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tr - Vegetační střecha 2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'str - Vegetační střecha 2...'!$C$141:$K$297</definedName>
    <definedName name="_xlnm.Print_Area" localSheetId="1">'str - Vegetační střecha 2...'!$C$4:$J$76,'str - Vegetační střecha 2...'!$C$82:$J$123,'str - Vegetační střecha 2...'!$C$129:$K$297</definedName>
    <definedName name="_xlnm.Print_Titles" localSheetId="1">'str - Vegetační střecha 2...'!$141:$141</definedName>
    <definedName name="_xlnm.Print_Area" localSheetId="2">'Seznam figur'!$C$4:$G$30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T290"/>
  <c r="R291"/>
  <c r="R290"/>
  <c r="P291"/>
  <c r="P290"/>
  <c r="BI288"/>
  <c r="BH288"/>
  <c r="BG288"/>
  <c r="BF288"/>
  <c r="T288"/>
  <c r="R288"/>
  <c r="P288"/>
  <c r="BI286"/>
  <c r="BH286"/>
  <c r="BG286"/>
  <c r="BF286"/>
  <c r="T286"/>
  <c r="R286"/>
  <c r="P286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T221"/>
  <c r="R222"/>
  <c r="R221"/>
  <c r="P222"/>
  <c r="P221"/>
  <c r="BI219"/>
  <c r="BH219"/>
  <c r="BG219"/>
  <c r="BF219"/>
  <c r="T219"/>
  <c r="T218"/>
  <c r="R219"/>
  <c r="R218"/>
  <c r="P219"/>
  <c r="P218"/>
  <c r="BI216"/>
  <c r="BH216"/>
  <c r="BG216"/>
  <c r="BF216"/>
  <c r="T216"/>
  <c r="T215"/>
  <c r="R216"/>
  <c r="R215"/>
  <c r="P216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T207"/>
  <c r="R208"/>
  <c r="R207"/>
  <c r="P208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T188"/>
  <c r="R189"/>
  <c r="R188"/>
  <c r="P189"/>
  <c r="P188"/>
  <c r="BI186"/>
  <c r="BH186"/>
  <c r="BG186"/>
  <c r="BF186"/>
  <c r="T186"/>
  <c r="T185"/>
  <c r="R186"/>
  <c r="R185"/>
  <c r="P186"/>
  <c r="P185"/>
  <c r="BI183"/>
  <c r="BH183"/>
  <c r="BG183"/>
  <c r="BF183"/>
  <c r="T183"/>
  <c r="T182"/>
  <c r="R183"/>
  <c r="R182"/>
  <c r="P183"/>
  <c r="P182"/>
  <c r="BI180"/>
  <c r="BH180"/>
  <c r="BG180"/>
  <c r="BF180"/>
  <c r="T180"/>
  <c r="T179"/>
  <c r="R180"/>
  <c r="R179"/>
  <c r="P180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T162"/>
  <c r="R163"/>
  <c r="R162"/>
  <c r="P163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F136"/>
  <c r="E134"/>
  <c r="F89"/>
  <c r="E87"/>
  <c r="J24"/>
  <c r="E24"/>
  <c r="J139"/>
  <c r="J23"/>
  <c r="J21"/>
  <c r="E21"/>
  <c r="J138"/>
  <c r="J20"/>
  <c r="J18"/>
  <c r="E18"/>
  <c r="F139"/>
  <c r="J17"/>
  <c r="J15"/>
  <c r="E15"/>
  <c r="F138"/>
  <c r="J14"/>
  <c r="J12"/>
  <c r="J136"/>
  <c r="E7"/>
  <c r="E132"/>
  <c i="1" r="L90"/>
  <c r="AM90"/>
  <c r="AM89"/>
  <c r="L89"/>
  <c r="AM87"/>
  <c r="L87"/>
  <c r="L85"/>
  <c r="L84"/>
  <c i="2" r="J294"/>
  <c r="J291"/>
  <c r="BK288"/>
  <c r="BK286"/>
  <c r="BK282"/>
  <c r="BK280"/>
  <c r="J276"/>
  <c r="BK274"/>
  <c r="J272"/>
  <c r="J270"/>
  <c r="J267"/>
  <c r="BK264"/>
  <c r="BK261"/>
  <c r="BK258"/>
  <c r="BK255"/>
  <c r="J251"/>
  <c r="J248"/>
  <c r="J246"/>
  <c r="BK244"/>
  <c r="J242"/>
  <c r="BK239"/>
  <c r="BK237"/>
  <c r="BK234"/>
  <c r="BK231"/>
  <c r="J228"/>
  <c r="J225"/>
  <c r="BK222"/>
  <c r="BK219"/>
  <c r="BK216"/>
  <c r="J213"/>
  <c r="J211"/>
  <c r="J208"/>
  <c r="J205"/>
  <c r="J203"/>
  <c r="J201"/>
  <c r="BK198"/>
  <c r="J196"/>
  <c r="J194"/>
  <c r="BK192"/>
  <c r="BK189"/>
  <c r="J186"/>
  <c r="BK183"/>
  <c r="J180"/>
  <c r="J176"/>
  <c r="J173"/>
  <c r="BK170"/>
  <c r="BK167"/>
  <c r="BK163"/>
  <c r="BK160"/>
  <c r="J158"/>
  <c r="J155"/>
  <c r="J153"/>
  <c r="J151"/>
  <c r="BK148"/>
  <c r="J145"/>
  <c i="1" r="AS94"/>
  <c i="2" r="BK296"/>
  <c r="J296"/>
  <c r="BK294"/>
  <c r="BK291"/>
  <c r="J288"/>
  <c r="J286"/>
  <c r="J282"/>
  <c r="J280"/>
  <c r="BK276"/>
  <c r="J274"/>
  <c r="BK272"/>
  <c r="BK270"/>
  <c r="BK267"/>
  <c r="J264"/>
  <c r="J261"/>
  <c r="J258"/>
  <c r="J255"/>
  <c r="BK251"/>
  <c r="BK248"/>
  <c r="BK246"/>
  <c r="J244"/>
  <c r="BK242"/>
  <c r="J239"/>
  <c r="J237"/>
  <c r="J234"/>
  <c r="J231"/>
  <c r="BK228"/>
  <c r="BK225"/>
  <c r="J222"/>
  <c r="J219"/>
  <c r="J216"/>
  <c r="BK213"/>
  <c r="BK211"/>
  <c r="BK208"/>
  <c r="BK205"/>
  <c r="BK203"/>
  <c r="BK201"/>
  <c r="J198"/>
  <c r="BK196"/>
  <c r="BK194"/>
  <c r="J192"/>
  <c r="J189"/>
  <c r="BK186"/>
  <c r="J183"/>
  <c r="BK180"/>
  <c r="BK176"/>
  <c r="BK173"/>
  <c r="J170"/>
  <c r="J167"/>
  <c r="J163"/>
  <c r="J160"/>
  <c r="BK158"/>
  <c r="BK155"/>
  <c r="BK153"/>
  <c r="BK151"/>
  <c r="J148"/>
  <c r="BK145"/>
  <c l="1" r="BK144"/>
  <c r="R144"/>
  <c r="T144"/>
  <c r="P150"/>
  <c r="T150"/>
  <c r="P166"/>
  <c r="T166"/>
  <c r="P191"/>
  <c r="P178"/>
  <c r="T191"/>
  <c r="T178"/>
  <c r="P200"/>
  <c r="T200"/>
  <c r="P144"/>
  <c r="P143"/>
  <c r="BK150"/>
  <c r="J150"/>
  <c r="J99"/>
  <c r="R150"/>
  <c r="BK166"/>
  <c r="J166"/>
  <c r="J102"/>
  <c r="R166"/>
  <c r="BK191"/>
  <c r="J191"/>
  <c r="J108"/>
  <c r="R191"/>
  <c r="R178"/>
  <c r="BK200"/>
  <c r="J200"/>
  <c r="J109"/>
  <c r="R200"/>
  <c r="BK210"/>
  <c r="J210"/>
  <c r="J111"/>
  <c r="P210"/>
  <c r="R210"/>
  <c r="T210"/>
  <c r="BK224"/>
  <c r="J224"/>
  <c r="J115"/>
  <c r="P224"/>
  <c r="R224"/>
  <c r="T224"/>
  <c r="BK236"/>
  <c r="J236"/>
  <c r="J116"/>
  <c r="P236"/>
  <c r="R236"/>
  <c r="T236"/>
  <c r="BK269"/>
  <c r="J269"/>
  <c r="J117"/>
  <c r="P269"/>
  <c r="R269"/>
  <c r="T269"/>
  <c r="BK279"/>
  <c r="J279"/>
  <c r="J119"/>
  <c r="P279"/>
  <c r="R279"/>
  <c r="T279"/>
  <c r="BK285"/>
  <c r="J285"/>
  <c r="J120"/>
  <c r="P285"/>
  <c r="R285"/>
  <c r="T285"/>
  <c r="BK293"/>
  <c r="J293"/>
  <c r="J122"/>
  <c r="P293"/>
  <c r="R293"/>
  <c r="T293"/>
  <c r="E85"/>
  <c r="J89"/>
  <c r="F91"/>
  <c r="J91"/>
  <c r="J92"/>
  <c r="BE148"/>
  <c r="BE151"/>
  <c r="BE158"/>
  <c r="BE163"/>
  <c r="BE176"/>
  <c r="BE180"/>
  <c r="BE183"/>
  <c r="BE189"/>
  <c r="BE192"/>
  <c r="BE194"/>
  <c r="BE201"/>
  <c r="BE203"/>
  <c r="BE208"/>
  <c r="BE211"/>
  <c r="BE219"/>
  <c r="BE222"/>
  <c r="BE225"/>
  <c r="BE231"/>
  <c r="BE239"/>
  <c r="BE244"/>
  <c r="BE246"/>
  <c r="BE248"/>
  <c r="BE261"/>
  <c r="BE270"/>
  <c r="BE274"/>
  <c r="BE280"/>
  <c r="BE286"/>
  <c r="BE294"/>
  <c r="BE296"/>
  <c r="BK179"/>
  <c r="BK182"/>
  <c r="J182"/>
  <c r="J105"/>
  <c r="BK185"/>
  <c r="J185"/>
  <c r="J106"/>
  <c r="BK188"/>
  <c r="J188"/>
  <c r="J107"/>
  <c r="F92"/>
  <c r="BE145"/>
  <c r="BE153"/>
  <c r="BE155"/>
  <c r="BE160"/>
  <c r="BE167"/>
  <c r="BE170"/>
  <c r="BE173"/>
  <c r="BE186"/>
  <c r="BE196"/>
  <c r="BE198"/>
  <c r="BE205"/>
  <c r="BE213"/>
  <c r="BE216"/>
  <c r="BE228"/>
  <c r="BE234"/>
  <c r="BE237"/>
  <c r="BE242"/>
  <c r="BE251"/>
  <c r="BE255"/>
  <c r="BE258"/>
  <c r="BE264"/>
  <c r="BE267"/>
  <c r="BE272"/>
  <c r="BE276"/>
  <c r="BE282"/>
  <c r="BE288"/>
  <c r="BE291"/>
  <c r="BK162"/>
  <c r="J162"/>
  <c r="J100"/>
  <c r="BK207"/>
  <c r="J207"/>
  <c r="J110"/>
  <c r="BK215"/>
  <c r="J215"/>
  <c r="J112"/>
  <c r="BK218"/>
  <c r="J218"/>
  <c r="J113"/>
  <c r="BK221"/>
  <c r="J221"/>
  <c r="J114"/>
  <c r="BK290"/>
  <c r="J290"/>
  <c r="J121"/>
  <c r="F35"/>
  <c i="1" r="BB95"/>
  <c r="BB94"/>
  <c r="W31"/>
  <c i="2" r="F36"/>
  <c i="1" r="BC95"/>
  <c r="BC94"/>
  <c r="W32"/>
  <c i="2" r="F34"/>
  <c i="1" r="BA95"/>
  <c r="BA94"/>
  <c r="AW94"/>
  <c r="AK30"/>
  <c i="2" r="J34"/>
  <c i="1" r="AW95"/>
  <c i="2" r="F37"/>
  <c i="1" r="BD95"/>
  <c r="BD94"/>
  <c r="W33"/>
  <c i="2" l="1" r="BK178"/>
  <c r="J178"/>
  <c r="J103"/>
  <c r="T278"/>
  <c r="R278"/>
  <c r="P278"/>
  <c r="R165"/>
  <c r="T165"/>
  <c r="P165"/>
  <c r="P142"/>
  <c i="1" r="AU95"/>
  <c i="2" r="T143"/>
  <c r="T142"/>
  <c r="R143"/>
  <c r="R142"/>
  <c r="BK143"/>
  <c r="J143"/>
  <c r="J97"/>
  <c r="J144"/>
  <c r="J98"/>
  <c r="BK165"/>
  <c r="J165"/>
  <c r="J101"/>
  <c r="J179"/>
  <c r="J104"/>
  <c r="BK278"/>
  <c r="J278"/>
  <c r="J118"/>
  <c i="1" r="AX94"/>
  <c r="W30"/>
  <c r="AY94"/>
  <c i="2" r="J33"/>
  <c i="1" r="AV95"/>
  <c r="AT95"/>
  <c i="2" r="F33"/>
  <c i="1" r="AZ95"/>
  <c r="AZ94"/>
  <c r="W29"/>
  <c r="AU94"/>
  <c i="2" l="1" r="BK142"/>
  <c r="J142"/>
  <c i="1" r="AV94"/>
  <c r="AK29"/>
  <c i="2" r="J30"/>
  <c i="1" r="AG95"/>
  <c r="AG94"/>
  <c l="1" r="AN95"/>
  <c i="2" r="J96"/>
  <c r="J39"/>
  <c i="1"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<sst xmlns="http://schemas.openxmlformats.org/spreadsheetml/2006/main">
  <si>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</si>
  <si>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</si>
  <si>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</si>
  <si>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</si>
  <si>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</si>
  <si>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{8d0cba89-4156-4e59-85a4-61eb6b2132d8}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</si>
  <si>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</si>
  <si>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</si>
  <si>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</si>
  <si>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</si>
  <si>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</si>
  <si>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</si>
  <si>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</si>
  <si>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</si>
  <si>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zzz_khk_2b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</si>
  <si>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</si>
  <si>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</si>
  <si>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střechy nad 2NP a nad 3NP - neuznatelné</t>
  </si>
  <si>
    <t>KSO:</t>
  </si>
  <si>
    <t>CC-CZ:</t>
  </si>
  <si>
    <t>Místo:</t>
  </si>
  <si>
    <t xml:space="preserve">Hradec Králové, Hradecká 1690/2 </t>
  </si>
  <si>
    <t>Datum:</t>
  </si>
  <si>
    <t>18. 11. 2020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</si>
  <si>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</si>
  <si>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</si>
  <si>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</si>
  <si>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</si>
  <si>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</si>
  <si>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</si>
  <si>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</si>
  <si>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</si>
  <si>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</si>
  <si>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</si>
  <si>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</si>
  <si>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</si>
  <si>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</si>
  <si>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</si>
  <si>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</si>
  <si>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</si>
  <si>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</si>
  <si>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</si>
  <si>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</si>
  <si>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</si>
  <si>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</si>
  <si>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</si>
  <si>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</si>
  <si>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</si>
  <si>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</si>
  <si>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</si>
  <si>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</si>
  <si>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</si>
  <si>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</si>
  <si>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</si>
  <si>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</si>
  <si>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</si>
  <si>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</si>
  <si>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</si>
  <si>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</si>
  <si>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</si>
  <si>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</si>
  <si>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</si>
  <si>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</si>
  <si>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</si>
  <si>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</si>
  <si>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</si>
  <si>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</si>
  <si>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</si>
  <si>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</si>
  <si>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</si>
  <si>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</si>
  <si>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</si>
  <si>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</si>
  <si>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</si>
  <si>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</si>
  <si>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</si>
  <si>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</si>
  <si>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</si>
  <si>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</si>
  <si>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str</t>
  </si>
  <si>
    <t>Vegetační střecha 2np a oprava střechy 3np</t>
  </si>
  <si>
    <t>STA</t>
  </si>
  <si>
    <t>1</t>
  </si>
  <si>
    <t>{f136bf16-89e6-49dc-8374-520afd1e3acb}</t>
  </si>
  <si>
    <t>2</t>
  </si>
  <si>
    <t>zp</t>
  </si>
  <si>
    <t>416</t>
  </si>
  <si>
    <t>KRYCÍ LIST SOUPISU PRACÍ</t>
  </si>
  <si>
    <t>Objekt:</t>
  </si>
  <si>
    <t>str - Vegetační střecha 2np a oprava střechy 3np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</si>
  <si>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</si>
  <si>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</si>
  <si>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</si>
  <si>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</si>
  <si>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</si>
  <si>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</si>
  <si>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</si>
  <si>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</si>
  <si>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</si>
  <si>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</si>
  <si>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</si>
  <si>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741 - Elektroinstalace</t>
  </si>
  <si>
    <t xml:space="preserve">      D2 - OCELOVÝ DRÁT POZINKOVANÝ DMTŽ</t>
  </si>
  <si>
    <t xml:space="preserve">      D3 - EKOLOGICKÁ LIKVIDACE MATERIÁLU</t>
  </si>
  <si>
    <t xml:space="preserve">      D4 - NEREZOVÉ PROVEDENÍ  DRÁT</t>
  </si>
  <si>
    <t xml:space="preserve">      D5 - PODPĚRA VEDENÍ</t>
  </si>
  <si>
    <t xml:space="preserve">      D6 - SVORKA HROMOSVODNÍ, UZEMŇOVACÍ</t>
  </si>
  <si>
    <t xml:space="preserve">      D7 - Komponenty D+S - oddálený jímač na stožár STA,...</t>
  </si>
  <si>
    <t xml:space="preserve">      D8 - MONTÁŽNÍ PRÁCE</t>
  </si>
  <si>
    <t xml:space="preserve">      D9 - HODINOVE ZUCTOVACI SAZBY</t>
  </si>
  <si>
    <t xml:space="preserve">      D10 - KOORDINACE POSTUPU PRACI</t>
  </si>
  <si>
    <t xml:space="preserve">      D11 - PROVEDENI REVIZNICH ZKOUSEK DLE CSN 331500</t>
  </si>
  <si>
    <t xml:space="preserve">      D80 - Ostatní  </t>
  </si>
  <si>
    <t xml:space="preserve">    762 - Konstrukce tesařské</t>
  </si>
  <si>
    <t xml:space="preserve">    764 - Konstrukce klempířské</t>
  </si>
  <si>
    <t xml:space="preserve">    766 - Konstrukce truhlářské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</si>
  <si>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</si>
  <si>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</si>
  <si>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</si>
  <si>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</si>
  <si>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</si>
  <si>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</si>
  <si>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</si>
  <si>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</si>
  <si>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</si>
  <si>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</si>
  <si>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</si>
  <si>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</si>
  <si>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</si>
  <si>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</si>
  <si>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</si>
  <si>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</si>
  <si>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</si>
  <si>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</si>
  <si>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</si>
  <si>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</si>
  <si>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</si>
  <si>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</si>
  <si>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</si>
  <si>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</si>
  <si>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</si>
  <si>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</si>
  <si>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</si>
  <si>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2020 01</t>
  </si>
  <si>
    <t>4</t>
  </si>
  <si>
    <t>-1596858359</t>
  </si>
  <si>
    <t>PP</t>
  </si>
  <si>
    <t xml:space="preserve">Lešení pomocné pracovní pro objekty pozemních staveb  pro zatížení do 150 kg/m2, o výšce lešeňové podlahy do 1,9 m</t>
  </si>
  <si>
    <t>VV</t>
  </si>
  <si>
    <t>(2*(17,05+1,5*2)*6,72+3,425+6,7*2+9,5+6,85+6,72+6,7*2+1,875+2,01)*1,5</t>
  </si>
  <si>
    <t>945412112</t>
  </si>
  <si>
    <t>Teleskopická hydraulická montážní plošina výška zdvihu do 21 m</t>
  </si>
  <si>
    <t>den</t>
  </si>
  <si>
    <t>-437546599</t>
  </si>
  <si>
    <t xml:space="preserve">Teleskopická hydraulická montážní plošina  na samohybném podvozku, s otočným košem výšky zdvihu do 21 m</t>
  </si>
  <si>
    <t>997</t>
  </si>
  <si>
    <t>Přesun sutě</t>
  </si>
  <si>
    <t>3</t>
  </si>
  <si>
    <t>997013113</t>
  </si>
  <si>
    <t>Vnitrostaveništní doprava suti a vybouraných hmot pro budovy v do 12 m s použitím mechanizace</t>
  </si>
  <si>
    <t>t</t>
  </si>
  <si>
    <t>1076273835</t>
  </si>
  <si>
    <t xml:space="preserve">Vnitrostaveništní doprava suti a vybouraných hmot  vodorovně do 50 m svisle s použitím mechanizace pro budovy a haly výšky přes 9 do 12 m</t>
  </si>
  <si>
    <t>997013501</t>
  </si>
  <si>
    <t>Odvoz suti a vybouraných hmot na skládku nebo meziskládku do 1 km se složením</t>
  </si>
  <si>
    <t>2139035958</t>
  </si>
  <si>
    <t xml:space="preserve">Odvoz suti a vybouraných hmot na skládku nebo meziskládku  se složením, na vzdálenost do 1 km</t>
  </si>
  <si>
    <t>5</t>
  </si>
  <si>
    <t>997013509</t>
  </si>
  <si>
    <t>Příplatek k odvozu suti a vybouraných hmot na skládku ZKD 1 km přes 1 km</t>
  </si>
  <si>
    <t>1600350252</t>
  </si>
  <si>
    <t xml:space="preserve">Odvoz suti a vybouraných hmot na skládku nebo meziskládku  se složením, na vzdálenost Příplatek k ceně za každý další i započatý 1 km přes 1 km</t>
  </si>
  <si>
    <t>18,441*15 'Přepočtené koeficientem množství</t>
  </si>
  <si>
    <t>6</t>
  </si>
  <si>
    <t>997013631</t>
  </si>
  <si>
    <t>Poplatek za uložení na skládce (skládkovné) stavebního odpadu směsného kód odpadu 17 09 04</t>
  </si>
  <si>
    <t>-682820501</t>
  </si>
  <si>
    <t>Poplatek za uložení stavebního odpadu na skládce (skládkovné) směsného stavebního a demoličního zatříděného do Katalogu odpadů pod kódem 17 09 04</t>
  </si>
  <si>
    <t>7</t>
  </si>
  <si>
    <t>997013645</t>
  </si>
  <si>
    <t>Poplatek za uložení na skládce (skládkovné) odpadu asfaltového bez dehtu kód odpadu 17 03 02</t>
  </si>
  <si>
    <t>-1219740589</t>
  </si>
  <si>
    <t>Poplatek za uložení stavebního odpadu na skládce (skládkovné) asfaltového bez obsahu dehtu zatříděného do Katalogu odpadů pod kódem 17 03 02</t>
  </si>
  <si>
    <t>998</t>
  </si>
  <si>
    <t>Přesun hmot</t>
  </si>
  <si>
    <t>8</t>
  </si>
  <si>
    <t>998011002</t>
  </si>
  <si>
    <t>Přesun hmot pro budovy zděné v do 12 m</t>
  </si>
  <si>
    <t>-821877734</t>
  </si>
  <si>
    <t xml:space="preserve"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</si>
  <si>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</si>
  <si>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</si>
  <si>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712</t>
  </si>
  <si>
    <t>Povlakové krytiny</t>
  </si>
  <si>
    <t>712431111</t>
  </si>
  <si>
    <t>Provedení povlakové krytiny střech do 30° podkladní vrstvy pásy na sucho samolepící</t>
  </si>
  <si>
    <t>16</t>
  </si>
  <si>
    <t>1000890550</t>
  </si>
  <si>
    <t xml:space="preserve">Provedení povlakové krytiny střech šikmých přes 10° do 30° pásy na sucho  podkladní samolepící asfaltový pás</t>
  </si>
  <si>
    <t>10</t>
  </si>
  <si>
    <t>M</t>
  </si>
  <si>
    <t>62866281</t>
  </si>
  <si>
    <t>pás asfaltový samolepicí modifikovaný SBS tl 3mm s vložkou ze skleněné tkaniny se spalitelnou fólií nebo jemnozrnným minerálním posypem nebo textilií na horním povrchu</t>
  </si>
  <si>
    <t>32</t>
  </si>
  <si>
    <t>-573333457</t>
  </si>
  <si>
    <t>zp*1,15</t>
  </si>
  <si>
    <t>11</t>
  </si>
  <si>
    <t>712600832</t>
  </si>
  <si>
    <t>Odstranění povlakové krytiny střech přes 30° dvouvrstvé</t>
  </si>
  <si>
    <t>-670707239</t>
  </si>
  <si>
    <t xml:space="preserve">Odstranění ze střech šikmých přes 30° do 45°  krytiny povlakové dvouvrstvé</t>
  </si>
  <si>
    <t>12</t>
  </si>
  <si>
    <t>998712102</t>
  </si>
  <si>
    <t>Přesun hmot tonážní tonážní pro krytiny povlakové v objektech v do 12 m</t>
  </si>
  <si>
    <t>2003603990</t>
  </si>
  <si>
    <t>Přesun hmot pro povlakové krytiny stanovený z hmotnosti přesunovaného materiálu vodorovná dopravní vzdálenost do 50 m v objektech výšky přes 6 do 12 m</t>
  </si>
  <si>
    <t>741</t>
  </si>
  <si>
    <t>Elektroinstalace</t>
  </si>
  <si>
    <t>D2</t>
  </si>
  <si>
    <t>OCELOVÝ DRÁT POZINKOVANÝ DMTŽ</t>
  </si>
  <si>
    <t>13</t>
  </si>
  <si>
    <t>Pol1</t>
  </si>
  <si>
    <t>FeZn-D8 (0,4kg/m), pevně</t>
  </si>
  <si>
    <t>m</t>
  </si>
  <si>
    <t>-506187469</t>
  </si>
  <si>
    <t>D3</t>
  </si>
  <si>
    <t>EKOLOGICKÁ LIKVIDACE MATERIÁLU</t>
  </si>
  <si>
    <t>14</t>
  </si>
  <si>
    <t>Pol2</t>
  </si>
  <si>
    <t>snesení, odvoz,...</t>
  </si>
  <si>
    <t>kg</t>
  </si>
  <si>
    <t>-1617742541</t>
  </si>
  <si>
    <t>D4</t>
  </si>
  <si>
    <t xml:space="preserve">NEREZOVÉ PROVEDENÍ  DRÁT</t>
  </si>
  <si>
    <t>Pol3</t>
  </si>
  <si>
    <t>Drát 8 AlMgSi T/2 drát o 8mm AlMgSi T/2 (0,135kg/m) polotvrdý</t>
  </si>
  <si>
    <t>-58083303</t>
  </si>
  <si>
    <t>D5</t>
  </si>
  <si>
    <t>PODPĚRA VEDENÍ</t>
  </si>
  <si>
    <t>Pol4</t>
  </si>
  <si>
    <t>EL99610101 pro falcovaný plech</t>
  </si>
  <si>
    <t>ks</t>
  </si>
  <si>
    <t>286860853</t>
  </si>
  <si>
    <t>D6</t>
  </si>
  <si>
    <t>SVORKA HROMOSVODNÍ, UZEMŇOVACÍ</t>
  </si>
  <si>
    <t>17</t>
  </si>
  <si>
    <t>Pol5</t>
  </si>
  <si>
    <t>SS spojovací</t>
  </si>
  <si>
    <t>1633955154</t>
  </si>
  <si>
    <t>18</t>
  </si>
  <si>
    <t>Pol6</t>
  </si>
  <si>
    <t>SPb připojovací</t>
  </si>
  <si>
    <t>385176298</t>
  </si>
  <si>
    <t>19</t>
  </si>
  <si>
    <t>Pol7</t>
  </si>
  <si>
    <t>SK křížová</t>
  </si>
  <si>
    <t>-859993207</t>
  </si>
  <si>
    <t>20</t>
  </si>
  <si>
    <t>Pol8</t>
  </si>
  <si>
    <t>SOa okapová</t>
  </si>
  <si>
    <t>-2081171170</t>
  </si>
  <si>
    <t>D7</t>
  </si>
  <si>
    <t>Komponenty D+S - oddálený jímač na stožár STA,...</t>
  </si>
  <si>
    <t>Pol9</t>
  </si>
  <si>
    <t>483200-pr.16mm FeZn2000 - jímací tyč</t>
  </si>
  <si>
    <t>-876996385</t>
  </si>
  <si>
    <t>22</t>
  </si>
  <si>
    <t>Pol10</t>
  </si>
  <si>
    <t>106225-530mm,nerez-V2A - izolovaný držák pro tyč pr.16mm a trubku pr.48-60mm</t>
  </si>
  <si>
    <t>471609528</t>
  </si>
  <si>
    <t>23</t>
  </si>
  <si>
    <t>Pol11</t>
  </si>
  <si>
    <t>392060 FeZn 16mm - svorka pro jímací tyč</t>
  </si>
  <si>
    <t>1658643536</t>
  </si>
  <si>
    <t>D8</t>
  </si>
  <si>
    <t>MONTÁŽNÍ PRÁCE</t>
  </si>
  <si>
    <t>24</t>
  </si>
  <si>
    <t>Pol12</t>
  </si>
  <si>
    <t>Tvarování mont.dílu</t>
  </si>
  <si>
    <t>1026345633</t>
  </si>
  <si>
    <t>D9</t>
  </si>
  <si>
    <t>HODINOVE ZUCTOVACI SAZBY</t>
  </si>
  <si>
    <t>25</t>
  </si>
  <si>
    <t>Pol13</t>
  </si>
  <si>
    <t>Uprava stavajiciho zarizeni</t>
  </si>
  <si>
    <t>hod</t>
  </si>
  <si>
    <t>-1043756730</t>
  </si>
  <si>
    <t>26</t>
  </si>
  <si>
    <t>Pol14</t>
  </si>
  <si>
    <t>Zabezpeceni pracoviste</t>
  </si>
  <si>
    <t>-111462121</t>
  </si>
  <si>
    <t>D10</t>
  </si>
  <si>
    <t>KOORDINACE POSTUPU PRACI</t>
  </si>
  <si>
    <t>27</t>
  </si>
  <si>
    <t>Pol15</t>
  </si>
  <si>
    <t>S ostatnimi profesemi</t>
  </si>
  <si>
    <t>-185239818</t>
  </si>
  <si>
    <t>D11</t>
  </si>
  <si>
    <t>PROVEDENI REVIZNICH ZKOUSEK DLE CSN 331500</t>
  </si>
  <si>
    <t>28</t>
  </si>
  <si>
    <t>Pol16</t>
  </si>
  <si>
    <t>Revizni technik</t>
  </si>
  <si>
    <t>1265752695</t>
  </si>
  <si>
    <t>D80</t>
  </si>
  <si>
    <t xml:space="preserve">Ostatní  </t>
  </si>
  <si>
    <t>29</t>
  </si>
  <si>
    <t>D15.1</t>
  </si>
  <si>
    <t>PPV</t>
  </si>
  <si>
    <t>Kč</t>
  </si>
  <si>
    <t>64</t>
  </si>
  <si>
    <t>489983486</t>
  </si>
  <si>
    <t>762</t>
  </si>
  <si>
    <t>Konstrukce tesařské</t>
  </si>
  <si>
    <t>30</t>
  </si>
  <si>
    <t>762341270</t>
  </si>
  <si>
    <t>Montáž bednění střech rovných a šikmých sklonu do 60° z desek dřevotřískových na sraz</t>
  </si>
  <si>
    <t>-348690935</t>
  </si>
  <si>
    <t>Bednění a laťování montáž bednění střech rovných a šikmých sklonu do 60° s vyřezáním otvorů z desek dřevotřískových nebo dřevoštěpkových na sraz</t>
  </si>
  <si>
    <t>31</t>
  </si>
  <si>
    <t>60621155</t>
  </si>
  <si>
    <t>překližka vodovzdorná protiskl/hladká bříza tl 24mm</t>
  </si>
  <si>
    <t>1217302596</t>
  </si>
  <si>
    <t>zp*1,1</t>
  </si>
  <si>
    <t>762341832</t>
  </si>
  <si>
    <t>Demontáž bednění střech z desek tvrdých</t>
  </si>
  <si>
    <t>-954015151</t>
  </si>
  <si>
    <t xml:space="preserve">Demontáž bednění a laťování  bednění střech rovných, obloukových, sklonu do 60° se všemi nadstřešními konstrukcemi z desek tvrdých (cementotřískových, dřevoštěpkových apod.)</t>
  </si>
  <si>
    <t>33</t>
  </si>
  <si>
    <t>998762102</t>
  </si>
  <si>
    <t>Přesun hmot tonážní pro kce tesařské v objektech v do 12 m</t>
  </si>
  <si>
    <t>-1850781644</t>
  </si>
  <si>
    <t xml:space="preserve">Přesun hmot pro konstrukce tesařské  stanovený z hmotnosti přesunovaného materiálu vodorovná dopravní vzdálenost do 50 m v objektech výšky přes 6 do 12 m</t>
  </si>
  <si>
    <t>764</t>
  </si>
  <si>
    <t>Konstrukce klempířské</t>
  </si>
  <si>
    <t>34</t>
  </si>
  <si>
    <t>764001</t>
  </si>
  <si>
    <t>Demontáž oplechování oken vel. 78/118cm</t>
  </si>
  <si>
    <t>kus</t>
  </si>
  <si>
    <t>1642458139</t>
  </si>
  <si>
    <t>35</t>
  </si>
  <si>
    <t>764111643</t>
  </si>
  <si>
    <t>Krytina střechy rovné drážkováním ze svitků z Pz plechu s povrchovou úpravou do rš 670 mm sklonu do 60°</t>
  </si>
  <si>
    <t>1481182459</t>
  </si>
  <si>
    <t>Krytina ze svitků nebo z taškových tabulí z pozinkovaného plechu s povrchovou úpravou s úpravou u okapů, prostupů a výčnělků střechy rovné drážkováním ze svitků do rš 670 mm, sklon střechy přes 30 do 60°</t>
  </si>
  <si>
    <t>36</t>
  </si>
  <si>
    <t>764004801</t>
  </si>
  <si>
    <t>Demontáž podokapního žlabu do suti</t>
  </si>
  <si>
    <t>-934774650</t>
  </si>
  <si>
    <t>Demontáž klempířských konstrukcí žlabu podokapního do suti</t>
  </si>
  <si>
    <t>37</t>
  </si>
  <si>
    <t>764002801</t>
  </si>
  <si>
    <t>Demontáž závětrné lišty do suti</t>
  </si>
  <si>
    <t>-289306709</t>
  </si>
  <si>
    <t>Demontáž klempířských konstrukcí závětrné lišty do suti</t>
  </si>
  <si>
    <t>38</t>
  </si>
  <si>
    <t>764004861</t>
  </si>
  <si>
    <t>Demontáž svodu do suti</t>
  </si>
  <si>
    <t>-280351919</t>
  </si>
  <si>
    <t>Demontáž klempířských konstrukcí svodu do suti</t>
  </si>
  <si>
    <t>39</t>
  </si>
  <si>
    <t>764212631</t>
  </si>
  <si>
    <t>Oplechování štítu závětrnou lištou z Pz s povrchovou úpravou rš 160 mm</t>
  </si>
  <si>
    <t>-1825889334</t>
  </si>
  <si>
    <t>Oplechování střešních prvků z pozinkovaného plechu s povrchovou úpravou štítu závětrnou lištou rš 160 mm</t>
  </si>
  <si>
    <t xml:space="preserve">"k5"  95</t>
  </si>
  <si>
    <t>40</t>
  </si>
  <si>
    <t>764311613</t>
  </si>
  <si>
    <t>Lemování rovných zdí střech s krytinou skládanou z Pz s povrchovou úpravou rš 250 mm</t>
  </si>
  <si>
    <t>866634523</t>
  </si>
  <si>
    <t>Lemování zdí z pozinkovaného plechu s povrchovou úpravou boční nebo horní rovné, střech s krytinou skládanou mimo prejzovou rš 250 mm</t>
  </si>
  <si>
    <t xml:space="preserve">"k6"  26</t>
  </si>
  <si>
    <t>Součet</t>
  </si>
  <si>
    <t>41</t>
  </si>
  <si>
    <t>764511601</t>
  </si>
  <si>
    <t>Žlab podokapní půlkruhový z Pz s povrchovou úpravou rš 250 mm</t>
  </si>
  <si>
    <t>-2095793254</t>
  </si>
  <si>
    <t>Žlab podokapní z pozinkovaného plechu s povrchovou úpravou včetně háků a čel půlkruhový do rš 280 mm</t>
  </si>
  <si>
    <t xml:space="preserve">"k1"  61</t>
  </si>
  <si>
    <t>42</t>
  </si>
  <si>
    <t>764511642</t>
  </si>
  <si>
    <t>Kotlík oválný (trychtýřový) pro podokapní žlaby z Pz s povrchovou úpravou 250/100 mm</t>
  </si>
  <si>
    <t>-1767749032</t>
  </si>
  <si>
    <t>Žlab podokapní z pozinkovaného plechu s povrchovou úpravou včetně háků a čel kotlík oválný (trychtýřový), rš žlabu/průměr svodu 250/100 mm</t>
  </si>
  <si>
    <t xml:space="preserve">"k3"  4</t>
  </si>
  <si>
    <t>43</t>
  </si>
  <si>
    <t>764513406</t>
  </si>
  <si>
    <t>Žlaby nadokapní (nástřešní ) oblého tvaru včetně háků, čel a hrdel z Pz plechu rš 500 mm</t>
  </si>
  <si>
    <t>-1549179711</t>
  </si>
  <si>
    <t>Žlab nadokapní (nástřešní) z pozinkovaného plechu oblého tvaru, včetně háků, čel a hrdel rš 500 mm</t>
  </si>
  <si>
    <t xml:space="preserve">"k2"  26</t>
  </si>
  <si>
    <t>44</t>
  </si>
  <si>
    <t>764518622</t>
  </si>
  <si>
    <t>Svody kruhové včetně objímek, kolen, odskoků z Pz s povrchovou úpravou průměru 100 mm</t>
  </si>
  <si>
    <t>-2118507796</t>
  </si>
  <si>
    <t>Svod z pozinkovaného plechu s upraveným povrchem včetně objímek, kolen a odskoků kruhový, průměru 100 mm</t>
  </si>
  <si>
    <t xml:space="preserve">"k4"  22</t>
  </si>
  <si>
    <t>45</t>
  </si>
  <si>
    <t>998764102</t>
  </si>
  <si>
    <t>Přesun hmot tonážní pro konstrukce klempířské v objektech v do 12 m</t>
  </si>
  <si>
    <t>571896086</t>
  </si>
  <si>
    <t>Přesun hmot pro konstrukce klempířské stanovený z hmotnosti přesunovaného materiálu vodorovná dopravní vzdálenost do 50 m v objektech výšky přes 6 do 12 m</t>
  </si>
  <si>
    <t>766</t>
  </si>
  <si>
    <t>Konstrukce truhlářské</t>
  </si>
  <si>
    <t>46</t>
  </si>
  <si>
    <t>766671004</t>
  </si>
  <si>
    <t>Montáž střešního okna do krytiny ploché 78 x 118 cm</t>
  </si>
  <si>
    <t>718931595</t>
  </si>
  <si>
    <t xml:space="preserve">Montáž střešních oken dřevěných nebo plastových  kyvných, výklopných/kyvných s okenním rámem a lemováním, s plisovaným límcem, s napojením na krytinu do krytiny ploché, rozměru 78 x 118 cm</t>
  </si>
  <si>
    <t>47</t>
  </si>
  <si>
    <t>61124516</t>
  </si>
  <si>
    <t>okno střešní dřevěné kyvné, izolační trojsklo 78x118cm, Uw=1,0W/m2K Al oplechování</t>
  </si>
  <si>
    <t>-948914492</t>
  </si>
  <si>
    <t>48</t>
  </si>
  <si>
    <t>766674811</t>
  </si>
  <si>
    <t>Demontáž střešního okna hladká krytina do 45°</t>
  </si>
  <si>
    <t>396502333</t>
  </si>
  <si>
    <t xml:space="preserve">Demontáž střešních oken  na krytině hladké a drážkové, sklonu přes 30 do 45°</t>
  </si>
  <si>
    <t>49</t>
  </si>
  <si>
    <t>998766102</t>
  </si>
  <si>
    <t>Přesun hmot tonážní pro konstrukce truhlářské v objektech v do 12 m</t>
  </si>
  <si>
    <t>-1843302370</t>
  </si>
  <si>
    <t>Přesun hmot pro konstrukce truhlářské stanovený z hmotnosti přesunovaného materiálu vodorovná dopravní vzdálenost do 50 m v objektech výšky přes 6 do 12 m</t>
  </si>
  <si>
    <t>VRN</t>
  </si>
  <si>
    <t>Vedlejší rozpočtové náklady</t>
  </si>
  <si>
    <t>VRN1</t>
  </si>
  <si>
    <t>Průzkumné, geodetické a projektové práce</t>
  </si>
  <si>
    <t>50</t>
  </si>
  <si>
    <t>013254000</t>
  </si>
  <si>
    <t>Dokumentace skutečného provedení stavby</t>
  </si>
  <si>
    <t>kč</t>
  </si>
  <si>
    <t>1024</t>
  </si>
  <si>
    <t>37678724</t>
  </si>
  <si>
    <t>51</t>
  </si>
  <si>
    <t>013294000</t>
  </si>
  <si>
    <t>Ostatní dokumentace</t>
  </si>
  <si>
    <t>918821919</t>
  </si>
  <si>
    <t>P</t>
  </si>
  <si>
    <t>Poznámka k položce:_x000d_
výrobní dokumentace</t>
  </si>
  <si>
    <t>VRN3</t>
  </si>
  <si>
    <t>Zařízení staveniště</t>
  </si>
  <si>
    <t>52</t>
  </si>
  <si>
    <t>030001000</t>
  </si>
  <si>
    <t>-1963987828</t>
  </si>
  <si>
    <t>53</t>
  </si>
  <si>
    <t>035103001</t>
  </si>
  <si>
    <t>Pronájem ploch zařízení staveniště - zábor veřejného pozemku - dle skut</t>
  </si>
  <si>
    <t>CS ÚRS 2019 01</t>
  </si>
  <si>
    <t>137754574</t>
  </si>
  <si>
    <t>Pronájem ploch</t>
  </si>
  <si>
    <t>VRN4</t>
  </si>
  <si>
    <t>Inženýrská činnost</t>
  </si>
  <si>
    <t>54</t>
  </si>
  <si>
    <t>043194000</t>
  </si>
  <si>
    <t>Ostatní zkoušky - dle skut</t>
  </si>
  <si>
    <t>1242944328</t>
  </si>
  <si>
    <t>Ostatní zkoušky</t>
  </si>
  <si>
    <t>VRN7</t>
  </si>
  <si>
    <t>Provozní vlivy</t>
  </si>
  <si>
    <t>55</t>
  </si>
  <si>
    <t>070001000</t>
  </si>
  <si>
    <t>-804246803</t>
  </si>
  <si>
    <t>56</t>
  </si>
  <si>
    <t>07210301</t>
  </si>
  <si>
    <t>Zajištění DIO komunikace</t>
  </si>
  <si>
    <t>1430773486</t>
  </si>
  <si>
    <t xml:space="preserve">Zajištění DIO komunikace  </t>
  </si>
  <si>
    <t>SEZNAM FIGUR</t>
  </si>
  <si>
    <t>Výměra</t>
  </si>
  <si>
    <t xml:space="preserve"> str</t>
  </si>
  <si>
    <t>a1</t>
  </si>
  <si>
    <t xml:space="preserve">"pod vzt"  0,8*(5,7+3,3)+(0,8*4+3,3+5,7)*0,3</t>
  </si>
  <si>
    <t>pps</t>
  </si>
  <si>
    <t>psa</t>
  </si>
  <si>
    <t>478</t>
  </si>
  <si>
    <t>psf</t>
  </si>
  <si>
    <t>65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</si>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</sst>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5938" style="1" customWidth="1"/>
    <col min="2" max="2" width="1.667969" style="1" customWidth="1"/>
    <col min="3" max="3" width="4.105469" style="1" customWidth="1"/>
    <col min="4" max="4" width="2.664063" style="1" customWidth="1"/>
    <col min="5" max="5" width="2.664063" style="1" customWidth="1"/>
    <col min="6" max="6" width="2.664063" style="1" customWidth="1"/>
    <col min="7" max="7" width="2.664063" style="1" customWidth="1"/>
    <col min="8" max="8" width="2.664063" style="1" customWidth="1"/>
    <col min="9" max="9" width="2.664063" style="1" customWidth="1"/>
    <col min="10" max="10" width="2.664063" style="1" customWidth="1"/>
    <col min="11" max="11" width="2.664063" style="1" customWidth="1"/>
    <col min="12" max="12" width="2.664063" style="1" customWidth="1"/>
    <col min="13" max="13" width="2.664063" style="1" customWidth="1"/>
    <col min="14" max="14" width="2.664063" style="1" customWidth="1"/>
    <col min="15" max="15" width="2.664063" style="1" customWidth="1"/>
    <col min="16" max="16" width="2.664063" style="1" customWidth="1"/>
    <col min="17" max="17" width="2.664063" style="1" customWidth="1"/>
    <col min="18" max="18" width="2.664063" style="1" customWidth="1"/>
    <col min="19" max="19" width="2.664063" style="1" customWidth="1"/>
    <col min="20" max="20" width="2.664063" style="1" customWidth="1"/>
    <col min="21" max="21" width="2.664063" style="1" customWidth="1"/>
    <col min="22" max="22" width="2.664063" style="1" customWidth="1"/>
    <col min="23" max="23" width="2.664063" style="1" customWidth="1"/>
    <col min="24" max="24" width="2.664063" style="1" customWidth="1"/>
    <col min="25" max="25" width="2.664063" style="1" customWidth="1"/>
    <col min="26" max="26" width="2.664063" style="1" customWidth="1"/>
    <col min="27" max="27" width="2.664063" style="1" customWidth="1"/>
    <col min="28" max="28" width="2.664063" style="1" customWidth="1"/>
    <col min="29" max="29" width="2.664063" style="1" customWidth="1"/>
    <col min="30" max="30" width="2.664063" style="1" customWidth="1"/>
    <col min="31" max="31" width="2.664063" style="1" customWidth="1"/>
    <col min="32" max="32" width="2.664063" style="1" customWidth="1"/>
    <col min="33" max="33" width="2.664063" style="1" customWidth="1"/>
    <col min="34" max="34" width="3.335938" style="1" customWidth="1"/>
    <col min="35" max="35" width="47.44531" style="1" customWidth="1"/>
    <col min="36" max="36" width="2.445313" style="1" customWidth="1"/>
    <col min="37" max="37" width="2.445313" style="1" customWidth="1"/>
    <col min="38" max="38" width="8.335938" style="1" customWidth="1"/>
    <col min="39" max="39" width="3.335938" style="1" customWidth="1"/>
    <col min="40" max="40" width="13.33594" style="1" customWidth="1"/>
    <col min="41" max="41" width="7.445313" style="1" customWidth="1"/>
    <col min="42" max="42" width="4.105469" style="1" customWidth="1"/>
    <col min="43" max="43" width="15.66406" style="1" hidden="1" customWidth="1"/>
    <col min="44" max="44" width="13.66406" style="1" customWidth="1"/>
    <col min="45" max="45" width="25.77734" style="1" hidden="1" customWidth="1"/>
    <col min="46" max="46" width="25.77734" style="1" hidden="1" customWidth="1"/>
    <col min="47" max="47" width="25.77734" style="1" hidden="1" customWidth="1"/>
    <col min="48" max="48" width="21.66406" style="1" hidden="1" customWidth="1"/>
    <col min="49" max="49" width="21.66406" style="1" hidden="1" customWidth="1"/>
    <col min="50" max="50" width="24.99609" style="1" hidden="1" customWidth="1"/>
    <col min="51" max="51" width="24.99609" style="1" hidden="1" customWidth="1"/>
    <col min="52" max="52" width="21.66406" style="1" hidden="1" customWidth="1"/>
    <col min="53" max="53" width="19.10547" style="1" hidden="1" customWidth="1"/>
    <col min="54" max="54" width="24.99609" style="1" hidden="1" customWidth="1"/>
    <col min="55" max="55" width="21.66406" style="1" hidden="1" customWidth="1"/>
    <col min="56" max="56" width="19.10547" style="1" hidden="1" customWidth="1"/>
    <col min="57" max="57" width="66.44531" style="1" customWidth="1"/>
    <col min="71" max="71" width="8.886719" style="1" hidden="1"/>
    <col min="72" max="72" width="8.886719" style="1" hidden="1"/>
    <col min="73" max="73" width="8.886719" style="1" hidden="1"/>
    <col min="74" max="74" width="8.886719" style="1" hidden="1"/>
    <col min="75" max="75" width="8.886719" style="1" hidden="1"/>
    <col min="76" max="76" width="8.886719" style="1" hidden="1"/>
    <col min="77" max="77" width="8.886719" style="1" hidden="1"/>
    <col min="78" max="78" width="8.886719" style="1" hidden="1"/>
    <col min="79" max="79" width="8.886719" style="1" hidden="1"/>
    <col min="80" max="80" width="8.886719" style="1" hidden="1"/>
    <col min="81" max="81" width="8.886719" style="1" hidden="1"/>
    <col min="82" max="82" width="8.886719" style="1" hidden="1"/>
    <col min="83" max="83" width="8.886719" style="1" hidden="1"/>
    <col min="84" max="84" width="8.886719" style="1" hidden="1"/>
    <col min="85" max="85" width="8.886719" style="1" hidden="1"/>
    <col min="86" max="86" width="8.886719" style="1" hidden="1"/>
    <col min="87" max="87" width="8.886719" style="1" hidden="1"/>
    <col min="88" max="88" width="8.886719" style="1" hidden="1"/>
    <col min="89" max="89" width="8.886719" style="1" hidden="1"/>
    <col min="90" max="90" width="8.886719" style="1" hidden="1"/>
    <col min="91" max="91" width="8.886719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4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zzz_khk_2b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Stavební úpravy střechy nad 2NP a nad 3NP - neuznatelné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Hradec Králové, Hradecká 1690/2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18. 11. 2020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4.9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4.9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0001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73</v>
      </c>
      <c r="BT94" s="116" t="s">
        <v>74</v>
      </c>
      <c r="BU94" s="117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26" customHeight="1">
      <c r="A95" s="118" t="s">
        <v>78</v>
      </c>
      <c r="B95" s="119"/>
      <c r="C95" s="120"/>
      <c r="D95" s="121" t="s">
        <v>79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'str - Vegetační střecha 2...'!J30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ROUND(SUM(AV95:AW95),2)</f>
        <v>0</v>
      </c>
      <c r="AU95" s="128">
        <f>'str - Vegetační střecha 2...'!P142</f>
        <v>0</v>
      </c>
      <c r="AV95" s="127">
        <f>'str - Vegetační střecha 2...'!J33</f>
        <v>0</v>
      </c>
      <c r="AW95" s="127">
        <f>'str - Vegetační střecha 2...'!J34</f>
        <v>0</v>
      </c>
      <c r="AX95" s="127">
        <f>'str - Vegetační střecha 2...'!J35</f>
        <v>0</v>
      </c>
      <c r="AY95" s="127">
        <f>'str - Vegetační střecha 2...'!J36</f>
        <v>0</v>
      </c>
      <c r="AZ95" s="127">
        <f>'str - Vegetační střecha 2...'!F33</f>
        <v>0</v>
      </c>
      <c r="BA95" s="127">
        <f>'str - Vegetační střecha 2...'!F34</f>
        <v>0</v>
      </c>
      <c r="BB95" s="127">
        <f>'str - Vegetační střecha 2...'!F35</f>
        <v>0</v>
      </c>
      <c r="BC95" s="127">
        <f>'str - Vegetační střecha 2...'!F36</f>
        <v>0</v>
      </c>
      <c r="BD95" s="129">
        <f>'str - Vegetační střecha 2...'!F37</f>
        <v>0</v>
      </c>
      <c r="BE95" s="7"/>
      <c r="BT95" s="130" t="s">
        <v>82</v>
      </c>
      <c r="BV95" s="130" t="s">
        <v>76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TXk7Wlav4Y/Tv/GBM9AafDL6Rt9pmM7G3vKP5tYYeBQCr9wjcvo9Dj4+hAiaLZZ0Xp81pCSD+TodKKekAj1ptg==" hashValue="CvMVBEV7LFieRwN1CSAHp7+k83M04kMTtwxm/8HIqjgitP7H0Js3n1eGRAd3sznvYYzWKo8A0mzYXzuZFml0C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tr - Vegetační střecha 2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1.44531" style="1" customWidth="1"/>
    <col min="9" max="9" width="20.10547" style="1" customWidth="1"/>
    <col min="10" max="10" width="20.10547" style="1" customWidth="1"/>
    <col min="11" max="11" width="20.10547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  <c r="AZ2" s="131" t="s">
        <v>85</v>
      </c>
      <c r="BA2" s="131" t="s">
        <v>1</v>
      </c>
      <c r="BB2" s="131" t="s">
        <v>1</v>
      </c>
      <c r="BC2" s="131" t="s">
        <v>86</v>
      </c>
      <c r="BD2" s="131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9"/>
      <c r="AT3" s="16" t="s">
        <v>84</v>
      </c>
    </row>
    <row r="4" s="1" customFormat="1" ht="24.96" customHeight="1">
      <c r="B4" s="19"/>
      <c r="D4" s="134" t="s">
        <v>87</v>
      </c>
      <c r="L4" s="19"/>
      <c r="M4" s="135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6" t="s">
        <v>16</v>
      </c>
      <c r="L6" s="19"/>
    </row>
    <row r="7" s="1" customFormat="1" ht="14.5" customHeight="1">
      <c r="B7" s="19"/>
      <c r="E7" s="137" t="str">
        <f>'Rekapitulace stavby'!K6</f>
        <v>Stavební úpravy střechy nad 2NP a nad 3NP - neuznatelné</v>
      </c>
      <c r="F7" s="136"/>
      <c r="G7" s="136"/>
      <c r="H7" s="136"/>
      <c r="L7" s="19"/>
    </row>
    <row r="8" s="2" customFormat="1" ht="12" customHeight="1">
      <c r="A8" s="37"/>
      <c r="B8" s="43"/>
      <c r="C8" s="37"/>
      <c r="D8" s="136" t="s">
        <v>88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4.5" customHeight="1">
      <c r="A9" s="37"/>
      <c r="B9" s="43"/>
      <c r="C9" s="37"/>
      <c r="D9" s="37"/>
      <c r="E9" s="138" t="s">
        <v>89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6" t="s">
        <v>18</v>
      </c>
      <c r="E11" s="37"/>
      <c r="F11" s="139" t="s">
        <v>1</v>
      </c>
      <c r="G11" s="37"/>
      <c r="H11" s="37"/>
      <c r="I11" s="136" t="s">
        <v>19</v>
      </c>
      <c r="J11" s="139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6" t="s">
        <v>20</v>
      </c>
      <c r="E12" s="37"/>
      <c r="F12" s="139" t="s">
        <v>21</v>
      </c>
      <c r="G12" s="37"/>
      <c r="H12" s="37"/>
      <c r="I12" s="136" t="s">
        <v>22</v>
      </c>
      <c r="J12" s="140" t="str">
        <f>'Rekapitulace stavby'!AN8</f>
        <v>18. 11. 2020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6" t="s">
        <v>24</v>
      </c>
      <c r="E14" s="37"/>
      <c r="F14" s="37"/>
      <c r="G14" s="37"/>
      <c r="H14" s="37"/>
      <c r="I14" s="136" t="s">
        <v>25</v>
      </c>
      <c r="J14" s="139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9" t="str">
        <f>IF('Rekapitulace stavby'!E11="","",'Rekapitulace stavby'!E11)</f>
        <v xml:space="preserve"> </v>
      </c>
      <c r="F15" s="37"/>
      <c r="G15" s="37"/>
      <c r="H15" s="37"/>
      <c r="I15" s="136" t="s">
        <v>27</v>
      </c>
      <c r="J15" s="139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6" t="s">
        <v>28</v>
      </c>
      <c r="E17" s="37"/>
      <c r="F17" s="37"/>
      <c r="G17" s="37"/>
      <c r="H17" s="37"/>
      <c r="I17" s="13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9"/>
      <c r="G18" s="139"/>
      <c r="H18" s="139"/>
      <c r="I18" s="13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6" t="s">
        <v>30</v>
      </c>
      <c r="E20" s="37"/>
      <c r="F20" s="37"/>
      <c r="G20" s="37"/>
      <c r="H20" s="37"/>
      <c r="I20" s="136" t="s">
        <v>25</v>
      </c>
      <c r="J20" s="139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9" t="str">
        <f>IF('Rekapitulace stavby'!E17="","",'Rekapitulace stavby'!E17)</f>
        <v xml:space="preserve"> </v>
      </c>
      <c r="F21" s="37"/>
      <c r="G21" s="37"/>
      <c r="H21" s="37"/>
      <c r="I21" s="136" t="s">
        <v>27</v>
      </c>
      <c r="J21" s="139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6" t="s">
        <v>31</v>
      </c>
      <c r="E23" s="37"/>
      <c r="F23" s="37"/>
      <c r="G23" s="37"/>
      <c r="H23" s="37"/>
      <c r="I23" s="136" t="s">
        <v>25</v>
      </c>
      <c r="J23" s="139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9" t="str">
        <f>IF('Rekapitulace stavby'!E20="","",'Rekapitulace stavby'!E20)</f>
        <v xml:space="preserve"> </v>
      </c>
      <c r="F24" s="37"/>
      <c r="G24" s="37"/>
      <c r="H24" s="37"/>
      <c r="I24" s="136" t="s">
        <v>27</v>
      </c>
      <c r="J24" s="139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6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5"/>
      <c r="E29" s="145"/>
      <c r="F29" s="145"/>
      <c r="G29" s="145"/>
      <c r="H29" s="145"/>
      <c r="I29" s="145"/>
      <c r="J29" s="145"/>
      <c r="K29" s="145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6" t="s">
        <v>34</v>
      </c>
      <c r="E30" s="37"/>
      <c r="F30" s="37"/>
      <c r="G30" s="37"/>
      <c r="H30" s="37"/>
      <c r="I30" s="37"/>
      <c r="J30" s="147">
        <f>ROUND(J142,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5"/>
      <c r="E31" s="145"/>
      <c r="F31" s="145"/>
      <c r="G31" s="145"/>
      <c r="H31" s="145"/>
      <c r="I31" s="145"/>
      <c r="J31" s="145"/>
      <c r="K31" s="145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8" t="s">
        <v>36</v>
      </c>
      <c r="G32" s="37"/>
      <c r="H32" s="37"/>
      <c r="I32" s="148" t="s">
        <v>35</v>
      </c>
      <c r="J32" s="148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9" t="s">
        <v>38</v>
      </c>
      <c r="E33" s="136" t="s">
        <v>39</v>
      </c>
      <c r="F33" s="150">
        <f>ROUND((SUM(BE142:BE297)),  2)</f>
        <v>0</v>
      </c>
      <c r="G33" s="37"/>
      <c r="H33" s="37"/>
      <c r="I33" s="151">
        <v>0.20999999999999999</v>
      </c>
      <c r="J33" s="150">
        <f>ROUND(((SUM(BE142:BE297))*I33),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6" t="s">
        <v>40</v>
      </c>
      <c r="F34" s="150">
        <f>ROUND((SUM(BF142:BF297)),  2)</f>
        <v>0</v>
      </c>
      <c r="G34" s="37"/>
      <c r="H34" s="37"/>
      <c r="I34" s="151">
        <v>0.14999999999999999</v>
      </c>
      <c r="J34" s="150">
        <f>ROUND(((SUM(BF142:BF297))*I34),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6" t="s">
        <v>41</v>
      </c>
      <c r="F35" s="150">
        <f>ROUND((SUM(BG142:BG297)),  2)</f>
        <v>0</v>
      </c>
      <c r="G35" s="37"/>
      <c r="H35" s="37"/>
      <c r="I35" s="151">
        <v>0.20999999999999999</v>
      </c>
      <c r="J35" s="15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6" t="s">
        <v>42</v>
      </c>
      <c r="F36" s="150">
        <f>ROUND((SUM(BH142:BH297)),  2)</f>
        <v>0</v>
      </c>
      <c r="G36" s="37"/>
      <c r="H36" s="37"/>
      <c r="I36" s="151">
        <v>0.14999999999999999</v>
      </c>
      <c r="J36" s="15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6" t="s">
        <v>43</v>
      </c>
      <c r="F37" s="150">
        <f>ROUND((SUM(BI142:BI297)),  2)</f>
        <v>0</v>
      </c>
      <c r="G37" s="37"/>
      <c r="H37" s="37"/>
      <c r="I37" s="151">
        <v>0</v>
      </c>
      <c r="J37" s="15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4.5" customHeight="1">
      <c r="A85" s="37"/>
      <c r="B85" s="38"/>
      <c r="C85" s="39"/>
      <c r="D85" s="39"/>
      <c r="E85" s="170" t="str">
        <f>E7</f>
        <v>Stavební úpravy střechy nad 2NP a nad 3NP - neuznatelné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4.5" customHeight="1">
      <c r="A87" s="37"/>
      <c r="B87" s="38"/>
      <c r="C87" s="39"/>
      <c r="D87" s="39"/>
      <c r="E87" s="75" t="str">
        <f>E9</f>
        <v>str - Vegetační střecha 2np a oprava střechy 3np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Hradec Králové, Hradecká 1690/2 </v>
      </c>
      <c r="G89" s="39"/>
      <c r="H89" s="39"/>
      <c r="I89" s="31" t="s">
        <v>22</v>
      </c>
      <c r="J89" s="78" t="str">
        <f>IF(J12="","",J12)</f>
        <v>18. 11. 2020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4.9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4.9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4" t="s">
        <v>93</v>
      </c>
      <c r="D96" s="39"/>
      <c r="E96" s="39"/>
      <c r="F96" s="39"/>
      <c r="G96" s="39"/>
      <c r="H96" s="39"/>
      <c r="I96" s="39"/>
      <c r="J96" s="109">
        <f>J142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J143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J144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J150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J162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5"/>
      <c r="C101" s="176"/>
      <c r="D101" s="177" t="s">
        <v>99</v>
      </c>
      <c r="E101" s="178"/>
      <c r="F101" s="178"/>
      <c r="G101" s="178"/>
      <c r="H101" s="178"/>
      <c r="I101" s="178"/>
      <c r="J101" s="179">
        <f>J165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J166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101</v>
      </c>
      <c r="E103" s="184"/>
      <c r="F103" s="184"/>
      <c r="G103" s="184"/>
      <c r="H103" s="184"/>
      <c r="I103" s="184"/>
      <c r="J103" s="185">
        <f>J178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J179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1"/>
      <c r="C105" s="182"/>
      <c r="D105" s="183" t="s">
        <v>103</v>
      </c>
      <c r="E105" s="184"/>
      <c r="F105" s="184"/>
      <c r="G105" s="184"/>
      <c r="H105" s="184"/>
      <c r="I105" s="184"/>
      <c r="J105" s="185">
        <f>J182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1"/>
      <c r="C106" s="182"/>
      <c r="D106" s="183" t="s">
        <v>104</v>
      </c>
      <c r="E106" s="184"/>
      <c r="F106" s="184"/>
      <c r="G106" s="184"/>
      <c r="H106" s="184"/>
      <c r="I106" s="184"/>
      <c r="J106" s="185">
        <f>J185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1"/>
      <c r="C107" s="182"/>
      <c r="D107" s="183" t="s">
        <v>105</v>
      </c>
      <c r="E107" s="184"/>
      <c r="F107" s="184"/>
      <c r="G107" s="184"/>
      <c r="H107" s="184"/>
      <c r="I107" s="184"/>
      <c r="J107" s="185">
        <f>J188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81"/>
      <c r="C108" s="182"/>
      <c r="D108" s="183" t="s">
        <v>106</v>
      </c>
      <c r="E108" s="184"/>
      <c r="F108" s="184"/>
      <c r="G108" s="184"/>
      <c r="H108" s="184"/>
      <c r="I108" s="184"/>
      <c r="J108" s="185">
        <f>J191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81"/>
      <c r="C109" s="182"/>
      <c r="D109" s="183" t="s">
        <v>107</v>
      </c>
      <c r="E109" s="184"/>
      <c r="F109" s="184"/>
      <c r="G109" s="184"/>
      <c r="H109" s="184"/>
      <c r="I109" s="184"/>
      <c r="J109" s="185">
        <f>J200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81"/>
      <c r="C110" s="182"/>
      <c r="D110" s="183" t="s">
        <v>108</v>
      </c>
      <c r="E110" s="184"/>
      <c r="F110" s="184"/>
      <c r="G110" s="184"/>
      <c r="H110" s="184"/>
      <c r="I110" s="184"/>
      <c r="J110" s="185">
        <f>J207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81"/>
      <c r="C111" s="182"/>
      <c r="D111" s="183" t="s">
        <v>109</v>
      </c>
      <c r="E111" s="184"/>
      <c r="F111" s="184"/>
      <c r="G111" s="184"/>
      <c r="H111" s="184"/>
      <c r="I111" s="184"/>
      <c r="J111" s="185">
        <f>J210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81"/>
      <c r="C112" s="182"/>
      <c r="D112" s="183" t="s">
        <v>110</v>
      </c>
      <c r="E112" s="184"/>
      <c r="F112" s="184"/>
      <c r="G112" s="184"/>
      <c r="H112" s="184"/>
      <c r="I112" s="184"/>
      <c r="J112" s="185">
        <f>J215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81"/>
      <c r="C113" s="182"/>
      <c r="D113" s="183" t="s">
        <v>111</v>
      </c>
      <c r="E113" s="184"/>
      <c r="F113" s="184"/>
      <c r="G113" s="184"/>
      <c r="H113" s="184"/>
      <c r="I113" s="184"/>
      <c r="J113" s="185">
        <f>J218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81"/>
      <c r="C114" s="182"/>
      <c r="D114" s="183" t="s">
        <v>112</v>
      </c>
      <c r="E114" s="184"/>
      <c r="F114" s="184"/>
      <c r="G114" s="184"/>
      <c r="H114" s="184"/>
      <c r="I114" s="184"/>
      <c r="J114" s="185">
        <f>J221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113</v>
      </c>
      <c r="E115" s="184"/>
      <c r="F115" s="184"/>
      <c r="G115" s="184"/>
      <c r="H115" s="184"/>
      <c r="I115" s="184"/>
      <c r="J115" s="185">
        <f>J224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114</v>
      </c>
      <c r="E116" s="184"/>
      <c r="F116" s="184"/>
      <c r="G116" s="184"/>
      <c r="H116" s="184"/>
      <c r="I116" s="184"/>
      <c r="J116" s="185">
        <f>J236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115</v>
      </c>
      <c r="E117" s="184"/>
      <c r="F117" s="184"/>
      <c r="G117" s="184"/>
      <c r="H117" s="184"/>
      <c r="I117" s="184"/>
      <c r="J117" s="185">
        <f>J269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75"/>
      <c r="C118" s="176"/>
      <c r="D118" s="177" t="s">
        <v>116</v>
      </c>
      <c r="E118" s="178"/>
      <c r="F118" s="178"/>
      <c r="G118" s="178"/>
      <c r="H118" s="178"/>
      <c r="I118" s="178"/>
      <c r="J118" s="179">
        <f>J278</f>
        <v>0</v>
      </c>
      <c r="K118" s="176"/>
      <c r="L118" s="180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81"/>
      <c r="C119" s="182"/>
      <c r="D119" s="183" t="s">
        <v>117</v>
      </c>
      <c r="E119" s="184"/>
      <c r="F119" s="184"/>
      <c r="G119" s="184"/>
      <c r="H119" s="184"/>
      <c r="I119" s="184"/>
      <c r="J119" s="185">
        <f>J279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118</v>
      </c>
      <c r="E120" s="184"/>
      <c r="F120" s="184"/>
      <c r="G120" s="184"/>
      <c r="H120" s="184"/>
      <c r="I120" s="184"/>
      <c r="J120" s="185">
        <f>J285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119</v>
      </c>
      <c r="E121" s="184"/>
      <c r="F121" s="184"/>
      <c r="G121" s="184"/>
      <c r="H121" s="184"/>
      <c r="I121" s="184"/>
      <c r="J121" s="185">
        <f>J290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120</v>
      </c>
      <c r="E122" s="184"/>
      <c r="F122" s="184"/>
      <c r="G122" s="184"/>
      <c r="H122" s="184"/>
      <c r="I122" s="184"/>
      <c r="J122" s="185">
        <f>J293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65"/>
      <c r="C124" s="66"/>
      <c r="D124" s="66"/>
      <c r="E124" s="66"/>
      <c r="F124" s="66"/>
      <c r="G124" s="66"/>
      <c r="H124" s="66"/>
      <c r="I124" s="66"/>
      <c r="J124" s="66"/>
      <c r="K124" s="66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8" s="2" customFormat="1" ht="6.96" customHeight="1">
      <c r="A128" s="37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24.96" customHeight="1">
      <c r="A129" s="37"/>
      <c r="B129" s="38"/>
      <c r="C129" s="22" t="s">
        <v>121</v>
      </c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16</v>
      </c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4.5" customHeight="1">
      <c r="A132" s="37"/>
      <c r="B132" s="38"/>
      <c r="C132" s="39"/>
      <c r="D132" s="39"/>
      <c r="E132" s="170" t="str">
        <f>E7</f>
        <v>Stavební úpravy střechy nad 2NP a nad 3NP - neuznatelné</v>
      </c>
      <c r="F132" s="31"/>
      <c r="G132" s="31"/>
      <c r="H132" s="31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2" customHeight="1">
      <c r="A133" s="37"/>
      <c r="B133" s="38"/>
      <c r="C133" s="31" t="s">
        <v>88</v>
      </c>
      <c r="D133" s="39"/>
      <c r="E133" s="39"/>
      <c r="F133" s="39"/>
      <c r="G133" s="39"/>
      <c r="H133" s="39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4.5" customHeight="1">
      <c r="A134" s="37"/>
      <c r="B134" s="38"/>
      <c r="C134" s="39"/>
      <c r="D134" s="39"/>
      <c r="E134" s="75" t="str">
        <f>E9</f>
        <v>str - Vegetační střecha 2np a oprava střechy 3np</v>
      </c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2" customHeight="1">
      <c r="A136" s="37"/>
      <c r="B136" s="38"/>
      <c r="C136" s="31" t="s">
        <v>20</v>
      </c>
      <c r="D136" s="39"/>
      <c r="E136" s="39"/>
      <c r="F136" s="26" t="str">
        <f>F12</f>
        <v xml:space="preserve">Hradec Králové, Hradecká 1690/2 </v>
      </c>
      <c r="G136" s="39"/>
      <c r="H136" s="39"/>
      <c r="I136" s="31" t="s">
        <v>22</v>
      </c>
      <c r="J136" s="78" t="str">
        <f>IF(J12="","",J12)</f>
        <v>18. 11. 2020</v>
      </c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6.96" customHeight="1">
      <c r="A137" s="37"/>
      <c r="B137" s="38"/>
      <c r="C137" s="39"/>
      <c r="D137" s="39"/>
      <c r="E137" s="39"/>
      <c r="F137" s="39"/>
      <c r="G137" s="39"/>
      <c r="H137" s="39"/>
      <c r="I137" s="39"/>
      <c r="J137" s="39"/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4.9" customHeight="1">
      <c r="A138" s="37"/>
      <c r="B138" s="38"/>
      <c r="C138" s="31" t="s">
        <v>24</v>
      </c>
      <c r="D138" s="39"/>
      <c r="E138" s="39"/>
      <c r="F138" s="26" t="str">
        <f>E15</f>
        <v xml:space="preserve"> </v>
      </c>
      <c r="G138" s="39"/>
      <c r="H138" s="39"/>
      <c r="I138" s="31" t="s">
        <v>30</v>
      </c>
      <c r="J138" s="35" t="str">
        <f>E21</f>
        <v xml:space="preserve"> </v>
      </c>
      <c r="K138" s="39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14.9" customHeight="1">
      <c r="A139" s="37"/>
      <c r="B139" s="38"/>
      <c r="C139" s="31" t="s">
        <v>28</v>
      </c>
      <c r="D139" s="39"/>
      <c r="E139" s="39"/>
      <c r="F139" s="26" t="str">
        <f>IF(E18="","",E18)</f>
        <v>Vyplň údaj</v>
      </c>
      <c r="G139" s="39"/>
      <c r="H139" s="39"/>
      <c r="I139" s="31" t="s">
        <v>31</v>
      </c>
      <c r="J139" s="35" t="str">
        <f>E24</f>
        <v xml:space="preserve"> </v>
      </c>
      <c r="K139" s="39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10.32" customHeight="1">
      <c r="A140" s="37"/>
      <c r="B140" s="38"/>
      <c r="C140" s="39"/>
      <c r="D140" s="39"/>
      <c r="E140" s="39"/>
      <c r="F140" s="39"/>
      <c r="G140" s="39"/>
      <c r="H140" s="39"/>
      <c r="I140" s="39"/>
      <c r="J140" s="39"/>
      <c r="K140" s="39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11" customFormat="1" ht="29.28" customHeight="1">
      <c r="A141" s="187"/>
      <c r="B141" s="188"/>
      <c r="C141" s="189" t="s">
        <v>122</v>
      </c>
      <c r="D141" s="190" t="s">
        <v>59</v>
      </c>
      <c r="E141" s="190" t="s">
        <v>55</v>
      </c>
      <c r="F141" s="190" t="s">
        <v>56</v>
      </c>
      <c r="G141" s="190" t="s">
        <v>123</v>
      </c>
      <c r="H141" s="190" t="s">
        <v>124</v>
      </c>
      <c r="I141" s="190" t="s">
        <v>125</v>
      </c>
      <c r="J141" s="190" t="s">
        <v>92</v>
      </c>
      <c r="K141" s="191" t="s">
        <v>126</v>
      </c>
      <c r="L141" s="192"/>
      <c r="M141" s="99" t="s">
        <v>1</v>
      </c>
      <c r="N141" s="100" t="s">
        <v>38</v>
      </c>
      <c r="O141" s="100" t="s">
        <v>127</v>
      </c>
      <c r="P141" s="100" t="s">
        <v>128</v>
      </c>
      <c r="Q141" s="100" t="s">
        <v>129</v>
      </c>
      <c r="R141" s="100" t="s">
        <v>130</v>
      </c>
      <c r="S141" s="100" t="s">
        <v>131</v>
      </c>
      <c r="T141" s="101" t="s">
        <v>132</v>
      </c>
      <c r="U141" s="187"/>
      <c r="V141" s="187"/>
      <c r="W141" s="187"/>
      <c r="X141" s="187"/>
      <c r="Y141" s="187"/>
      <c r="Z141" s="187"/>
      <c r="AA141" s="187"/>
      <c r="AB141" s="187"/>
      <c r="AC141" s="187"/>
      <c r="AD141" s="187"/>
      <c r="AE141" s="187"/>
    </row>
    <row r="142" s="2" customFormat="1" ht="22.8" customHeight="1">
      <c r="A142" s="37"/>
      <c r="B142" s="38"/>
      <c r="C142" s="106" t="s">
        <v>133</v>
      </c>
      <c r="D142" s="39"/>
      <c r="E142" s="39"/>
      <c r="F142" s="39"/>
      <c r="G142" s="39"/>
      <c r="H142" s="39"/>
      <c r="I142" s="39"/>
      <c r="J142" s="193">
        <f>BK142</f>
        <v>0</v>
      </c>
      <c r="K142" s="39"/>
      <c r="L142" s="43"/>
      <c r="M142" s="102"/>
      <c r="N142" s="194"/>
      <c r="O142" s="103"/>
      <c r="P142" s="195">
        <f>P143+P165+P278</f>
        <v>0</v>
      </c>
      <c r="Q142" s="103"/>
      <c r="R142" s="195">
        <f>R143+R165+R278</f>
        <v>13.836177140000002</v>
      </c>
      <c r="S142" s="103"/>
      <c r="T142" s="196">
        <f>T143+T165+T278</f>
        <v>18.44098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73</v>
      </c>
      <c r="AU142" s="16" t="s">
        <v>94</v>
      </c>
      <c r="BK142" s="197">
        <f>BK143+BK165+BK278</f>
        <v>0</v>
      </c>
    </row>
    <row r="143" s="12" customFormat="1" ht="25.92" customHeight="1">
      <c r="A143" s="12"/>
      <c r="B143" s="198"/>
      <c r="C143" s="199"/>
      <c r="D143" s="200" t="s">
        <v>73</v>
      </c>
      <c r="E143" s="201" t="s">
        <v>134</v>
      </c>
      <c r="F143" s="201" t="s">
        <v>135</v>
      </c>
      <c r="G143" s="199"/>
      <c r="H143" s="199"/>
      <c r="I143" s="202"/>
      <c r="J143" s="203">
        <f>BK143</f>
        <v>0</v>
      </c>
      <c r="K143" s="199"/>
      <c r="L143" s="204"/>
      <c r="M143" s="205"/>
      <c r="N143" s="206"/>
      <c r="O143" s="206"/>
      <c r="P143" s="207">
        <f>P144+P150+P162</f>
        <v>0</v>
      </c>
      <c r="Q143" s="206"/>
      <c r="R143" s="207">
        <f>R144+R150+R162</f>
        <v>0.063697139999999999</v>
      </c>
      <c r="S143" s="206"/>
      <c r="T143" s="208">
        <f>T144+T150+T162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82</v>
      </c>
      <c r="AT143" s="210" t="s">
        <v>73</v>
      </c>
      <c r="AU143" s="210" t="s">
        <v>74</v>
      </c>
      <c r="AY143" s="209" t="s">
        <v>136</v>
      </c>
      <c r="BK143" s="211">
        <f>BK144+BK150+BK162</f>
        <v>0</v>
      </c>
    </row>
    <row r="144" s="12" customFormat="1" ht="22.8" customHeight="1">
      <c r="A144" s="12"/>
      <c r="B144" s="198"/>
      <c r="C144" s="199"/>
      <c r="D144" s="200" t="s">
        <v>73</v>
      </c>
      <c r="E144" s="212" t="s">
        <v>137</v>
      </c>
      <c r="F144" s="212" t="s">
        <v>138</v>
      </c>
      <c r="G144" s="199"/>
      <c r="H144" s="199"/>
      <c r="I144" s="202"/>
      <c r="J144" s="213">
        <f>BK144</f>
        <v>0</v>
      </c>
      <c r="K144" s="199"/>
      <c r="L144" s="204"/>
      <c r="M144" s="205"/>
      <c r="N144" s="206"/>
      <c r="O144" s="206"/>
      <c r="P144" s="207">
        <f>SUM(P145:P149)</f>
        <v>0</v>
      </c>
      <c r="Q144" s="206"/>
      <c r="R144" s="207">
        <f>SUM(R145:R149)</f>
        <v>0.063697139999999999</v>
      </c>
      <c r="S144" s="206"/>
      <c r="T144" s="208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9" t="s">
        <v>82</v>
      </c>
      <c r="AT144" s="210" t="s">
        <v>73</v>
      </c>
      <c r="AU144" s="210" t="s">
        <v>82</v>
      </c>
      <c r="AY144" s="209" t="s">
        <v>136</v>
      </c>
      <c r="BK144" s="211">
        <f>SUM(BK145:BK149)</f>
        <v>0</v>
      </c>
    </row>
    <row r="145" s="2" customFormat="1" ht="22.9" customHeight="1">
      <c r="A145" s="37"/>
      <c r="B145" s="38"/>
      <c r="C145" s="214" t="s">
        <v>82</v>
      </c>
      <c r="D145" s="214" t="s">
        <v>139</v>
      </c>
      <c r="E145" s="215" t="s">
        <v>140</v>
      </c>
      <c r="F145" s="216" t="s">
        <v>141</v>
      </c>
      <c r="G145" s="217" t="s">
        <v>142</v>
      </c>
      <c r="H145" s="218">
        <v>489.97800000000001</v>
      </c>
      <c r="I145" s="219"/>
      <c r="J145" s="220">
        <f>ROUND(I145*H145,2)</f>
        <v>0</v>
      </c>
      <c r="K145" s="216" t="s">
        <v>143</v>
      </c>
      <c r="L145" s="43"/>
      <c r="M145" s="221" t="s">
        <v>1</v>
      </c>
      <c r="N145" s="222" t="s">
        <v>39</v>
      </c>
      <c r="O145" s="90"/>
      <c r="P145" s="223">
        <f>O145*H145</f>
        <v>0</v>
      </c>
      <c r="Q145" s="223">
        <v>0.00012999999999999999</v>
      </c>
      <c r="R145" s="223">
        <f>Q145*H145</f>
        <v>0.063697139999999999</v>
      </c>
      <c r="S145" s="223">
        <v>0</v>
      </c>
      <c r="T145" s="22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5" t="s">
        <v>144</v>
      </c>
      <c r="AT145" s="225" t="s">
        <v>139</v>
      </c>
      <c r="AU145" s="225" t="s">
        <v>84</v>
      </c>
      <c r="AY145" s="16" t="s">
        <v>136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6" t="s">
        <v>82</v>
      </c>
      <c r="BK145" s="226">
        <f>ROUND(I145*H145,2)</f>
        <v>0</v>
      </c>
      <c r="BL145" s="16" t="s">
        <v>144</v>
      </c>
      <c r="BM145" s="225" t="s">
        <v>145</v>
      </c>
    </row>
    <row r="146" s="2" customFormat="1">
      <c r="A146" s="37"/>
      <c r="B146" s="38"/>
      <c r="C146" s="39"/>
      <c r="D146" s="227" t="s">
        <v>146</v>
      </c>
      <c r="E146" s="39"/>
      <c r="F146" s="228" t="s">
        <v>147</v>
      </c>
      <c r="G146" s="39"/>
      <c r="H146" s="39"/>
      <c r="I146" s="229"/>
      <c r="J146" s="39"/>
      <c r="K146" s="39"/>
      <c r="L146" s="43"/>
      <c r="M146" s="230"/>
      <c r="N146" s="231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146</v>
      </c>
      <c r="AU146" s="16" t="s">
        <v>84</v>
      </c>
    </row>
    <row r="147" s="13" customFormat="1">
      <c r="A147" s="13"/>
      <c r="B147" s="232"/>
      <c r="C147" s="233"/>
      <c r="D147" s="227" t="s">
        <v>148</v>
      </c>
      <c r="E147" s="234" t="s">
        <v>1</v>
      </c>
      <c r="F147" s="235" t="s">
        <v>149</v>
      </c>
      <c r="G147" s="233"/>
      <c r="H147" s="236">
        <v>489.97800000000001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148</v>
      </c>
      <c r="AU147" s="242" t="s">
        <v>84</v>
      </c>
      <c r="AV147" s="13" t="s">
        <v>84</v>
      </c>
      <c r="AW147" s="13" t="s">
        <v>32</v>
      </c>
      <c r="AX147" s="13" t="s">
        <v>82</v>
      </c>
      <c r="AY147" s="242" t="s">
        <v>136</v>
      </c>
    </row>
    <row r="148" s="2" customFormat="1" ht="22.9" customHeight="1">
      <c r="A148" s="37"/>
      <c r="B148" s="38"/>
      <c r="C148" s="214" t="s">
        <v>84</v>
      </c>
      <c r="D148" s="214" t="s">
        <v>139</v>
      </c>
      <c r="E148" s="215" t="s">
        <v>150</v>
      </c>
      <c r="F148" s="216" t="s">
        <v>151</v>
      </c>
      <c r="G148" s="217" t="s">
        <v>152</v>
      </c>
      <c r="H148" s="218">
        <v>15</v>
      </c>
      <c r="I148" s="219"/>
      <c r="J148" s="220">
        <f>ROUND(I148*H148,2)</f>
        <v>0</v>
      </c>
      <c r="K148" s="216" t="s">
        <v>143</v>
      </c>
      <c r="L148" s="43"/>
      <c r="M148" s="221" t="s">
        <v>1</v>
      </c>
      <c r="N148" s="222" t="s">
        <v>39</v>
      </c>
      <c r="O148" s="90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5" t="s">
        <v>144</v>
      </c>
      <c r="AT148" s="225" t="s">
        <v>139</v>
      </c>
      <c r="AU148" s="225" t="s">
        <v>84</v>
      </c>
      <c r="AY148" s="16" t="s">
        <v>136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6" t="s">
        <v>82</v>
      </c>
      <c r="BK148" s="226">
        <f>ROUND(I148*H148,2)</f>
        <v>0</v>
      </c>
      <c r="BL148" s="16" t="s">
        <v>144</v>
      </c>
      <c r="BM148" s="225" t="s">
        <v>153</v>
      </c>
    </row>
    <row r="149" s="2" customFormat="1">
      <c r="A149" s="37"/>
      <c r="B149" s="38"/>
      <c r="C149" s="39"/>
      <c r="D149" s="227" t="s">
        <v>146</v>
      </c>
      <c r="E149" s="39"/>
      <c r="F149" s="228" t="s">
        <v>154</v>
      </c>
      <c r="G149" s="39"/>
      <c r="H149" s="39"/>
      <c r="I149" s="229"/>
      <c r="J149" s="39"/>
      <c r="K149" s="39"/>
      <c r="L149" s="43"/>
      <c r="M149" s="230"/>
      <c r="N149" s="231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146</v>
      </c>
      <c r="AU149" s="16" t="s">
        <v>84</v>
      </c>
    </row>
    <row r="150" s="12" customFormat="1" ht="22.8" customHeight="1">
      <c r="A150" s="12"/>
      <c r="B150" s="198"/>
      <c r="C150" s="199"/>
      <c r="D150" s="200" t="s">
        <v>73</v>
      </c>
      <c r="E150" s="212" t="s">
        <v>155</v>
      </c>
      <c r="F150" s="212" t="s">
        <v>156</v>
      </c>
      <c r="G150" s="199"/>
      <c r="H150" s="199"/>
      <c r="I150" s="202"/>
      <c r="J150" s="213">
        <f>BK150</f>
        <v>0</v>
      </c>
      <c r="K150" s="199"/>
      <c r="L150" s="204"/>
      <c r="M150" s="205"/>
      <c r="N150" s="206"/>
      <c r="O150" s="206"/>
      <c r="P150" s="207">
        <f>SUM(P151:P161)</f>
        <v>0</v>
      </c>
      <c r="Q150" s="206"/>
      <c r="R150" s="207">
        <f>SUM(R151:R161)</f>
        <v>0</v>
      </c>
      <c r="S150" s="206"/>
      <c r="T150" s="208">
        <f>SUM(T151:T161)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82</v>
      </c>
      <c r="AT150" s="210" t="s">
        <v>73</v>
      </c>
      <c r="AU150" s="210" t="s">
        <v>82</v>
      </c>
      <c r="AY150" s="209" t="s">
        <v>136</v>
      </c>
      <c r="BK150" s="211">
        <f>SUM(BK151:BK161)</f>
        <v>0</v>
      </c>
    </row>
    <row r="151" s="2" customFormat="1" ht="22.9" customHeight="1">
      <c r="A151" s="37"/>
      <c r="B151" s="38"/>
      <c r="C151" s="214" t="s">
        <v>157</v>
      </c>
      <c r="D151" s="214" t="s">
        <v>139</v>
      </c>
      <c r="E151" s="215" t="s">
        <v>158</v>
      </c>
      <c r="F151" s="216" t="s">
        <v>159</v>
      </c>
      <c r="G151" s="217" t="s">
        <v>160</v>
      </c>
      <c r="H151" s="218">
        <v>18.440999999999999</v>
      </c>
      <c r="I151" s="219"/>
      <c r="J151" s="220">
        <f>ROUND(I151*H151,2)</f>
        <v>0</v>
      </c>
      <c r="K151" s="216" t="s">
        <v>143</v>
      </c>
      <c r="L151" s="43"/>
      <c r="M151" s="221" t="s">
        <v>1</v>
      </c>
      <c r="N151" s="222" t="s">
        <v>39</v>
      </c>
      <c r="O151" s="90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5" t="s">
        <v>144</v>
      </c>
      <c r="AT151" s="225" t="s">
        <v>139</v>
      </c>
      <c r="AU151" s="225" t="s">
        <v>84</v>
      </c>
      <c r="AY151" s="16" t="s">
        <v>136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6" t="s">
        <v>82</v>
      </c>
      <c r="BK151" s="226">
        <f>ROUND(I151*H151,2)</f>
        <v>0</v>
      </c>
      <c r="BL151" s="16" t="s">
        <v>144</v>
      </c>
      <c r="BM151" s="225" t="s">
        <v>161</v>
      </c>
    </row>
    <row r="152" s="2" customFormat="1">
      <c r="A152" s="37"/>
      <c r="B152" s="38"/>
      <c r="C152" s="39"/>
      <c r="D152" s="227" t="s">
        <v>146</v>
      </c>
      <c r="E152" s="39"/>
      <c r="F152" s="228" t="s">
        <v>162</v>
      </c>
      <c r="G152" s="39"/>
      <c r="H152" s="39"/>
      <c r="I152" s="229"/>
      <c r="J152" s="39"/>
      <c r="K152" s="39"/>
      <c r="L152" s="43"/>
      <c r="M152" s="230"/>
      <c r="N152" s="231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146</v>
      </c>
      <c r="AU152" s="16" t="s">
        <v>84</v>
      </c>
    </row>
    <row r="153" s="2" customFormat="1" ht="22.9" customHeight="1">
      <c r="A153" s="37"/>
      <c r="B153" s="38"/>
      <c r="C153" s="214" t="s">
        <v>144</v>
      </c>
      <c r="D153" s="214" t="s">
        <v>139</v>
      </c>
      <c r="E153" s="215" t="s">
        <v>163</v>
      </c>
      <c r="F153" s="216" t="s">
        <v>164</v>
      </c>
      <c r="G153" s="217" t="s">
        <v>160</v>
      </c>
      <c r="H153" s="218">
        <v>18.440999999999999</v>
      </c>
      <c r="I153" s="219"/>
      <c r="J153" s="220">
        <f>ROUND(I153*H153,2)</f>
        <v>0</v>
      </c>
      <c r="K153" s="216" t="s">
        <v>143</v>
      </c>
      <c r="L153" s="43"/>
      <c r="M153" s="221" t="s">
        <v>1</v>
      </c>
      <c r="N153" s="222" t="s">
        <v>39</v>
      </c>
      <c r="O153" s="90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5" t="s">
        <v>144</v>
      </c>
      <c r="AT153" s="225" t="s">
        <v>139</v>
      </c>
      <c r="AU153" s="225" t="s">
        <v>84</v>
      </c>
      <c r="AY153" s="16" t="s">
        <v>136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6" t="s">
        <v>82</v>
      </c>
      <c r="BK153" s="226">
        <f>ROUND(I153*H153,2)</f>
        <v>0</v>
      </c>
      <c r="BL153" s="16" t="s">
        <v>144</v>
      </c>
      <c r="BM153" s="225" t="s">
        <v>165</v>
      </c>
    </row>
    <row r="154" s="2" customFormat="1">
      <c r="A154" s="37"/>
      <c r="B154" s="38"/>
      <c r="C154" s="39"/>
      <c r="D154" s="227" t="s">
        <v>146</v>
      </c>
      <c r="E154" s="39"/>
      <c r="F154" s="228" t="s">
        <v>166</v>
      </c>
      <c r="G154" s="39"/>
      <c r="H154" s="39"/>
      <c r="I154" s="229"/>
      <c r="J154" s="39"/>
      <c r="K154" s="39"/>
      <c r="L154" s="43"/>
      <c r="M154" s="230"/>
      <c r="N154" s="231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146</v>
      </c>
      <c r="AU154" s="16" t="s">
        <v>84</v>
      </c>
    </row>
    <row r="155" s="2" customFormat="1" ht="22.9" customHeight="1">
      <c r="A155" s="37"/>
      <c r="B155" s="38"/>
      <c r="C155" s="214" t="s">
        <v>167</v>
      </c>
      <c r="D155" s="214" t="s">
        <v>139</v>
      </c>
      <c r="E155" s="215" t="s">
        <v>168</v>
      </c>
      <c r="F155" s="216" t="s">
        <v>169</v>
      </c>
      <c r="G155" s="217" t="s">
        <v>160</v>
      </c>
      <c r="H155" s="218">
        <v>276.61500000000001</v>
      </c>
      <c r="I155" s="219"/>
      <c r="J155" s="220">
        <f>ROUND(I155*H155,2)</f>
        <v>0</v>
      </c>
      <c r="K155" s="216" t="s">
        <v>143</v>
      </c>
      <c r="L155" s="43"/>
      <c r="M155" s="221" t="s">
        <v>1</v>
      </c>
      <c r="N155" s="222" t="s">
        <v>39</v>
      </c>
      <c r="O155" s="90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5" t="s">
        <v>144</v>
      </c>
      <c r="AT155" s="225" t="s">
        <v>139</v>
      </c>
      <c r="AU155" s="225" t="s">
        <v>84</v>
      </c>
      <c r="AY155" s="16" t="s">
        <v>136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6" t="s">
        <v>82</v>
      </c>
      <c r="BK155" s="226">
        <f>ROUND(I155*H155,2)</f>
        <v>0</v>
      </c>
      <c r="BL155" s="16" t="s">
        <v>144</v>
      </c>
      <c r="BM155" s="225" t="s">
        <v>170</v>
      </c>
    </row>
    <row r="156" s="2" customFormat="1">
      <c r="A156" s="37"/>
      <c r="B156" s="38"/>
      <c r="C156" s="39"/>
      <c r="D156" s="227" t="s">
        <v>146</v>
      </c>
      <c r="E156" s="39"/>
      <c r="F156" s="228" t="s">
        <v>171</v>
      </c>
      <c r="G156" s="39"/>
      <c r="H156" s="39"/>
      <c r="I156" s="229"/>
      <c r="J156" s="39"/>
      <c r="K156" s="39"/>
      <c r="L156" s="43"/>
      <c r="M156" s="230"/>
      <c r="N156" s="231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146</v>
      </c>
      <c r="AU156" s="16" t="s">
        <v>84</v>
      </c>
    </row>
    <row r="157" s="13" customFormat="1">
      <c r="A157" s="13"/>
      <c r="B157" s="232"/>
      <c r="C157" s="233"/>
      <c r="D157" s="227" t="s">
        <v>148</v>
      </c>
      <c r="E157" s="233"/>
      <c r="F157" s="235" t="s">
        <v>172</v>
      </c>
      <c r="G157" s="233"/>
      <c r="H157" s="236">
        <v>276.61500000000001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148</v>
      </c>
      <c r="AU157" s="242" t="s">
        <v>84</v>
      </c>
      <c r="AV157" s="13" t="s">
        <v>84</v>
      </c>
      <c r="AW157" s="13" t="s">
        <v>4</v>
      </c>
      <c r="AX157" s="13" t="s">
        <v>82</v>
      </c>
      <c r="AY157" s="242" t="s">
        <v>136</v>
      </c>
    </row>
    <row r="158" s="2" customFormat="1" ht="22.9" customHeight="1">
      <c r="A158" s="37"/>
      <c r="B158" s="38"/>
      <c r="C158" s="214" t="s">
        <v>173</v>
      </c>
      <c r="D158" s="214" t="s">
        <v>139</v>
      </c>
      <c r="E158" s="215" t="s">
        <v>174</v>
      </c>
      <c r="F158" s="216" t="s">
        <v>175</v>
      </c>
      <c r="G158" s="217" t="s">
        <v>160</v>
      </c>
      <c r="H158" s="218">
        <v>14.281000000000001</v>
      </c>
      <c r="I158" s="219"/>
      <c r="J158" s="220">
        <f>ROUND(I158*H158,2)</f>
        <v>0</v>
      </c>
      <c r="K158" s="216" t="s">
        <v>143</v>
      </c>
      <c r="L158" s="43"/>
      <c r="M158" s="221" t="s">
        <v>1</v>
      </c>
      <c r="N158" s="222" t="s">
        <v>39</v>
      </c>
      <c r="O158" s="90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5" t="s">
        <v>144</v>
      </c>
      <c r="AT158" s="225" t="s">
        <v>139</v>
      </c>
      <c r="AU158" s="225" t="s">
        <v>84</v>
      </c>
      <c r="AY158" s="16" t="s">
        <v>136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6" t="s">
        <v>82</v>
      </c>
      <c r="BK158" s="226">
        <f>ROUND(I158*H158,2)</f>
        <v>0</v>
      </c>
      <c r="BL158" s="16" t="s">
        <v>144</v>
      </c>
      <c r="BM158" s="225" t="s">
        <v>176</v>
      </c>
    </row>
    <row r="159" s="2" customFormat="1">
      <c r="A159" s="37"/>
      <c r="B159" s="38"/>
      <c r="C159" s="39"/>
      <c r="D159" s="227" t="s">
        <v>146</v>
      </c>
      <c r="E159" s="39"/>
      <c r="F159" s="228" t="s">
        <v>177</v>
      </c>
      <c r="G159" s="39"/>
      <c r="H159" s="39"/>
      <c r="I159" s="229"/>
      <c r="J159" s="39"/>
      <c r="K159" s="39"/>
      <c r="L159" s="43"/>
      <c r="M159" s="230"/>
      <c r="N159" s="231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146</v>
      </c>
      <c r="AU159" s="16" t="s">
        <v>84</v>
      </c>
    </row>
    <row r="160" s="2" customFormat="1" ht="22.9" customHeight="1">
      <c r="A160" s="37"/>
      <c r="B160" s="38"/>
      <c r="C160" s="214" t="s">
        <v>178</v>
      </c>
      <c r="D160" s="214" t="s">
        <v>139</v>
      </c>
      <c r="E160" s="215" t="s">
        <v>179</v>
      </c>
      <c r="F160" s="216" t="s">
        <v>180</v>
      </c>
      <c r="G160" s="217" t="s">
        <v>160</v>
      </c>
      <c r="H160" s="218">
        <v>4.1600000000000001</v>
      </c>
      <c r="I160" s="219"/>
      <c r="J160" s="220">
        <f>ROUND(I160*H160,2)</f>
        <v>0</v>
      </c>
      <c r="K160" s="216" t="s">
        <v>143</v>
      </c>
      <c r="L160" s="43"/>
      <c r="M160" s="221" t="s">
        <v>1</v>
      </c>
      <c r="N160" s="222" t="s">
        <v>39</v>
      </c>
      <c r="O160" s="90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5" t="s">
        <v>144</v>
      </c>
      <c r="AT160" s="225" t="s">
        <v>139</v>
      </c>
      <c r="AU160" s="225" t="s">
        <v>84</v>
      </c>
      <c r="AY160" s="16" t="s">
        <v>136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6" t="s">
        <v>82</v>
      </c>
      <c r="BK160" s="226">
        <f>ROUND(I160*H160,2)</f>
        <v>0</v>
      </c>
      <c r="BL160" s="16" t="s">
        <v>144</v>
      </c>
      <c r="BM160" s="225" t="s">
        <v>181</v>
      </c>
    </row>
    <row r="161" s="2" customFormat="1">
      <c r="A161" s="37"/>
      <c r="B161" s="38"/>
      <c r="C161" s="39"/>
      <c r="D161" s="227" t="s">
        <v>146</v>
      </c>
      <c r="E161" s="39"/>
      <c r="F161" s="228" t="s">
        <v>182</v>
      </c>
      <c r="G161" s="39"/>
      <c r="H161" s="39"/>
      <c r="I161" s="229"/>
      <c r="J161" s="39"/>
      <c r="K161" s="39"/>
      <c r="L161" s="43"/>
      <c r="M161" s="230"/>
      <c r="N161" s="231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146</v>
      </c>
      <c r="AU161" s="16" t="s">
        <v>84</v>
      </c>
    </row>
    <row r="162" s="12" customFormat="1" ht="22.8" customHeight="1">
      <c r="A162" s="12"/>
      <c r="B162" s="198"/>
      <c r="C162" s="199"/>
      <c r="D162" s="200" t="s">
        <v>73</v>
      </c>
      <c r="E162" s="212" t="s">
        <v>183</v>
      </c>
      <c r="F162" s="212" t="s">
        <v>184</v>
      </c>
      <c r="G162" s="199"/>
      <c r="H162" s="199"/>
      <c r="I162" s="202"/>
      <c r="J162" s="213">
        <f>BK162</f>
        <v>0</v>
      </c>
      <c r="K162" s="199"/>
      <c r="L162" s="204"/>
      <c r="M162" s="205"/>
      <c r="N162" s="206"/>
      <c r="O162" s="206"/>
      <c r="P162" s="207">
        <f>SUM(P163:P164)</f>
        <v>0</v>
      </c>
      <c r="Q162" s="206"/>
      <c r="R162" s="207">
        <f>SUM(R163:R164)</f>
        <v>0</v>
      </c>
      <c r="S162" s="206"/>
      <c r="T162" s="208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9" t="s">
        <v>82</v>
      </c>
      <c r="AT162" s="210" t="s">
        <v>73</v>
      </c>
      <c r="AU162" s="210" t="s">
        <v>82</v>
      </c>
      <c r="AY162" s="209" t="s">
        <v>136</v>
      </c>
      <c r="BK162" s="211">
        <f>SUM(BK163:BK164)</f>
        <v>0</v>
      </c>
    </row>
    <row r="163" s="2" customFormat="1" ht="13.9" customHeight="1">
      <c r="A163" s="37"/>
      <c r="B163" s="38"/>
      <c r="C163" s="214" t="s">
        <v>185</v>
      </c>
      <c r="D163" s="214" t="s">
        <v>139</v>
      </c>
      <c r="E163" s="215" t="s">
        <v>186</v>
      </c>
      <c r="F163" s="216" t="s">
        <v>187</v>
      </c>
      <c r="G163" s="217" t="s">
        <v>160</v>
      </c>
      <c r="H163" s="218">
        <v>0.064000000000000001</v>
      </c>
      <c r="I163" s="219"/>
      <c r="J163" s="220">
        <f>ROUND(I163*H163,2)</f>
        <v>0</v>
      </c>
      <c r="K163" s="216" t="s">
        <v>143</v>
      </c>
      <c r="L163" s="43"/>
      <c r="M163" s="221" t="s">
        <v>1</v>
      </c>
      <c r="N163" s="222" t="s">
        <v>39</v>
      </c>
      <c r="O163" s="90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5" t="s">
        <v>144</v>
      </c>
      <c r="AT163" s="225" t="s">
        <v>139</v>
      </c>
      <c r="AU163" s="225" t="s">
        <v>84</v>
      </c>
      <c r="AY163" s="16" t="s">
        <v>136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6" t="s">
        <v>82</v>
      </c>
      <c r="BK163" s="226">
        <f>ROUND(I163*H163,2)</f>
        <v>0</v>
      </c>
      <c r="BL163" s="16" t="s">
        <v>144</v>
      </c>
      <c r="BM163" s="225" t="s">
        <v>188</v>
      </c>
    </row>
    <row r="164" s="2" customFormat="1">
      <c r="A164" s="37"/>
      <c r="B164" s="38"/>
      <c r="C164" s="39"/>
      <c r="D164" s="227" t="s">
        <v>146</v>
      </c>
      <c r="E164" s="39"/>
      <c r="F164" s="228" t="s">
        <v>189</v>
      </c>
      <c r="G164" s="39"/>
      <c r="H164" s="39"/>
      <c r="I164" s="229"/>
      <c r="J164" s="39"/>
      <c r="K164" s="39"/>
      <c r="L164" s="43"/>
      <c r="M164" s="230"/>
      <c r="N164" s="231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146</v>
      </c>
      <c r="AU164" s="16" t="s">
        <v>84</v>
      </c>
    </row>
    <row r="165" s="12" customFormat="1" ht="25.92" customHeight="1">
      <c r="A165" s="12"/>
      <c r="B165" s="198"/>
      <c r="C165" s="199"/>
      <c r="D165" s="200" t="s">
        <v>73</v>
      </c>
      <c r="E165" s="201" t="s">
        <v>190</v>
      </c>
      <c r="F165" s="201" t="s">
        <v>191</v>
      </c>
      <c r="G165" s="199"/>
      <c r="H165" s="199"/>
      <c r="I165" s="202"/>
      <c r="J165" s="203">
        <f>BK165</f>
        <v>0</v>
      </c>
      <c r="K165" s="199"/>
      <c r="L165" s="204"/>
      <c r="M165" s="205"/>
      <c r="N165" s="206"/>
      <c r="O165" s="206"/>
      <c r="P165" s="207">
        <f>P166+P178+P224+P236+P269</f>
        <v>0</v>
      </c>
      <c r="Q165" s="206"/>
      <c r="R165" s="207">
        <f>R166+R178+R224+R236+R269</f>
        <v>13.772480000000002</v>
      </c>
      <c r="S165" s="206"/>
      <c r="T165" s="208">
        <f>T166+T178+T224+T236+T269</f>
        <v>18.44098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84</v>
      </c>
      <c r="AT165" s="210" t="s">
        <v>73</v>
      </c>
      <c r="AU165" s="210" t="s">
        <v>74</v>
      </c>
      <c r="AY165" s="209" t="s">
        <v>136</v>
      </c>
      <c r="BK165" s="211">
        <f>BK166+BK178+BK224+BK236+BK269</f>
        <v>0</v>
      </c>
    </row>
    <row r="166" s="12" customFormat="1" ht="22.8" customHeight="1">
      <c r="A166" s="12"/>
      <c r="B166" s="198"/>
      <c r="C166" s="199"/>
      <c r="D166" s="200" t="s">
        <v>73</v>
      </c>
      <c r="E166" s="212" t="s">
        <v>192</v>
      </c>
      <c r="F166" s="212" t="s">
        <v>193</v>
      </c>
      <c r="G166" s="199"/>
      <c r="H166" s="199"/>
      <c r="I166" s="202"/>
      <c r="J166" s="213">
        <f>BK166</f>
        <v>0</v>
      </c>
      <c r="K166" s="199"/>
      <c r="L166" s="204"/>
      <c r="M166" s="205"/>
      <c r="N166" s="206"/>
      <c r="O166" s="206"/>
      <c r="P166" s="207">
        <f>SUM(P167:P177)</f>
        <v>0</v>
      </c>
      <c r="Q166" s="206"/>
      <c r="R166" s="207">
        <f>SUM(R167:R177)</f>
        <v>1.9136</v>
      </c>
      <c r="S166" s="206"/>
      <c r="T166" s="208">
        <f>SUM(T167:T177)</f>
        <v>4.1600000000000001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9" t="s">
        <v>84</v>
      </c>
      <c r="AT166" s="210" t="s">
        <v>73</v>
      </c>
      <c r="AU166" s="210" t="s">
        <v>82</v>
      </c>
      <c r="AY166" s="209" t="s">
        <v>136</v>
      </c>
      <c r="BK166" s="211">
        <f>SUM(BK167:BK177)</f>
        <v>0</v>
      </c>
    </row>
    <row r="167" s="2" customFormat="1" ht="22.9" customHeight="1">
      <c r="A167" s="37"/>
      <c r="B167" s="38"/>
      <c r="C167" s="214" t="s">
        <v>137</v>
      </c>
      <c r="D167" s="214" t="s">
        <v>139</v>
      </c>
      <c r="E167" s="215" t="s">
        <v>194</v>
      </c>
      <c r="F167" s="216" t="s">
        <v>195</v>
      </c>
      <c r="G167" s="217" t="s">
        <v>142</v>
      </c>
      <c r="H167" s="218">
        <v>416</v>
      </c>
      <c r="I167" s="219"/>
      <c r="J167" s="220">
        <f>ROUND(I167*H167,2)</f>
        <v>0</v>
      </c>
      <c r="K167" s="216" t="s">
        <v>143</v>
      </c>
      <c r="L167" s="43"/>
      <c r="M167" s="221" t="s">
        <v>1</v>
      </c>
      <c r="N167" s="222" t="s">
        <v>39</v>
      </c>
      <c r="O167" s="90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5" t="s">
        <v>196</v>
      </c>
      <c r="AT167" s="225" t="s">
        <v>139</v>
      </c>
      <c r="AU167" s="225" t="s">
        <v>84</v>
      </c>
      <c r="AY167" s="16" t="s">
        <v>136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6" t="s">
        <v>82</v>
      </c>
      <c r="BK167" s="226">
        <f>ROUND(I167*H167,2)</f>
        <v>0</v>
      </c>
      <c r="BL167" s="16" t="s">
        <v>196</v>
      </c>
      <c r="BM167" s="225" t="s">
        <v>197</v>
      </c>
    </row>
    <row r="168" s="2" customFormat="1">
      <c r="A168" s="37"/>
      <c r="B168" s="38"/>
      <c r="C168" s="39"/>
      <c r="D168" s="227" t="s">
        <v>146</v>
      </c>
      <c r="E168" s="39"/>
      <c r="F168" s="228" t="s">
        <v>198</v>
      </c>
      <c r="G168" s="39"/>
      <c r="H168" s="39"/>
      <c r="I168" s="229"/>
      <c r="J168" s="39"/>
      <c r="K168" s="39"/>
      <c r="L168" s="43"/>
      <c r="M168" s="230"/>
      <c r="N168" s="231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146</v>
      </c>
      <c r="AU168" s="16" t="s">
        <v>84</v>
      </c>
    </row>
    <row r="169" s="13" customFormat="1">
      <c r="A169" s="13"/>
      <c r="B169" s="232"/>
      <c r="C169" s="233"/>
      <c r="D169" s="227" t="s">
        <v>148</v>
      </c>
      <c r="E169" s="234" t="s">
        <v>1</v>
      </c>
      <c r="F169" s="235" t="s">
        <v>85</v>
      </c>
      <c r="G169" s="233"/>
      <c r="H169" s="236">
        <v>416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148</v>
      </c>
      <c r="AU169" s="242" t="s">
        <v>84</v>
      </c>
      <c r="AV169" s="13" t="s">
        <v>84</v>
      </c>
      <c r="AW169" s="13" t="s">
        <v>32</v>
      </c>
      <c r="AX169" s="13" t="s">
        <v>82</v>
      </c>
      <c r="AY169" s="242" t="s">
        <v>136</v>
      </c>
    </row>
    <row r="170" s="2" customFormat="1" ht="46.3" customHeight="1">
      <c r="A170" s="37"/>
      <c r="B170" s="38"/>
      <c r="C170" s="243" t="s">
        <v>199</v>
      </c>
      <c r="D170" s="243" t="s">
        <v>200</v>
      </c>
      <c r="E170" s="244" t="s">
        <v>201</v>
      </c>
      <c r="F170" s="245" t="s">
        <v>202</v>
      </c>
      <c r="G170" s="246" t="s">
        <v>142</v>
      </c>
      <c r="H170" s="247">
        <v>478.39999999999998</v>
      </c>
      <c r="I170" s="248"/>
      <c r="J170" s="249">
        <f>ROUND(I170*H170,2)</f>
        <v>0</v>
      </c>
      <c r="K170" s="245" t="s">
        <v>143</v>
      </c>
      <c r="L170" s="250"/>
      <c r="M170" s="251" t="s">
        <v>1</v>
      </c>
      <c r="N170" s="252" t="s">
        <v>39</v>
      </c>
      <c r="O170" s="90"/>
      <c r="P170" s="223">
        <f>O170*H170</f>
        <v>0</v>
      </c>
      <c r="Q170" s="223">
        <v>0.0040000000000000001</v>
      </c>
      <c r="R170" s="223">
        <f>Q170*H170</f>
        <v>1.9136</v>
      </c>
      <c r="S170" s="223">
        <v>0</v>
      </c>
      <c r="T170" s="22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5" t="s">
        <v>203</v>
      </c>
      <c r="AT170" s="225" t="s">
        <v>200</v>
      </c>
      <c r="AU170" s="225" t="s">
        <v>84</v>
      </c>
      <c r="AY170" s="16" t="s">
        <v>136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6" t="s">
        <v>82</v>
      </c>
      <c r="BK170" s="226">
        <f>ROUND(I170*H170,2)</f>
        <v>0</v>
      </c>
      <c r="BL170" s="16" t="s">
        <v>196</v>
      </c>
      <c r="BM170" s="225" t="s">
        <v>204</v>
      </c>
    </row>
    <row r="171" s="2" customFormat="1">
      <c r="A171" s="37"/>
      <c r="B171" s="38"/>
      <c r="C171" s="39"/>
      <c r="D171" s="227" t="s">
        <v>146</v>
      </c>
      <c r="E171" s="39"/>
      <c r="F171" s="228" t="s">
        <v>202</v>
      </c>
      <c r="G171" s="39"/>
      <c r="H171" s="39"/>
      <c r="I171" s="229"/>
      <c r="J171" s="39"/>
      <c r="K171" s="39"/>
      <c r="L171" s="43"/>
      <c r="M171" s="230"/>
      <c r="N171" s="231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146</v>
      </c>
      <c r="AU171" s="16" t="s">
        <v>84</v>
      </c>
    </row>
    <row r="172" s="13" customFormat="1">
      <c r="A172" s="13"/>
      <c r="B172" s="232"/>
      <c r="C172" s="233"/>
      <c r="D172" s="227" t="s">
        <v>148</v>
      </c>
      <c r="E172" s="234" t="s">
        <v>1</v>
      </c>
      <c r="F172" s="235" t="s">
        <v>205</v>
      </c>
      <c r="G172" s="233"/>
      <c r="H172" s="236">
        <v>478.39999999999998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148</v>
      </c>
      <c r="AU172" s="242" t="s">
        <v>84</v>
      </c>
      <c r="AV172" s="13" t="s">
        <v>84</v>
      </c>
      <c r="AW172" s="13" t="s">
        <v>32</v>
      </c>
      <c r="AX172" s="13" t="s">
        <v>82</v>
      </c>
      <c r="AY172" s="242" t="s">
        <v>136</v>
      </c>
    </row>
    <row r="173" s="2" customFormat="1" ht="22.9" customHeight="1">
      <c r="A173" s="37"/>
      <c r="B173" s="38"/>
      <c r="C173" s="214" t="s">
        <v>206</v>
      </c>
      <c r="D173" s="214" t="s">
        <v>139</v>
      </c>
      <c r="E173" s="215" t="s">
        <v>207</v>
      </c>
      <c r="F173" s="216" t="s">
        <v>208</v>
      </c>
      <c r="G173" s="217" t="s">
        <v>142</v>
      </c>
      <c r="H173" s="218">
        <v>416</v>
      </c>
      <c r="I173" s="219"/>
      <c r="J173" s="220">
        <f>ROUND(I173*H173,2)</f>
        <v>0</v>
      </c>
      <c r="K173" s="216" t="s">
        <v>143</v>
      </c>
      <c r="L173" s="43"/>
      <c r="M173" s="221" t="s">
        <v>1</v>
      </c>
      <c r="N173" s="222" t="s">
        <v>39</v>
      </c>
      <c r="O173" s="90"/>
      <c r="P173" s="223">
        <f>O173*H173</f>
        <v>0</v>
      </c>
      <c r="Q173" s="223">
        <v>0</v>
      </c>
      <c r="R173" s="223">
        <f>Q173*H173</f>
        <v>0</v>
      </c>
      <c r="S173" s="223">
        <v>0.01</v>
      </c>
      <c r="T173" s="224">
        <f>S173*H173</f>
        <v>4.1600000000000001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5" t="s">
        <v>196</v>
      </c>
      <c r="AT173" s="225" t="s">
        <v>139</v>
      </c>
      <c r="AU173" s="225" t="s">
        <v>84</v>
      </c>
      <c r="AY173" s="16" t="s">
        <v>136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6" t="s">
        <v>82</v>
      </c>
      <c r="BK173" s="226">
        <f>ROUND(I173*H173,2)</f>
        <v>0</v>
      </c>
      <c r="BL173" s="16" t="s">
        <v>196</v>
      </c>
      <c r="BM173" s="225" t="s">
        <v>209</v>
      </c>
    </row>
    <row r="174" s="2" customFormat="1">
      <c r="A174" s="37"/>
      <c r="B174" s="38"/>
      <c r="C174" s="39"/>
      <c r="D174" s="227" t="s">
        <v>146</v>
      </c>
      <c r="E174" s="39"/>
      <c r="F174" s="228" t="s">
        <v>210</v>
      </c>
      <c r="G174" s="39"/>
      <c r="H174" s="39"/>
      <c r="I174" s="229"/>
      <c r="J174" s="39"/>
      <c r="K174" s="39"/>
      <c r="L174" s="43"/>
      <c r="M174" s="230"/>
      <c r="N174" s="231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146</v>
      </c>
      <c r="AU174" s="16" t="s">
        <v>84</v>
      </c>
    </row>
    <row r="175" s="13" customFormat="1">
      <c r="A175" s="13"/>
      <c r="B175" s="232"/>
      <c r="C175" s="233"/>
      <c r="D175" s="227" t="s">
        <v>148</v>
      </c>
      <c r="E175" s="234" t="s">
        <v>85</v>
      </c>
      <c r="F175" s="235" t="s">
        <v>86</v>
      </c>
      <c r="G175" s="233"/>
      <c r="H175" s="236">
        <v>416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148</v>
      </c>
      <c r="AU175" s="242" t="s">
        <v>84</v>
      </c>
      <c r="AV175" s="13" t="s">
        <v>84</v>
      </c>
      <c r="AW175" s="13" t="s">
        <v>32</v>
      </c>
      <c r="AX175" s="13" t="s">
        <v>82</v>
      </c>
      <c r="AY175" s="242" t="s">
        <v>136</v>
      </c>
    </row>
    <row r="176" s="2" customFormat="1" ht="22.9" customHeight="1">
      <c r="A176" s="37"/>
      <c r="B176" s="38"/>
      <c r="C176" s="214" t="s">
        <v>211</v>
      </c>
      <c r="D176" s="214" t="s">
        <v>139</v>
      </c>
      <c r="E176" s="215" t="s">
        <v>212</v>
      </c>
      <c r="F176" s="216" t="s">
        <v>213</v>
      </c>
      <c r="G176" s="217" t="s">
        <v>160</v>
      </c>
      <c r="H176" s="218">
        <v>1.9139999999999999</v>
      </c>
      <c r="I176" s="219"/>
      <c r="J176" s="220">
        <f>ROUND(I176*H176,2)</f>
        <v>0</v>
      </c>
      <c r="K176" s="216" t="s">
        <v>143</v>
      </c>
      <c r="L176" s="43"/>
      <c r="M176" s="221" t="s">
        <v>1</v>
      </c>
      <c r="N176" s="222" t="s">
        <v>39</v>
      </c>
      <c r="O176" s="90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5" t="s">
        <v>196</v>
      </c>
      <c r="AT176" s="225" t="s">
        <v>139</v>
      </c>
      <c r="AU176" s="225" t="s">
        <v>84</v>
      </c>
      <c r="AY176" s="16" t="s">
        <v>136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6" t="s">
        <v>82</v>
      </c>
      <c r="BK176" s="226">
        <f>ROUND(I176*H176,2)</f>
        <v>0</v>
      </c>
      <c r="BL176" s="16" t="s">
        <v>196</v>
      </c>
      <c r="BM176" s="225" t="s">
        <v>214</v>
      </c>
    </row>
    <row r="177" s="2" customFormat="1">
      <c r="A177" s="37"/>
      <c r="B177" s="38"/>
      <c r="C177" s="39"/>
      <c r="D177" s="227" t="s">
        <v>146</v>
      </c>
      <c r="E177" s="39"/>
      <c r="F177" s="228" t="s">
        <v>215</v>
      </c>
      <c r="G177" s="39"/>
      <c r="H177" s="39"/>
      <c r="I177" s="229"/>
      <c r="J177" s="39"/>
      <c r="K177" s="39"/>
      <c r="L177" s="43"/>
      <c r="M177" s="230"/>
      <c r="N177" s="231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146</v>
      </c>
      <c r="AU177" s="16" t="s">
        <v>84</v>
      </c>
    </row>
    <row r="178" s="12" customFormat="1" ht="22.8" customHeight="1">
      <c r="A178" s="12"/>
      <c r="B178" s="198"/>
      <c r="C178" s="199"/>
      <c r="D178" s="200" t="s">
        <v>73</v>
      </c>
      <c r="E178" s="212" t="s">
        <v>216</v>
      </c>
      <c r="F178" s="212" t="s">
        <v>217</v>
      </c>
      <c r="G178" s="199"/>
      <c r="H178" s="199"/>
      <c r="I178" s="202"/>
      <c r="J178" s="213">
        <f>BK178</f>
        <v>0</v>
      </c>
      <c r="K178" s="199"/>
      <c r="L178" s="204"/>
      <c r="M178" s="205"/>
      <c r="N178" s="206"/>
      <c r="O178" s="206"/>
      <c r="P178" s="207">
        <f>P179+P182+P185+P188+P191+P200+P207+P210+P215+P218+P221</f>
        <v>0</v>
      </c>
      <c r="Q178" s="206"/>
      <c r="R178" s="207">
        <f>R179+R182+R185+R188+R191+R200+R207+R210+R215+R218+R221</f>
        <v>0</v>
      </c>
      <c r="S178" s="206"/>
      <c r="T178" s="208">
        <f>T179+T182+T185+T188+T191+T200+T207+T210+T215+T218+T221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9" t="s">
        <v>84</v>
      </c>
      <c r="AT178" s="210" t="s">
        <v>73</v>
      </c>
      <c r="AU178" s="210" t="s">
        <v>82</v>
      </c>
      <c r="AY178" s="209" t="s">
        <v>136</v>
      </c>
      <c r="BK178" s="211">
        <f>BK179+BK182+BK185+BK188+BK191+BK200+BK207+BK210+BK215+BK218+BK221</f>
        <v>0</v>
      </c>
    </row>
    <row r="179" s="12" customFormat="1" ht="20.88" customHeight="1">
      <c r="A179" s="12"/>
      <c r="B179" s="198"/>
      <c r="C179" s="199"/>
      <c r="D179" s="200" t="s">
        <v>73</v>
      </c>
      <c r="E179" s="212" t="s">
        <v>218</v>
      </c>
      <c r="F179" s="212" t="s">
        <v>219</v>
      </c>
      <c r="G179" s="199"/>
      <c r="H179" s="199"/>
      <c r="I179" s="202"/>
      <c r="J179" s="213">
        <f>BK179</f>
        <v>0</v>
      </c>
      <c r="K179" s="199"/>
      <c r="L179" s="204"/>
      <c r="M179" s="205"/>
      <c r="N179" s="206"/>
      <c r="O179" s="206"/>
      <c r="P179" s="207">
        <f>SUM(P180:P181)</f>
        <v>0</v>
      </c>
      <c r="Q179" s="206"/>
      <c r="R179" s="207">
        <f>SUM(R180:R181)</f>
        <v>0</v>
      </c>
      <c r="S179" s="206"/>
      <c r="T179" s="208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82</v>
      </c>
      <c r="AT179" s="210" t="s">
        <v>73</v>
      </c>
      <c r="AU179" s="210" t="s">
        <v>84</v>
      </c>
      <c r="AY179" s="209" t="s">
        <v>136</v>
      </c>
      <c r="BK179" s="211">
        <f>SUM(BK180:BK181)</f>
        <v>0</v>
      </c>
    </row>
    <row r="180" s="2" customFormat="1" ht="13.9" customHeight="1">
      <c r="A180" s="37"/>
      <c r="B180" s="38"/>
      <c r="C180" s="214" t="s">
        <v>220</v>
      </c>
      <c r="D180" s="214" t="s">
        <v>139</v>
      </c>
      <c r="E180" s="215" t="s">
        <v>221</v>
      </c>
      <c r="F180" s="216" t="s">
        <v>222</v>
      </c>
      <c r="G180" s="217" t="s">
        <v>223</v>
      </c>
      <c r="H180" s="218">
        <v>148</v>
      </c>
      <c r="I180" s="219"/>
      <c r="J180" s="220">
        <f>ROUND(I180*H180,2)</f>
        <v>0</v>
      </c>
      <c r="K180" s="216" t="s">
        <v>1</v>
      </c>
      <c r="L180" s="43"/>
      <c r="M180" s="221" t="s">
        <v>1</v>
      </c>
      <c r="N180" s="222" t="s">
        <v>39</v>
      </c>
      <c r="O180" s="90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5" t="s">
        <v>144</v>
      </c>
      <c r="AT180" s="225" t="s">
        <v>139</v>
      </c>
      <c r="AU180" s="225" t="s">
        <v>157</v>
      </c>
      <c r="AY180" s="16" t="s">
        <v>136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6" t="s">
        <v>82</v>
      </c>
      <c r="BK180" s="226">
        <f>ROUND(I180*H180,2)</f>
        <v>0</v>
      </c>
      <c r="BL180" s="16" t="s">
        <v>144</v>
      </c>
      <c r="BM180" s="225" t="s">
        <v>224</v>
      </c>
    </row>
    <row r="181" s="2" customFormat="1">
      <c r="A181" s="37"/>
      <c r="B181" s="38"/>
      <c r="C181" s="39"/>
      <c r="D181" s="227" t="s">
        <v>146</v>
      </c>
      <c r="E181" s="39"/>
      <c r="F181" s="228" t="s">
        <v>222</v>
      </c>
      <c r="G181" s="39"/>
      <c r="H181" s="39"/>
      <c r="I181" s="229"/>
      <c r="J181" s="39"/>
      <c r="K181" s="39"/>
      <c r="L181" s="43"/>
      <c r="M181" s="230"/>
      <c r="N181" s="231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146</v>
      </c>
      <c r="AU181" s="16" t="s">
        <v>157</v>
      </c>
    </row>
    <row r="182" s="12" customFormat="1" ht="20.88" customHeight="1">
      <c r="A182" s="12"/>
      <c r="B182" s="198"/>
      <c r="C182" s="199"/>
      <c r="D182" s="200" t="s">
        <v>73</v>
      </c>
      <c r="E182" s="212" t="s">
        <v>225</v>
      </c>
      <c r="F182" s="212" t="s">
        <v>226</v>
      </c>
      <c r="G182" s="199"/>
      <c r="H182" s="199"/>
      <c r="I182" s="202"/>
      <c r="J182" s="213">
        <f>BK182</f>
        <v>0</v>
      </c>
      <c r="K182" s="199"/>
      <c r="L182" s="204"/>
      <c r="M182" s="205"/>
      <c r="N182" s="206"/>
      <c r="O182" s="206"/>
      <c r="P182" s="207">
        <f>SUM(P183:P184)</f>
        <v>0</v>
      </c>
      <c r="Q182" s="206"/>
      <c r="R182" s="207">
        <f>SUM(R183:R184)</f>
        <v>0</v>
      </c>
      <c r="S182" s="206"/>
      <c r="T182" s="208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82</v>
      </c>
      <c r="AT182" s="210" t="s">
        <v>73</v>
      </c>
      <c r="AU182" s="210" t="s">
        <v>84</v>
      </c>
      <c r="AY182" s="209" t="s">
        <v>136</v>
      </c>
      <c r="BK182" s="211">
        <f>SUM(BK183:BK184)</f>
        <v>0</v>
      </c>
    </row>
    <row r="183" s="2" customFormat="1" ht="13.9" customHeight="1">
      <c r="A183" s="37"/>
      <c r="B183" s="38"/>
      <c r="C183" s="214" t="s">
        <v>227</v>
      </c>
      <c r="D183" s="214" t="s">
        <v>139</v>
      </c>
      <c r="E183" s="215" t="s">
        <v>228</v>
      </c>
      <c r="F183" s="216" t="s">
        <v>229</v>
      </c>
      <c r="G183" s="217" t="s">
        <v>230</v>
      </c>
      <c r="H183" s="218">
        <v>85</v>
      </c>
      <c r="I183" s="219"/>
      <c r="J183" s="220">
        <f>ROUND(I183*H183,2)</f>
        <v>0</v>
      </c>
      <c r="K183" s="216" t="s">
        <v>1</v>
      </c>
      <c r="L183" s="43"/>
      <c r="M183" s="221" t="s">
        <v>1</v>
      </c>
      <c r="N183" s="222" t="s">
        <v>39</v>
      </c>
      <c r="O183" s="90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5" t="s">
        <v>144</v>
      </c>
      <c r="AT183" s="225" t="s">
        <v>139</v>
      </c>
      <c r="AU183" s="225" t="s">
        <v>157</v>
      </c>
      <c r="AY183" s="16" t="s">
        <v>136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6" t="s">
        <v>82</v>
      </c>
      <c r="BK183" s="226">
        <f>ROUND(I183*H183,2)</f>
        <v>0</v>
      </c>
      <c r="BL183" s="16" t="s">
        <v>144</v>
      </c>
      <c r="BM183" s="225" t="s">
        <v>231</v>
      </c>
    </row>
    <row r="184" s="2" customFormat="1">
      <c r="A184" s="37"/>
      <c r="B184" s="38"/>
      <c r="C184" s="39"/>
      <c r="D184" s="227" t="s">
        <v>146</v>
      </c>
      <c r="E184" s="39"/>
      <c r="F184" s="228" t="s">
        <v>229</v>
      </c>
      <c r="G184" s="39"/>
      <c r="H184" s="39"/>
      <c r="I184" s="229"/>
      <c r="J184" s="39"/>
      <c r="K184" s="39"/>
      <c r="L184" s="43"/>
      <c r="M184" s="230"/>
      <c r="N184" s="231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146</v>
      </c>
      <c r="AU184" s="16" t="s">
        <v>157</v>
      </c>
    </row>
    <row r="185" s="12" customFormat="1" ht="20.88" customHeight="1">
      <c r="A185" s="12"/>
      <c r="B185" s="198"/>
      <c r="C185" s="199"/>
      <c r="D185" s="200" t="s">
        <v>73</v>
      </c>
      <c r="E185" s="212" t="s">
        <v>232</v>
      </c>
      <c r="F185" s="212" t="s">
        <v>233</v>
      </c>
      <c r="G185" s="199"/>
      <c r="H185" s="199"/>
      <c r="I185" s="202"/>
      <c r="J185" s="213">
        <f>BK185</f>
        <v>0</v>
      </c>
      <c r="K185" s="199"/>
      <c r="L185" s="204"/>
      <c r="M185" s="205"/>
      <c r="N185" s="206"/>
      <c r="O185" s="206"/>
      <c r="P185" s="207">
        <f>SUM(P186:P187)</f>
        <v>0</v>
      </c>
      <c r="Q185" s="206"/>
      <c r="R185" s="207">
        <f>SUM(R186:R187)</f>
        <v>0</v>
      </c>
      <c r="S185" s="206"/>
      <c r="T185" s="208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9" t="s">
        <v>82</v>
      </c>
      <c r="AT185" s="210" t="s">
        <v>73</v>
      </c>
      <c r="AU185" s="210" t="s">
        <v>84</v>
      </c>
      <c r="AY185" s="209" t="s">
        <v>136</v>
      </c>
      <c r="BK185" s="211">
        <f>SUM(BK186:BK187)</f>
        <v>0</v>
      </c>
    </row>
    <row r="186" s="2" customFormat="1" ht="22.9" customHeight="1">
      <c r="A186" s="37"/>
      <c r="B186" s="38"/>
      <c r="C186" s="214" t="s">
        <v>8</v>
      </c>
      <c r="D186" s="214" t="s">
        <v>139</v>
      </c>
      <c r="E186" s="215" t="s">
        <v>234</v>
      </c>
      <c r="F186" s="216" t="s">
        <v>235</v>
      </c>
      <c r="G186" s="217" t="s">
        <v>223</v>
      </c>
      <c r="H186" s="218">
        <v>153</v>
      </c>
      <c r="I186" s="219"/>
      <c r="J186" s="220">
        <f>ROUND(I186*H186,2)</f>
        <v>0</v>
      </c>
      <c r="K186" s="216" t="s">
        <v>1</v>
      </c>
      <c r="L186" s="43"/>
      <c r="M186" s="221" t="s">
        <v>1</v>
      </c>
      <c r="N186" s="222" t="s">
        <v>39</v>
      </c>
      <c r="O186" s="90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5" t="s">
        <v>144</v>
      </c>
      <c r="AT186" s="225" t="s">
        <v>139</v>
      </c>
      <c r="AU186" s="225" t="s">
        <v>157</v>
      </c>
      <c r="AY186" s="16" t="s">
        <v>136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6" t="s">
        <v>82</v>
      </c>
      <c r="BK186" s="226">
        <f>ROUND(I186*H186,2)</f>
        <v>0</v>
      </c>
      <c r="BL186" s="16" t="s">
        <v>144</v>
      </c>
      <c r="BM186" s="225" t="s">
        <v>236</v>
      </c>
    </row>
    <row r="187" s="2" customFormat="1">
      <c r="A187" s="37"/>
      <c r="B187" s="38"/>
      <c r="C187" s="39"/>
      <c r="D187" s="227" t="s">
        <v>146</v>
      </c>
      <c r="E187" s="39"/>
      <c r="F187" s="228" t="s">
        <v>235</v>
      </c>
      <c r="G187" s="39"/>
      <c r="H187" s="39"/>
      <c r="I187" s="229"/>
      <c r="J187" s="39"/>
      <c r="K187" s="39"/>
      <c r="L187" s="43"/>
      <c r="M187" s="230"/>
      <c r="N187" s="231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146</v>
      </c>
      <c r="AU187" s="16" t="s">
        <v>157</v>
      </c>
    </row>
    <row r="188" s="12" customFormat="1" ht="20.88" customHeight="1">
      <c r="A188" s="12"/>
      <c r="B188" s="198"/>
      <c r="C188" s="199"/>
      <c r="D188" s="200" t="s">
        <v>73</v>
      </c>
      <c r="E188" s="212" t="s">
        <v>237</v>
      </c>
      <c r="F188" s="212" t="s">
        <v>238</v>
      </c>
      <c r="G188" s="199"/>
      <c r="H188" s="199"/>
      <c r="I188" s="202"/>
      <c r="J188" s="213">
        <f>BK188</f>
        <v>0</v>
      </c>
      <c r="K188" s="199"/>
      <c r="L188" s="204"/>
      <c r="M188" s="205"/>
      <c r="N188" s="206"/>
      <c r="O188" s="206"/>
      <c r="P188" s="207">
        <f>SUM(P189:P190)</f>
        <v>0</v>
      </c>
      <c r="Q188" s="206"/>
      <c r="R188" s="207">
        <f>SUM(R189:R190)</f>
        <v>0</v>
      </c>
      <c r="S188" s="206"/>
      <c r="T188" s="208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9" t="s">
        <v>82</v>
      </c>
      <c r="AT188" s="210" t="s">
        <v>73</v>
      </c>
      <c r="AU188" s="210" t="s">
        <v>84</v>
      </c>
      <c r="AY188" s="209" t="s">
        <v>136</v>
      </c>
      <c r="BK188" s="211">
        <f>SUM(BK189:BK190)</f>
        <v>0</v>
      </c>
    </row>
    <row r="189" s="2" customFormat="1" ht="13.9" customHeight="1">
      <c r="A189" s="37"/>
      <c r="B189" s="38"/>
      <c r="C189" s="214" t="s">
        <v>196</v>
      </c>
      <c r="D189" s="214" t="s">
        <v>139</v>
      </c>
      <c r="E189" s="215" t="s">
        <v>239</v>
      </c>
      <c r="F189" s="216" t="s">
        <v>240</v>
      </c>
      <c r="G189" s="217" t="s">
        <v>241</v>
      </c>
      <c r="H189" s="218">
        <v>96</v>
      </c>
      <c r="I189" s="219"/>
      <c r="J189" s="220">
        <f>ROUND(I189*H189,2)</f>
        <v>0</v>
      </c>
      <c r="K189" s="216" t="s">
        <v>1</v>
      </c>
      <c r="L189" s="43"/>
      <c r="M189" s="221" t="s">
        <v>1</v>
      </c>
      <c r="N189" s="222" t="s">
        <v>39</v>
      </c>
      <c r="O189" s="90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5" t="s">
        <v>144</v>
      </c>
      <c r="AT189" s="225" t="s">
        <v>139</v>
      </c>
      <c r="AU189" s="225" t="s">
        <v>157</v>
      </c>
      <c r="AY189" s="16" t="s">
        <v>136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6" t="s">
        <v>82</v>
      </c>
      <c r="BK189" s="226">
        <f>ROUND(I189*H189,2)</f>
        <v>0</v>
      </c>
      <c r="BL189" s="16" t="s">
        <v>144</v>
      </c>
      <c r="BM189" s="225" t="s">
        <v>242</v>
      </c>
    </row>
    <row r="190" s="2" customFormat="1">
      <c r="A190" s="37"/>
      <c r="B190" s="38"/>
      <c r="C190" s="39"/>
      <c r="D190" s="227" t="s">
        <v>146</v>
      </c>
      <c r="E190" s="39"/>
      <c r="F190" s="228" t="s">
        <v>240</v>
      </c>
      <c r="G190" s="39"/>
      <c r="H190" s="39"/>
      <c r="I190" s="229"/>
      <c r="J190" s="39"/>
      <c r="K190" s="39"/>
      <c r="L190" s="43"/>
      <c r="M190" s="230"/>
      <c r="N190" s="231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146</v>
      </c>
      <c r="AU190" s="16" t="s">
        <v>157</v>
      </c>
    </row>
    <row r="191" s="12" customFormat="1" ht="20.88" customHeight="1">
      <c r="A191" s="12"/>
      <c r="B191" s="198"/>
      <c r="C191" s="199"/>
      <c r="D191" s="200" t="s">
        <v>73</v>
      </c>
      <c r="E191" s="212" t="s">
        <v>243</v>
      </c>
      <c r="F191" s="212" t="s">
        <v>244</v>
      </c>
      <c r="G191" s="199"/>
      <c r="H191" s="199"/>
      <c r="I191" s="202"/>
      <c r="J191" s="213">
        <f>BK191</f>
        <v>0</v>
      </c>
      <c r="K191" s="199"/>
      <c r="L191" s="204"/>
      <c r="M191" s="205"/>
      <c r="N191" s="206"/>
      <c r="O191" s="206"/>
      <c r="P191" s="207">
        <f>SUM(P192:P199)</f>
        <v>0</v>
      </c>
      <c r="Q191" s="206"/>
      <c r="R191" s="207">
        <f>SUM(R192:R199)</f>
        <v>0</v>
      </c>
      <c r="S191" s="206"/>
      <c r="T191" s="208">
        <f>SUM(T192:T199)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82</v>
      </c>
      <c r="AT191" s="210" t="s">
        <v>73</v>
      </c>
      <c r="AU191" s="210" t="s">
        <v>84</v>
      </c>
      <c r="AY191" s="209" t="s">
        <v>136</v>
      </c>
      <c r="BK191" s="211">
        <f>SUM(BK192:BK199)</f>
        <v>0</v>
      </c>
    </row>
    <row r="192" s="2" customFormat="1" ht="13.9" customHeight="1">
      <c r="A192" s="37"/>
      <c r="B192" s="38"/>
      <c r="C192" s="214" t="s">
        <v>245</v>
      </c>
      <c r="D192" s="214" t="s">
        <v>139</v>
      </c>
      <c r="E192" s="215" t="s">
        <v>246</v>
      </c>
      <c r="F192" s="216" t="s">
        <v>247</v>
      </c>
      <c r="G192" s="217" t="s">
        <v>241</v>
      </c>
      <c r="H192" s="218">
        <v>82</v>
      </c>
      <c r="I192" s="219"/>
      <c r="J192" s="220">
        <f>ROUND(I192*H192,2)</f>
        <v>0</v>
      </c>
      <c r="K192" s="216" t="s">
        <v>1</v>
      </c>
      <c r="L192" s="43"/>
      <c r="M192" s="221" t="s">
        <v>1</v>
      </c>
      <c r="N192" s="222" t="s">
        <v>39</v>
      </c>
      <c r="O192" s="90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5" t="s">
        <v>144</v>
      </c>
      <c r="AT192" s="225" t="s">
        <v>139</v>
      </c>
      <c r="AU192" s="225" t="s">
        <v>157</v>
      </c>
      <c r="AY192" s="16" t="s">
        <v>136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6" t="s">
        <v>82</v>
      </c>
      <c r="BK192" s="226">
        <f>ROUND(I192*H192,2)</f>
        <v>0</v>
      </c>
      <c r="BL192" s="16" t="s">
        <v>144</v>
      </c>
      <c r="BM192" s="225" t="s">
        <v>248</v>
      </c>
    </row>
    <row r="193" s="2" customFormat="1">
      <c r="A193" s="37"/>
      <c r="B193" s="38"/>
      <c r="C193" s="39"/>
      <c r="D193" s="227" t="s">
        <v>146</v>
      </c>
      <c r="E193" s="39"/>
      <c r="F193" s="228" t="s">
        <v>247</v>
      </c>
      <c r="G193" s="39"/>
      <c r="H193" s="39"/>
      <c r="I193" s="229"/>
      <c r="J193" s="39"/>
      <c r="K193" s="39"/>
      <c r="L193" s="43"/>
      <c r="M193" s="230"/>
      <c r="N193" s="231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146</v>
      </c>
      <c r="AU193" s="16" t="s">
        <v>157</v>
      </c>
    </row>
    <row r="194" s="2" customFormat="1" ht="13.9" customHeight="1">
      <c r="A194" s="37"/>
      <c r="B194" s="38"/>
      <c r="C194" s="214" t="s">
        <v>249</v>
      </c>
      <c r="D194" s="214" t="s">
        <v>139</v>
      </c>
      <c r="E194" s="215" t="s">
        <v>250</v>
      </c>
      <c r="F194" s="216" t="s">
        <v>251</v>
      </c>
      <c r="G194" s="217" t="s">
        <v>241</v>
      </c>
      <c r="H194" s="218">
        <v>2</v>
      </c>
      <c r="I194" s="219"/>
      <c r="J194" s="220">
        <f>ROUND(I194*H194,2)</f>
        <v>0</v>
      </c>
      <c r="K194" s="216" t="s">
        <v>1</v>
      </c>
      <c r="L194" s="43"/>
      <c r="M194" s="221" t="s">
        <v>1</v>
      </c>
      <c r="N194" s="222" t="s">
        <v>39</v>
      </c>
      <c r="O194" s="90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5" t="s">
        <v>144</v>
      </c>
      <c r="AT194" s="225" t="s">
        <v>139</v>
      </c>
      <c r="AU194" s="225" t="s">
        <v>157</v>
      </c>
      <c r="AY194" s="16" t="s">
        <v>136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6" t="s">
        <v>82</v>
      </c>
      <c r="BK194" s="226">
        <f>ROUND(I194*H194,2)</f>
        <v>0</v>
      </c>
      <c r="BL194" s="16" t="s">
        <v>144</v>
      </c>
      <c r="BM194" s="225" t="s">
        <v>252</v>
      </c>
    </row>
    <row r="195" s="2" customFormat="1">
      <c r="A195" s="37"/>
      <c r="B195" s="38"/>
      <c r="C195" s="39"/>
      <c r="D195" s="227" t="s">
        <v>146</v>
      </c>
      <c r="E195" s="39"/>
      <c r="F195" s="228" t="s">
        <v>251</v>
      </c>
      <c r="G195" s="39"/>
      <c r="H195" s="39"/>
      <c r="I195" s="229"/>
      <c r="J195" s="39"/>
      <c r="K195" s="39"/>
      <c r="L195" s="43"/>
      <c r="M195" s="230"/>
      <c r="N195" s="231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146</v>
      </c>
      <c r="AU195" s="16" t="s">
        <v>157</v>
      </c>
    </row>
    <row r="196" s="2" customFormat="1" ht="13.9" customHeight="1">
      <c r="A196" s="37"/>
      <c r="B196" s="38"/>
      <c r="C196" s="214" t="s">
        <v>253</v>
      </c>
      <c r="D196" s="214" t="s">
        <v>139</v>
      </c>
      <c r="E196" s="215" t="s">
        <v>254</v>
      </c>
      <c r="F196" s="216" t="s">
        <v>255</v>
      </c>
      <c r="G196" s="217" t="s">
        <v>241</v>
      </c>
      <c r="H196" s="218">
        <v>19</v>
      </c>
      <c r="I196" s="219"/>
      <c r="J196" s="220">
        <f>ROUND(I196*H196,2)</f>
        <v>0</v>
      </c>
      <c r="K196" s="216" t="s">
        <v>1</v>
      </c>
      <c r="L196" s="43"/>
      <c r="M196" s="221" t="s">
        <v>1</v>
      </c>
      <c r="N196" s="222" t="s">
        <v>39</v>
      </c>
      <c r="O196" s="90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5" t="s">
        <v>144</v>
      </c>
      <c r="AT196" s="225" t="s">
        <v>139</v>
      </c>
      <c r="AU196" s="225" t="s">
        <v>157</v>
      </c>
      <c r="AY196" s="16" t="s">
        <v>136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6" t="s">
        <v>82</v>
      </c>
      <c r="BK196" s="226">
        <f>ROUND(I196*H196,2)</f>
        <v>0</v>
      </c>
      <c r="BL196" s="16" t="s">
        <v>144</v>
      </c>
      <c r="BM196" s="225" t="s">
        <v>256</v>
      </c>
    </row>
    <row r="197" s="2" customFormat="1">
      <c r="A197" s="37"/>
      <c r="B197" s="38"/>
      <c r="C197" s="39"/>
      <c r="D197" s="227" t="s">
        <v>146</v>
      </c>
      <c r="E197" s="39"/>
      <c r="F197" s="228" t="s">
        <v>255</v>
      </c>
      <c r="G197" s="39"/>
      <c r="H197" s="39"/>
      <c r="I197" s="229"/>
      <c r="J197" s="39"/>
      <c r="K197" s="39"/>
      <c r="L197" s="43"/>
      <c r="M197" s="230"/>
      <c r="N197" s="231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146</v>
      </c>
      <c r="AU197" s="16" t="s">
        <v>157</v>
      </c>
    </row>
    <row r="198" s="2" customFormat="1" ht="13.9" customHeight="1">
      <c r="A198" s="37"/>
      <c r="B198" s="38"/>
      <c r="C198" s="214" t="s">
        <v>257</v>
      </c>
      <c r="D198" s="214" t="s">
        <v>139</v>
      </c>
      <c r="E198" s="215" t="s">
        <v>258</v>
      </c>
      <c r="F198" s="216" t="s">
        <v>259</v>
      </c>
      <c r="G198" s="217" t="s">
        <v>241</v>
      </c>
      <c r="H198" s="218">
        <v>4</v>
      </c>
      <c r="I198" s="219"/>
      <c r="J198" s="220">
        <f>ROUND(I198*H198,2)</f>
        <v>0</v>
      </c>
      <c r="K198" s="216" t="s">
        <v>1</v>
      </c>
      <c r="L198" s="43"/>
      <c r="M198" s="221" t="s">
        <v>1</v>
      </c>
      <c r="N198" s="222" t="s">
        <v>39</v>
      </c>
      <c r="O198" s="90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5" t="s">
        <v>144</v>
      </c>
      <c r="AT198" s="225" t="s">
        <v>139</v>
      </c>
      <c r="AU198" s="225" t="s">
        <v>157</v>
      </c>
      <c r="AY198" s="16" t="s">
        <v>136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6" t="s">
        <v>82</v>
      </c>
      <c r="BK198" s="226">
        <f>ROUND(I198*H198,2)</f>
        <v>0</v>
      </c>
      <c r="BL198" s="16" t="s">
        <v>144</v>
      </c>
      <c r="BM198" s="225" t="s">
        <v>260</v>
      </c>
    </row>
    <row r="199" s="2" customFormat="1">
      <c r="A199" s="37"/>
      <c r="B199" s="38"/>
      <c r="C199" s="39"/>
      <c r="D199" s="227" t="s">
        <v>146</v>
      </c>
      <c r="E199" s="39"/>
      <c r="F199" s="228" t="s">
        <v>259</v>
      </c>
      <c r="G199" s="39"/>
      <c r="H199" s="39"/>
      <c r="I199" s="229"/>
      <c r="J199" s="39"/>
      <c r="K199" s="39"/>
      <c r="L199" s="43"/>
      <c r="M199" s="230"/>
      <c r="N199" s="231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146</v>
      </c>
      <c r="AU199" s="16" t="s">
        <v>157</v>
      </c>
    </row>
    <row r="200" s="12" customFormat="1" ht="20.88" customHeight="1">
      <c r="A200" s="12"/>
      <c r="B200" s="198"/>
      <c r="C200" s="199"/>
      <c r="D200" s="200" t="s">
        <v>73</v>
      </c>
      <c r="E200" s="212" t="s">
        <v>261</v>
      </c>
      <c r="F200" s="212" t="s">
        <v>262</v>
      </c>
      <c r="G200" s="199"/>
      <c r="H200" s="199"/>
      <c r="I200" s="202"/>
      <c r="J200" s="213">
        <f>BK200</f>
        <v>0</v>
      </c>
      <c r="K200" s="199"/>
      <c r="L200" s="204"/>
      <c r="M200" s="205"/>
      <c r="N200" s="206"/>
      <c r="O200" s="206"/>
      <c r="P200" s="207">
        <f>SUM(P201:P206)</f>
        <v>0</v>
      </c>
      <c r="Q200" s="206"/>
      <c r="R200" s="207">
        <f>SUM(R201:R206)</f>
        <v>0</v>
      </c>
      <c r="S200" s="206"/>
      <c r="T200" s="208">
        <f>SUM(T201:T206)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9" t="s">
        <v>82</v>
      </c>
      <c r="AT200" s="210" t="s">
        <v>73</v>
      </c>
      <c r="AU200" s="210" t="s">
        <v>84</v>
      </c>
      <c r="AY200" s="209" t="s">
        <v>136</v>
      </c>
      <c r="BK200" s="211">
        <f>SUM(BK201:BK206)</f>
        <v>0</v>
      </c>
    </row>
    <row r="201" s="2" customFormat="1" ht="13.9" customHeight="1">
      <c r="A201" s="37"/>
      <c r="B201" s="38"/>
      <c r="C201" s="214" t="s">
        <v>7</v>
      </c>
      <c r="D201" s="214" t="s">
        <v>139</v>
      </c>
      <c r="E201" s="215" t="s">
        <v>263</v>
      </c>
      <c r="F201" s="216" t="s">
        <v>264</v>
      </c>
      <c r="G201" s="217" t="s">
        <v>241</v>
      </c>
      <c r="H201" s="218">
        <v>1</v>
      </c>
      <c r="I201" s="219"/>
      <c r="J201" s="220">
        <f>ROUND(I201*H201,2)</f>
        <v>0</v>
      </c>
      <c r="K201" s="216" t="s">
        <v>1</v>
      </c>
      <c r="L201" s="43"/>
      <c r="M201" s="221" t="s">
        <v>1</v>
      </c>
      <c r="N201" s="222" t="s">
        <v>39</v>
      </c>
      <c r="O201" s="90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5" t="s">
        <v>144</v>
      </c>
      <c r="AT201" s="225" t="s">
        <v>139</v>
      </c>
      <c r="AU201" s="225" t="s">
        <v>157</v>
      </c>
      <c r="AY201" s="16" t="s">
        <v>136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6" t="s">
        <v>82</v>
      </c>
      <c r="BK201" s="226">
        <f>ROUND(I201*H201,2)</f>
        <v>0</v>
      </c>
      <c r="BL201" s="16" t="s">
        <v>144</v>
      </c>
      <c r="BM201" s="225" t="s">
        <v>265</v>
      </c>
    </row>
    <row r="202" s="2" customFormat="1">
      <c r="A202" s="37"/>
      <c r="B202" s="38"/>
      <c r="C202" s="39"/>
      <c r="D202" s="227" t="s">
        <v>146</v>
      </c>
      <c r="E202" s="39"/>
      <c r="F202" s="228" t="s">
        <v>264</v>
      </c>
      <c r="G202" s="39"/>
      <c r="H202" s="39"/>
      <c r="I202" s="229"/>
      <c r="J202" s="39"/>
      <c r="K202" s="39"/>
      <c r="L202" s="43"/>
      <c r="M202" s="230"/>
      <c r="N202" s="231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146</v>
      </c>
      <c r="AU202" s="16" t="s">
        <v>157</v>
      </c>
    </row>
    <row r="203" s="2" customFormat="1" ht="22.9" customHeight="1">
      <c r="A203" s="37"/>
      <c r="B203" s="38"/>
      <c r="C203" s="214" t="s">
        <v>266</v>
      </c>
      <c r="D203" s="214" t="s">
        <v>139</v>
      </c>
      <c r="E203" s="215" t="s">
        <v>267</v>
      </c>
      <c r="F203" s="216" t="s">
        <v>268</v>
      </c>
      <c r="G203" s="217" t="s">
        <v>241</v>
      </c>
      <c r="H203" s="218">
        <v>2</v>
      </c>
      <c r="I203" s="219"/>
      <c r="J203" s="220">
        <f>ROUND(I203*H203,2)</f>
        <v>0</v>
      </c>
      <c r="K203" s="216" t="s">
        <v>1</v>
      </c>
      <c r="L203" s="43"/>
      <c r="M203" s="221" t="s">
        <v>1</v>
      </c>
      <c r="N203" s="222" t="s">
        <v>39</v>
      </c>
      <c r="O203" s="90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5" t="s">
        <v>144</v>
      </c>
      <c r="AT203" s="225" t="s">
        <v>139</v>
      </c>
      <c r="AU203" s="225" t="s">
        <v>157</v>
      </c>
      <c r="AY203" s="16" t="s">
        <v>136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6" t="s">
        <v>82</v>
      </c>
      <c r="BK203" s="226">
        <f>ROUND(I203*H203,2)</f>
        <v>0</v>
      </c>
      <c r="BL203" s="16" t="s">
        <v>144</v>
      </c>
      <c r="BM203" s="225" t="s">
        <v>269</v>
      </c>
    </row>
    <row r="204" s="2" customFormat="1">
      <c r="A204" s="37"/>
      <c r="B204" s="38"/>
      <c r="C204" s="39"/>
      <c r="D204" s="227" t="s">
        <v>146</v>
      </c>
      <c r="E204" s="39"/>
      <c r="F204" s="228" t="s">
        <v>268</v>
      </c>
      <c r="G204" s="39"/>
      <c r="H204" s="39"/>
      <c r="I204" s="229"/>
      <c r="J204" s="39"/>
      <c r="K204" s="39"/>
      <c r="L204" s="43"/>
      <c r="M204" s="230"/>
      <c r="N204" s="231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146</v>
      </c>
      <c r="AU204" s="16" t="s">
        <v>157</v>
      </c>
    </row>
    <row r="205" s="2" customFormat="1" ht="13.9" customHeight="1">
      <c r="A205" s="37"/>
      <c r="B205" s="38"/>
      <c r="C205" s="214" t="s">
        <v>270</v>
      </c>
      <c r="D205" s="214" t="s">
        <v>139</v>
      </c>
      <c r="E205" s="215" t="s">
        <v>271</v>
      </c>
      <c r="F205" s="216" t="s">
        <v>272</v>
      </c>
      <c r="G205" s="217" t="s">
        <v>241</v>
      </c>
      <c r="H205" s="218">
        <v>1</v>
      </c>
      <c r="I205" s="219"/>
      <c r="J205" s="220">
        <f>ROUND(I205*H205,2)</f>
        <v>0</v>
      </c>
      <c r="K205" s="216" t="s">
        <v>1</v>
      </c>
      <c r="L205" s="43"/>
      <c r="M205" s="221" t="s">
        <v>1</v>
      </c>
      <c r="N205" s="222" t="s">
        <v>39</v>
      </c>
      <c r="O205" s="90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5" t="s">
        <v>144</v>
      </c>
      <c r="AT205" s="225" t="s">
        <v>139</v>
      </c>
      <c r="AU205" s="225" t="s">
        <v>157</v>
      </c>
      <c r="AY205" s="16" t="s">
        <v>136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6" t="s">
        <v>82</v>
      </c>
      <c r="BK205" s="226">
        <f>ROUND(I205*H205,2)</f>
        <v>0</v>
      </c>
      <c r="BL205" s="16" t="s">
        <v>144</v>
      </c>
      <c r="BM205" s="225" t="s">
        <v>273</v>
      </c>
    </row>
    <row r="206" s="2" customFormat="1">
      <c r="A206" s="37"/>
      <c r="B206" s="38"/>
      <c r="C206" s="39"/>
      <c r="D206" s="227" t="s">
        <v>146</v>
      </c>
      <c r="E206" s="39"/>
      <c r="F206" s="228" t="s">
        <v>272</v>
      </c>
      <c r="G206" s="39"/>
      <c r="H206" s="39"/>
      <c r="I206" s="229"/>
      <c r="J206" s="39"/>
      <c r="K206" s="39"/>
      <c r="L206" s="43"/>
      <c r="M206" s="230"/>
      <c r="N206" s="231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146</v>
      </c>
      <c r="AU206" s="16" t="s">
        <v>157</v>
      </c>
    </row>
    <row r="207" s="12" customFormat="1" ht="20.88" customHeight="1">
      <c r="A207" s="12"/>
      <c r="B207" s="198"/>
      <c r="C207" s="199"/>
      <c r="D207" s="200" t="s">
        <v>73</v>
      </c>
      <c r="E207" s="212" t="s">
        <v>274</v>
      </c>
      <c r="F207" s="212" t="s">
        <v>275</v>
      </c>
      <c r="G207" s="199"/>
      <c r="H207" s="199"/>
      <c r="I207" s="202"/>
      <c r="J207" s="213">
        <f>BK207</f>
        <v>0</v>
      </c>
      <c r="K207" s="199"/>
      <c r="L207" s="204"/>
      <c r="M207" s="205"/>
      <c r="N207" s="206"/>
      <c r="O207" s="206"/>
      <c r="P207" s="207">
        <f>SUM(P208:P209)</f>
        <v>0</v>
      </c>
      <c r="Q207" s="206"/>
      <c r="R207" s="207">
        <f>SUM(R208:R209)</f>
        <v>0</v>
      </c>
      <c r="S207" s="206"/>
      <c r="T207" s="208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9" t="s">
        <v>82</v>
      </c>
      <c r="AT207" s="210" t="s">
        <v>73</v>
      </c>
      <c r="AU207" s="210" t="s">
        <v>84</v>
      </c>
      <c r="AY207" s="209" t="s">
        <v>136</v>
      </c>
      <c r="BK207" s="211">
        <f>SUM(BK208:BK209)</f>
        <v>0</v>
      </c>
    </row>
    <row r="208" s="2" customFormat="1" ht="13.9" customHeight="1">
      <c r="A208" s="37"/>
      <c r="B208" s="38"/>
      <c r="C208" s="214" t="s">
        <v>276</v>
      </c>
      <c r="D208" s="214" t="s">
        <v>139</v>
      </c>
      <c r="E208" s="215" t="s">
        <v>277</v>
      </c>
      <c r="F208" s="216" t="s">
        <v>278</v>
      </c>
      <c r="G208" s="217" t="s">
        <v>241</v>
      </c>
      <c r="H208" s="218">
        <v>8</v>
      </c>
      <c r="I208" s="219"/>
      <c r="J208" s="220">
        <f>ROUND(I208*H208,2)</f>
        <v>0</v>
      </c>
      <c r="K208" s="216" t="s">
        <v>1</v>
      </c>
      <c r="L208" s="43"/>
      <c r="M208" s="221" t="s">
        <v>1</v>
      </c>
      <c r="N208" s="222" t="s">
        <v>39</v>
      </c>
      <c r="O208" s="90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5" t="s">
        <v>144</v>
      </c>
      <c r="AT208" s="225" t="s">
        <v>139</v>
      </c>
      <c r="AU208" s="225" t="s">
        <v>157</v>
      </c>
      <c r="AY208" s="16" t="s">
        <v>136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6" t="s">
        <v>82</v>
      </c>
      <c r="BK208" s="226">
        <f>ROUND(I208*H208,2)</f>
        <v>0</v>
      </c>
      <c r="BL208" s="16" t="s">
        <v>144</v>
      </c>
      <c r="BM208" s="225" t="s">
        <v>279</v>
      </c>
    </row>
    <row r="209" s="2" customFormat="1">
      <c r="A209" s="37"/>
      <c r="B209" s="38"/>
      <c r="C209" s="39"/>
      <c r="D209" s="227" t="s">
        <v>146</v>
      </c>
      <c r="E209" s="39"/>
      <c r="F209" s="228" t="s">
        <v>278</v>
      </c>
      <c r="G209" s="39"/>
      <c r="H209" s="39"/>
      <c r="I209" s="229"/>
      <c r="J209" s="39"/>
      <c r="K209" s="39"/>
      <c r="L209" s="43"/>
      <c r="M209" s="230"/>
      <c r="N209" s="231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146</v>
      </c>
      <c r="AU209" s="16" t="s">
        <v>157</v>
      </c>
    </row>
    <row r="210" s="12" customFormat="1" ht="20.88" customHeight="1">
      <c r="A210" s="12"/>
      <c r="B210" s="198"/>
      <c r="C210" s="199"/>
      <c r="D210" s="200" t="s">
        <v>73</v>
      </c>
      <c r="E210" s="212" t="s">
        <v>280</v>
      </c>
      <c r="F210" s="212" t="s">
        <v>281</v>
      </c>
      <c r="G210" s="199"/>
      <c r="H210" s="199"/>
      <c r="I210" s="202"/>
      <c r="J210" s="213">
        <f>BK210</f>
        <v>0</v>
      </c>
      <c r="K210" s="199"/>
      <c r="L210" s="204"/>
      <c r="M210" s="205"/>
      <c r="N210" s="206"/>
      <c r="O210" s="206"/>
      <c r="P210" s="207">
        <f>SUM(P211:P214)</f>
        <v>0</v>
      </c>
      <c r="Q210" s="206"/>
      <c r="R210" s="207">
        <f>SUM(R211:R214)</f>
        <v>0</v>
      </c>
      <c r="S210" s="206"/>
      <c r="T210" s="208">
        <f>SUM(T211:T214)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9" t="s">
        <v>82</v>
      </c>
      <c r="AT210" s="210" t="s">
        <v>73</v>
      </c>
      <c r="AU210" s="210" t="s">
        <v>84</v>
      </c>
      <c r="AY210" s="209" t="s">
        <v>136</v>
      </c>
      <c r="BK210" s="211">
        <f>SUM(BK211:BK214)</f>
        <v>0</v>
      </c>
    </row>
    <row r="211" s="2" customFormat="1" ht="13.9" customHeight="1">
      <c r="A211" s="37"/>
      <c r="B211" s="38"/>
      <c r="C211" s="214" t="s">
        <v>282</v>
      </c>
      <c r="D211" s="214" t="s">
        <v>139</v>
      </c>
      <c r="E211" s="215" t="s">
        <v>283</v>
      </c>
      <c r="F211" s="216" t="s">
        <v>284</v>
      </c>
      <c r="G211" s="217" t="s">
        <v>285</v>
      </c>
      <c r="H211" s="218">
        <v>5</v>
      </c>
      <c r="I211" s="219"/>
      <c r="J211" s="220">
        <f>ROUND(I211*H211,2)</f>
        <v>0</v>
      </c>
      <c r="K211" s="216" t="s">
        <v>1</v>
      </c>
      <c r="L211" s="43"/>
      <c r="M211" s="221" t="s">
        <v>1</v>
      </c>
      <c r="N211" s="222" t="s">
        <v>39</v>
      </c>
      <c r="O211" s="90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5" t="s">
        <v>144</v>
      </c>
      <c r="AT211" s="225" t="s">
        <v>139</v>
      </c>
      <c r="AU211" s="225" t="s">
        <v>157</v>
      </c>
      <c r="AY211" s="16" t="s">
        <v>136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6" t="s">
        <v>82</v>
      </c>
      <c r="BK211" s="226">
        <f>ROUND(I211*H211,2)</f>
        <v>0</v>
      </c>
      <c r="BL211" s="16" t="s">
        <v>144</v>
      </c>
      <c r="BM211" s="225" t="s">
        <v>286</v>
      </c>
    </row>
    <row r="212" s="2" customFormat="1">
      <c r="A212" s="37"/>
      <c r="B212" s="38"/>
      <c r="C212" s="39"/>
      <c r="D212" s="227" t="s">
        <v>146</v>
      </c>
      <c r="E212" s="39"/>
      <c r="F212" s="228" t="s">
        <v>284</v>
      </c>
      <c r="G212" s="39"/>
      <c r="H212" s="39"/>
      <c r="I212" s="229"/>
      <c r="J212" s="39"/>
      <c r="K212" s="39"/>
      <c r="L212" s="43"/>
      <c r="M212" s="230"/>
      <c r="N212" s="231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146</v>
      </c>
      <c r="AU212" s="16" t="s">
        <v>157</v>
      </c>
    </row>
    <row r="213" s="2" customFormat="1" ht="13.9" customHeight="1">
      <c r="A213" s="37"/>
      <c r="B213" s="38"/>
      <c r="C213" s="214" t="s">
        <v>287</v>
      </c>
      <c r="D213" s="214" t="s">
        <v>139</v>
      </c>
      <c r="E213" s="215" t="s">
        <v>288</v>
      </c>
      <c r="F213" s="216" t="s">
        <v>289</v>
      </c>
      <c r="G213" s="217" t="s">
        <v>285</v>
      </c>
      <c r="H213" s="218">
        <v>10</v>
      </c>
      <c r="I213" s="219"/>
      <c r="J213" s="220">
        <f>ROUND(I213*H213,2)</f>
        <v>0</v>
      </c>
      <c r="K213" s="216" t="s">
        <v>1</v>
      </c>
      <c r="L213" s="43"/>
      <c r="M213" s="221" t="s">
        <v>1</v>
      </c>
      <c r="N213" s="222" t="s">
        <v>39</v>
      </c>
      <c r="O213" s="90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5" t="s">
        <v>144</v>
      </c>
      <c r="AT213" s="225" t="s">
        <v>139</v>
      </c>
      <c r="AU213" s="225" t="s">
        <v>157</v>
      </c>
      <c r="AY213" s="16" t="s">
        <v>136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6" t="s">
        <v>82</v>
      </c>
      <c r="BK213" s="226">
        <f>ROUND(I213*H213,2)</f>
        <v>0</v>
      </c>
      <c r="BL213" s="16" t="s">
        <v>144</v>
      </c>
      <c r="BM213" s="225" t="s">
        <v>290</v>
      </c>
    </row>
    <row r="214" s="2" customFormat="1">
      <c r="A214" s="37"/>
      <c r="B214" s="38"/>
      <c r="C214" s="39"/>
      <c r="D214" s="227" t="s">
        <v>146</v>
      </c>
      <c r="E214" s="39"/>
      <c r="F214" s="228" t="s">
        <v>289</v>
      </c>
      <c r="G214" s="39"/>
      <c r="H214" s="39"/>
      <c r="I214" s="229"/>
      <c r="J214" s="39"/>
      <c r="K214" s="39"/>
      <c r="L214" s="43"/>
      <c r="M214" s="230"/>
      <c r="N214" s="231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146</v>
      </c>
      <c r="AU214" s="16" t="s">
        <v>157</v>
      </c>
    </row>
    <row r="215" s="12" customFormat="1" ht="20.88" customHeight="1">
      <c r="A215" s="12"/>
      <c r="B215" s="198"/>
      <c r="C215" s="199"/>
      <c r="D215" s="200" t="s">
        <v>73</v>
      </c>
      <c r="E215" s="212" t="s">
        <v>291</v>
      </c>
      <c r="F215" s="212" t="s">
        <v>292</v>
      </c>
      <c r="G215" s="199"/>
      <c r="H215" s="199"/>
      <c r="I215" s="202"/>
      <c r="J215" s="213">
        <f>BK215</f>
        <v>0</v>
      </c>
      <c r="K215" s="199"/>
      <c r="L215" s="204"/>
      <c r="M215" s="205"/>
      <c r="N215" s="206"/>
      <c r="O215" s="206"/>
      <c r="P215" s="207">
        <f>SUM(P216:P217)</f>
        <v>0</v>
      </c>
      <c r="Q215" s="206"/>
      <c r="R215" s="207">
        <f>SUM(R216:R217)</f>
        <v>0</v>
      </c>
      <c r="S215" s="206"/>
      <c r="T215" s="208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9" t="s">
        <v>82</v>
      </c>
      <c r="AT215" s="210" t="s">
        <v>73</v>
      </c>
      <c r="AU215" s="210" t="s">
        <v>84</v>
      </c>
      <c r="AY215" s="209" t="s">
        <v>136</v>
      </c>
      <c r="BK215" s="211">
        <f>SUM(BK216:BK217)</f>
        <v>0</v>
      </c>
    </row>
    <row r="216" s="2" customFormat="1" ht="13.9" customHeight="1">
      <c r="A216" s="37"/>
      <c r="B216" s="38"/>
      <c r="C216" s="214" t="s">
        <v>293</v>
      </c>
      <c r="D216" s="214" t="s">
        <v>139</v>
      </c>
      <c r="E216" s="215" t="s">
        <v>294</v>
      </c>
      <c r="F216" s="216" t="s">
        <v>295</v>
      </c>
      <c r="G216" s="217" t="s">
        <v>285</v>
      </c>
      <c r="H216" s="218">
        <v>2.5</v>
      </c>
      <c r="I216" s="219"/>
      <c r="J216" s="220">
        <f>ROUND(I216*H216,2)</f>
        <v>0</v>
      </c>
      <c r="K216" s="216" t="s">
        <v>1</v>
      </c>
      <c r="L216" s="43"/>
      <c r="M216" s="221" t="s">
        <v>1</v>
      </c>
      <c r="N216" s="222" t="s">
        <v>39</v>
      </c>
      <c r="O216" s="90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5" t="s">
        <v>144</v>
      </c>
      <c r="AT216" s="225" t="s">
        <v>139</v>
      </c>
      <c r="AU216" s="225" t="s">
        <v>157</v>
      </c>
      <c r="AY216" s="16" t="s">
        <v>136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6" t="s">
        <v>82</v>
      </c>
      <c r="BK216" s="226">
        <f>ROUND(I216*H216,2)</f>
        <v>0</v>
      </c>
      <c r="BL216" s="16" t="s">
        <v>144</v>
      </c>
      <c r="BM216" s="225" t="s">
        <v>296</v>
      </c>
    </row>
    <row r="217" s="2" customFormat="1">
      <c r="A217" s="37"/>
      <c r="B217" s="38"/>
      <c r="C217" s="39"/>
      <c r="D217" s="227" t="s">
        <v>146</v>
      </c>
      <c r="E217" s="39"/>
      <c r="F217" s="228" t="s">
        <v>295</v>
      </c>
      <c r="G217" s="39"/>
      <c r="H217" s="39"/>
      <c r="I217" s="229"/>
      <c r="J217" s="39"/>
      <c r="K217" s="39"/>
      <c r="L217" s="43"/>
      <c r="M217" s="230"/>
      <c r="N217" s="231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146</v>
      </c>
      <c r="AU217" s="16" t="s">
        <v>157</v>
      </c>
    </row>
    <row r="218" s="12" customFormat="1" ht="20.88" customHeight="1">
      <c r="A218" s="12"/>
      <c r="B218" s="198"/>
      <c r="C218" s="199"/>
      <c r="D218" s="200" t="s">
        <v>73</v>
      </c>
      <c r="E218" s="212" t="s">
        <v>297</v>
      </c>
      <c r="F218" s="212" t="s">
        <v>298</v>
      </c>
      <c r="G218" s="199"/>
      <c r="H218" s="199"/>
      <c r="I218" s="202"/>
      <c r="J218" s="213">
        <f>BK218</f>
        <v>0</v>
      </c>
      <c r="K218" s="199"/>
      <c r="L218" s="204"/>
      <c r="M218" s="205"/>
      <c r="N218" s="206"/>
      <c r="O218" s="206"/>
      <c r="P218" s="207">
        <f>SUM(P219:P220)</f>
        <v>0</v>
      </c>
      <c r="Q218" s="206"/>
      <c r="R218" s="207">
        <f>SUM(R219:R220)</f>
        <v>0</v>
      </c>
      <c r="S218" s="206"/>
      <c r="T218" s="208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9" t="s">
        <v>82</v>
      </c>
      <c r="AT218" s="210" t="s">
        <v>73</v>
      </c>
      <c r="AU218" s="210" t="s">
        <v>84</v>
      </c>
      <c r="AY218" s="209" t="s">
        <v>136</v>
      </c>
      <c r="BK218" s="211">
        <f>SUM(BK219:BK220)</f>
        <v>0</v>
      </c>
    </row>
    <row r="219" s="2" customFormat="1" ht="13.9" customHeight="1">
      <c r="A219" s="37"/>
      <c r="B219" s="38"/>
      <c r="C219" s="214" t="s">
        <v>299</v>
      </c>
      <c r="D219" s="214" t="s">
        <v>139</v>
      </c>
      <c r="E219" s="215" t="s">
        <v>300</v>
      </c>
      <c r="F219" s="216" t="s">
        <v>301</v>
      </c>
      <c r="G219" s="217" t="s">
        <v>285</v>
      </c>
      <c r="H219" s="218">
        <v>7.5</v>
      </c>
      <c r="I219" s="219"/>
      <c r="J219" s="220">
        <f>ROUND(I219*H219,2)</f>
        <v>0</v>
      </c>
      <c r="K219" s="216" t="s">
        <v>1</v>
      </c>
      <c r="L219" s="43"/>
      <c r="M219" s="221" t="s">
        <v>1</v>
      </c>
      <c r="N219" s="222" t="s">
        <v>39</v>
      </c>
      <c r="O219" s="90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5" t="s">
        <v>144</v>
      </c>
      <c r="AT219" s="225" t="s">
        <v>139</v>
      </c>
      <c r="AU219" s="225" t="s">
        <v>157</v>
      </c>
      <c r="AY219" s="16" t="s">
        <v>136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6" t="s">
        <v>82</v>
      </c>
      <c r="BK219" s="226">
        <f>ROUND(I219*H219,2)</f>
        <v>0</v>
      </c>
      <c r="BL219" s="16" t="s">
        <v>144</v>
      </c>
      <c r="BM219" s="225" t="s">
        <v>302</v>
      </c>
    </row>
    <row r="220" s="2" customFormat="1">
      <c r="A220" s="37"/>
      <c r="B220" s="38"/>
      <c r="C220" s="39"/>
      <c r="D220" s="227" t="s">
        <v>146</v>
      </c>
      <c r="E220" s="39"/>
      <c r="F220" s="228" t="s">
        <v>301</v>
      </c>
      <c r="G220" s="39"/>
      <c r="H220" s="39"/>
      <c r="I220" s="229"/>
      <c r="J220" s="39"/>
      <c r="K220" s="39"/>
      <c r="L220" s="43"/>
      <c r="M220" s="230"/>
      <c r="N220" s="231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146</v>
      </c>
      <c r="AU220" s="16" t="s">
        <v>157</v>
      </c>
    </row>
    <row r="221" s="12" customFormat="1" ht="20.88" customHeight="1">
      <c r="A221" s="12"/>
      <c r="B221" s="198"/>
      <c r="C221" s="199"/>
      <c r="D221" s="200" t="s">
        <v>73</v>
      </c>
      <c r="E221" s="212" t="s">
        <v>303</v>
      </c>
      <c r="F221" s="212" t="s">
        <v>304</v>
      </c>
      <c r="G221" s="199"/>
      <c r="H221" s="199"/>
      <c r="I221" s="202"/>
      <c r="J221" s="213">
        <f>BK221</f>
        <v>0</v>
      </c>
      <c r="K221" s="199"/>
      <c r="L221" s="204"/>
      <c r="M221" s="205"/>
      <c r="N221" s="206"/>
      <c r="O221" s="206"/>
      <c r="P221" s="207">
        <f>SUM(P222:P223)</f>
        <v>0</v>
      </c>
      <c r="Q221" s="206"/>
      <c r="R221" s="207">
        <f>SUM(R222:R223)</f>
        <v>0</v>
      </c>
      <c r="S221" s="206"/>
      <c r="T221" s="208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9" t="s">
        <v>157</v>
      </c>
      <c r="AT221" s="210" t="s">
        <v>73</v>
      </c>
      <c r="AU221" s="210" t="s">
        <v>84</v>
      </c>
      <c r="AY221" s="209" t="s">
        <v>136</v>
      </c>
      <c r="BK221" s="211">
        <f>SUM(BK222:BK223)</f>
        <v>0</v>
      </c>
    </row>
    <row r="222" s="2" customFormat="1" ht="13.9" customHeight="1">
      <c r="A222" s="37"/>
      <c r="B222" s="38"/>
      <c r="C222" s="214" t="s">
        <v>305</v>
      </c>
      <c r="D222" s="214" t="s">
        <v>139</v>
      </c>
      <c r="E222" s="215" t="s">
        <v>306</v>
      </c>
      <c r="F222" s="216" t="s">
        <v>307</v>
      </c>
      <c r="G222" s="217" t="s">
        <v>308</v>
      </c>
      <c r="H222" s="218">
        <v>1</v>
      </c>
      <c r="I222" s="219"/>
      <c r="J222" s="220">
        <f>ROUND(I222*H222,2)</f>
        <v>0</v>
      </c>
      <c r="K222" s="216" t="s">
        <v>1</v>
      </c>
      <c r="L222" s="43"/>
      <c r="M222" s="221" t="s">
        <v>1</v>
      </c>
      <c r="N222" s="222" t="s">
        <v>39</v>
      </c>
      <c r="O222" s="90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5" t="s">
        <v>309</v>
      </c>
      <c r="AT222" s="225" t="s">
        <v>139</v>
      </c>
      <c r="AU222" s="225" t="s">
        <v>157</v>
      </c>
      <c r="AY222" s="16" t="s">
        <v>136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6" t="s">
        <v>82</v>
      </c>
      <c r="BK222" s="226">
        <f>ROUND(I222*H222,2)</f>
        <v>0</v>
      </c>
      <c r="BL222" s="16" t="s">
        <v>309</v>
      </c>
      <c r="BM222" s="225" t="s">
        <v>310</v>
      </c>
    </row>
    <row r="223" s="2" customFormat="1">
      <c r="A223" s="37"/>
      <c r="B223" s="38"/>
      <c r="C223" s="39"/>
      <c r="D223" s="227" t="s">
        <v>146</v>
      </c>
      <c r="E223" s="39"/>
      <c r="F223" s="228" t="s">
        <v>307</v>
      </c>
      <c r="G223" s="39"/>
      <c r="H223" s="39"/>
      <c r="I223" s="229"/>
      <c r="J223" s="39"/>
      <c r="K223" s="39"/>
      <c r="L223" s="43"/>
      <c r="M223" s="230"/>
      <c r="N223" s="231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146</v>
      </c>
      <c r="AU223" s="16" t="s">
        <v>157</v>
      </c>
    </row>
    <row r="224" s="12" customFormat="1" ht="22.8" customHeight="1">
      <c r="A224" s="12"/>
      <c r="B224" s="198"/>
      <c r="C224" s="199"/>
      <c r="D224" s="200" t="s">
        <v>73</v>
      </c>
      <c r="E224" s="212" t="s">
        <v>311</v>
      </c>
      <c r="F224" s="212" t="s">
        <v>312</v>
      </c>
      <c r="G224" s="199"/>
      <c r="H224" s="199"/>
      <c r="I224" s="202"/>
      <c r="J224" s="213">
        <f>BK224</f>
        <v>0</v>
      </c>
      <c r="K224" s="199"/>
      <c r="L224" s="204"/>
      <c r="M224" s="205"/>
      <c r="N224" s="206"/>
      <c r="O224" s="206"/>
      <c r="P224" s="207">
        <f>SUM(P225:P235)</f>
        <v>0</v>
      </c>
      <c r="Q224" s="206"/>
      <c r="R224" s="207">
        <f>SUM(R225:R235)</f>
        <v>7.91648</v>
      </c>
      <c r="S224" s="206"/>
      <c r="T224" s="208">
        <f>SUM(T225:T235)</f>
        <v>12.896000000000001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9" t="s">
        <v>84</v>
      </c>
      <c r="AT224" s="210" t="s">
        <v>73</v>
      </c>
      <c r="AU224" s="210" t="s">
        <v>82</v>
      </c>
      <c r="AY224" s="209" t="s">
        <v>136</v>
      </c>
      <c r="BK224" s="211">
        <f>SUM(BK225:BK235)</f>
        <v>0</v>
      </c>
    </row>
    <row r="225" s="2" customFormat="1" ht="22.9" customHeight="1">
      <c r="A225" s="37"/>
      <c r="B225" s="38"/>
      <c r="C225" s="214" t="s">
        <v>313</v>
      </c>
      <c r="D225" s="214" t="s">
        <v>139</v>
      </c>
      <c r="E225" s="215" t="s">
        <v>314</v>
      </c>
      <c r="F225" s="216" t="s">
        <v>315</v>
      </c>
      <c r="G225" s="217" t="s">
        <v>142</v>
      </c>
      <c r="H225" s="218">
        <v>416</v>
      </c>
      <c r="I225" s="219"/>
      <c r="J225" s="220">
        <f>ROUND(I225*H225,2)</f>
        <v>0</v>
      </c>
      <c r="K225" s="216" t="s">
        <v>143</v>
      </c>
      <c r="L225" s="43"/>
      <c r="M225" s="221" t="s">
        <v>1</v>
      </c>
      <c r="N225" s="222" t="s">
        <v>39</v>
      </c>
      <c r="O225" s="90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5" t="s">
        <v>196</v>
      </c>
      <c r="AT225" s="225" t="s">
        <v>139</v>
      </c>
      <c r="AU225" s="225" t="s">
        <v>84</v>
      </c>
      <c r="AY225" s="16" t="s">
        <v>136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6" t="s">
        <v>82</v>
      </c>
      <c r="BK225" s="226">
        <f>ROUND(I225*H225,2)</f>
        <v>0</v>
      </c>
      <c r="BL225" s="16" t="s">
        <v>196</v>
      </c>
      <c r="BM225" s="225" t="s">
        <v>316</v>
      </c>
    </row>
    <row r="226" s="2" customFormat="1">
      <c r="A226" s="37"/>
      <c r="B226" s="38"/>
      <c r="C226" s="39"/>
      <c r="D226" s="227" t="s">
        <v>146</v>
      </c>
      <c r="E226" s="39"/>
      <c r="F226" s="228" t="s">
        <v>317</v>
      </c>
      <c r="G226" s="39"/>
      <c r="H226" s="39"/>
      <c r="I226" s="229"/>
      <c r="J226" s="39"/>
      <c r="K226" s="39"/>
      <c r="L226" s="43"/>
      <c r="M226" s="230"/>
      <c r="N226" s="231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146</v>
      </c>
      <c r="AU226" s="16" t="s">
        <v>84</v>
      </c>
    </row>
    <row r="227" s="13" customFormat="1">
      <c r="A227" s="13"/>
      <c r="B227" s="232"/>
      <c r="C227" s="233"/>
      <c r="D227" s="227" t="s">
        <v>148</v>
      </c>
      <c r="E227" s="234" t="s">
        <v>1</v>
      </c>
      <c r="F227" s="235" t="s">
        <v>85</v>
      </c>
      <c r="G227" s="233"/>
      <c r="H227" s="236">
        <v>416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148</v>
      </c>
      <c r="AU227" s="242" t="s">
        <v>84</v>
      </c>
      <c r="AV227" s="13" t="s">
        <v>84</v>
      </c>
      <c r="AW227" s="13" t="s">
        <v>32</v>
      </c>
      <c r="AX227" s="13" t="s">
        <v>82</v>
      </c>
      <c r="AY227" s="242" t="s">
        <v>136</v>
      </c>
    </row>
    <row r="228" s="2" customFormat="1" ht="13.9" customHeight="1">
      <c r="A228" s="37"/>
      <c r="B228" s="38"/>
      <c r="C228" s="243" t="s">
        <v>318</v>
      </c>
      <c r="D228" s="243" t="s">
        <v>200</v>
      </c>
      <c r="E228" s="244" t="s">
        <v>319</v>
      </c>
      <c r="F228" s="245" t="s">
        <v>320</v>
      </c>
      <c r="G228" s="246" t="s">
        <v>142</v>
      </c>
      <c r="H228" s="247">
        <v>457.60000000000002</v>
      </c>
      <c r="I228" s="248"/>
      <c r="J228" s="249">
        <f>ROUND(I228*H228,2)</f>
        <v>0</v>
      </c>
      <c r="K228" s="245" t="s">
        <v>143</v>
      </c>
      <c r="L228" s="250"/>
      <c r="M228" s="251" t="s">
        <v>1</v>
      </c>
      <c r="N228" s="252" t="s">
        <v>39</v>
      </c>
      <c r="O228" s="90"/>
      <c r="P228" s="223">
        <f>O228*H228</f>
        <v>0</v>
      </c>
      <c r="Q228" s="223">
        <v>0.017299999999999999</v>
      </c>
      <c r="R228" s="223">
        <f>Q228*H228</f>
        <v>7.91648</v>
      </c>
      <c r="S228" s="223">
        <v>0</v>
      </c>
      <c r="T228" s="22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5" t="s">
        <v>203</v>
      </c>
      <c r="AT228" s="225" t="s">
        <v>200</v>
      </c>
      <c r="AU228" s="225" t="s">
        <v>84</v>
      </c>
      <c r="AY228" s="16" t="s">
        <v>136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6" t="s">
        <v>82</v>
      </c>
      <c r="BK228" s="226">
        <f>ROUND(I228*H228,2)</f>
        <v>0</v>
      </c>
      <c r="BL228" s="16" t="s">
        <v>196</v>
      </c>
      <c r="BM228" s="225" t="s">
        <v>321</v>
      </c>
    </row>
    <row r="229" s="2" customFormat="1">
      <c r="A229" s="37"/>
      <c r="B229" s="38"/>
      <c r="C229" s="39"/>
      <c r="D229" s="227" t="s">
        <v>146</v>
      </c>
      <c r="E229" s="39"/>
      <c r="F229" s="228" t="s">
        <v>320</v>
      </c>
      <c r="G229" s="39"/>
      <c r="H229" s="39"/>
      <c r="I229" s="229"/>
      <c r="J229" s="39"/>
      <c r="K229" s="39"/>
      <c r="L229" s="43"/>
      <c r="M229" s="230"/>
      <c r="N229" s="231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146</v>
      </c>
      <c r="AU229" s="16" t="s">
        <v>84</v>
      </c>
    </row>
    <row r="230" s="13" customFormat="1">
      <c r="A230" s="13"/>
      <c r="B230" s="232"/>
      <c r="C230" s="233"/>
      <c r="D230" s="227" t="s">
        <v>148</v>
      </c>
      <c r="E230" s="234" t="s">
        <v>1</v>
      </c>
      <c r="F230" s="235" t="s">
        <v>322</v>
      </c>
      <c r="G230" s="233"/>
      <c r="H230" s="236">
        <v>457.60000000000002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148</v>
      </c>
      <c r="AU230" s="242" t="s">
        <v>84</v>
      </c>
      <c r="AV230" s="13" t="s">
        <v>84</v>
      </c>
      <c r="AW230" s="13" t="s">
        <v>32</v>
      </c>
      <c r="AX230" s="13" t="s">
        <v>82</v>
      </c>
      <c r="AY230" s="242" t="s">
        <v>136</v>
      </c>
    </row>
    <row r="231" s="2" customFormat="1" ht="13.9" customHeight="1">
      <c r="A231" s="37"/>
      <c r="B231" s="38"/>
      <c r="C231" s="214" t="s">
        <v>203</v>
      </c>
      <c r="D231" s="214" t="s">
        <v>139</v>
      </c>
      <c r="E231" s="215" t="s">
        <v>323</v>
      </c>
      <c r="F231" s="216" t="s">
        <v>324</v>
      </c>
      <c r="G231" s="217" t="s">
        <v>142</v>
      </c>
      <c r="H231" s="218">
        <v>416</v>
      </c>
      <c r="I231" s="219"/>
      <c r="J231" s="220">
        <f>ROUND(I231*H231,2)</f>
        <v>0</v>
      </c>
      <c r="K231" s="216" t="s">
        <v>143</v>
      </c>
      <c r="L231" s="43"/>
      <c r="M231" s="221" t="s">
        <v>1</v>
      </c>
      <c r="N231" s="222" t="s">
        <v>39</v>
      </c>
      <c r="O231" s="90"/>
      <c r="P231" s="223">
        <f>O231*H231</f>
        <v>0</v>
      </c>
      <c r="Q231" s="223">
        <v>0</v>
      </c>
      <c r="R231" s="223">
        <f>Q231*H231</f>
        <v>0</v>
      </c>
      <c r="S231" s="223">
        <v>0.031</v>
      </c>
      <c r="T231" s="224">
        <f>S231*H231</f>
        <v>12.896000000000001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5" t="s">
        <v>196</v>
      </c>
      <c r="AT231" s="225" t="s">
        <v>139</v>
      </c>
      <c r="AU231" s="225" t="s">
        <v>84</v>
      </c>
      <c r="AY231" s="16" t="s">
        <v>136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6" t="s">
        <v>82</v>
      </c>
      <c r="BK231" s="226">
        <f>ROUND(I231*H231,2)</f>
        <v>0</v>
      </c>
      <c r="BL231" s="16" t="s">
        <v>196</v>
      </c>
      <c r="BM231" s="225" t="s">
        <v>325</v>
      </c>
    </row>
    <row r="232" s="2" customFormat="1">
      <c r="A232" s="37"/>
      <c r="B232" s="38"/>
      <c r="C232" s="39"/>
      <c r="D232" s="227" t="s">
        <v>146</v>
      </c>
      <c r="E232" s="39"/>
      <c r="F232" s="228" t="s">
        <v>326</v>
      </c>
      <c r="G232" s="39"/>
      <c r="H232" s="39"/>
      <c r="I232" s="229"/>
      <c r="J232" s="39"/>
      <c r="K232" s="39"/>
      <c r="L232" s="43"/>
      <c r="M232" s="230"/>
      <c r="N232" s="231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146</v>
      </c>
      <c r="AU232" s="16" t="s">
        <v>84</v>
      </c>
    </row>
    <row r="233" s="13" customFormat="1">
      <c r="A233" s="13"/>
      <c r="B233" s="232"/>
      <c r="C233" s="233"/>
      <c r="D233" s="227" t="s">
        <v>148</v>
      </c>
      <c r="E233" s="234" t="s">
        <v>1</v>
      </c>
      <c r="F233" s="235" t="s">
        <v>85</v>
      </c>
      <c r="G233" s="233"/>
      <c r="H233" s="236">
        <v>416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148</v>
      </c>
      <c r="AU233" s="242" t="s">
        <v>84</v>
      </c>
      <c r="AV233" s="13" t="s">
        <v>84</v>
      </c>
      <c r="AW233" s="13" t="s">
        <v>32</v>
      </c>
      <c r="AX233" s="13" t="s">
        <v>82</v>
      </c>
      <c r="AY233" s="242" t="s">
        <v>136</v>
      </c>
    </row>
    <row r="234" s="2" customFormat="1" ht="22.9" customHeight="1">
      <c r="A234" s="37"/>
      <c r="B234" s="38"/>
      <c r="C234" s="214" t="s">
        <v>327</v>
      </c>
      <c r="D234" s="214" t="s">
        <v>139</v>
      </c>
      <c r="E234" s="215" t="s">
        <v>328</v>
      </c>
      <c r="F234" s="216" t="s">
        <v>329</v>
      </c>
      <c r="G234" s="217" t="s">
        <v>160</v>
      </c>
      <c r="H234" s="218">
        <v>7.9160000000000004</v>
      </c>
      <c r="I234" s="219"/>
      <c r="J234" s="220">
        <f>ROUND(I234*H234,2)</f>
        <v>0</v>
      </c>
      <c r="K234" s="216" t="s">
        <v>143</v>
      </c>
      <c r="L234" s="43"/>
      <c r="M234" s="221" t="s">
        <v>1</v>
      </c>
      <c r="N234" s="222" t="s">
        <v>39</v>
      </c>
      <c r="O234" s="90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5" t="s">
        <v>196</v>
      </c>
      <c r="AT234" s="225" t="s">
        <v>139</v>
      </c>
      <c r="AU234" s="225" t="s">
        <v>84</v>
      </c>
      <c r="AY234" s="16" t="s">
        <v>136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6" t="s">
        <v>82</v>
      </c>
      <c r="BK234" s="226">
        <f>ROUND(I234*H234,2)</f>
        <v>0</v>
      </c>
      <c r="BL234" s="16" t="s">
        <v>196</v>
      </c>
      <c r="BM234" s="225" t="s">
        <v>330</v>
      </c>
    </row>
    <row r="235" s="2" customFormat="1">
      <c r="A235" s="37"/>
      <c r="B235" s="38"/>
      <c r="C235" s="39"/>
      <c r="D235" s="227" t="s">
        <v>146</v>
      </c>
      <c r="E235" s="39"/>
      <c r="F235" s="228" t="s">
        <v>331</v>
      </c>
      <c r="G235" s="39"/>
      <c r="H235" s="39"/>
      <c r="I235" s="229"/>
      <c r="J235" s="39"/>
      <c r="K235" s="39"/>
      <c r="L235" s="43"/>
      <c r="M235" s="230"/>
      <c r="N235" s="231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146</v>
      </c>
      <c r="AU235" s="16" t="s">
        <v>84</v>
      </c>
    </row>
    <row r="236" s="12" customFormat="1" ht="22.8" customHeight="1">
      <c r="A236" s="12"/>
      <c r="B236" s="198"/>
      <c r="C236" s="199"/>
      <c r="D236" s="200" t="s">
        <v>73</v>
      </c>
      <c r="E236" s="212" t="s">
        <v>332</v>
      </c>
      <c r="F236" s="212" t="s">
        <v>333</v>
      </c>
      <c r="G236" s="199"/>
      <c r="H236" s="199"/>
      <c r="I236" s="202"/>
      <c r="J236" s="213">
        <f>BK236</f>
        <v>0</v>
      </c>
      <c r="K236" s="199"/>
      <c r="L236" s="204"/>
      <c r="M236" s="205"/>
      <c r="N236" s="206"/>
      <c r="O236" s="206"/>
      <c r="P236" s="207">
        <f>SUM(P237:P268)</f>
        <v>0</v>
      </c>
      <c r="Q236" s="206"/>
      <c r="R236" s="207">
        <f>SUM(R237:R268)</f>
        <v>3.2987200000000003</v>
      </c>
      <c r="S236" s="206"/>
      <c r="T236" s="208">
        <f>SUM(T237:T268)</f>
        <v>0.63437999999999994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9" t="s">
        <v>84</v>
      </c>
      <c r="AT236" s="210" t="s">
        <v>73</v>
      </c>
      <c r="AU236" s="210" t="s">
        <v>82</v>
      </c>
      <c r="AY236" s="209" t="s">
        <v>136</v>
      </c>
      <c r="BK236" s="211">
        <f>SUM(BK237:BK268)</f>
        <v>0</v>
      </c>
    </row>
    <row r="237" s="2" customFormat="1" ht="13.9" customHeight="1">
      <c r="A237" s="37"/>
      <c r="B237" s="38"/>
      <c r="C237" s="214" t="s">
        <v>334</v>
      </c>
      <c r="D237" s="214" t="s">
        <v>139</v>
      </c>
      <c r="E237" s="215" t="s">
        <v>335</v>
      </c>
      <c r="F237" s="216" t="s">
        <v>336</v>
      </c>
      <c r="G237" s="217" t="s">
        <v>337</v>
      </c>
      <c r="H237" s="218">
        <v>18</v>
      </c>
      <c r="I237" s="219"/>
      <c r="J237" s="220">
        <f>ROUND(I237*H237,2)</f>
        <v>0</v>
      </c>
      <c r="K237" s="216" t="s">
        <v>1</v>
      </c>
      <c r="L237" s="43"/>
      <c r="M237" s="221" t="s">
        <v>1</v>
      </c>
      <c r="N237" s="222" t="s">
        <v>39</v>
      </c>
      <c r="O237" s="90"/>
      <c r="P237" s="223">
        <f>O237*H237</f>
        <v>0</v>
      </c>
      <c r="Q237" s="223">
        <v>0</v>
      </c>
      <c r="R237" s="223">
        <f>Q237*H237</f>
        <v>0</v>
      </c>
      <c r="S237" s="223">
        <v>0.0090600000000000003</v>
      </c>
      <c r="T237" s="224">
        <f>S237*H237</f>
        <v>0.16308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5" t="s">
        <v>196</v>
      </c>
      <c r="AT237" s="225" t="s">
        <v>139</v>
      </c>
      <c r="AU237" s="225" t="s">
        <v>84</v>
      </c>
      <c r="AY237" s="16" t="s">
        <v>136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6" t="s">
        <v>82</v>
      </c>
      <c r="BK237" s="226">
        <f>ROUND(I237*H237,2)</f>
        <v>0</v>
      </c>
      <c r="BL237" s="16" t="s">
        <v>196</v>
      </c>
      <c r="BM237" s="225" t="s">
        <v>338</v>
      </c>
    </row>
    <row r="238" s="2" customFormat="1">
      <c r="A238" s="37"/>
      <c r="B238" s="38"/>
      <c r="C238" s="39"/>
      <c r="D238" s="227" t="s">
        <v>146</v>
      </c>
      <c r="E238" s="39"/>
      <c r="F238" s="228" t="s">
        <v>336</v>
      </c>
      <c r="G238" s="39"/>
      <c r="H238" s="39"/>
      <c r="I238" s="229"/>
      <c r="J238" s="39"/>
      <c r="K238" s="39"/>
      <c r="L238" s="43"/>
      <c r="M238" s="230"/>
      <c r="N238" s="231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146</v>
      </c>
      <c r="AU238" s="16" t="s">
        <v>84</v>
      </c>
    </row>
    <row r="239" s="2" customFormat="1" ht="22.9" customHeight="1">
      <c r="A239" s="37"/>
      <c r="B239" s="38"/>
      <c r="C239" s="214" t="s">
        <v>339</v>
      </c>
      <c r="D239" s="214" t="s">
        <v>139</v>
      </c>
      <c r="E239" s="215" t="s">
        <v>340</v>
      </c>
      <c r="F239" s="216" t="s">
        <v>341</v>
      </c>
      <c r="G239" s="217" t="s">
        <v>142</v>
      </c>
      <c r="H239" s="218">
        <v>416</v>
      </c>
      <c r="I239" s="219"/>
      <c r="J239" s="220">
        <f>ROUND(I239*H239,2)</f>
        <v>0</v>
      </c>
      <c r="K239" s="216" t="s">
        <v>143</v>
      </c>
      <c r="L239" s="43"/>
      <c r="M239" s="221" t="s">
        <v>1</v>
      </c>
      <c r="N239" s="222" t="s">
        <v>39</v>
      </c>
      <c r="O239" s="90"/>
      <c r="P239" s="223">
        <f>O239*H239</f>
        <v>0</v>
      </c>
      <c r="Q239" s="223">
        <v>0.0066100000000000004</v>
      </c>
      <c r="R239" s="223">
        <f>Q239*H239</f>
        <v>2.7497600000000002</v>
      </c>
      <c r="S239" s="223">
        <v>0</v>
      </c>
      <c r="T239" s="22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5" t="s">
        <v>196</v>
      </c>
      <c r="AT239" s="225" t="s">
        <v>139</v>
      </c>
      <c r="AU239" s="225" t="s">
        <v>84</v>
      </c>
      <c r="AY239" s="16" t="s">
        <v>136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6" t="s">
        <v>82</v>
      </c>
      <c r="BK239" s="226">
        <f>ROUND(I239*H239,2)</f>
        <v>0</v>
      </c>
      <c r="BL239" s="16" t="s">
        <v>196</v>
      </c>
      <c r="BM239" s="225" t="s">
        <v>342</v>
      </c>
    </row>
    <row r="240" s="2" customFormat="1">
      <c r="A240" s="37"/>
      <c r="B240" s="38"/>
      <c r="C240" s="39"/>
      <c r="D240" s="227" t="s">
        <v>146</v>
      </c>
      <c r="E240" s="39"/>
      <c r="F240" s="228" t="s">
        <v>343</v>
      </c>
      <c r="G240" s="39"/>
      <c r="H240" s="39"/>
      <c r="I240" s="229"/>
      <c r="J240" s="39"/>
      <c r="K240" s="39"/>
      <c r="L240" s="43"/>
      <c r="M240" s="230"/>
      <c r="N240" s="231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146</v>
      </c>
      <c r="AU240" s="16" t="s">
        <v>84</v>
      </c>
    </row>
    <row r="241" s="13" customFormat="1">
      <c r="A241" s="13"/>
      <c r="B241" s="232"/>
      <c r="C241" s="233"/>
      <c r="D241" s="227" t="s">
        <v>148</v>
      </c>
      <c r="E241" s="234" t="s">
        <v>1</v>
      </c>
      <c r="F241" s="235" t="s">
        <v>85</v>
      </c>
      <c r="G241" s="233"/>
      <c r="H241" s="236">
        <v>416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148</v>
      </c>
      <c r="AU241" s="242" t="s">
        <v>84</v>
      </c>
      <c r="AV241" s="13" t="s">
        <v>84</v>
      </c>
      <c r="AW241" s="13" t="s">
        <v>32</v>
      </c>
      <c r="AX241" s="13" t="s">
        <v>82</v>
      </c>
      <c r="AY241" s="242" t="s">
        <v>136</v>
      </c>
    </row>
    <row r="242" s="2" customFormat="1" ht="13.9" customHeight="1">
      <c r="A242" s="37"/>
      <c r="B242" s="38"/>
      <c r="C242" s="214" t="s">
        <v>344</v>
      </c>
      <c r="D242" s="214" t="s">
        <v>139</v>
      </c>
      <c r="E242" s="215" t="s">
        <v>345</v>
      </c>
      <c r="F242" s="216" t="s">
        <v>346</v>
      </c>
      <c r="G242" s="217" t="s">
        <v>223</v>
      </c>
      <c r="H242" s="218">
        <v>87</v>
      </c>
      <c r="I242" s="219"/>
      <c r="J242" s="220">
        <f>ROUND(I242*H242,2)</f>
        <v>0</v>
      </c>
      <c r="K242" s="216" t="s">
        <v>143</v>
      </c>
      <c r="L242" s="43"/>
      <c r="M242" s="221" t="s">
        <v>1</v>
      </c>
      <c r="N242" s="222" t="s">
        <v>39</v>
      </c>
      <c r="O242" s="90"/>
      <c r="P242" s="223">
        <f>O242*H242</f>
        <v>0</v>
      </c>
      <c r="Q242" s="223">
        <v>0</v>
      </c>
      <c r="R242" s="223">
        <f>Q242*H242</f>
        <v>0</v>
      </c>
      <c r="S242" s="223">
        <v>0.0025999999999999999</v>
      </c>
      <c r="T242" s="224">
        <f>S242*H242</f>
        <v>0.22619999999999998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5" t="s">
        <v>196</v>
      </c>
      <c r="AT242" s="225" t="s">
        <v>139</v>
      </c>
      <c r="AU242" s="225" t="s">
        <v>84</v>
      </c>
      <c r="AY242" s="16" t="s">
        <v>136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6" t="s">
        <v>82</v>
      </c>
      <c r="BK242" s="226">
        <f>ROUND(I242*H242,2)</f>
        <v>0</v>
      </c>
      <c r="BL242" s="16" t="s">
        <v>196</v>
      </c>
      <c r="BM242" s="225" t="s">
        <v>347</v>
      </c>
    </row>
    <row r="243" s="2" customFormat="1">
      <c r="A243" s="37"/>
      <c r="B243" s="38"/>
      <c r="C243" s="39"/>
      <c r="D243" s="227" t="s">
        <v>146</v>
      </c>
      <c r="E243" s="39"/>
      <c r="F243" s="228" t="s">
        <v>348</v>
      </c>
      <c r="G243" s="39"/>
      <c r="H243" s="39"/>
      <c r="I243" s="229"/>
      <c r="J243" s="39"/>
      <c r="K243" s="39"/>
      <c r="L243" s="43"/>
      <c r="M243" s="230"/>
      <c r="N243" s="231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146</v>
      </c>
      <c r="AU243" s="16" t="s">
        <v>84</v>
      </c>
    </row>
    <row r="244" s="2" customFormat="1" ht="13.9" customHeight="1">
      <c r="A244" s="37"/>
      <c r="B244" s="38"/>
      <c r="C244" s="214" t="s">
        <v>349</v>
      </c>
      <c r="D244" s="214" t="s">
        <v>139</v>
      </c>
      <c r="E244" s="215" t="s">
        <v>350</v>
      </c>
      <c r="F244" s="216" t="s">
        <v>351</v>
      </c>
      <c r="G244" s="217" t="s">
        <v>223</v>
      </c>
      <c r="H244" s="218">
        <v>121</v>
      </c>
      <c r="I244" s="219"/>
      <c r="J244" s="220">
        <f>ROUND(I244*H244,2)</f>
        <v>0</v>
      </c>
      <c r="K244" s="216" t="s">
        <v>143</v>
      </c>
      <c r="L244" s="43"/>
      <c r="M244" s="221" t="s">
        <v>1</v>
      </c>
      <c r="N244" s="222" t="s">
        <v>39</v>
      </c>
      <c r="O244" s="90"/>
      <c r="P244" s="223">
        <f>O244*H244</f>
        <v>0</v>
      </c>
      <c r="Q244" s="223">
        <v>0</v>
      </c>
      <c r="R244" s="223">
        <f>Q244*H244</f>
        <v>0</v>
      </c>
      <c r="S244" s="223">
        <v>0.0016999999999999999</v>
      </c>
      <c r="T244" s="224">
        <f>S244*H244</f>
        <v>0.20569999999999999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5" t="s">
        <v>196</v>
      </c>
      <c r="AT244" s="225" t="s">
        <v>139</v>
      </c>
      <c r="AU244" s="225" t="s">
        <v>84</v>
      </c>
      <c r="AY244" s="16" t="s">
        <v>136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6" t="s">
        <v>82</v>
      </c>
      <c r="BK244" s="226">
        <f>ROUND(I244*H244,2)</f>
        <v>0</v>
      </c>
      <c r="BL244" s="16" t="s">
        <v>196</v>
      </c>
      <c r="BM244" s="225" t="s">
        <v>352</v>
      </c>
    </row>
    <row r="245" s="2" customFormat="1">
      <c r="A245" s="37"/>
      <c r="B245" s="38"/>
      <c r="C245" s="39"/>
      <c r="D245" s="227" t="s">
        <v>146</v>
      </c>
      <c r="E245" s="39"/>
      <c r="F245" s="228" t="s">
        <v>353</v>
      </c>
      <c r="G245" s="39"/>
      <c r="H245" s="39"/>
      <c r="I245" s="229"/>
      <c r="J245" s="39"/>
      <c r="K245" s="39"/>
      <c r="L245" s="43"/>
      <c r="M245" s="230"/>
      <c r="N245" s="231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146</v>
      </c>
      <c r="AU245" s="16" t="s">
        <v>84</v>
      </c>
    </row>
    <row r="246" s="2" customFormat="1" ht="13.9" customHeight="1">
      <c r="A246" s="37"/>
      <c r="B246" s="38"/>
      <c r="C246" s="214" t="s">
        <v>354</v>
      </c>
      <c r="D246" s="214" t="s">
        <v>139</v>
      </c>
      <c r="E246" s="215" t="s">
        <v>355</v>
      </c>
      <c r="F246" s="216" t="s">
        <v>356</v>
      </c>
      <c r="G246" s="217" t="s">
        <v>223</v>
      </c>
      <c r="H246" s="218">
        <v>10</v>
      </c>
      <c r="I246" s="219"/>
      <c r="J246" s="220">
        <f>ROUND(I246*H246,2)</f>
        <v>0</v>
      </c>
      <c r="K246" s="216" t="s">
        <v>143</v>
      </c>
      <c r="L246" s="43"/>
      <c r="M246" s="221" t="s">
        <v>1</v>
      </c>
      <c r="N246" s="222" t="s">
        <v>39</v>
      </c>
      <c r="O246" s="90"/>
      <c r="P246" s="223">
        <f>O246*H246</f>
        <v>0</v>
      </c>
      <c r="Q246" s="223">
        <v>0</v>
      </c>
      <c r="R246" s="223">
        <f>Q246*H246</f>
        <v>0</v>
      </c>
      <c r="S246" s="223">
        <v>0.0039399999999999999</v>
      </c>
      <c r="T246" s="224">
        <f>S246*H246</f>
        <v>0.039399999999999998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5" t="s">
        <v>196</v>
      </c>
      <c r="AT246" s="225" t="s">
        <v>139</v>
      </c>
      <c r="AU246" s="225" t="s">
        <v>84</v>
      </c>
      <c r="AY246" s="16" t="s">
        <v>136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6" t="s">
        <v>82</v>
      </c>
      <c r="BK246" s="226">
        <f>ROUND(I246*H246,2)</f>
        <v>0</v>
      </c>
      <c r="BL246" s="16" t="s">
        <v>196</v>
      </c>
      <c r="BM246" s="225" t="s">
        <v>357</v>
      </c>
    </row>
    <row r="247" s="2" customFormat="1">
      <c r="A247" s="37"/>
      <c r="B247" s="38"/>
      <c r="C247" s="39"/>
      <c r="D247" s="227" t="s">
        <v>146</v>
      </c>
      <c r="E247" s="39"/>
      <c r="F247" s="228" t="s">
        <v>358</v>
      </c>
      <c r="G247" s="39"/>
      <c r="H247" s="39"/>
      <c r="I247" s="229"/>
      <c r="J247" s="39"/>
      <c r="K247" s="39"/>
      <c r="L247" s="43"/>
      <c r="M247" s="230"/>
      <c r="N247" s="231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146</v>
      </c>
      <c r="AU247" s="16" t="s">
        <v>84</v>
      </c>
    </row>
    <row r="248" s="2" customFormat="1" ht="22.9" customHeight="1">
      <c r="A248" s="37"/>
      <c r="B248" s="38"/>
      <c r="C248" s="214" t="s">
        <v>359</v>
      </c>
      <c r="D248" s="214" t="s">
        <v>139</v>
      </c>
      <c r="E248" s="215" t="s">
        <v>360</v>
      </c>
      <c r="F248" s="216" t="s">
        <v>361</v>
      </c>
      <c r="G248" s="217" t="s">
        <v>223</v>
      </c>
      <c r="H248" s="218">
        <v>95</v>
      </c>
      <c r="I248" s="219"/>
      <c r="J248" s="220">
        <f>ROUND(I248*H248,2)</f>
        <v>0</v>
      </c>
      <c r="K248" s="216" t="s">
        <v>143</v>
      </c>
      <c r="L248" s="43"/>
      <c r="M248" s="221" t="s">
        <v>1</v>
      </c>
      <c r="N248" s="222" t="s">
        <v>39</v>
      </c>
      <c r="O248" s="90"/>
      <c r="P248" s="223">
        <f>O248*H248</f>
        <v>0</v>
      </c>
      <c r="Q248" s="223">
        <v>0.00158</v>
      </c>
      <c r="R248" s="223">
        <f>Q248*H248</f>
        <v>0.15010000000000001</v>
      </c>
      <c r="S248" s="223">
        <v>0</v>
      </c>
      <c r="T248" s="22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5" t="s">
        <v>196</v>
      </c>
      <c r="AT248" s="225" t="s">
        <v>139</v>
      </c>
      <c r="AU248" s="225" t="s">
        <v>84</v>
      </c>
      <c r="AY248" s="16" t="s">
        <v>136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6" t="s">
        <v>82</v>
      </c>
      <c r="BK248" s="226">
        <f>ROUND(I248*H248,2)</f>
        <v>0</v>
      </c>
      <c r="BL248" s="16" t="s">
        <v>196</v>
      </c>
      <c r="BM248" s="225" t="s">
        <v>362</v>
      </c>
    </row>
    <row r="249" s="2" customFormat="1">
      <c r="A249" s="37"/>
      <c r="B249" s="38"/>
      <c r="C249" s="39"/>
      <c r="D249" s="227" t="s">
        <v>146</v>
      </c>
      <c r="E249" s="39"/>
      <c r="F249" s="228" t="s">
        <v>363</v>
      </c>
      <c r="G249" s="39"/>
      <c r="H249" s="39"/>
      <c r="I249" s="229"/>
      <c r="J249" s="39"/>
      <c r="K249" s="39"/>
      <c r="L249" s="43"/>
      <c r="M249" s="230"/>
      <c r="N249" s="231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146</v>
      </c>
      <c r="AU249" s="16" t="s">
        <v>84</v>
      </c>
    </row>
    <row r="250" s="13" customFormat="1">
      <c r="A250" s="13"/>
      <c r="B250" s="232"/>
      <c r="C250" s="233"/>
      <c r="D250" s="227" t="s">
        <v>148</v>
      </c>
      <c r="E250" s="234" t="s">
        <v>1</v>
      </c>
      <c r="F250" s="235" t="s">
        <v>364</v>
      </c>
      <c r="G250" s="233"/>
      <c r="H250" s="236">
        <v>95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148</v>
      </c>
      <c r="AU250" s="242" t="s">
        <v>84</v>
      </c>
      <c r="AV250" s="13" t="s">
        <v>84</v>
      </c>
      <c r="AW250" s="13" t="s">
        <v>32</v>
      </c>
      <c r="AX250" s="13" t="s">
        <v>82</v>
      </c>
      <c r="AY250" s="242" t="s">
        <v>136</v>
      </c>
    </row>
    <row r="251" s="2" customFormat="1" ht="22.9" customHeight="1">
      <c r="A251" s="37"/>
      <c r="B251" s="38"/>
      <c r="C251" s="214" t="s">
        <v>365</v>
      </c>
      <c r="D251" s="214" t="s">
        <v>139</v>
      </c>
      <c r="E251" s="215" t="s">
        <v>366</v>
      </c>
      <c r="F251" s="216" t="s">
        <v>367</v>
      </c>
      <c r="G251" s="217" t="s">
        <v>223</v>
      </c>
      <c r="H251" s="218">
        <v>26</v>
      </c>
      <c r="I251" s="219"/>
      <c r="J251" s="220">
        <f>ROUND(I251*H251,2)</f>
        <v>0</v>
      </c>
      <c r="K251" s="216" t="s">
        <v>143</v>
      </c>
      <c r="L251" s="43"/>
      <c r="M251" s="221" t="s">
        <v>1</v>
      </c>
      <c r="N251" s="222" t="s">
        <v>39</v>
      </c>
      <c r="O251" s="90"/>
      <c r="P251" s="223">
        <f>O251*H251</f>
        <v>0</v>
      </c>
      <c r="Q251" s="223">
        <v>0.0022000000000000001</v>
      </c>
      <c r="R251" s="223">
        <f>Q251*H251</f>
        <v>0.057200000000000001</v>
      </c>
      <c r="S251" s="223">
        <v>0</v>
      </c>
      <c r="T251" s="22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5" t="s">
        <v>196</v>
      </c>
      <c r="AT251" s="225" t="s">
        <v>139</v>
      </c>
      <c r="AU251" s="225" t="s">
        <v>84</v>
      </c>
      <c r="AY251" s="16" t="s">
        <v>136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6" t="s">
        <v>82</v>
      </c>
      <c r="BK251" s="226">
        <f>ROUND(I251*H251,2)</f>
        <v>0</v>
      </c>
      <c r="BL251" s="16" t="s">
        <v>196</v>
      </c>
      <c r="BM251" s="225" t="s">
        <v>368</v>
      </c>
    </row>
    <row r="252" s="2" customFormat="1">
      <c r="A252" s="37"/>
      <c r="B252" s="38"/>
      <c r="C252" s="39"/>
      <c r="D252" s="227" t="s">
        <v>146</v>
      </c>
      <c r="E252" s="39"/>
      <c r="F252" s="228" t="s">
        <v>369</v>
      </c>
      <c r="G252" s="39"/>
      <c r="H252" s="39"/>
      <c r="I252" s="229"/>
      <c r="J252" s="39"/>
      <c r="K252" s="39"/>
      <c r="L252" s="43"/>
      <c r="M252" s="230"/>
      <c r="N252" s="231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146</v>
      </c>
      <c r="AU252" s="16" t="s">
        <v>84</v>
      </c>
    </row>
    <row r="253" s="13" customFormat="1">
      <c r="A253" s="13"/>
      <c r="B253" s="232"/>
      <c r="C253" s="233"/>
      <c r="D253" s="227" t="s">
        <v>148</v>
      </c>
      <c r="E253" s="234" t="s">
        <v>1</v>
      </c>
      <c r="F253" s="235" t="s">
        <v>370</v>
      </c>
      <c r="G253" s="233"/>
      <c r="H253" s="236">
        <v>26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148</v>
      </c>
      <c r="AU253" s="242" t="s">
        <v>84</v>
      </c>
      <c r="AV253" s="13" t="s">
        <v>84</v>
      </c>
      <c r="AW253" s="13" t="s">
        <v>32</v>
      </c>
      <c r="AX253" s="13" t="s">
        <v>74</v>
      </c>
      <c r="AY253" s="242" t="s">
        <v>136</v>
      </c>
    </row>
    <row r="254" s="14" customFormat="1">
      <c r="A254" s="14"/>
      <c r="B254" s="253"/>
      <c r="C254" s="254"/>
      <c r="D254" s="227" t="s">
        <v>148</v>
      </c>
      <c r="E254" s="255" t="s">
        <v>1</v>
      </c>
      <c r="F254" s="256" t="s">
        <v>371</v>
      </c>
      <c r="G254" s="254"/>
      <c r="H254" s="257">
        <v>26</v>
      </c>
      <c r="I254" s="258"/>
      <c r="J254" s="254"/>
      <c r="K254" s="254"/>
      <c r="L254" s="259"/>
      <c r="M254" s="260"/>
      <c r="N254" s="261"/>
      <c r="O254" s="261"/>
      <c r="P254" s="261"/>
      <c r="Q254" s="261"/>
      <c r="R254" s="261"/>
      <c r="S254" s="261"/>
      <c r="T254" s="26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3" t="s">
        <v>148</v>
      </c>
      <c r="AU254" s="263" t="s">
        <v>84</v>
      </c>
      <c r="AV254" s="14" t="s">
        <v>144</v>
      </c>
      <c r="AW254" s="14" t="s">
        <v>32</v>
      </c>
      <c r="AX254" s="14" t="s">
        <v>82</v>
      </c>
      <c r="AY254" s="263" t="s">
        <v>136</v>
      </c>
    </row>
    <row r="255" s="2" customFormat="1" ht="22.9" customHeight="1">
      <c r="A255" s="37"/>
      <c r="B255" s="38"/>
      <c r="C255" s="214" t="s">
        <v>372</v>
      </c>
      <c r="D255" s="214" t="s">
        <v>139</v>
      </c>
      <c r="E255" s="215" t="s">
        <v>373</v>
      </c>
      <c r="F255" s="216" t="s">
        <v>374</v>
      </c>
      <c r="G255" s="217" t="s">
        <v>223</v>
      </c>
      <c r="H255" s="218">
        <v>61</v>
      </c>
      <c r="I255" s="219"/>
      <c r="J255" s="220">
        <f>ROUND(I255*H255,2)</f>
        <v>0</v>
      </c>
      <c r="K255" s="216" t="s">
        <v>143</v>
      </c>
      <c r="L255" s="43"/>
      <c r="M255" s="221" t="s">
        <v>1</v>
      </c>
      <c r="N255" s="222" t="s">
        <v>39</v>
      </c>
      <c r="O255" s="90"/>
      <c r="P255" s="223">
        <f>O255*H255</f>
        <v>0</v>
      </c>
      <c r="Q255" s="223">
        <v>0.0022799999999999999</v>
      </c>
      <c r="R255" s="223">
        <f>Q255*H255</f>
        <v>0.13907999999999998</v>
      </c>
      <c r="S255" s="223">
        <v>0</v>
      </c>
      <c r="T255" s="224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5" t="s">
        <v>196</v>
      </c>
      <c r="AT255" s="225" t="s">
        <v>139</v>
      </c>
      <c r="AU255" s="225" t="s">
        <v>84</v>
      </c>
      <c r="AY255" s="16" t="s">
        <v>136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6" t="s">
        <v>82</v>
      </c>
      <c r="BK255" s="226">
        <f>ROUND(I255*H255,2)</f>
        <v>0</v>
      </c>
      <c r="BL255" s="16" t="s">
        <v>196</v>
      </c>
      <c r="BM255" s="225" t="s">
        <v>375</v>
      </c>
    </row>
    <row r="256" s="2" customFormat="1">
      <c r="A256" s="37"/>
      <c r="B256" s="38"/>
      <c r="C256" s="39"/>
      <c r="D256" s="227" t="s">
        <v>146</v>
      </c>
      <c r="E256" s="39"/>
      <c r="F256" s="228" t="s">
        <v>376</v>
      </c>
      <c r="G256" s="39"/>
      <c r="H256" s="39"/>
      <c r="I256" s="229"/>
      <c r="J256" s="39"/>
      <c r="K256" s="39"/>
      <c r="L256" s="43"/>
      <c r="M256" s="230"/>
      <c r="N256" s="231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146</v>
      </c>
      <c r="AU256" s="16" t="s">
        <v>84</v>
      </c>
    </row>
    <row r="257" s="13" customFormat="1">
      <c r="A257" s="13"/>
      <c r="B257" s="232"/>
      <c r="C257" s="233"/>
      <c r="D257" s="227" t="s">
        <v>148</v>
      </c>
      <c r="E257" s="234" t="s">
        <v>1</v>
      </c>
      <c r="F257" s="235" t="s">
        <v>377</v>
      </c>
      <c r="G257" s="233"/>
      <c r="H257" s="236">
        <v>61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148</v>
      </c>
      <c r="AU257" s="242" t="s">
        <v>84</v>
      </c>
      <c r="AV257" s="13" t="s">
        <v>84</v>
      </c>
      <c r="AW257" s="13" t="s">
        <v>32</v>
      </c>
      <c r="AX257" s="13" t="s">
        <v>82</v>
      </c>
      <c r="AY257" s="242" t="s">
        <v>136</v>
      </c>
    </row>
    <row r="258" s="2" customFormat="1" ht="22.9" customHeight="1">
      <c r="A258" s="37"/>
      <c r="B258" s="38"/>
      <c r="C258" s="214" t="s">
        <v>378</v>
      </c>
      <c r="D258" s="214" t="s">
        <v>139</v>
      </c>
      <c r="E258" s="215" t="s">
        <v>379</v>
      </c>
      <c r="F258" s="216" t="s">
        <v>380</v>
      </c>
      <c r="G258" s="217" t="s">
        <v>337</v>
      </c>
      <c r="H258" s="218">
        <v>4</v>
      </c>
      <c r="I258" s="219"/>
      <c r="J258" s="220">
        <f>ROUND(I258*H258,2)</f>
        <v>0</v>
      </c>
      <c r="K258" s="216" t="s">
        <v>143</v>
      </c>
      <c r="L258" s="43"/>
      <c r="M258" s="221" t="s">
        <v>1</v>
      </c>
      <c r="N258" s="222" t="s">
        <v>39</v>
      </c>
      <c r="O258" s="90"/>
      <c r="P258" s="223">
        <f>O258*H258</f>
        <v>0</v>
      </c>
      <c r="Q258" s="223">
        <v>0.00036000000000000002</v>
      </c>
      <c r="R258" s="223">
        <f>Q258*H258</f>
        <v>0.0014400000000000001</v>
      </c>
      <c r="S258" s="223">
        <v>0</v>
      </c>
      <c r="T258" s="22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5" t="s">
        <v>196</v>
      </c>
      <c r="AT258" s="225" t="s">
        <v>139</v>
      </c>
      <c r="AU258" s="225" t="s">
        <v>84</v>
      </c>
      <c r="AY258" s="16" t="s">
        <v>136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6" t="s">
        <v>82</v>
      </c>
      <c r="BK258" s="226">
        <f>ROUND(I258*H258,2)</f>
        <v>0</v>
      </c>
      <c r="BL258" s="16" t="s">
        <v>196</v>
      </c>
      <c r="BM258" s="225" t="s">
        <v>381</v>
      </c>
    </row>
    <row r="259" s="2" customFormat="1">
      <c r="A259" s="37"/>
      <c r="B259" s="38"/>
      <c r="C259" s="39"/>
      <c r="D259" s="227" t="s">
        <v>146</v>
      </c>
      <c r="E259" s="39"/>
      <c r="F259" s="228" t="s">
        <v>382</v>
      </c>
      <c r="G259" s="39"/>
      <c r="H259" s="39"/>
      <c r="I259" s="229"/>
      <c r="J259" s="39"/>
      <c r="K259" s="39"/>
      <c r="L259" s="43"/>
      <c r="M259" s="230"/>
      <c r="N259" s="231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146</v>
      </c>
      <c r="AU259" s="16" t="s">
        <v>84</v>
      </c>
    </row>
    <row r="260" s="13" customFormat="1">
      <c r="A260" s="13"/>
      <c r="B260" s="232"/>
      <c r="C260" s="233"/>
      <c r="D260" s="227" t="s">
        <v>148</v>
      </c>
      <c r="E260" s="234" t="s">
        <v>1</v>
      </c>
      <c r="F260" s="235" t="s">
        <v>383</v>
      </c>
      <c r="G260" s="233"/>
      <c r="H260" s="236">
        <v>4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148</v>
      </c>
      <c r="AU260" s="242" t="s">
        <v>84</v>
      </c>
      <c r="AV260" s="13" t="s">
        <v>84</v>
      </c>
      <c r="AW260" s="13" t="s">
        <v>32</v>
      </c>
      <c r="AX260" s="13" t="s">
        <v>82</v>
      </c>
      <c r="AY260" s="242" t="s">
        <v>136</v>
      </c>
    </row>
    <row r="261" s="2" customFormat="1" ht="22.9" customHeight="1">
      <c r="A261" s="37"/>
      <c r="B261" s="38"/>
      <c r="C261" s="214" t="s">
        <v>384</v>
      </c>
      <c r="D261" s="214" t="s">
        <v>139</v>
      </c>
      <c r="E261" s="215" t="s">
        <v>385</v>
      </c>
      <c r="F261" s="216" t="s">
        <v>386</v>
      </c>
      <c r="G261" s="217" t="s">
        <v>223</v>
      </c>
      <c r="H261" s="218">
        <v>26</v>
      </c>
      <c r="I261" s="219"/>
      <c r="J261" s="220">
        <f>ROUND(I261*H261,2)</f>
        <v>0</v>
      </c>
      <c r="K261" s="216" t="s">
        <v>143</v>
      </c>
      <c r="L261" s="43"/>
      <c r="M261" s="221" t="s">
        <v>1</v>
      </c>
      <c r="N261" s="222" t="s">
        <v>39</v>
      </c>
      <c r="O261" s="90"/>
      <c r="P261" s="223">
        <f>O261*H261</f>
        <v>0</v>
      </c>
      <c r="Q261" s="223">
        <v>0.0058999999999999999</v>
      </c>
      <c r="R261" s="223">
        <f>Q261*H261</f>
        <v>0.15340000000000001</v>
      </c>
      <c r="S261" s="223">
        <v>0</v>
      </c>
      <c r="T261" s="224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5" t="s">
        <v>196</v>
      </c>
      <c r="AT261" s="225" t="s">
        <v>139</v>
      </c>
      <c r="AU261" s="225" t="s">
        <v>84</v>
      </c>
      <c r="AY261" s="16" t="s">
        <v>136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6" t="s">
        <v>82</v>
      </c>
      <c r="BK261" s="226">
        <f>ROUND(I261*H261,2)</f>
        <v>0</v>
      </c>
      <c r="BL261" s="16" t="s">
        <v>196</v>
      </c>
      <c r="BM261" s="225" t="s">
        <v>387</v>
      </c>
    </row>
    <row r="262" s="2" customFormat="1">
      <c r="A262" s="37"/>
      <c r="B262" s="38"/>
      <c r="C262" s="39"/>
      <c r="D262" s="227" t="s">
        <v>146</v>
      </c>
      <c r="E262" s="39"/>
      <c r="F262" s="228" t="s">
        <v>388</v>
      </c>
      <c r="G262" s="39"/>
      <c r="H262" s="39"/>
      <c r="I262" s="229"/>
      <c r="J262" s="39"/>
      <c r="K262" s="39"/>
      <c r="L262" s="43"/>
      <c r="M262" s="230"/>
      <c r="N262" s="231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146</v>
      </c>
      <c r="AU262" s="16" t="s">
        <v>84</v>
      </c>
    </row>
    <row r="263" s="13" customFormat="1">
      <c r="A263" s="13"/>
      <c r="B263" s="232"/>
      <c r="C263" s="233"/>
      <c r="D263" s="227" t="s">
        <v>148</v>
      </c>
      <c r="E263" s="234" t="s">
        <v>1</v>
      </c>
      <c r="F263" s="235" t="s">
        <v>389</v>
      </c>
      <c r="G263" s="233"/>
      <c r="H263" s="236">
        <v>26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148</v>
      </c>
      <c r="AU263" s="242" t="s">
        <v>84</v>
      </c>
      <c r="AV263" s="13" t="s">
        <v>84</v>
      </c>
      <c r="AW263" s="13" t="s">
        <v>32</v>
      </c>
      <c r="AX263" s="13" t="s">
        <v>82</v>
      </c>
      <c r="AY263" s="242" t="s">
        <v>136</v>
      </c>
    </row>
    <row r="264" s="2" customFormat="1" ht="22.9" customHeight="1">
      <c r="A264" s="37"/>
      <c r="B264" s="38"/>
      <c r="C264" s="214" t="s">
        <v>390</v>
      </c>
      <c r="D264" s="214" t="s">
        <v>139</v>
      </c>
      <c r="E264" s="215" t="s">
        <v>391</v>
      </c>
      <c r="F264" s="216" t="s">
        <v>392</v>
      </c>
      <c r="G264" s="217" t="s">
        <v>223</v>
      </c>
      <c r="H264" s="218">
        <v>22</v>
      </c>
      <c r="I264" s="219"/>
      <c r="J264" s="220">
        <f>ROUND(I264*H264,2)</f>
        <v>0</v>
      </c>
      <c r="K264" s="216" t="s">
        <v>143</v>
      </c>
      <c r="L264" s="43"/>
      <c r="M264" s="221" t="s">
        <v>1</v>
      </c>
      <c r="N264" s="222" t="s">
        <v>39</v>
      </c>
      <c r="O264" s="90"/>
      <c r="P264" s="223">
        <f>O264*H264</f>
        <v>0</v>
      </c>
      <c r="Q264" s="223">
        <v>0.0021700000000000001</v>
      </c>
      <c r="R264" s="223">
        <f>Q264*H264</f>
        <v>0.047740000000000005</v>
      </c>
      <c r="S264" s="223">
        <v>0</v>
      </c>
      <c r="T264" s="224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5" t="s">
        <v>196</v>
      </c>
      <c r="AT264" s="225" t="s">
        <v>139</v>
      </c>
      <c r="AU264" s="225" t="s">
        <v>84</v>
      </c>
      <c r="AY264" s="16" t="s">
        <v>136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6" t="s">
        <v>82</v>
      </c>
      <c r="BK264" s="226">
        <f>ROUND(I264*H264,2)</f>
        <v>0</v>
      </c>
      <c r="BL264" s="16" t="s">
        <v>196</v>
      </c>
      <c r="BM264" s="225" t="s">
        <v>393</v>
      </c>
    </row>
    <row r="265" s="2" customFormat="1">
      <c r="A265" s="37"/>
      <c r="B265" s="38"/>
      <c r="C265" s="39"/>
      <c r="D265" s="227" t="s">
        <v>146</v>
      </c>
      <c r="E265" s="39"/>
      <c r="F265" s="228" t="s">
        <v>394</v>
      </c>
      <c r="G265" s="39"/>
      <c r="H265" s="39"/>
      <c r="I265" s="229"/>
      <c r="J265" s="39"/>
      <c r="K265" s="39"/>
      <c r="L265" s="43"/>
      <c r="M265" s="230"/>
      <c r="N265" s="231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146</v>
      </c>
      <c r="AU265" s="16" t="s">
        <v>84</v>
      </c>
    </row>
    <row r="266" s="13" customFormat="1">
      <c r="A266" s="13"/>
      <c r="B266" s="232"/>
      <c r="C266" s="233"/>
      <c r="D266" s="227" t="s">
        <v>148</v>
      </c>
      <c r="E266" s="234" t="s">
        <v>1</v>
      </c>
      <c r="F266" s="235" t="s">
        <v>395</v>
      </c>
      <c r="G266" s="233"/>
      <c r="H266" s="236">
        <v>22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148</v>
      </c>
      <c r="AU266" s="242" t="s">
        <v>84</v>
      </c>
      <c r="AV266" s="13" t="s">
        <v>84</v>
      </c>
      <c r="AW266" s="13" t="s">
        <v>32</v>
      </c>
      <c r="AX266" s="13" t="s">
        <v>82</v>
      </c>
      <c r="AY266" s="242" t="s">
        <v>136</v>
      </c>
    </row>
    <row r="267" s="2" customFormat="1" ht="22.9" customHeight="1">
      <c r="A267" s="37"/>
      <c r="B267" s="38"/>
      <c r="C267" s="214" t="s">
        <v>396</v>
      </c>
      <c r="D267" s="214" t="s">
        <v>139</v>
      </c>
      <c r="E267" s="215" t="s">
        <v>397</v>
      </c>
      <c r="F267" s="216" t="s">
        <v>398</v>
      </c>
      <c r="G267" s="217" t="s">
        <v>160</v>
      </c>
      <c r="H267" s="218">
        <v>3.2989999999999999</v>
      </c>
      <c r="I267" s="219"/>
      <c r="J267" s="220">
        <f>ROUND(I267*H267,2)</f>
        <v>0</v>
      </c>
      <c r="K267" s="216" t="s">
        <v>143</v>
      </c>
      <c r="L267" s="43"/>
      <c r="M267" s="221" t="s">
        <v>1</v>
      </c>
      <c r="N267" s="222" t="s">
        <v>39</v>
      </c>
      <c r="O267" s="90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5" t="s">
        <v>196</v>
      </c>
      <c r="AT267" s="225" t="s">
        <v>139</v>
      </c>
      <c r="AU267" s="225" t="s">
        <v>84</v>
      </c>
      <c r="AY267" s="16" t="s">
        <v>136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6" t="s">
        <v>82</v>
      </c>
      <c r="BK267" s="226">
        <f>ROUND(I267*H267,2)</f>
        <v>0</v>
      </c>
      <c r="BL267" s="16" t="s">
        <v>196</v>
      </c>
      <c r="BM267" s="225" t="s">
        <v>399</v>
      </c>
    </row>
    <row r="268" s="2" customFormat="1">
      <c r="A268" s="37"/>
      <c r="B268" s="38"/>
      <c r="C268" s="39"/>
      <c r="D268" s="227" t="s">
        <v>146</v>
      </c>
      <c r="E268" s="39"/>
      <c r="F268" s="228" t="s">
        <v>400</v>
      </c>
      <c r="G268" s="39"/>
      <c r="H268" s="39"/>
      <c r="I268" s="229"/>
      <c r="J268" s="39"/>
      <c r="K268" s="39"/>
      <c r="L268" s="43"/>
      <c r="M268" s="230"/>
      <c r="N268" s="231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146</v>
      </c>
      <c r="AU268" s="16" t="s">
        <v>84</v>
      </c>
    </row>
    <row r="269" s="12" customFormat="1" ht="22.8" customHeight="1">
      <c r="A269" s="12"/>
      <c r="B269" s="198"/>
      <c r="C269" s="199"/>
      <c r="D269" s="200" t="s">
        <v>73</v>
      </c>
      <c r="E269" s="212" t="s">
        <v>401</v>
      </c>
      <c r="F269" s="212" t="s">
        <v>402</v>
      </c>
      <c r="G269" s="199"/>
      <c r="H269" s="199"/>
      <c r="I269" s="202"/>
      <c r="J269" s="213">
        <f>BK269</f>
        <v>0</v>
      </c>
      <c r="K269" s="199"/>
      <c r="L269" s="204"/>
      <c r="M269" s="205"/>
      <c r="N269" s="206"/>
      <c r="O269" s="206"/>
      <c r="P269" s="207">
        <f>SUM(P270:P277)</f>
        <v>0</v>
      </c>
      <c r="Q269" s="206"/>
      <c r="R269" s="207">
        <f>SUM(R270:R277)</f>
        <v>0.64367999999999992</v>
      </c>
      <c r="S269" s="206"/>
      <c r="T269" s="208">
        <f>SUM(T270:T277)</f>
        <v>0.75060000000000004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9" t="s">
        <v>84</v>
      </c>
      <c r="AT269" s="210" t="s">
        <v>73</v>
      </c>
      <c r="AU269" s="210" t="s">
        <v>82</v>
      </c>
      <c r="AY269" s="209" t="s">
        <v>136</v>
      </c>
      <c r="BK269" s="211">
        <f>SUM(BK270:BK277)</f>
        <v>0</v>
      </c>
    </row>
    <row r="270" s="2" customFormat="1" ht="13.9" customHeight="1">
      <c r="A270" s="37"/>
      <c r="B270" s="38"/>
      <c r="C270" s="214" t="s">
        <v>403</v>
      </c>
      <c r="D270" s="214" t="s">
        <v>139</v>
      </c>
      <c r="E270" s="215" t="s">
        <v>404</v>
      </c>
      <c r="F270" s="216" t="s">
        <v>405</v>
      </c>
      <c r="G270" s="217" t="s">
        <v>337</v>
      </c>
      <c r="H270" s="218">
        <v>18</v>
      </c>
      <c r="I270" s="219"/>
      <c r="J270" s="220">
        <f>ROUND(I270*H270,2)</f>
        <v>0</v>
      </c>
      <c r="K270" s="216" t="s">
        <v>143</v>
      </c>
      <c r="L270" s="43"/>
      <c r="M270" s="221" t="s">
        <v>1</v>
      </c>
      <c r="N270" s="222" t="s">
        <v>39</v>
      </c>
      <c r="O270" s="90"/>
      <c r="P270" s="223">
        <f>O270*H270</f>
        <v>0</v>
      </c>
      <c r="Q270" s="223">
        <v>0.00025999999999999998</v>
      </c>
      <c r="R270" s="223">
        <f>Q270*H270</f>
        <v>0.0046799999999999993</v>
      </c>
      <c r="S270" s="223">
        <v>0</v>
      </c>
      <c r="T270" s="22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5" t="s">
        <v>196</v>
      </c>
      <c r="AT270" s="225" t="s">
        <v>139</v>
      </c>
      <c r="AU270" s="225" t="s">
        <v>84</v>
      </c>
      <c r="AY270" s="16" t="s">
        <v>136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6" t="s">
        <v>82</v>
      </c>
      <c r="BK270" s="226">
        <f>ROUND(I270*H270,2)</f>
        <v>0</v>
      </c>
      <c r="BL270" s="16" t="s">
        <v>196</v>
      </c>
      <c r="BM270" s="225" t="s">
        <v>406</v>
      </c>
    </row>
    <row r="271" s="2" customFormat="1">
      <c r="A271" s="37"/>
      <c r="B271" s="38"/>
      <c r="C271" s="39"/>
      <c r="D271" s="227" t="s">
        <v>146</v>
      </c>
      <c r="E271" s="39"/>
      <c r="F271" s="228" t="s">
        <v>407</v>
      </c>
      <c r="G271" s="39"/>
      <c r="H271" s="39"/>
      <c r="I271" s="229"/>
      <c r="J271" s="39"/>
      <c r="K271" s="39"/>
      <c r="L271" s="43"/>
      <c r="M271" s="230"/>
      <c r="N271" s="231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146</v>
      </c>
      <c r="AU271" s="16" t="s">
        <v>84</v>
      </c>
    </row>
    <row r="272" s="2" customFormat="1" ht="22.9" customHeight="1">
      <c r="A272" s="37"/>
      <c r="B272" s="38"/>
      <c r="C272" s="243" t="s">
        <v>408</v>
      </c>
      <c r="D272" s="243" t="s">
        <v>200</v>
      </c>
      <c r="E272" s="244" t="s">
        <v>409</v>
      </c>
      <c r="F272" s="245" t="s">
        <v>410</v>
      </c>
      <c r="G272" s="246" t="s">
        <v>337</v>
      </c>
      <c r="H272" s="247">
        <v>18</v>
      </c>
      <c r="I272" s="248"/>
      <c r="J272" s="249">
        <f>ROUND(I272*H272,2)</f>
        <v>0</v>
      </c>
      <c r="K272" s="245" t="s">
        <v>143</v>
      </c>
      <c r="L272" s="250"/>
      <c r="M272" s="251" t="s">
        <v>1</v>
      </c>
      <c r="N272" s="252" t="s">
        <v>39</v>
      </c>
      <c r="O272" s="90"/>
      <c r="P272" s="223">
        <f>O272*H272</f>
        <v>0</v>
      </c>
      <c r="Q272" s="223">
        <v>0.035499999999999997</v>
      </c>
      <c r="R272" s="223">
        <f>Q272*H272</f>
        <v>0.6389999999999999</v>
      </c>
      <c r="S272" s="223">
        <v>0</v>
      </c>
      <c r="T272" s="224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5" t="s">
        <v>203</v>
      </c>
      <c r="AT272" s="225" t="s">
        <v>200</v>
      </c>
      <c r="AU272" s="225" t="s">
        <v>84</v>
      </c>
      <c r="AY272" s="16" t="s">
        <v>136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6" t="s">
        <v>82</v>
      </c>
      <c r="BK272" s="226">
        <f>ROUND(I272*H272,2)</f>
        <v>0</v>
      </c>
      <c r="BL272" s="16" t="s">
        <v>196</v>
      </c>
      <c r="BM272" s="225" t="s">
        <v>411</v>
      </c>
    </row>
    <row r="273" s="2" customFormat="1">
      <c r="A273" s="37"/>
      <c r="B273" s="38"/>
      <c r="C273" s="39"/>
      <c r="D273" s="227" t="s">
        <v>146</v>
      </c>
      <c r="E273" s="39"/>
      <c r="F273" s="228" t="s">
        <v>410</v>
      </c>
      <c r="G273" s="39"/>
      <c r="H273" s="39"/>
      <c r="I273" s="229"/>
      <c r="J273" s="39"/>
      <c r="K273" s="39"/>
      <c r="L273" s="43"/>
      <c r="M273" s="230"/>
      <c r="N273" s="231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146</v>
      </c>
      <c r="AU273" s="16" t="s">
        <v>84</v>
      </c>
    </row>
    <row r="274" s="2" customFormat="1" ht="13.9" customHeight="1">
      <c r="A274" s="37"/>
      <c r="B274" s="38"/>
      <c r="C274" s="214" t="s">
        <v>412</v>
      </c>
      <c r="D274" s="214" t="s">
        <v>139</v>
      </c>
      <c r="E274" s="215" t="s">
        <v>413</v>
      </c>
      <c r="F274" s="216" t="s">
        <v>414</v>
      </c>
      <c r="G274" s="217" t="s">
        <v>337</v>
      </c>
      <c r="H274" s="218">
        <v>18</v>
      </c>
      <c r="I274" s="219"/>
      <c r="J274" s="220">
        <f>ROUND(I274*H274,2)</f>
        <v>0</v>
      </c>
      <c r="K274" s="216" t="s">
        <v>143</v>
      </c>
      <c r="L274" s="43"/>
      <c r="M274" s="221" t="s">
        <v>1</v>
      </c>
      <c r="N274" s="222" t="s">
        <v>39</v>
      </c>
      <c r="O274" s="90"/>
      <c r="P274" s="223">
        <f>O274*H274</f>
        <v>0</v>
      </c>
      <c r="Q274" s="223">
        <v>0</v>
      </c>
      <c r="R274" s="223">
        <f>Q274*H274</f>
        <v>0</v>
      </c>
      <c r="S274" s="223">
        <v>0.041700000000000001</v>
      </c>
      <c r="T274" s="224">
        <f>S274*H274</f>
        <v>0.75060000000000004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5" t="s">
        <v>196</v>
      </c>
      <c r="AT274" s="225" t="s">
        <v>139</v>
      </c>
      <c r="AU274" s="225" t="s">
        <v>84</v>
      </c>
      <c r="AY274" s="16" t="s">
        <v>136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6" t="s">
        <v>82</v>
      </c>
      <c r="BK274" s="226">
        <f>ROUND(I274*H274,2)</f>
        <v>0</v>
      </c>
      <c r="BL274" s="16" t="s">
        <v>196</v>
      </c>
      <c r="BM274" s="225" t="s">
        <v>415</v>
      </c>
    </row>
    <row r="275" s="2" customFormat="1">
      <c r="A275" s="37"/>
      <c r="B275" s="38"/>
      <c r="C275" s="39"/>
      <c r="D275" s="227" t="s">
        <v>146</v>
      </c>
      <c r="E275" s="39"/>
      <c r="F275" s="228" t="s">
        <v>416</v>
      </c>
      <c r="G275" s="39"/>
      <c r="H275" s="39"/>
      <c r="I275" s="229"/>
      <c r="J275" s="39"/>
      <c r="K275" s="39"/>
      <c r="L275" s="43"/>
      <c r="M275" s="230"/>
      <c r="N275" s="231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146</v>
      </c>
      <c r="AU275" s="16" t="s">
        <v>84</v>
      </c>
    </row>
    <row r="276" s="2" customFormat="1" ht="22.9" customHeight="1">
      <c r="A276" s="37"/>
      <c r="B276" s="38"/>
      <c r="C276" s="214" t="s">
        <v>417</v>
      </c>
      <c r="D276" s="214" t="s">
        <v>139</v>
      </c>
      <c r="E276" s="215" t="s">
        <v>418</v>
      </c>
      <c r="F276" s="216" t="s">
        <v>419</v>
      </c>
      <c r="G276" s="217" t="s">
        <v>160</v>
      </c>
      <c r="H276" s="218">
        <v>0.64400000000000002</v>
      </c>
      <c r="I276" s="219"/>
      <c r="J276" s="220">
        <f>ROUND(I276*H276,2)</f>
        <v>0</v>
      </c>
      <c r="K276" s="216" t="s">
        <v>143</v>
      </c>
      <c r="L276" s="43"/>
      <c r="M276" s="221" t="s">
        <v>1</v>
      </c>
      <c r="N276" s="222" t="s">
        <v>39</v>
      </c>
      <c r="O276" s="90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5" t="s">
        <v>196</v>
      </c>
      <c r="AT276" s="225" t="s">
        <v>139</v>
      </c>
      <c r="AU276" s="225" t="s">
        <v>84</v>
      </c>
      <c r="AY276" s="16" t="s">
        <v>136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6" t="s">
        <v>82</v>
      </c>
      <c r="BK276" s="226">
        <f>ROUND(I276*H276,2)</f>
        <v>0</v>
      </c>
      <c r="BL276" s="16" t="s">
        <v>196</v>
      </c>
      <c r="BM276" s="225" t="s">
        <v>420</v>
      </c>
    </row>
    <row r="277" s="2" customFormat="1">
      <c r="A277" s="37"/>
      <c r="B277" s="38"/>
      <c r="C277" s="39"/>
      <c r="D277" s="227" t="s">
        <v>146</v>
      </c>
      <c r="E277" s="39"/>
      <c r="F277" s="228" t="s">
        <v>421</v>
      </c>
      <c r="G277" s="39"/>
      <c r="H277" s="39"/>
      <c r="I277" s="229"/>
      <c r="J277" s="39"/>
      <c r="K277" s="39"/>
      <c r="L277" s="43"/>
      <c r="M277" s="230"/>
      <c r="N277" s="231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146</v>
      </c>
      <c r="AU277" s="16" t="s">
        <v>84</v>
      </c>
    </row>
    <row r="278" s="12" customFormat="1" ht="25.92" customHeight="1">
      <c r="A278" s="12"/>
      <c r="B278" s="198"/>
      <c r="C278" s="199"/>
      <c r="D278" s="200" t="s">
        <v>73</v>
      </c>
      <c r="E278" s="201" t="s">
        <v>422</v>
      </c>
      <c r="F278" s="201" t="s">
        <v>423</v>
      </c>
      <c r="G278" s="199"/>
      <c r="H278" s="199"/>
      <c r="I278" s="202"/>
      <c r="J278" s="203">
        <f>BK278</f>
        <v>0</v>
      </c>
      <c r="K278" s="199"/>
      <c r="L278" s="204"/>
      <c r="M278" s="205"/>
      <c r="N278" s="206"/>
      <c r="O278" s="206"/>
      <c r="P278" s="207">
        <f>P279+P285+P290+P293</f>
        <v>0</v>
      </c>
      <c r="Q278" s="206"/>
      <c r="R278" s="207">
        <f>R279+R285+R290+R293</f>
        <v>0</v>
      </c>
      <c r="S278" s="206"/>
      <c r="T278" s="208">
        <f>T279+T285+T290+T293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9" t="s">
        <v>167</v>
      </c>
      <c r="AT278" s="210" t="s">
        <v>73</v>
      </c>
      <c r="AU278" s="210" t="s">
        <v>74</v>
      </c>
      <c r="AY278" s="209" t="s">
        <v>136</v>
      </c>
      <c r="BK278" s="211">
        <f>BK279+BK285+BK290+BK293</f>
        <v>0</v>
      </c>
    </row>
    <row r="279" s="12" customFormat="1" ht="22.8" customHeight="1">
      <c r="A279" s="12"/>
      <c r="B279" s="198"/>
      <c r="C279" s="199"/>
      <c r="D279" s="200" t="s">
        <v>73</v>
      </c>
      <c r="E279" s="212" t="s">
        <v>424</v>
      </c>
      <c r="F279" s="212" t="s">
        <v>425</v>
      </c>
      <c r="G279" s="199"/>
      <c r="H279" s="199"/>
      <c r="I279" s="202"/>
      <c r="J279" s="213">
        <f>BK279</f>
        <v>0</v>
      </c>
      <c r="K279" s="199"/>
      <c r="L279" s="204"/>
      <c r="M279" s="205"/>
      <c r="N279" s="206"/>
      <c r="O279" s="206"/>
      <c r="P279" s="207">
        <f>SUM(P280:P284)</f>
        <v>0</v>
      </c>
      <c r="Q279" s="206"/>
      <c r="R279" s="207">
        <f>SUM(R280:R284)</f>
        <v>0</v>
      </c>
      <c r="S279" s="206"/>
      <c r="T279" s="208">
        <f>SUM(T280:T284)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9" t="s">
        <v>167</v>
      </c>
      <c r="AT279" s="210" t="s">
        <v>73</v>
      </c>
      <c r="AU279" s="210" t="s">
        <v>82</v>
      </c>
      <c r="AY279" s="209" t="s">
        <v>136</v>
      </c>
      <c r="BK279" s="211">
        <f>SUM(BK280:BK284)</f>
        <v>0</v>
      </c>
    </row>
    <row r="280" s="2" customFormat="1" ht="13.9" customHeight="1">
      <c r="A280" s="37"/>
      <c r="B280" s="38"/>
      <c r="C280" s="214" t="s">
        <v>426</v>
      </c>
      <c r="D280" s="214" t="s">
        <v>139</v>
      </c>
      <c r="E280" s="215" t="s">
        <v>427</v>
      </c>
      <c r="F280" s="216" t="s">
        <v>428</v>
      </c>
      <c r="G280" s="217" t="s">
        <v>429</v>
      </c>
      <c r="H280" s="218">
        <v>1</v>
      </c>
      <c r="I280" s="219"/>
      <c r="J280" s="220">
        <f>ROUND(I280*H280,2)</f>
        <v>0</v>
      </c>
      <c r="K280" s="216" t="s">
        <v>143</v>
      </c>
      <c r="L280" s="43"/>
      <c r="M280" s="221" t="s">
        <v>1</v>
      </c>
      <c r="N280" s="222" t="s">
        <v>39</v>
      </c>
      <c r="O280" s="90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5" t="s">
        <v>430</v>
      </c>
      <c r="AT280" s="225" t="s">
        <v>139</v>
      </c>
      <c r="AU280" s="225" t="s">
        <v>84</v>
      </c>
      <c r="AY280" s="16" t="s">
        <v>136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6" t="s">
        <v>82</v>
      </c>
      <c r="BK280" s="226">
        <f>ROUND(I280*H280,2)</f>
        <v>0</v>
      </c>
      <c r="BL280" s="16" t="s">
        <v>430</v>
      </c>
      <c r="BM280" s="225" t="s">
        <v>431</v>
      </c>
    </row>
    <row r="281" s="2" customFormat="1">
      <c r="A281" s="37"/>
      <c r="B281" s="38"/>
      <c r="C281" s="39"/>
      <c r="D281" s="227" t="s">
        <v>146</v>
      </c>
      <c r="E281" s="39"/>
      <c r="F281" s="228" t="s">
        <v>428</v>
      </c>
      <c r="G281" s="39"/>
      <c r="H281" s="39"/>
      <c r="I281" s="229"/>
      <c r="J281" s="39"/>
      <c r="K281" s="39"/>
      <c r="L281" s="43"/>
      <c r="M281" s="230"/>
      <c r="N281" s="231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146</v>
      </c>
      <c r="AU281" s="16" t="s">
        <v>84</v>
      </c>
    </row>
    <row r="282" s="2" customFormat="1" ht="13.9" customHeight="1">
      <c r="A282" s="37"/>
      <c r="B282" s="38"/>
      <c r="C282" s="214" t="s">
        <v>432</v>
      </c>
      <c r="D282" s="214" t="s">
        <v>139</v>
      </c>
      <c r="E282" s="215" t="s">
        <v>433</v>
      </c>
      <c r="F282" s="216" t="s">
        <v>434</v>
      </c>
      <c r="G282" s="217" t="s">
        <v>429</v>
      </c>
      <c r="H282" s="218">
        <v>1</v>
      </c>
      <c r="I282" s="219"/>
      <c r="J282" s="220">
        <f>ROUND(I282*H282,2)</f>
        <v>0</v>
      </c>
      <c r="K282" s="216" t="s">
        <v>143</v>
      </c>
      <c r="L282" s="43"/>
      <c r="M282" s="221" t="s">
        <v>1</v>
      </c>
      <c r="N282" s="222" t="s">
        <v>39</v>
      </c>
      <c r="O282" s="90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5" t="s">
        <v>430</v>
      </c>
      <c r="AT282" s="225" t="s">
        <v>139</v>
      </c>
      <c r="AU282" s="225" t="s">
        <v>84</v>
      </c>
      <c r="AY282" s="16" t="s">
        <v>136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6" t="s">
        <v>82</v>
      </c>
      <c r="BK282" s="226">
        <f>ROUND(I282*H282,2)</f>
        <v>0</v>
      </c>
      <c r="BL282" s="16" t="s">
        <v>430</v>
      </c>
      <c r="BM282" s="225" t="s">
        <v>435</v>
      </c>
    </row>
    <row r="283" s="2" customFormat="1">
      <c r="A283" s="37"/>
      <c r="B283" s="38"/>
      <c r="C283" s="39"/>
      <c r="D283" s="227" t="s">
        <v>146</v>
      </c>
      <c r="E283" s="39"/>
      <c r="F283" s="228" t="s">
        <v>434</v>
      </c>
      <c r="G283" s="39"/>
      <c r="H283" s="39"/>
      <c r="I283" s="229"/>
      <c r="J283" s="39"/>
      <c r="K283" s="39"/>
      <c r="L283" s="43"/>
      <c r="M283" s="230"/>
      <c r="N283" s="231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146</v>
      </c>
      <c r="AU283" s="16" t="s">
        <v>84</v>
      </c>
    </row>
    <row r="284" s="2" customFormat="1">
      <c r="A284" s="37"/>
      <c r="B284" s="38"/>
      <c r="C284" s="39"/>
      <c r="D284" s="227" t="s">
        <v>436</v>
      </c>
      <c r="E284" s="39"/>
      <c r="F284" s="264" t="s">
        <v>437</v>
      </c>
      <c r="G284" s="39"/>
      <c r="H284" s="39"/>
      <c r="I284" s="229"/>
      <c r="J284" s="39"/>
      <c r="K284" s="39"/>
      <c r="L284" s="43"/>
      <c r="M284" s="230"/>
      <c r="N284" s="231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436</v>
      </c>
      <c r="AU284" s="16" t="s">
        <v>84</v>
      </c>
    </row>
    <row r="285" s="12" customFormat="1" ht="22.8" customHeight="1">
      <c r="A285" s="12"/>
      <c r="B285" s="198"/>
      <c r="C285" s="199"/>
      <c r="D285" s="200" t="s">
        <v>73</v>
      </c>
      <c r="E285" s="212" t="s">
        <v>438</v>
      </c>
      <c r="F285" s="212" t="s">
        <v>439</v>
      </c>
      <c r="G285" s="199"/>
      <c r="H285" s="199"/>
      <c r="I285" s="202"/>
      <c r="J285" s="213">
        <f>BK285</f>
        <v>0</v>
      </c>
      <c r="K285" s="199"/>
      <c r="L285" s="204"/>
      <c r="M285" s="205"/>
      <c r="N285" s="206"/>
      <c r="O285" s="206"/>
      <c r="P285" s="207">
        <f>SUM(P286:P289)</f>
        <v>0</v>
      </c>
      <c r="Q285" s="206"/>
      <c r="R285" s="207">
        <f>SUM(R286:R289)</f>
        <v>0</v>
      </c>
      <c r="S285" s="206"/>
      <c r="T285" s="208">
        <f>SUM(T286:T289)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9" t="s">
        <v>167</v>
      </c>
      <c r="AT285" s="210" t="s">
        <v>73</v>
      </c>
      <c r="AU285" s="210" t="s">
        <v>82</v>
      </c>
      <c r="AY285" s="209" t="s">
        <v>136</v>
      </c>
      <c r="BK285" s="211">
        <f>SUM(BK286:BK289)</f>
        <v>0</v>
      </c>
    </row>
    <row r="286" s="2" customFormat="1" ht="13.9" customHeight="1">
      <c r="A286" s="37"/>
      <c r="B286" s="38"/>
      <c r="C286" s="214" t="s">
        <v>440</v>
      </c>
      <c r="D286" s="214" t="s">
        <v>139</v>
      </c>
      <c r="E286" s="215" t="s">
        <v>441</v>
      </c>
      <c r="F286" s="216" t="s">
        <v>439</v>
      </c>
      <c r="G286" s="217" t="s">
        <v>429</v>
      </c>
      <c r="H286" s="218">
        <v>1</v>
      </c>
      <c r="I286" s="219"/>
      <c r="J286" s="220">
        <f>ROUND(I286*H286,2)</f>
        <v>0</v>
      </c>
      <c r="K286" s="216" t="s">
        <v>143</v>
      </c>
      <c r="L286" s="43"/>
      <c r="M286" s="221" t="s">
        <v>1</v>
      </c>
      <c r="N286" s="222" t="s">
        <v>39</v>
      </c>
      <c r="O286" s="90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5" t="s">
        <v>430</v>
      </c>
      <c r="AT286" s="225" t="s">
        <v>139</v>
      </c>
      <c r="AU286" s="225" t="s">
        <v>84</v>
      </c>
      <c r="AY286" s="16" t="s">
        <v>136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6" t="s">
        <v>82</v>
      </c>
      <c r="BK286" s="226">
        <f>ROUND(I286*H286,2)</f>
        <v>0</v>
      </c>
      <c r="BL286" s="16" t="s">
        <v>430</v>
      </c>
      <c r="BM286" s="225" t="s">
        <v>442</v>
      </c>
    </row>
    <row r="287" s="2" customFormat="1">
      <c r="A287" s="37"/>
      <c r="B287" s="38"/>
      <c r="C287" s="39"/>
      <c r="D287" s="227" t="s">
        <v>146</v>
      </c>
      <c r="E287" s="39"/>
      <c r="F287" s="228" t="s">
        <v>439</v>
      </c>
      <c r="G287" s="39"/>
      <c r="H287" s="39"/>
      <c r="I287" s="229"/>
      <c r="J287" s="39"/>
      <c r="K287" s="39"/>
      <c r="L287" s="43"/>
      <c r="M287" s="230"/>
      <c r="N287" s="231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146</v>
      </c>
      <c r="AU287" s="16" t="s">
        <v>84</v>
      </c>
    </row>
    <row r="288" s="2" customFormat="1" ht="22.9" customHeight="1">
      <c r="A288" s="37"/>
      <c r="B288" s="38"/>
      <c r="C288" s="214" t="s">
        <v>443</v>
      </c>
      <c r="D288" s="214" t="s">
        <v>139</v>
      </c>
      <c r="E288" s="215" t="s">
        <v>444</v>
      </c>
      <c r="F288" s="216" t="s">
        <v>445</v>
      </c>
      <c r="G288" s="217" t="s">
        <v>429</v>
      </c>
      <c r="H288" s="218">
        <v>1</v>
      </c>
      <c r="I288" s="219"/>
      <c r="J288" s="220">
        <f>ROUND(I288*H288,2)</f>
        <v>0</v>
      </c>
      <c r="K288" s="216" t="s">
        <v>446</v>
      </c>
      <c r="L288" s="43"/>
      <c r="M288" s="221" t="s">
        <v>1</v>
      </c>
      <c r="N288" s="222" t="s">
        <v>39</v>
      </c>
      <c r="O288" s="90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5" t="s">
        <v>430</v>
      </c>
      <c r="AT288" s="225" t="s">
        <v>139</v>
      </c>
      <c r="AU288" s="225" t="s">
        <v>84</v>
      </c>
      <c r="AY288" s="16" t="s">
        <v>136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6" t="s">
        <v>82</v>
      </c>
      <c r="BK288" s="226">
        <f>ROUND(I288*H288,2)</f>
        <v>0</v>
      </c>
      <c r="BL288" s="16" t="s">
        <v>430</v>
      </c>
      <c r="BM288" s="225" t="s">
        <v>447</v>
      </c>
    </row>
    <row r="289" s="2" customFormat="1">
      <c r="A289" s="37"/>
      <c r="B289" s="38"/>
      <c r="C289" s="39"/>
      <c r="D289" s="227" t="s">
        <v>146</v>
      </c>
      <c r="E289" s="39"/>
      <c r="F289" s="228" t="s">
        <v>448</v>
      </c>
      <c r="G289" s="39"/>
      <c r="H289" s="39"/>
      <c r="I289" s="229"/>
      <c r="J289" s="39"/>
      <c r="K289" s="39"/>
      <c r="L289" s="43"/>
      <c r="M289" s="230"/>
      <c r="N289" s="231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146</v>
      </c>
      <c r="AU289" s="16" t="s">
        <v>84</v>
      </c>
    </row>
    <row r="290" s="12" customFormat="1" ht="22.8" customHeight="1">
      <c r="A290" s="12"/>
      <c r="B290" s="198"/>
      <c r="C290" s="199"/>
      <c r="D290" s="200" t="s">
        <v>73</v>
      </c>
      <c r="E290" s="212" t="s">
        <v>449</v>
      </c>
      <c r="F290" s="212" t="s">
        <v>450</v>
      </c>
      <c r="G290" s="199"/>
      <c r="H290" s="199"/>
      <c r="I290" s="202"/>
      <c r="J290" s="213">
        <f>BK290</f>
        <v>0</v>
      </c>
      <c r="K290" s="199"/>
      <c r="L290" s="204"/>
      <c r="M290" s="205"/>
      <c r="N290" s="206"/>
      <c r="O290" s="206"/>
      <c r="P290" s="207">
        <f>SUM(P291:P292)</f>
        <v>0</v>
      </c>
      <c r="Q290" s="206"/>
      <c r="R290" s="207">
        <f>SUM(R291:R292)</f>
        <v>0</v>
      </c>
      <c r="S290" s="206"/>
      <c r="T290" s="208">
        <f>SUM(T291:T292)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9" t="s">
        <v>167</v>
      </c>
      <c r="AT290" s="210" t="s">
        <v>73</v>
      </c>
      <c r="AU290" s="210" t="s">
        <v>82</v>
      </c>
      <c r="AY290" s="209" t="s">
        <v>136</v>
      </c>
      <c r="BK290" s="211">
        <f>SUM(BK291:BK292)</f>
        <v>0</v>
      </c>
    </row>
    <row r="291" s="2" customFormat="1" ht="13.9" customHeight="1">
      <c r="A291" s="37"/>
      <c r="B291" s="38"/>
      <c r="C291" s="214" t="s">
        <v>451</v>
      </c>
      <c r="D291" s="214" t="s">
        <v>139</v>
      </c>
      <c r="E291" s="215" t="s">
        <v>452</v>
      </c>
      <c r="F291" s="216" t="s">
        <v>453</v>
      </c>
      <c r="G291" s="217" t="s">
        <v>429</v>
      </c>
      <c r="H291" s="218">
        <v>1</v>
      </c>
      <c r="I291" s="219"/>
      <c r="J291" s="220">
        <f>ROUND(I291*H291,2)</f>
        <v>0</v>
      </c>
      <c r="K291" s="216" t="s">
        <v>446</v>
      </c>
      <c r="L291" s="43"/>
      <c r="M291" s="221" t="s">
        <v>1</v>
      </c>
      <c r="N291" s="222" t="s">
        <v>39</v>
      </c>
      <c r="O291" s="90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5" t="s">
        <v>430</v>
      </c>
      <c r="AT291" s="225" t="s">
        <v>139</v>
      </c>
      <c r="AU291" s="225" t="s">
        <v>84</v>
      </c>
      <c r="AY291" s="16" t="s">
        <v>136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6" t="s">
        <v>82</v>
      </c>
      <c r="BK291" s="226">
        <f>ROUND(I291*H291,2)</f>
        <v>0</v>
      </c>
      <c r="BL291" s="16" t="s">
        <v>430</v>
      </c>
      <c r="BM291" s="225" t="s">
        <v>454</v>
      </c>
    </row>
    <row r="292" s="2" customFormat="1">
      <c r="A292" s="37"/>
      <c r="B292" s="38"/>
      <c r="C292" s="39"/>
      <c r="D292" s="227" t="s">
        <v>146</v>
      </c>
      <c r="E292" s="39"/>
      <c r="F292" s="228" t="s">
        <v>455</v>
      </c>
      <c r="G292" s="39"/>
      <c r="H292" s="39"/>
      <c r="I292" s="229"/>
      <c r="J292" s="39"/>
      <c r="K292" s="39"/>
      <c r="L292" s="43"/>
      <c r="M292" s="230"/>
      <c r="N292" s="231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146</v>
      </c>
      <c r="AU292" s="16" t="s">
        <v>84</v>
      </c>
    </row>
    <row r="293" s="12" customFormat="1" ht="22.8" customHeight="1">
      <c r="A293" s="12"/>
      <c r="B293" s="198"/>
      <c r="C293" s="199"/>
      <c r="D293" s="200" t="s">
        <v>73</v>
      </c>
      <c r="E293" s="212" t="s">
        <v>456</v>
      </c>
      <c r="F293" s="212" t="s">
        <v>457</v>
      </c>
      <c r="G293" s="199"/>
      <c r="H293" s="199"/>
      <c r="I293" s="202"/>
      <c r="J293" s="213">
        <f>BK293</f>
        <v>0</v>
      </c>
      <c r="K293" s="199"/>
      <c r="L293" s="204"/>
      <c r="M293" s="205"/>
      <c r="N293" s="206"/>
      <c r="O293" s="206"/>
      <c r="P293" s="207">
        <f>SUM(P294:P297)</f>
        <v>0</v>
      </c>
      <c r="Q293" s="206"/>
      <c r="R293" s="207">
        <f>SUM(R294:R297)</f>
        <v>0</v>
      </c>
      <c r="S293" s="206"/>
      <c r="T293" s="208">
        <f>SUM(T294:T297)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9" t="s">
        <v>167</v>
      </c>
      <c r="AT293" s="210" t="s">
        <v>73</v>
      </c>
      <c r="AU293" s="210" t="s">
        <v>82</v>
      </c>
      <c r="AY293" s="209" t="s">
        <v>136</v>
      </c>
      <c r="BK293" s="211">
        <f>SUM(BK294:BK297)</f>
        <v>0</v>
      </c>
    </row>
    <row r="294" s="2" customFormat="1" ht="13.9" customHeight="1">
      <c r="A294" s="37"/>
      <c r="B294" s="38"/>
      <c r="C294" s="214" t="s">
        <v>458</v>
      </c>
      <c r="D294" s="214" t="s">
        <v>139</v>
      </c>
      <c r="E294" s="215" t="s">
        <v>459</v>
      </c>
      <c r="F294" s="216" t="s">
        <v>457</v>
      </c>
      <c r="G294" s="217" t="s">
        <v>429</v>
      </c>
      <c r="H294" s="218">
        <v>1</v>
      </c>
      <c r="I294" s="219"/>
      <c r="J294" s="220">
        <f>ROUND(I294*H294,2)</f>
        <v>0</v>
      </c>
      <c r="K294" s="216" t="s">
        <v>143</v>
      </c>
      <c r="L294" s="43"/>
      <c r="M294" s="221" t="s">
        <v>1</v>
      </c>
      <c r="N294" s="222" t="s">
        <v>39</v>
      </c>
      <c r="O294" s="90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5" t="s">
        <v>430</v>
      </c>
      <c r="AT294" s="225" t="s">
        <v>139</v>
      </c>
      <c r="AU294" s="225" t="s">
        <v>84</v>
      </c>
      <c r="AY294" s="16" t="s">
        <v>136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6" t="s">
        <v>82</v>
      </c>
      <c r="BK294" s="226">
        <f>ROUND(I294*H294,2)</f>
        <v>0</v>
      </c>
      <c r="BL294" s="16" t="s">
        <v>430</v>
      </c>
      <c r="BM294" s="225" t="s">
        <v>460</v>
      </c>
    </row>
    <row r="295" s="2" customFormat="1">
      <c r="A295" s="37"/>
      <c r="B295" s="38"/>
      <c r="C295" s="39"/>
      <c r="D295" s="227" t="s">
        <v>146</v>
      </c>
      <c r="E295" s="39"/>
      <c r="F295" s="228" t="s">
        <v>457</v>
      </c>
      <c r="G295" s="39"/>
      <c r="H295" s="39"/>
      <c r="I295" s="229"/>
      <c r="J295" s="39"/>
      <c r="K295" s="39"/>
      <c r="L295" s="43"/>
      <c r="M295" s="230"/>
      <c r="N295" s="231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146</v>
      </c>
      <c r="AU295" s="16" t="s">
        <v>84</v>
      </c>
    </row>
    <row r="296" s="2" customFormat="1" ht="13.9" customHeight="1">
      <c r="A296" s="37"/>
      <c r="B296" s="38"/>
      <c r="C296" s="214" t="s">
        <v>461</v>
      </c>
      <c r="D296" s="214" t="s">
        <v>139</v>
      </c>
      <c r="E296" s="215" t="s">
        <v>462</v>
      </c>
      <c r="F296" s="216" t="s">
        <v>463</v>
      </c>
      <c r="G296" s="217" t="s">
        <v>429</v>
      </c>
      <c r="H296" s="218">
        <v>1</v>
      </c>
      <c r="I296" s="219"/>
      <c r="J296" s="220">
        <f>ROUND(I296*H296,2)</f>
        <v>0</v>
      </c>
      <c r="K296" s="216" t="s">
        <v>1</v>
      </c>
      <c r="L296" s="43"/>
      <c r="M296" s="221" t="s">
        <v>1</v>
      </c>
      <c r="N296" s="222" t="s">
        <v>39</v>
      </c>
      <c r="O296" s="90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5" t="s">
        <v>430</v>
      </c>
      <c r="AT296" s="225" t="s">
        <v>139</v>
      </c>
      <c r="AU296" s="225" t="s">
        <v>84</v>
      </c>
      <c r="AY296" s="16" t="s">
        <v>136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6" t="s">
        <v>82</v>
      </c>
      <c r="BK296" s="226">
        <f>ROUND(I296*H296,2)</f>
        <v>0</v>
      </c>
      <c r="BL296" s="16" t="s">
        <v>430</v>
      </c>
      <c r="BM296" s="225" t="s">
        <v>464</v>
      </c>
    </row>
    <row r="297" s="2" customFormat="1">
      <c r="A297" s="37"/>
      <c r="B297" s="38"/>
      <c r="C297" s="39"/>
      <c r="D297" s="227" t="s">
        <v>146</v>
      </c>
      <c r="E297" s="39"/>
      <c r="F297" s="228" t="s">
        <v>465</v>
      </c>
      <c r="G297" s="39"/>
      <c r="H297" s="39"/>
      <c r="I297" s="229"/>
      <c r="J297" s="39"/>
      <c r="K297" s="39"/>
      <c r="L297" s="43"/>
      <c r="M297" s="265"/>
      <c r="N297" s="266"/>
      <c r="O297" s="267"/>
      <c r="P297" s="267"/>
      <c r="Q297" s="267"/>
      <c r="R297" s="267"/>
      <c r="S297" s="267"/>
      <c r="T297" s="268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146</v>
      </c>
      <c r="AU297" s="16" t="s">
        <v>84</v>
      </c>
    </row>
    <row r="298" s="2" customFormat="1" ht="6.96" customHeight="1">
      <c r="A298" s="37"/>
      <c r="B298" s="65"/>
      <c r="C298" s="66"/>
      <c r="D298" s="66"/>
      <c r="E298" s="66"/>
      <c r="F298" s="66"/>
      <c r="G298" s="66"/>
      <c r="H298" s="66"/>
      <c r="I298" s="66"/>
      <c r="J298" s="66"/>
      <c r="K298" s="66"/>
      <c r="L298" s="43"/>
      <c r="M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</row>
  </sheetData>
  <sheetProtection sheet="1" autoFilter="0" formatColumns="0" formatRows="0" objects="1" scenarios="1" spinCount="100000" saltValue="HmXneM9mx6XGdxpKEC2+IzLV6lpUO2cpTToVbr6sgN7wSVqC8yXIgjxQVHymXXkEZZP/GAnB3GuHcm9sedOZIQ==" hashValue="LtDeVGDsnozoSjlUZg4j3Pv/gPCSZPwiTXu8tp5mf3hSz5jlexwQBafGV5gnZnm/NNk+8E/Iz8+gdV43BWloKA==" algorithmName="SHA-512" password="CC35"/>
  <autoFilter ref="C141:K297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667969" style="1" customWidth="1"/>
    <col min="3" max="3" width="24.99609" style="1" customWidth="1"/>
    <col min="4" max="4" width="75.77734" style="1" customWidth="1"/>
    <col min="5" max="5" width="13.33594" style="1" customWidth="1"/>
    <col min="6" max="6" width="19.99609" style="1" customWidth="1"/>
    <col min="7" max="7" width="1.667969" style="1" customWidth="1"/>
    <col min="8" max="8" width="8.335938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19"/>
    </row>
    <row r="4" s="1" customFormat="1" ht="24.96" customHeight="1">
      <c r="B4" s="19"/>
      <c r="C4" s="134" t="s">
        <v>466</v>
      </c>
      <c r="H4" s="19"/>
    </row>
    <row r="5" s="1" customFormat="1" ht="12" customHeight="1">
      <c r="B5" s="19"/>
      <c r="C5" s="269" t="s">
        <v>13</v>
      </c>
      <c r="D5" s="143" t="s">
        <v>14</v>
      </c>
      <c r="E5" s="1"/>
      <c r="F5" s="1"/>
      <c r="H5" s="19"/>
    </row>
    <row r="6" s="1" customFormat="1" ht="36.96" customHeight="1">
      <c r="B6" s="19"/>
      <c r="C6" s="270" t="s">
        <v>16</v>
      </c>
      <c r="D6" s="271" t="s">
        <v>17</v>
      </c>
      <c r="E6" s="1"/>
      <c r="F6" s="1"/>
      <c r="H6" s="19"/>
    </row>
    <row r="7" s="1" customFormat="1" ht="14.5" customHeight="1">
      <c r="B7" s="19"/>
      <c r="C7" s="136" t="s">
        <v>22</v>
      </c>
      <c r="D7" s="140" t="str">
        <f>'Rekapitulace stavby'!AN8</f>
        <v>18. 11. 2020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87"/>
      <c r="B9" s="272"/>
      <c r="C9" s="273" t="s">
        <v>55</v>
      </c>
      <c r="D9" s="274" t="s">
        <v>56</v>
      </c>
      <c r="E9" s="274" t="s">
        <v>123</v>
      </c>
      <c r="F9" s="275" t="s">
        <v>467</v>
      </c>
      <c r="G9" s="187"/>
      <c r="H9" s="272"/>
    </row>
    <row r="10" s="2" customFormat="1" ht="26.4" customHeight="1">
      <c r="A10" s="37"/>
      <c r="B10" s="43"/>
      <c r="C10" s="276" t="s">
        <v>468</v>
      </c>
      <c r="D10" s="276" t="s">
        <v>80</v>
      </c>
      <c r="E10" s="37"/>
      <c r="F10" s="37"/>
      <c r="G10" s="37"/>
      <c r="H10" s="43"/>
    </row>
    <row r="11" s="2" customFormat="1" ht="16.8" customHeight="1">
      <c r="A11" s="37"/>
      <c r="B11" s="43"/>
      <c r="C11" s="277" t="s">
        <v>469</v>
      </c>
      <c r="D11" s="278" t="s">
        <v>1</v>
      </c>
      <c r="E11" s="279" t="s">
        <v>1</v>
      </c>
      <c r="F11" s="280">
        <v>10.859999999999999</v>
      </c>
      <c r="G11" s="37"/>
      <c r="H11" s="43"/>
    </row>
    <row r="12" s="2" customFormat="1" ht="16.8" customHeight="1">
      <c r="A12" s="37"/>
      <c r="B12" s="43"/>
      <c r="C12" s="281" t="s">
        <v>469</v>
      </c>
      <c r="D12" s="281" t="s">
        <v>470</v>
      </c>
      <c r="E12" s="16" t="s">
        <v>1</v>
      </c>
      <c r="F12" s="282">
        <v>10.859999999999999</v>
      </c>
      <c r="G12" s="37"/>
      <c r="H12" s="43"/>
    </row>
    <row r="13" s="2" customFormat="1" ht="16.8" customHeight="1">
      <c r="A13" s="37"/>
      <c r="B13" s="43"/>
      <c r="C13" s="277" t="s">
        <v>471</v>
      </c>
      <c r="D13" s="278" t="s">
        <v>1</v>
      </c>
      <c r="E13" s="279" t="s">
        <v>1</v>
      </c>
      <c r="F13" s="280">
        <v>543</v>
      </c>
      <c r="G13" s="37"/>
      <c r="H13" s="43"/>
    </row>
    <row r="14" s="2" customFormat="1" ht="16.8" customHeight="1">
      <c r="A14" s="37"/>
      <c r="B14" s="43"/>
      <c r="C14" s="281" t="s">
        <v>472</v>
      </c>
      <c r="D14" s="281" t="s">
        <v>473</v>
      </c>
      <c r="E14" s="16" t="s">
        <v>1</v>
      </c>
      <c r="F14" s="282">
        <v>478</v>
      </c>
      <c r="G14" s="37"/>
      <c r="H14" s="43"/>
    </row>
    <row r="15" s="2" customFormat="1" ht="16.8" customHeight="1">
      <c r="A15" s="37"/>
      <c r="B15" s="43"/>
      <c r="C15" s="281" t="s">
        <v>474</v>
      </c>
      <c r="D15" s="281" t="s">
        <v>475</v>
      </c>
      <c r="E15" s="16" t="s">
        <v>1</v>
      </c>
      <c r="F15" s="282">
        <v>65</v>
      </c>
      <c r="G15" s="37"/>
      <c r="H15" s="43"/>
    </row>
    <row r="16" s="2" customFormat="1" ht="16.8" customHeight="1">
      <c r="A16" s="37"/>
      <c r="B16" s="43"/>
      <c r="C16" s="281" t="s">
        <v>471</v>
      </c>
      <c r="D16" s="281" t="s">
        <v>371</v>
      </c>
      <c r="E16" s="16" t="s">
        <v>1</v>
      </c>
      <c r="F16" s="282">
        <v>543</v>
      </c>
      <c r="G16" s="37"/>
      <c r="H16" s="43"/>
    </row>
    <row r="17" s="2" customFormat="1" ht="16.8" customHeight="1">
      <c r="A17" s="37"/>
      <c r="B17" s="43"/>
      <c r="C17" s="277" t="s">
        <v>472</v>
      </c>
      <c r="D17" s="278" t="s">
        <v>1</v>
      </c>
      <c r="E17" s="279" t="s">
        <v>1</v>
      </c>
      <c r="F17" s="280">
        <v>478</v>
      </c>
      <c r="G17" s="37"/>
      <c r="H17" s="43"/>
    </row>
    <row r="18" s="2" customFormat="1" ht="16.8" customHeight="1">
      <c r="A18" s="37"/>
      <c r="B18" s="43"/>
      <c r="C18" s="281" t="s">
        <v>472</v>
      </c>
      <c r="D18" s="281" t="s">
        <v>473</v>
      </c>
      <c r="E18" s="16" t="s">
        <v>1</v>
      </c>
      <c r="F18" s="282">
        <v>478</v>
      </c>
      <c r="G18" s="37"/>
      <c r="H18" s="43"/>
    </row>
    <row r="19" s="2" customFormat="1" ht="16.8" customHeight="1">
      <c r="A19" s="37"/>
      <c r="B19" s="43"/>
      <c r="C19" s="277" t="s">
        <v>474</v>
      </c>
      <c r="D19" s="278" t="s">
        <v>1</v>
      </c>
      <c r="E19" s="279" t="s">
        <v>1</v>
      </c>
      <c r="F19" s="280">
        <v>65</v>
      </c>
      <c r="G19" s="37"/>
      <c r="H19" s="43"/>
    </row>
    <row r="20" s="2" customFormat="1" ht="16.8" customHeight="1">
      <c r="A20" s="37"/>
      <c r="B20" s="43"/>
      <c r="C20" s="281" t="s">
        <v>474</v>
      </c>
      <c r="D20" s="281" t="s">
        <v>475</v>
      </c>
      <c r="E20" s="16" t="s">
        <v>1</v>
      </c>
      <c r="F20" s="282">
        <v>65</v>
      </c>
      <c r="G20" s="37"/>
      <c r="H20" s="43"/>
    </row>
    <row r="21" s="2" customFormat="1" ht="16.8" customHeight="1">
      <c r="A21" s="37"/>
      <c r="B21" s="43"/>
      <c r="C21" s="277" t="s">
        <v>85</v>
      </c>
      <c r="D21" s="278" t="s">
        <v>1</v>
      </c>
      <c r="E21" s="279" t="s">
        <v>1</v>
      </c>
      <c r="F21" s="280">
        <v>416</v>
      </c>
      <c r="G21" s="37"/>
      <c r="H21" s="43"/>
    </row>
    <row r="22" s="2" customFormat="1" ht="16.8" customHeight="1">
      <c r="A22" s="37"/>
      <c r="B22" s="43"/>
      <c r="C22" s="281" t="s">
        <v>85</v>
      </c>
      <c r="D22" s="281" t="s">
        <v>86</v>
      </c>
      <c r="E22" s="16" t="s">
        <v>1</v>
      </c>
      <c r="F22" s="282">
        <v>416</v>
      </c>
      <c r="G22" s="37"/>
      <c r="H22" s="43"/>
    </row>
    <row r="23" s="2" customFormat="1" ht="16.8" customHeight="1">
      <c r="A23" s="37"/>
      <c r="B23" s="43"/>
      <c r="C23" s="283" t="s">
        <v>476</v>
      </c>
      <c r="D23" s="37"/>
      <c r="E23" s="37"/>
      <c r="F23" s="37"/>
      <c r="G23" s="37"/>
      <c r="H23" s="43"/>
    </row>
    <row r="24" s="2" customFormat="1" ht="16.8" customHeight="1">
      <c r="A24" s="37"/>
      <c r="B24" s="43"/>
      <c r="C24" s="281" t="s">
        <v>207</v>
      </c>
      <c r="D24" s="281" t="s">
        <v>208</v>
      </c>
      <c r="E24" s="16" t="s">
        <v>142</v>
      </c>
      <c r="F24" s="282">
        <v>416</v>
      </c>
      <c r="G24" s="37"/>
      <c r="H24" s="43"/>
    </row>
    <row r="25" s="2" customFormat="1" ht="16.8" customHeight="1">
      <c r="A25" s="37"/>
      <c r="B25" s="43"/>
      <c r="C25" s="281" t="s">
        <v>194</v>
      </c>
      <c r="D25" s="281" t="s">
        <v>195</v>
      </c>
      <c r="E25" s="16" t="s">
        <v>142</v>
      </c>
      <c r="F25" s="282">
        <v>416</v>
      </c>
      <c r="G25" s="37"/>
      <c r="H25" s="43"/>
    </row>
    <row r="26" s="2" customFormat="1" ht="16.8" customHeight="1">
      <c r="A26" s="37"/>
      <c r="B26" s="43"/>
      <c r="C26" s="281" t="s">
        <v>314</v>
      </c>
      <c r="D26" s="281" t="s">
        <v>315</v>
      </c>
      <c r="E26" s="16" t="s">
        <v>142</v>
      </c>
      <c r="F26" s="282">
        <v>416</v>
      </c>
      <c r="G26" s="37"/>
      <c r="H26" s="43"/>
    </row>
    <row r="27" s="2" customFormat="1" ht="16.8" customHeight="1">
      <c r="A27" s="37"/>
      <c r="B27" s="43"/>
      <c r="C27" s="281" t="s">
        <v>323</v>
      </c>
      <c r="D27" s="281" t="s">
        <v>324</v>
      </c>
      <c r="E27" s="16" t="s">
        <v>142</v>
      </c>
      <c r="F27" s="282">
        <v>416</v>
      </c>
      <c r="G27" s="37"/>
      <c r="H27" s="43"/>
    </row>
    <row r="28" s="2" customFormat="1">
      <c r="A28" s="37"/>
      <c r="B28" s="43"/>
      <c r="C28" s="281" t="s">
        <v>340</v>
      </c>
      <c r="D28" s="281" t="s">
        <v>341</v>
      </c>
      <c r="E28" s="16" t="s">
        <v>142</v>
      </c>
      <c r="F28" s="282">
        <v>416</v>
      </c>
      <c r="G28" s="37"/>
      <c r="H28" s="43"/>
    </row>
    <row r="29" s="2" customFormat="1" ht="16.8" customHeight="1">
      <c r="A29" s="37"/>
      <c r="B29" s="43"/>
      <c r="C29" s="281" t="s">
        <v>319</v>
      </c>
      <c r="D29" s="281" t="s">
        <v>320</v>
      </c>
      <c r="E29" s="16" t="s">
        <v>142</v>
      </c>
      <c r="F29" s="282">
        <v>457.60000000000002</v>
      </c>
      <c r="G29" s="37"/>
      <c r="H29" s="43"/>
    </row>
    <row r="30" s="2" customFormat="1">
      <c r="A30" s="37"/>
      <c r="B30" s="43"/>
      <c r="C30" s="281" t="s">
        <v>201</v>
      </c>
      <c r="D30" s="281" t="s">
        <v>202</v>
      </c>
      <c r="E30" s="16" t="s">
        <v>142</v>
      </c>
      <c r="F30" s="282">
        <v>478.39999999999998</v>
      </c>
      <c r="G30" s="37"/>
      <c r="H30" s="43"/>
    </row>
    <row r="31" s="2" customFormat="1" ht="7.44" customHeight="1">
      <c r="A31" s="37"/>
      <c r="B31" s="166"/>
      <c r="C31" s="167"/>
      <c r="D31" s="167"/>
      <c r="E31" s="167"/>
      <c r="F31" s="167"/>
      <c r="G31" s="167"/>
      <c r="H31" s="43"/>
    </row>
    <row r="32" s="2" customFormat="1">
      <c r="A32" s="37"/>
      <c r="B32" s="37"/>
      <c r="C32" s="37"/>
      <c r="D32" s="37"/>
      <c r="E32" s="37"/>
      <c r="F32" s="37"/>
      <c r="G32" s="37"/>
      <c r="H32" s="37"/>
    </row>
  </sheetData>
  <sheetProtection sheet="1" formatColumns="0" formatRows="0" objects="1" scenarios="1" spinCount="100000" saltValue="qMh05ijpf14qE/TyvFThP6cgUJLXUbR+Z8I4/+MifJv2n4hRYcRZe2qJNsKl94Unw6AFvT+ZC+BcihqMgHcm8w==" hashValue="fExVQk0xiiv+YqZUMWiQNlPThxok6lqAs9Nx0mULzTFF5EDAPsU8JRrm6PGhNxx0V2Og5XH0tr/aYXU8dgiIX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Havlista-PC\Havlista</dc:creator>
  <cp:lastModifiedBy>Havlista-PC\Havlista</cp:lastModifiedBy>
  <dcterms:created xsi:type="dcterms:W3CDTF">2021-02-15T10:44:25Z</dcterms:created>
  <dcterms:modified xsi:type="dcterms:W3CDTF">2021-02-15T10:44:32Z</dcterms:modified>
</cp:coreProperties>
</file>