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r - Vegetační střecha 2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'str - Vegetační střecha 2...'!$C$142:$K$351</definedName>
    <definedName name="_xlnm.Print_Area" localSheetId="1">'str - Vegetační střecha 2...'!$C$4:$J$76,'str - Vegetační střecha 2...'!$C$82:$J$124,'str - Vegetační střecha 2...'!$C$130:$K$351</definedName>
    <definedName name="_xlnm.Print_Titles" localSheetId="1">'str - Vegetační střecha 2...'!$142:$142</definedName>
    <definedName name="_xlnm.Print_Area" localSheetId="2">'Seznam figur'!$C$4:$G$88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350"/>
  <c r="BH350"/>
  <c r="BG350"/>
  <c r="BF350"/>
  <c r="T350"/>
  <c r="T349"/>
  <c r="R350"/>
  <c r="R349"/>
  <c r="P350"/>
  <c r="P349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T341"/>
  <c r="R342"/>
  <c r="R341"/>
  <c r="P342"/>
  <c r="P341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T301"/>
  <c r="R302"/>
  <c r="R301"/>
  <c r="P302"/>
  <c r="P301"/>
  <c r="BI299"/>
  <c r="BH299"/>
  <c r="BG299"/>
  <c r="BF299"/>
  <c r="T299"/>
  <c r="T298"/>
  <c r="R299"/>
  <c r="R298"/>
  <c r="P299"/>
  <c r="P298"/>
  <c r="BI296"/>
  <c r="BH296"/>
  <c r="BG296"/>
  <c r="BF296"/>
  <c r="T296"/>
  <c r="T295"/>
  <c r="R296"/>
  <c r="R295"/>
  <c r="P296"/>
  <c r="P295"/>
  <c r="BI293"/>
  <c r="BH293"/>
  <c r="BG293"/>
  <c r="BF293"/>
  <c r="T293"/>
  <c r="T292"/>
  <c r="R293"/>
  <c r="R292"/>
  <c r="P293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T272"/>
  <c r="R273"/>
  <c r="R272"/>
  <c r="P273"/>
  <c r="P272"/>
  <c r="BI270"/>
  <c r="BH270"/>
  <c r="BG270"/>
  <c r="BF270"/>
  <c r="T270"/>
  <c r="T269"/>
  <c r="R270"/>
  <c r="R269"/>
  <c r="P270"/>
  <c r="P269"/>
  <c r="BI267"/>
  <c r="BH267"/>
  <c r="BG267"/>
  <c r="BF267"/>
  <c r="T267"/>
  <c r="T266"/>
  <c r="R267"/>
  <c r="R266"/>
  <c r="P267"/>
  <c r="P266"/>
  <c r="BI264"/>
  <c r="BH264"/>
  <c r="BG264"/>
  <c r="BF264"/>
  <c r="T264"/>
  <c r="T263"/>
  <c r="R264"/>
  <c r="R263"/>
  <c r="P264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F137"/>
  <c r="E135"/>
  <c r="F89"/>
  <c r="E87"/>
  <c r="J24"/>
  <c r="E24"/>
  <c r="J140"/>
  <c r="J23"/>
  <c r="J21"/>
  <c r="E21"/>
  <c r="J139"/>
  <c r="J20"/>
  <c r="J18"/>
  <c r="E18"/>
  <c r="F92"/>
  <c r="J17"/>
  <c r="J15"/>
  <c r="E15"/>
  <c r="F139"/>
  <c r="J14"/>
  <c r="J12"/>
  <c r="J89"/>
  <c r="E7"/>
  <c r="E133"/>
  <c i="1" r="L90"/>
  <c r="AM90"/>
  <c r="AM89"/>
  <c r="L89"/>
  <c r="AM87"/>
  <c r="L87"/>
  <c r="L85"/>
  <c r="L84"/>
  <c i="2" r="BK350"/>
  <c r="J350"/>
  <c r="BK347"/>
  <c r="BK345"/>
  <c r="BK342"/>
  <c r="BK339"/>
  <c r="BK337"/>
  <c r="J333"/>
  <c r="BK331"/>
  <c r="J327"/>
  <c r="J321"/>
  <c r="BK318"/>
  <c r="BK315"/>
  <c r="J312"/>
  <c r="J308"/>
  <c r="J305"/>
  <c r="BK302"/>
  <c r="J299"/>
  <c r="BK296"/>
  <c r="BK293"/>
  <c r="BK290"/>
  <c r="J290"/>
  <c r="BK288"/>
  <c r="J285"/>
  <c r="BK282"/>
  <c r="BK280"/>
  <c r="BK278"/>
  <c r="BK276"/>
  <c r="BK273"/>
  <c r="BK270"/>
  <c r="J267"/>
  <c r="J264"/>
  <c r="BK260"/>
  <c r="J258"/>
  <c r="BK256"/>
  <c r="BK253"/>
  <c r="J250"/>
  <c r="J247"/>
  <c r="BK244"/>
  <c r="J241"/>
  <c r="J238"/>
  <c r="BK235"/>
  <c r="BK233"/>
  <c r="BK231"/>
  <c r="J226"/>
  <c r="BK223"/>
  <c r="BK220"/>
  <c r="J217"/>
  <c r="BK214"/>
  <c r="BK211"/>
  <c r="J208"/>
  <c r="J205"/>
  <c r="BK202"/>
  <c r="BK199"/>
  <c r="BK197"/>
  <c r="BK195"/>
  <c r="BK193"/>
  <c r="BK189"/>
  <c r="J187"/>
  <c r="J184"/>
  <c r="J181"/>
  <c r="BK178"/>
  <c r="J175"/>
  <c r="BK170"/>
  <c r="BK166"/>
  <c r="J164"/>
  <c r="BK161"/>
  <c r="BK159"/>
  <c r="BK157"/>
  <c r="BK153"/>
  <c r="BK150"/>
  <c r="J150"/>
  <c r="BK148"/>
  <c r="J148"/>
  <c r="J146"/>
  <c r="J347"/>
  <c r="J345"/>
  <c r="J342"/>
  <c r="J339"/>
  <c r="J337"/>
  <c r="BK333"/>
  <c r="J331"/>
  <c r="BK327"/>
  <c r="BK321"/>
  <c r="J318"/>
  <c r="J315"/>
  <c r="BK312"/>
  <c r="BK308"/>
  <c r="BK305"/>
  <c r="J302"/>
  <c r="BK299"/>
  <c r="J296"/>
  <c r="J293"/>
  <c r="J288"/>
  <c r="BK285"/>
  <c r="J282"/>
  <c r="J280"/>
  <c r="J278"/>
  <c r="J276"/>
  <c r="J273"/>
  <c r="J270"/>
  <c r="BK267"/>
  <c r="BK264"/>
  <c r="J260"/>
  <c r="BK258"/>
  <c r="J256"/>
  <c r="J253"/>
  <c r="BK250"/>
  <c r="BK247"/>
  <c r="J244"/>
  <c r="BK241"/>
  <c r="BK238"/>
  <c r="J235"/>
  <c r="J233"/>
  <c r="J231"/>
  <c r="BK226"/>
  <c r="J223"/>
  <c r="J220"/>
  <c r="BK217"/>
  <c r="J214"/>
  <c r="J211"/>
  <c r="BK208"/>
  <c r="BK205"/>
  <c r="J202"/>
  <c r="J199"/>
  <c r="J197"/>
  <c r="J195"/>
  <c r="J193"/>
  <c r="J189"/>
  <c r="BK187"/>
  <c r="BK184"/>
  <c r="BK181"/>
  <c r="J178"/>
  <c r="BK175"/>
  <c r="J170"/>
  <c r="J166"/>
  <c r="BK164"/>
  <c r="J161"/>
  <c r="J159"/>
  <c r="J157"/>
  <c r="J153"/>
  <c r="BK146"/>
  <c i="1" r="AS94"/>
  <c i="2" l="1" r="R145"/>
  <c r="T145"/>
  <c r="P156"/>
  <c r="T156"/>
  <c r="P169"/>
  <c r="T169"/>
  <c r="P240"/>
  <c r="T240"/>
  <c r="P255"/>
  <c r="T255"/>
  <c r="BK275"/>
  <c r="J275"/>
  <c r="J109"/>
  <c r="R275"/>
  <c r="R262"/>
  <c r="P287"/>
  <c r="T287"/>
  <c r="BK145"/>
  <c r="J145"/>
  <c r="J98"/>
  <c r="P145"/>
  <c r="P144"/>
  <c r="BK156"/>
  <c r="J156"/>
  <c r="J99"/>
  <c r="R156"/>
  <c r="BK169"/>
  <c r="J169"/>
  <c r="J101"/>
  <c r="R169"/>
  <c r="BK240"/>
  <c r="J240"/>
  <c r="J102"/>
  <c r="R240"/>
  <c r="BK255"/>
  <c r="J255"/>
  <c r="J103"/>
  <c r="R255"/>
  <c r="P275"/>
  <c r="P262"/>
  <c r="T275"/>
  <c r="T262"/>
  <c r="BK287"/>
  <c r="J287"/>
  <c r="J111"/>
  <c r="R287"/>
  <c r="BK304"/>
  <c r="J304"/>
  <c r="J116"/>
  <c r="P304"/>
  <c r="R304"/>
  <c r="T304"/>
  <c r="BK311"/>
  <c r="J311"/>
  <c r="J117"/>
  <c r="P311"/>
  <c r="R311"/>
  <c r="T311"/>
  <c r="BK330"/>
  <c r="J330"/>
  <c r="J119"/>
  <c r="P330"/>
  <c r="R330"/>
  <c r="T330"/>
  <c r="BK336"/>
  <c r="J336"/>
  <c r="J120"/>
  <c r="P336"/>
  <c r="R336"/>
  <c r="T336"/>
  <c r="BK344"/>
  <c r="J344"/>
  <c r="J122"/>
  <c r="P344"/>
  <c r="R344"/>
  <c r="T344"/>
  <c r="F91"/>
  <c r="J92"/>
  <c r="J137"/>
  <c r="F140"/>
  <c r="BE150"/>
  <c r="BE153"/>
  <c r="BE161"/>
  <c r="BE170"/>
  <c r="BE178"/>
  <c r="BE181"/>
  <c r="BE184"/>
  <c r="BE193"/>
  <c r="BE197"/>
  <c r="BE202"/>
  <c r="BE208"/>
  <c r="BE211"/>
  <c r="BE231"/>
  <c r="BE235"/>
  <c r="BE244"/>
  <c r="BE250"/>
  <c r="BE256"/>
  <c r="BE260"/>
  <c r="BE264"/>
  <c r="BE273"/>
  <c r="BE278"/>
  <c r="BE282"/>
  <c r="BE288"/>
  <c r="BE290"/>
  <c r="BE299"/>
  <c r="BE305"/>
  <c r="BE315"/>
  <c r="BE327"/>
  <c r="BE331"/>
  <c r="BE337"/>
  <c r="BK269"/>
  <c r="J269"/>
  <c r="J107"/>
  <c r="BK284"/>
  <c r="J284"/>
  <c r="J110"/>
  <c r="BK295"/>
  <c r="J295"/>
  <c r="J113"/>
  <c r="E85"/>
  <c r="J91"/>
  <c r="BE146"/>
  <c r="BE148"/>
  <c r="BE157"/>
  <c r="BE159"/>
  <c r="BE164"/>
  <c r="BE166"/>
  <c r="BE175"/>
  <c r="BE187"/>
  <c r="BE189"/>
  <c r="BE195"/>
  <c r="BE199"/>
  <c r="BE205"/>
  <c r="BE214"/>
  <c r="BE217"/>
  <c r="BE220"/>
  <c r="BE223"/>
  <c r="BE226"/>
  <c r="BE233"/>
  <c r="BE238"/>
  <c r="BE241"/>
  <c r="BE247"/>
  <c r="BE253"/>
  <c r="BE258"/>
  <c r="BE267"/>
  <c r="BE270"/>
  <c r="BE276"/>
  <c r="BE280"/>
  <c r="BE285"/>
  <c r="BE293"/>
  <c r="BE296"/>
  <c r="BE302"/>
  <c r="BE308"/>
  <c r="BE312"/>
  <c r="BE318"/>
  <c r="BE321"/>
  <c r="BE333"/>
  <c r="BE339"/>
  <c r="BE342"/>
  <c r="BE345"/>
  <c r="BE347"/>
  <c r="BE350"/>
  <c r="BK263"/>
  <c r="J263"/>
  <c r="J105"/>
  <c r="BK266"/>
  <c r="J266"/>
  <c r="J106"/>
  <c r="BK272"/>
  <c r="J272"/>
  <c r="J108"/>
  <c r="BK292"/>
  <c r="J292"/>
  <c r="J112"/>
  <c r="BK298"/>
  <c r="J298"/>
  <c r="J114"/>
  <c r="BK301"/>
  <c r="J301"/>
  <c r="J115"/>
  <c r="BK341"/>
  <c r="J341"/>
  <c r="J121"/>
  <c r="BK349"/>
  <c r="J349"/>
  <c r="J123"/>
  <c r="F35"/>
  <c i="1" r="BB95"/>
  <c r="BB94"/>
  <c r="W31"/>
  <c i="2" r="F34"/>
  <c i="1" r="BA95"/>
  <c r="BA94"/>
  <c r="W30"/>
  <c i="2" r="F36"/>
  <c i="1" r="BC95"/>
  <c r="BC94"/>
  <c r="AY94"/>
  <c i="2" r="F37"/>
  <c i="1" r="BD95"/>
  <c r="BD94"/>
  <c r="W33"/>
  <c i="2" r="J34"/>
  <c i="1" r="AW95"/>
  <c i="2" l="1" r="R329"/>
  <c r="T168"/>
  <c r="T144"/>
  <c r="T329"/>
  <c r="P329"/>
  <c r="R168"/>
  <c r="P168"/>
  <c r="P143"/>
  <c i="1" r="AU95"/>
  <c i="2" r="R144"/>
  <c r="R143"/>
  <c r="BK144"/>
  <c r="J144"/>
  <c r="J97"/>
  <c r="BK262"/>
  <c r="J262"/>
  <c r="J104"/>
  <c r="BK329"/>
  <c r="J329"/>
  <c r="J118"/>
  <c i="1" r="AX94"/>
  <c r="W32"/>
  <c i="2" r="J33"/>
  <c i="1" r="AV95"/>
  <c r="AT95"/>
  <c r="AW94"/>
  <c r="AK30"/>
  <c i="2" r="F33"/>
  <c i="1" r="AZ95"/>
  <c r="AZ94"/>
  <c r="W29"/>
  <c r="AU94"/>
  <c i="2" l="1" r="T143"/>
  <c r="BK168"/>
  <c r="J168"/>
  <c r="J100"/>
  <c r="BK143"/>
  <c r="J143"/>
  <c r="J96"/>
  <c i="1" r="AV94"/>
  <c r="AK29"/>
  <c i="2" l="1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<sst xmlns="http://schemas.openxmlformats.org/spreadsheetml/2006/main">
  <si>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</si>
  <si>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</si>
  <si>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</si>
  <si>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</si>
  <si>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</si>
  <si>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{c6741692-a49b-45d0-baa0-733a0748b89e}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</si>
  <si>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</si>
  <si>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</si>
  <si>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</si>
  <si>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</si>
  <si>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</si>
  <si>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</si>
  <si>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</si>
  <si>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</si>
  <si>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zzz_khk_2a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</si>
  <si>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</si>
  <si>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</si>
  <si>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střechy nad 2NP a nad 3NP - uznatelné</t>
  </si>
  <si>
    <t>KSO:</t>
  </si>
  <si>
    <t>CC-CZ:</t>
  </si>
  <si>
    <t>Místo:</t>
  </si>
  <si>
    <t xml:space="preserve">Hradec Králové, Hradecká 1690/2 </t>
  </si>
  <si>
    <t>Datum:</t>
  </si>
  <si>
    <t>18. 11. 2020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</si>
  <si>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</si>
  <si>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</si>
  <si>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</si>
  <si>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</si>
  <si>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</si>
  <si>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</si>
  <si>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</si>
  <si>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</si>
  <si>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</si>
  <si>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</si>
  <si>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</si>
  <si>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</si>
  <si>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</si>
  <si>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</si>
  <si>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</si>
  <si>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</si>
  <si>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</si>
  <si>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</si>
  <si>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</si>
  <si>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</si>
  <si>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</si>
  <si>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</si>
  <si>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</si>
  <si>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</si>
  <si>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</si>
  <si>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</si>
  <si>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</si>
  <si>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</si>
  <si>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</si>
  <si>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</si>
  <si>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</si>
  <si>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</si>
  <si>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</si>
  <si>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</si>
  <si>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</si>
  <si>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</si>
  <si>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</si>
  <si>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</si>
  <si>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</si>
  <si>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</si>
  <si>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</si>
  <si>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</si>
  <si>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</si>
  <si>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</si>
  <si>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</si>
  <si>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</si>
  <si>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</si>
  <si>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</si>
  <si>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</si>
  <si>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</si>
  <si>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</si>
  <si>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</si>
  <si>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</si>
  <si>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</si>
  <si>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</si>
  <si>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str</t>
  </si>
  <si>
    <t>Vegetační střecha 2np a oprava střechy 3np</t>
  </si>
  <si>
    <t>STA</t>
  </si>
  <si>
    <t>1</t>
  </si>
  <si>
    <t>{86cd0f3c-8f97-493c-b275-cd175c980c99}</t>
  </si>
  <si>
    <t>2</t>
  </si>
  <si>
    <t>a1</t>
  </si>
  <si>
    <t>10,86</t>
  </si>
  <si>
    <t>kl</t>
  </si>
  <si>
    <t>211,843</t>
  </si>
  <si>
    <t>KRYCÍ LIST SOUPISU PRACÍ</t>
  </si>
  <si>
    <t>ll</t>
  </si>
  <si>
    <t>208,025</t>
  </si>
  <si>
    <t>pps</t>
  </si>
  <si>
    <t>543</t>
  </si>
  <si>
    <t>psf</t>
  </si>
  <si>
    <t>65</t>
  </si>
  <si>
    <t>sbs</t>
  </si>
  <si>
    <t>605,4075</t>
  </si>
  <si>
    <t>Objekt:</t>
  </si>
  <si>
    <t>str - Vegetační střecha 2np a oprava střechy 3np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</si>
  <si>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</si>
  <si>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</si>
  <si>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</si>
  <si>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</si>
  <si>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</si>
  <si>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</si>
  <si>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</si>
  <si>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</si>
  <si>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</si>
  <si>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</si>
  <si>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</si>
  <si>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</si>
  <si>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</t>
  </si>
  <si>
    <t xml:space="preserve">      D2 - OCELOVÝ DRÁT POZINKOVANÝ DMTŽ</t>
  </si>
  <si>
    <t xml:space="preserve">      D3 - EKOLOGICKÁ LIKVIDACE MATERIÁLU</t>
  </si>
  <si>
    <t xml:space="preserve">      D4 - NEREZOVÉ PROVEDENÍ  DRÁT</t>
  </si>
  <si>
    <t xml:space="preserve">      D5 - PODPĚRA VEDENÍ</t>
  </si>
  <si>
    <t xml:space="preserve">      D6 - SVORKA HROMOSVODNÍ, UZEMŇOVACÍ</t>
  </si>
  <si>
    <t xml:space="preserve">      D8 - MONTÁŽNÍ PRÁCE</t>
  </si>
  <si>
    <t xml:space="preserve">      D9 - HODINOVE ZUCTOVACI SAZBY</t>
  </si>
  <si>
    <t xml:space="preserve">      D10 - KOORDINACE POSTUPU PRACI</t>
  </si>
  <si>
    <t xml:space="preserve">      D11 - PROVEDENI REVIZNICH ZKOUSEK DLE CSN 331500</t>
  </si>
  <si>
    <t xml:space="preserve">      D80 - Ostatní  </t>
  </si>
  <si>
    <t xml:space="preserve">    751 - Vzduchotechnika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</si>
  <si>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</si>
  <si>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</si>
  <si>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</si>
  <si>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</si>
  <si>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</si>
  <si>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</si>
  <si>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</si>
  <si>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</si>
  <si>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</si>
  <si>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</si>
  <si>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</si>
  <si>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</si>
  <si>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</si>
  <si>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</si>
  <si>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</si>
  <si>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</si>
  <si>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</si>
  <si>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</si>
  <si>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</si>
  <si>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</si>
  <si>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</si>
  <si>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</si>
  <si>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</si>
  <si>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</si>
  <si>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</si>
  <si>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</si>
  <si>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</si>
  <si>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95290141</t>
  </si>
  <si>
    <t>Vyčištění ostatních objektů při jakékoliv výšce podlaží</t>
  </si>
  <si>
    <t>m2</t>
  </si>
  <si>
    <t>4</t>
  </si>
  <si>
    <t>1867546291</t>
  </si>
  <si>
    <t>PP</t>
  </si>
  <si>
    <t xml:space="preserve">Vyčištění budov nebo objektů před předáním do užívání  ostatních objektů jakékoliv výšky podlaží</t>
  </si>
  <si>
    <t>9539401</t>
  </si>
  <si>
    <t>Stavební přípomoce profesím</t>
  </si>
  <si>
    <t>hr</t>
  </si>
  <si>
    <t>-1654884526</t>
  </si>
  <si>
    <t>3</t>
  </si>
  <si>
    <t>965042241</t>
  </si>
  <si>
    <t>Bourání podkladů pod dlažby nebo mazanin betonových nebo z litého asfaltu tl přes 100 mm pl přes 4 m2</t>
  </si>
  <si>
    <t>m3</t>
  </si>
  <si>
    <t>CS ÚRS 2020 01</t>
  </si>
  <si>
    <t>873352494</t>
  </si>
  <si>
    <t>Bourání mazanin betonových nebo z litého asfaltu tl. přes 100 mm, plochy přes 4 m2</t>
  </si>
  <si>
    <t>VV</t>
  </si>
  <si>
    <t xml:space="preserve">"dle skut"  psf*0,15</t>
  </si>
  <si>
    <t>985131411</t>
  </si>
  <si>
    <t>Očištění ploch stěn, rubu kleneb a podlah stlačeným vzduchem</t>
  </si>
  <si>
    <t>2142090068</t>
  </si>
  <si>
    <t>Očištění ploch stěn, rubu kleneb a podlah vysušení stlačeným vzduchem</t>
  </si>
  <si>
    <t>997</t>
  </si>
  <si>
    <t>Přesun sutě</t>
  </si>
  <si>
    <t>5</t>
  </si>
  <si>
    <t>997013113</t>
  </si>
  <si>
    <t>Vnitrostaveništní doprava suti a vybouraných hmot pro budovy v do 12 m s použitím mechanizace</t>
  </si>
  <si>
    <t>t</t>
  </si>
  <si>
    <t>1076273835</t>
  </si>
  <si>
    <t xml:space="preserve">Vnitrostaveništní doprava suti a vybouraných hmot  vodorovně do 50 m svisle s použitím mechanizace pro budovy a haly výšky přes 9 do 12 m</t>
  </si>
  <si>
    <t>6</t>
  </si>
  <si>
    <t>997013501</t>
  </si>
  <si>
    <t>Odvoz suti a vybouraných hmot na skládku nebo meziskládku do 1 km se složením</t>
  </si>
  <si>
    <t>2139035958</t>
  </si>
  <si>
    <t xml:space="preserve">Odvoz suti a vybouraných hmot na skládku nebo meziskládku  se složením, na vzdálenost do 1 km</t>
  </si>
  <si>
    <t>7</t>
  </si>
  <si>
    <t>997013509</t>
  </si>
  <si>
    <t>Příplatek k odvozu suti a vybouraných hmot na skládku ZKD 1 km přes 1 km</t>
  </si>
  <si>
    <t>1600350252</t>
  </si>
  <si>
    <t xml:space="preserve">Odvoz suti a vybouraných hmot na skládku nebo meziskládku  se složením, na vzdálenost Příplatek k ceně za každý další i započatý 1 km přes 1 km</t>
  </si>
  <si>
    <t>68,69*15 'Přepočtené koeficientem množství</t>
  </si>
  <si>
    <t>8</t>
  </si>
  <si>
    <t>997013631</t>
  </si>
  <si>
    <t>Poplatek za uložení na skládce (skládkovné) stavebního odpadu směsného kód odpadu 17 09 04</t>
  </si>
  <si>
    <t>-682820501</t>
  </si>
  <si>
    <t>Poplatek za uložení stavebního odpadu na skládce (skládkovné) směsného stavebního a demoličního zatříděného do Katalogu odpadů pod kódem 17 09 04</t>
  </si>
  <si>
    <t>997013645</t>
  </si>
  <si>
    <t>Poplatek za uložení na skládce (skládkovné) odpadu asfaltového bez dehtu kód odpadu 17 03 02</t>
  </si>
  <si>
    <t>-1219740589</t>
  </si>
  <si>
    <t>Poplatek za uložení stavebního odpadu na skládce (skládkovné) asfaltového bez obsahu dehtu zatříděného do Katalogu odpadů pod kódem 17 03 02</t>
  </si>
  <si>
    <t>PSV</t>
  </si>
  <si>
    <t>Práce a dodávky PSV</t>
  </si>
  <si>
    <t>712</t>
  </si>
  <si>
    <t>Povlakové krytiny</t>
  </si>
  <si>
    <t>10</t>
  </si>
  <si>
    <t>712300832</t>
  </si>
  <si>
    <t>Odstranění povlakové krytiny střech do 10° dvouvrstvé</t>
  </si>
  <si>
    <t>16</t>
  </si>
  <si>
    <t>-767316383</t>
  </si>
  <si>
    <t xml:space="preserve">Odstranění ze střech plochých do 10°  krytiny povlakové dvouvrstvé</t>
  </si>
  <si>
    <t>psa</t>
  </si>
  <si>
    <t>478</t>
  </si>
  <si>
    <t>Součet</t>
  </si>
  <si>
    <t>11</t>
  </si>
  <si>
    <t>712300831</t>
  </si>
  <si>
    <t>Odstranění povlakové krytiny střech do 10° jednovrstvé</t>
  </si>
  <si>
    <t>-971981193</t>
  </si>
  <si>
    <t xml:space="preserve">Odstranění ze střech plochých do 10°  krytiny povlakové jednovrstvé</t>
  </si>
  <si>
    <t xml:space="preserve">"folie"  psf</t>
  </si>
  <si>
    <t>12</t>
  </si>
  <si>
    <t>712311101</t>
  </si>
  <si>
    <t>Provedení povlakové krytiny střech do 10° za studena lakem penetračním nebo asfaltovým</t>
  </si>
  <si>
    <t>664481466</t>
  </si>
  <si>
    <t xml:space="preserve">Provedení povlakové krytiny střech plochých do 10° natěradly a tmely za studena  nátěrem lakem penetračním nebo asfaltovým</t>
  </si>
  <si>
    <t>13</t>
  </si>
  <si>
    <t>M</t>
  </si>
  <si>
    <t>11163150</t>
  </si>
  <si>
    <t>lak penetrační asfaltový</t>
  </si>
  <si>
    <t>32</t>
  </si>
  <si>
    <t>1825494115</t>
  </si>
  <si>
    <t>pps*0,0003</t>
  </si>
  <si>
    <t>14</t>
  </si>
  <si>
    <t>712331111</t>
  </si>
  <si>
    <t>Provedení povlakové krytiny střech do 10° podkladní vrstvy pásy na sucho samolepící</t>
  </si>
  <si>
    <t>1847569170</t>
  </si>
  <si>
    <t xml:space="preserve">Provedení povlakové krytiny střech plochých do 10° pásy na sucho  podkladní samolepící asfaltový pás</t>
  </si>
  <si>
    <t>pps+ll*0,3</t>
  </si>
  <si>
    <t>62852011</t>
  </si>
  <si>
    <t xml:space="preserve">pás asfaltový samolepicí modifikovaný SBS tl 3mm s vložkou ze skleněné rohože se  spalitelnou fólií nebo jemnozrnný minerálním posypem nebo textilií na horním povrchu</t>
  </si>
  <si>
    <t>-1026605916</t>
  </si>
  <si>
    <t>712341559</t>
  </si>
  <si>
    <t>Provedení povlakové krytiny střech do 10° pásy NAIP přitavením v plné ploše</t>
  </si>
  <si>
    <t>679039008</t>
  </si>
  <si>
    <t xml:space="preserve">Provedení povlakové krytiny střech plochých do 10° pásy přitavením  NAIP v plné ploše</t>
  </si>
  <si>
    <t>sbs*3</t>
  </si>
  <si>
    <t>17</t>
  </si>
  <si>
    <t>62853004</t>
  </si>
  <si>
    <t>pás asfaltový natavitelný modifikovaný SBS tl 4,0mm s vložkou ze skleněné tkaniny a spalitelnou PE fólií nebo jemnozrnný minerálním posypem na horním povrchu</t>
  </si>
  <si>
    <t>2088467107</t>
  </si>
  <si>
    <t>18</t>
  </si>
  <si>
    <t>62836110</t>
  </si>
  <si>
    <t>pás asfaltový natavitelný oxidovaný tl 4mm s vložkou z hliníkové fólie / hliníkové fólie s textilií, se spalitelnou PE folií nebo jemnozrnným minerálním posypem</t>
  </si>
  <si>
    <t>-1575810378</t>
  </si>
  <si>
    <t>19</t>
  </si>
  <si>
    <t>62855022</t>
  </si>
  <si>
    <t>pás asfaltový natavitelný modifikovaný SBS tl 5,3mm s odolností proti prorůstání kořínků s vložkou ze polyesterové rohože a hrubozrnným břidličným posypem na horním povrchu</t>
  </si>
  <si>
    <t>-643309481</t>
  </si>
  <si>
    <t>20</t>
  </si>
  <si>
    <t>712771221</t>
  </si>
  <si>
    <t>Provedení drenážní vrstvy vegetační střechy z plastových nopových fólií výšky nopů do 25 mm do 5°</t>
  </si>
  <si>
    <t>1466751055</t>
  </si>
  <si>
    <t>Provedení drenážní vrstvy vegetační střechy z plastových nopových fólií, výšky nopů do 25 mm, sklon střechy do 5°</t>
  </si>
  <si>
    <t>283230</t>
  </si>
  <si>
    <t>fólie profilovaná (nopová) drenážní HDPE s výškou nopů 20mm</t>
  </si>
  <si>
    <t>106079074</t>
  </si>
  <si>
    <t>22</t>
  </si>
  <si>
    <t>712771271</t>
  </si>
  <si>
    <t>Provedení filtrační vrstvy vegetační střechy z textilií sklon do 5°</t>
  </si>
  <si>
    <t>-1156742632</t>
  </si>
  <si>
    <t>Provedení filtrační vrstvy vegetační střechy z textilií kladených volně s přesahem, sklon střechy do 5°</t>
  </si>
  <si>
    <t>pps*2</t>
  </si>
  <si>
    <t>23</t>
  </si>
  <si>
    <t>69311060</t>
  </si>
  <si>
    <t>geotextilie netkaná separační, ochranná, filtrační, drenážní PP 200g/m2</t>
  </si>
  <si>
    <t>851404993</t>
  </si>
  <si>
    <t>pps*1,1</t>
  </si>
  <si>
    <t>24</t>
  </si>
  <si>
    <t>69311068</t>
  </si>
  <si>
    <t>geotextilie netkaná separační, ochranná, filtrační, drenážní PP 300g/m2</t>
  </si>
  <si>
    <t>715418022</t>
  </si>
  <si>
    <t>25</t>
  </si>
  <si>
    <t>712771401x</t>
  </si>
  <si>
    <t>Provedení vegetační vrstvy ze substrátu tloušťky do 100 mm vegetační střechy sklon do 5°</t>
  </si>
  <si>
    <t>-435186581</t>
  </si>
  <si>
    <t>Provedení vegetační vrstvy vegetační střechy ze substrátu, tloušťky do 100 mm, sklon střechy do 5°</t>
  </si>
  <si>
    <t>26</t>
  </si>
  <si>
    <t>1032101</t>
  </si>
  <si>
    <t>substrát vegetačních střech extenzivní suchomilných rostlin</t>
  </si>
  <si>
    <t>-1653057941</t>
  </si>
  <si>
    <t>pps*0,08</t>
  </si>
  <si>
    <t>27</t>
  </si>
  <si>
    <t>712771521</t>
  </si>
  <si>
    <t>Položení vegetační nebo trávníkové rohože vegetační střechy sklon do 5°</t>
  </si>
  <si>
    <t>-90404640</t>
  </si>
  <si>
    <t>Založení vegetace vegetační střechy položením vegetační nebo trávníkové rohože, sklon střechy do 5°</t>
  </si>
  <si>
    <t>28</t>
  </si>
  <si>
    <t>69334504x</t>
  </si>
  <si>
    <t>koberec rozchodníkový vegetačních střech</t>
  </si>
  <si>
    <t>-2029302990</t>
  </si>
  <si>
    <t>29</t>
  </si>
  <si>
    <t>712771601</t>
  </si>
  <si>
    <t>Provedení ochranných pásů z praného říčního kameniva šířky do 500 mm</t>
  </si>
  <si>
    <t>1085503807</t>
  </si>
  <si>
    <t>Provedení ochranných pásů vegetační střechy po obvodu střechy, v místech střešních prostupům napojení na zeď apod. z praného říčního kameniva, tloušťky do 100 mm, šířky do 500 mm</t>
  </si>
  <si>
    <t>kl*0,25*0,15+0,15*(0,6*1,4+0,8*0,8+0,9*1,1+0,9*2,1-0,55*0,4*4+8,75*1,3+2,15*0,65+0,8*0,8*3+1,35*0,9)</t>
  </si>
  <si>
    <t>0,15*(1,1*6,7+1,05*2,25-0,75*1,2)</t>
  </si>
  <si>
    <t>ka</t>
  </si>
  <si>
    <t>30</t>
  </si>
  <si>
    <t>58337401</t>
  </si>
  <si>
    <t>kamenivo dekorační (kačírek) frakce 8/16</t>
  </si>
  <si>
    <t>-1368420613</t>
  </si>
  <si>
    <t>31</t>
  </si>
  <si>
    <t>712771613</t>
  </si>
  <si>
    <t>Osazení ochranné kačírkové lišty navařením na hydroizolaci</t>
  </si>
  <si>
    <t>m</t>
  </si>
  <si>
    <t>-197746724</t>
  </si>
  <si>
    <t>Provedení ochranných pásů vegetační střechy osazení ochranné kačírkové lišty navařením na hydroizolaci</t>
  </si>
  <si>
    <t>69334040</t>
  </si>
  <si>
    <t>lišta kačírková výška 130mm Al</t>
  </si>
  <si>
    <t>2019604421</t>
  </si>
  <si>
    <t>kl*1,05</t>
  </si>
  <si>
    <t>33</t>
  </si>
  <si>
    <t>998712102</t>
  </si>
  <si>
    <t>Přesun hmot tonážní tonážní pro krytiny povlakové v objektech v do 12 m</t>
  </si>
  <si>
    <t>2003603990</t>
  </si>
  <si>
    <t>Přesun hmot pro povlakové krytiny stanovený z hmotnosti přesunovaného materiálu vodorovná dopravní vzdálenost do 50 m v objektech výšky přes 6 do 12 m</t>
  </si>
  <si>
    <t>713</t>
  </si>
  <si>
    <t>Izolace tepelné</t>
  </si>
  <si>
    <t>34</t>
  </si>
  <si>
    <t>713140814</t>
  </si>
  <si>
    <t>Odstranění tepelné izolace střech nadstřešní volně kladené z vláknitých materiálů nasáklých vodou tl přes 100 mm</t>
  </si>
  <si>
    <t>-350295283</t>
  </si>
  <si>
    <t>Odstranění tepelné izolace střech plochých z rohoží, pásů, dílců, desek, bloků nadstřešních izolací volně položených z vláknitých materiálů nasáklých vodou, tloušťka izolace přes 100 mm</t>
  </si>
  <si>
    <t>35</t>
  </si>
  <si>
    <t>713141131</t>
  </si>
  <si>
    <t>Montáž izolace tepelné střech plochých lepené za studena plně 1 vrstva rohoží, pásů, dílců, desek</t>
  </si>
  <si>
    <t>-1028419757</t>
  </si>
  <si>
    <t>Montáž tepelné izolace střech plochých rohožemi, pásy, deskami, dílci, bloky (izolační materiál ve specifikaci) přilepenými za studena zplna, jednovrstvá</t>
  </si>
  <si>
    <t>36</t>
  </si>
  <si>
    <t>28375992x</t>
  </si>
  <si>
    <t>deska EPS 150 do plochých střech a podlah λ=0,035 tl 180mm</t>
  </si>
  <si>
    <t>-1632810557</t>
  </si>
  <si>
    <t>pps*1,02</t>
  </si>
  <si>
    <t>37</t>
  </si>
  <si>
    <t>283759</t>
  </si>
  <si>
    <t>deska EPS 150 do plochých střech a podlah λ=0,035 ve spádu pr tl. 160mm</t>
  </si>
  <si>
    <t>-1400355221</t>
  </si>
  <si>
    <t>38</t>
  </si>
  <si>
    <t>998713102</t>
  </si>
  <si>
    <t>Přesun hmot tonážní pro izolace tepelné v objektech v do 12 m</t>
  </si>
  <si>
    <t>-2001309635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</si>
  <si>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</si>
  <si>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</si>
  <si>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</si>
  <si>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39</t>
  </si>
  <si>
    <t>721210824</t>
  </si>
  <si>
    <t>Demontáž vpustí střešních DN 150</t>
  </si>
  <si>
    <t>kus</t>
  </si>
  <si>
    <t>2034020814</t>
  </si>
  <si>
    <t xml:space="preserve">Demontáž kanalizačního příslušenství  střešních vtoků DN 150</t>
  </si>
  <si>
    <t>40</t>
  </si>
  <si>
    <t>72123321</t>
  </si>
  <si>
    <t>Střešní vtok polypropylen PP pro vegetační střechy svislý odtok DN 125</t>
  </si>
  <si>
    <t>-1956941820</t>
  </si>
  <si>
    <t>41</t>
  </si>
  <si>
    <t>998721102</t>
  </si>
  <si>
    <t>Přesun hmot tonážní pro vnitřní kanalizace v objektech v do 12 m</t>
  </si>
  <si>
    <t>216511164</t>
  </si>
  <si>
    <t xml:space="preserve">Přesun hmot pro vnitřní kanalizace  stanovený z hmotnosti přesunovaného materiálu vodorovná dopravní vzdálenost do 50 m v objektech výšky přes 6 do 12 m</t>
  </si>
  <si>
    <t>741</t>
  </si>
  <si>
    <t>Elektroinstalace</t>
  </si>
  <si>
    <t>D2</t>
  </si>
  <si>
    <t>OCELOVÝ DRÁT POZINKOVANÝ DMTŽ</t>
  </si>
  <si>
    <t>42</t>
  </si>
  <si>
    <t>Pol1</t>
  </si>
  <si>
    <t>FeZn-D8 (0,4kg/m), pevně</t>
  </si>
  <si>
    <t>1744610773</t>
  </si>
  <si>
    <t>D3</t>
  </si>
  <si>
    <t>EKOLOGICKÁ LIKVIDACE MATERIÁLU</t>
  </si>
  <si>
    <t>43</t>
  </si>
  <si>
    <t>Pol2</t>
  </si>
  <si>
    <t>snesení, odvoz,...</t>
  </si>
  <si>
    <t>kg</t>
  </si>
  <si>
    <t>-974215428</t>
  </si>
  <si>
    <t>D4</t>
  </si>
  <si>
    <t xml:space="preserve">NEREZOVÉ PROVEDENÍ  DRÁT</t>
  </si>
  <si>
    <t>44</t>
  </si>
  <si>
    <t>Pol3</t>
  </si>
  <si>
    <t>Drát 8 AlMgSi T/2 drát o 8mm AlMgSi T/2 (0,135kg/m) polotvrdý</t>
  </si>
  <si>
    <t>1474616607</t>
  </si>
  <si>
    <t>D5</t>
  </si>
  <si>
    <t>PODPĚRA VEDENÍ</t>
  </si>
  <si>
    <t>45</t>
  </si>
  <si>
    <t>Pol4</t>
  </si>
  <si>
    <t>EL99610101 pro falcovaný plech</t>
  </si>
  <si>
    <t>ks</t>
  </si>
  <si>
    <t>838075321</t>
  </si>
  <si>
    <t>D6</t>
  </si>
  <si>
    <t>SVORKA HROMOSVODNÍ, UZEMŇOVACÍ</t>
  </si>
  <si>
    <t>46</t>
  </si>
  <si>
    <t>Pol5</t>
  </si>
  <si>
    <t>SS spojovací</t>
  </si>
  <si>
    <t>986542626</t>
  </si>
  <si>
    <t>47</t>
  </si>
  <si>
    <t>Pol6</t>
  </si>
  <si>
    <t>SPb připojovací</t>
  </si>
  <si>
    <t>-12484162</t>
  </si>
  <si>
    <t>48</t>
  </si>
  <si>
    <t>Pol7</t>
  </si>
  <si>
    <t>SK křížová</t>
  </si>
  <si>
    <t>676131499</t>
  </si>
  <si>
    <t>49</t>
  </si>
  <si>
    <t>Pol8</t>
  </si>
  <si>
    <t>SOa okapová</t>
  </si>
  <si>
    <t>-385697805</t>
  </si>
  <si>
    <t>D8</t>
  </si>
  <si>
    <t>MONTÁŽNÍ PRÁCE</t>
  </si>
  <si>
    <t>50</t>
  </si>
  <si>
    <t>Pol12</t>
  </si>
  <si>
    <t>Tvarování mont.dílu</t>
  </si>
  <si>
    <t>-648322475</t>
  </si>
  <si>
    <t>D9</t>
  </si>
  <si>
    <t>HODINOVE ZUCTOVACI SAZBY</t>
  </si>
  <si>
    <t>51</t>
  </si>
  <si>
    <t>Pol13</t>
  </si>
  <si>
    <t>Uprava stavajiciho zarizeni</t>
  </si>
  <si>
    <t>hod</t>
  </si>
  <si>
    <t>670794078</t>
  </si>
  <si>
    <t>52</t>
  </si>
  <si>
    <t>Pol14</t>
  </si>
  <si>
    <t>Zabezpeceni pracoviste</t>
  </si>
  <si>
    <t>-1031379837</t>
  </si>
  <si>
    <t>D10</t>
  </si>
  <si>
    <t>KOORDINACE POSTUPU PRACI</t>
  </si>
  <si>
    <t>53</t>
  </si>
  <si>
    <t>Pol15</t>
  </si>
  <si>
    <t>S ostatnimi profesemi</t>
  </si>
  <si>
    <t>677951853</t>
  </si>
  <si>
    <t>D11</t>
  </si>
  <si>
    <t>PROVEDENI REVIZNICH ZKOUSEK DLE CSN 331500</t>
  </si>
  <si>
    <t>54</t>
  </si>
  <si>
    <t>Pol16</t>
  </si>
  <si>
    <t>Revizni technik</t>
  </si>
  <si>
    <t>-1120278314</t>
  </si>
  <si>
    <t>D80</t>
  </si>
  <si>
    <t xml:space="preserve">Ostatní  </t>
  </si>
  <si>
    <t>55</t>
  </si>
  <si>
    <t>D15.1</t>
  </si>
  <si>
    <t>PPV</t>
  </si>
  <si>
    <t>Kč</t>
  </si>
  <si>
    <t>64</t>
  </si>
  <si>
    <t>-1924379829</t>
  </si>
  <si>
    <t>751</t>
  </si>
  <si>
    <t>Vzduchotechnika</t>
  </si>
  <si>
    <t>56</t>
  </si>
  <si>
    <t>7511101</t>
  </si>
  <si>
    <t>Úpravy klimatizace, změna a úprava soklů, dle VD</t>
  </si>
  <si>
    <t>kč</t>
  </si>
  <si>
    <t>-1273980526</t>
  </si>
  <si>
    <t>762</t>
  </si>
  <si>
    <t>Konstrukce tesařské</t>
  </si>
  <si>
    <t>57</t>
  </si>
  <si>
    <t>762341832</t>
  </si>
  <si>
    <t>Demontáž bednění střech z desek tvrdých</t>
  </si>
  <si>
    <t>-572336949</t>
  </si>
  <si>
    <t xml:space="preserve">Demontáž bednění a laťování  bednění střech rovných, obloukových, sklonu do 60° se všemi nadstřešními konstrukcemi z desek tvrdých (cementotřískových, dřevoštěpkových apod.)</t>
  </si>
  <si>
    <t>58</t>
  </si>
  <si>
    <t>762512811</t>
  </si>
  <si>
    <t>Demontáž kce podkladového roštu</t>
  </si>
  <si>
    <t>-1398498566</t>
  </si>
  <si>
    <t xml:space="preserve">Demontáž podlahové konstrukce podkladové  roštu podkladového</t>
  </si>
  <si>
    <t>764</t>
  </si>
  <si>
    <t>Konstrukce klempířské</t>
  </si>
  <si>
    <t>59</t>
  </si>
  <si>
    <t>764002871</t>
  </si>
  <si>
    <t>Demontáž lemování zdí do suti</t>
  </si>
  <si>
    <t>1662633824</t>
  </si>
  <si>
    <t>Demontáž klempířských konstrukcí lemování zdí do suti</t>
  </si>
  <si>
    <t>60</t>
  </si>
  <si>
    <t>764001821</t>
  </si>
  <si>
    <t>Demontáž krytiny ze svitků nebo tabulí do suti</t>
  </si>
  <si>
    <t>-1729497718</t>
  </si>
  <si>
    <t>Demontáž klempířských konstrukcí krytiny ze svitků nebo tabulí do suti</t>
  </si>
  <si>
    <t xml:space="preserve">"pod vzt"  0,8*(5,7+3,3)+(0,8*4+3,3+5,7)*0,3</t>
  </si>
  <si>
    <t>61</t>
  </si>
  <si>
    <t>764111671</t>
  </si>
  <si>
    <t>Krytina železobetonových desek z Pz plechu s povrchovou úpravou</t>
  </si>
  <si>
    <t>-1524825892</t>
  </si>
  <si>
    <t>Krytina ze svitků nebo z taškových tabulí z pozinkovaného plechu s povrchovou úpravou s úpravou u okapů, prostupů a výčnělků desek železobetonových (vstupní stříška)</t>
  </si>
  <si>
    <t xml:space="preserve">"vzt k8"  a1</t>
  </si>
  <si>
    <t>62</t>
  </si>
  <si>
    <t>764311613</t>
  </si>
  <si>
    <t>Lemování rovných zdí střech s krytinou skládanou z Pz s povrchovou úpravou rš 250 mm</t>
  </si>
  <si>
    <t>2030831692</t>
  </si>
  <si>
    <t>Lemování zdí z pozinkovaného plechu s povrchovou úpravou boční nebo horní rovné, střech s krytinou skládanou mimo prejzovou rš 250 mm</t>
  </si>
  <si>
    <t xml:space="preserve">"k7"  </t>
  </si>
  <si>
    <t>2*(6,693+16,664+6,693)+11,885+13,885+6,693*2+1,875*2+(11,885-5,2)+16,64+0,8*3+10+6,693+0,85*2</t>
  </si>
  <si>
    <t>15,3+13,885-6,798+0,8*2+16,664+3,2+6,8+10,25</t>
  </si>
  <si>
    <t>63</t>
  </si>
  <si>
    <t>998764102</t>
  </si>
  <si>
    <t>Přesun hmot tonážní pro konstrukce klempířské v objektech v do 12 m</t>
  </si>
  <si>
    <t>571896086</t>
  </si>
  <si>
    <t>Přesun hmot pro konstrukce klempířské stanovený z hmotnosti přesunovaného materiálu vodorovná dopravní vzdálenost do 50 m v objektech výšky přes 6 do 12 m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</si>
  <si>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</si>
  <si>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</si>
  <si>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</si>
  <si>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</si>
  <si>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</si>
  <si>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</si>
  <si>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</si>
  <si>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37678724</t>
  </si>
  <si>
    <t>013294000</t>
  </si>
  <si>
    <t>Ostatní dokumentace</t>
  </si>
  <si>
    <t>918821919</t>
  </si>
  <si>
    <t>P</t>
  </si>
  <si>
    <t>Poznámka k položce:_x000d_
výrobní dokumentace</t>
  </si>
  <si>
    <t>VRN3</t>
  </si>
  <si>
    <t>Zařízení staveniště</t>
  </si>
  <si>
    <t>66</t>
  </si>
  <si>
    <t>030001000</t>
  </si>
  <si>
    <t>-1963987828</t>
  </si>
  <si>
    <t>67</t>
  </si>
  <si>
    <t>035103001</t>
  </si>
  <si>
    <t>Pronájem ploch zařízení staveniště - zábor veřejného pozemku - dle skut</t>
  </si>
  <si>
    <t>CS ÚRS 2019 01</t>
  </si>
  <si>
    <t>137754574</t>
  </si>
  <si>
    <t>Pronájem ploch</t>
  </si>
  <si>
    <t>VRN4</t>
  </si>
  <si>
    <t>Inženýrská činnost</t>
  </si>
  <si>
    <t>68</t>
  </si>
  <si>
    <t>043194000</t>
  </si>
  <si>
    <t>Ostatní zkoušky - dle skut</t>
  </si>
  <si>
    <t>1242944328</t>
  </si>
  <si>
    <t>Ostatní zkoušky</t>
  </si>
  <si>
    <t>VRN7</t>
  </si>
  <si>
    <t>Provozní vlivy</t>
  </si>
  <si>
    <t>69</t>
  </si>
  <si>
    <t>070001000</t>
  </si>
  <si>
    <t>-804246803</t>
  </si>
  <si>
    <t>70</t>
  </si>
  <si>
    <t>07210301</t>
  </si>
  <si>
    <t>Zajištění DIO komunikace</t>
  </si>
  <si>
    <t>1430773486</t>
  </si>
  <si>
    <t xml:space="preserve">Zajištění DIO komunikace  </t>
  </si>
  <si>
    <t>VRN9</t>
  </si>
  <si>
    <t>Ostatní náklady</t>
  </si>
  <si>
    <t>71</t>
  </si>
  <si>
    <t>091504000</t>
  </si>
  <si>
    <t>Náklady související s publikační činností</t>
  </si>
  <si>
    <t>1395043921</t>
  </si>
  <si>
    <t>SEZNAM FIGUR</t>
  </si>
  <si>
    <t>Výměra</t>
  </si>
  <si>
    <t xml:space="preserve"> str</t>
  </si>
  <si>
    <t>Použití figury:</t>
  </si>
  <si>
    <t xml:space="preserve">"část kačírku tl. 250 mm"  </t>
  </si>
  <si>
    <t>2*(6,693+16,664+6,693)-0,25*4+14,7+3,3+0,6+0,9+1,2+0,3+8,7+3,55+0,8*3+5,5+6,2+0,9+5,7+9,8</t>
  </si>
  <si>
    <t>9,6+6,193+3,2+1,8+14,2+4,1+12,7</t>
  </si>
  <si>
    <t>""pro ostatní šíře"</t>
  </si>
  <si>
    <t>0,6+1,4+0,4+0,5+0,35+0,8*2+0,65+1,7+1,8+6,4+0,6+0,8*4*3+0,65*2+1,35+6,7+2,25</t>
  </si>
  <si>
    <t>zp</t>
  </si>
  <si>
    <t>416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</si>
</sst>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5938" style="1" customWidth="1"/>
    <col min="2" max="2" width="1.667969" style="1" customWidth="1"/>
    <col min="3" max="3" width="4.105469" style="1" customWidth="1"/>
    <col min="4" max="4" width="2.664063" style="1" customWidth="1"/>
    <col min="5" max="5" width="2.664063" style="1" customWidth="1"/>
    <col min="6" max="6" width="2.664063" style="1" customWidth="1"/>
    <col min="7" max="7" width="2.664063" style="1" customWidth="1"/>
    <col min="8" max="8" width="2.664063" style="1" customWidth="1"/>
    <col min="9" max="9" width="2.664063" style="1" customWidth="1"/>
    <col min="10" max="10" width="2.664063" style="1" customWidth="1"/>
    <col min="11" max="11" width="2.664063" style="1" customWidth="1"/>
    <col min="12" max="12" width="2.664063" style="1" customWidth="1"/>
    <col min="13" max="13" width="2.664063" style="1" customWidth="1"/>
    <col min="14" max="14" width="2.664063" style="1" customWidth="1"/>
    <col min="15" max="15" width="2.664063" style="1" customWidth="1"/>
    <col min="16" max="16" width="2.664063" style="1" customWidth="1"/>
    <col min="17" max="17" width="2.664063" style="1" customWidth="1"/>
    <col min="18" max="18" width="2.664063" style="1" customWidth="1"/>
    <col min="19" max="19" width="2.664063" style="1" customWidth="1"/>
    <col min="20" max="20" width="2.664063" style="1" customWidth="1"/>
    <col min="21" max="21" width="2.664063" style="1" customWidth="1"/>
    <col min="22" max="22" width="2.664063" style="1" customWidth="1"/>
    <col min="23" max="23" width="2.664063" style="1" customWidth="1"/>
    <col min="24" max="24" width="2.664063" style="1" customWidth="1"/>
    <col min="25" max="25" width="2.664063" style="1" customWidth="1"/>
    <col min="26" max="26" width="2.664063" style="1" customWidth="1"/>
    <col min="27" max="27" width="2.664063" style="1" customWidth="1"/>
    <col min="28" max="28" width="2.664063" style="1" customWidth="1"/>
    <col min="29" max="29" width="2.664063" style="1" customWidth="1"/>
    <col min="30" max="30" width="2.664063" style="1" customWidth="1"/>
    <col min="31" max="31" width="2.664063" style="1" customWidth="1"/>
    <col min="32" max="32" width="2.664063" style="1" customWidth="1"/>
    <col min="33" max="33" width="2.664063" style="1" customWidth="1"/>
    <col min="34" max="34" width="3.335938" style="1" customWidth="1"/>
    <col min="35" max="35" width="47.44531" style="1" customWidth="1"/>
    <col min="36" max="36" width="2.445313" style="1" customWidth="1"/>
    <col min="37" max="37" width="2.445313" style="1" customWidth="1"/>
    <col min="38" max="38" width="8.335938" style="1" customWidth="1"/>
    <col min="39" max="39" width="3.335938" style="1" customWidth="1"/>
    <col min="40" max="40" width="13.33594" style="1" customWidth="1"/>
    <col min="41" max="41" width="7.445313" style="1" customWidth="1"/>
    <col min="42" max="42" width="4.105469" style="1" customWidth="1"/>
    <col min="43" max="43" width="15.66406" style="1" hidden="1" customWidth="1"/>
    <col min="44" max="44" width="13.66406" style="1" customWidth="1"/>
    <col min="45" max="45" width="25.77734" style="1" hidden="1" customWidth="1"/>
    <col min="46" max="46" width="25.77734" style="1" hidden="1" customWidth="1"/>
    <col min="47" max="47" width="25.77734" style="1" hidden="1" customWidth="1"/>
    <col min="48" max="48" width="21.66406" style="1" hidden="1" customWidth="1"/>
    <col min="49" max="49" width="21.66406" style="1" hidden="1" customWidth="1"/>
    <col min="50" max="50" width="24.99609" style="1" hidden="1" customWidth="1"/>
    <col min="51" max="51" width="24.99609" style="1" hidden="1" customWidth="1"/>
    <col min="52" max="52" width="21.66406" style="1" hidden="1" customWidth="1"/>
    <col min="53" max="53" width="19.10547" style="1" hidden="1" customWidth="1"/>
    <col min="54" max="54" width="24.99609" style="1" hidden="1" customWidth="1"/>
    <col min="55" max="55" width="21.66406" style="1" hidden="1" customWidth="1"/>
    <col min="56" max="56" width="19.10547" style="1" hidden="1" customWidth="1"/>
    <col min="57" max="57" width="66.44531" style="1" customWidth="1"/>
    <col min="71" max="71" width="8.886719" style="1" hidden="1"/>
    <col min="72" max="72" width="8.886719" style="1" hidden="1"/>
    <col min="73" max="73" width="8.886719" style="1" hidden="1"/>
    <col min="74" max="74" width="8.886719" style="1" hidden="1"/>
    <col min="75" max="75" width="8.886719" style="1" hidden="1"/>
    <col min="76" max="76" width="8.886719" style="1" hidden="1"/>
    <col min="77" max="77" width="8.886719" style="1" hidden="1"/>
    <col min="78" max="78" width="8.886719" style="1" hidden="1"/>
    <col min="79" max="79" width="8.886719" style="1" hidden="1"/>
    <col min="80" max="80" width="8.886719" style="1" hidden="1"/>
    <col min="81" max="81" width="8.886719" style="1" hidden="1"/>
    <col min="82" max="82" width="8.886719" style="1" hidden="1"/>
    <col min="83" max="83" width="8.886719" style="1" hidden="1"/>
    <col min="84" max="84" width="8.886719" style="1" hidden="1"/>
    <col min="85" max="85" width="8.886719" style="1" hidden="1"/>
    <col min="86" max="86" width="8.886719" style="1" hidden="1"/>
    <col min="87" max="87" width="8.886719" style="1" hidden="1"/>
    <col min="88" max="88" width="8.886719" style="1" hidden="1"/>
    <col min="89" max="89" width="8.886719" style="1" hidden="1"/>
    <col min="90" max="90" width="8.886719" style="1" hidden="1"/>
    <col min="91" max="91" width="8.886719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4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zzz_khk_2a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střechy nad 2NP a nad 3NP - uznatelné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Hradec Králové, Hradecká 1690/2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18. 11. 2020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4.9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4.9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0001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6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'str - Vegetační střecha 2...'!J30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'str - Vegetační střecha 2...'!P143</f>
        <v>0</v>
      </c>
      <c r="AV95" s="128">
        <f>'str - Vegetační střecha 2...'!J33</f>
        <v>0</v>
      </c>
      <c r="AW95" s="128">
        <f>'str - Vegetační střecha 2...'!J34</f>
        <v>0</v>
      </c>
      <c r="AX95" s="128">
        <f>'str - Vegetační střecha 2...'!J35</f>
        <v>0</v>
      </c>
      <c r="AY95" s="128">
        <f>'str - Vegetační střecha 2...'!J36</f>
        <v>0</v>
      </c>
      <c r="AZ95" s="128">
        <f>'str - Vegetační střecha 2...'!F33</f>
        <v>0</v>
      </c>
      <c r="BA95" s="128">
        <f>'str - Vegetační střecha 2...'!F34</f>
        <v>0</v>
      </c>
      <c r="BB95" s="128">
        <f>'str - Vegetační střecha 2...'!F35</f>
        <v>0</v>
      </c>
      <c r="BC95" s="128">
        <f>'str - Vegetační střecha 2...'!F36</f>
        <v>0</v>
      </c>
      <c r="BD95" s="130">
        <f>'str - Vegetační střecha 2...'!F37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2Nt/t7FQ06s6z4q7n/Rrf8bji1LWCKLorYK3pC1yKNhHNDIDQ+I4etai/XVMz0IQ7Uvdr66iY50FoTFn3FoDoA==" hashValue="b1Vp4b+XmW4azclsevrv/Jpk+JWUu57zeZ6Nc8LiJ79YPDo9UaXWZHEtN4cTGXLFh2zq94OKE1rO7MX67Rleh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tr - Vegetační střecha 2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3.99609" style="1" customWidth="1"/>
    <col min="9" max="9" width="15.77734" style="1" customWidth="1"/>
    <col min="10" max="10" width="22.33594" style="1" customWidth="1"/>
    <col min="11" max="11" width="22.33594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  <c r="AZ2" s="132" t="s">
        <v>85</v>
      </c>
      <c r="BA2" s="132" t="s">
        <v>1</v>
      </c>
      <c r="BB2" s="132" t="s">
        <v>1</v>
      </c>
      <c r="BC2" s="132" t="s">
        <v>86</v>
      </c>
      <c r="BD2" s="132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84</v>
      </c>
      <c r="AZ3" s="132" t="s">
        <v>87</v>
      </c>
      <c r="BA3" s="132" t="s">
        <v>1</v>
      </c>
      <c r="BB3" s="132" t="s">
        <v>1</v>
      </c>
      <c r="BC3" s="132" t="s">
        <v>88</v>
      </c>
      <c r="BD3" s="132" t="s">
        <v>84</v>
      </c>
    </row>
    <row r="4" s="1" customFormat="1" ht="24.96" customHeight="1">
      <c r="B4" s="20"/>
      <c r="D4" s="135" t="s">
        <v>89</v>
      </c>
      <c r="L4" s="20"/>
      <c r="M4" s="136" t="s">
        <v>10</v>
      </c>
      <c r="AT4" s="17" t="s">
        <v>4</v>
      </c>
      <c r="AZ4" s="132" t="s">
        <v>90</v>
      </c>
      <c r="BA4" s="132" t="s">
        <v>1</v>
      </c>
      <c r="BB4" s="132" t="s">
        <v>1</v>
      </c>
      <c r="BC4" s="132" t="s">
        <v>91</v>
      </c>
      <c r="BD4" s="132" t="s">
        <v>84</v>
      </c>
    </row>
    <row r="5" s="1" customFormat="1" ht="6.96" customHeight="1">
      <c r="B5" s="20"/>
      <c r="L5" s="20"/>
      <c r="AZ5" s="132" t="s">
        <v>92</v>
      </c>
      <c r="BA5" s="132" t="s">
        <v>1</v>
      </c>
      <c r="BB5" s="132" t="s">
        <v>1</v>
      </c>
      <c r="BC5" s="132" t="s">
        <v>93</v>
      </c>
      <c r="BD5" s="132" t="s">
        <v>84</v>
      </c>
    </row>
    <row r="6" s="1" customFormat="1" ht="12" customHeight="1">
      <c r="B6" s="20"/>
      <c r="D6" s="137" t="s">
        <v>16</v>
      </c>
      <c r="L6" s="20"/>
      <c r="AZ6" s="132" t="s">
        <v>94</v>
      </c>
      <c r="BA6" s="132" t="s">
        <v>1</v>
      </c>
      <c r="BB6" s="132" t="s">
        <v>1</v>
      </c>
      <c r="BC6" s="132" t="s">
        <v>95</v>
      </c>
      <c r="BD6" s="132" t="s">
        <v>84</v>
      </c>
    </row>
    <row r="7" s="1" customFormat="1" ht="14.5" customHeight="1">
      <c r="B7" s="20"/>
      <c r="E7" s="138" t="str">
        <f>'Rekapitulace stavby'!K6</f>
        <v>Stavební úpravy střechy nad 2NP a nad 3NP - uznatelné</v>
      </c>
      <c r="F7" s="137"/>
      <c r="G7" s="137"/>
      <c r="H7" s="137"/>
      <c r="L7" s="20"/>
      <c r="AZ7" s="132" t="s">
        <v>96</v>
      </c>
      <c r="BA7" s="132" t="s">
        <v>1</v>
      </c>
      <c r="BB7" s="132" t="s">
        <v>1</v>
      </c>
      <c r="BC7" s="132" t="s">
        <v>97</v>
      </c>
      <c r="BD7" s="132" t="s">
        <v>84</v>
      </c>
    </row>
    <row r="8" s="2" customFormat="1" ht="12" customHeight="1">
      <c r="A8" s="38"/>
      <c r="B8" s="44"/>
      <c r="C8" s="38"/>
      <c r="D8" s="137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4.5" customHeight="1">
      <c r="A9" s="38"/>
      <c r="B9" s="44"/>
      <c r="C9" s="38"/>
      <c r="D9" s="38"/>
      <c r="E9" s="139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21</v>
      </c>
      <c r="G12" s="38"/>
      <c r="H12" s="38"/>
      <c r="I12" s="137" t="s">
        <v>22</v>
      </c>
      <c r="J12" s="141" t="str">
        <f>'Rekapitulace stavby'!AN8</f>
        <v>18. 11. 2020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tr">
        <f>IF('Rekapitulace stavby'!E11="","",'Rekapitulace stavby'!E11)</f>
        <v xml:space="preserve"> </v>
      </c>
      <c r="F15" s="38"/>
      <c r="G15" s="38"/>
      <c r="H15" s="38"/>
      <c r="I15" s="137" t="s">
        <v>27</v>
      </c>
      <c r="J15" s="140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28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30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27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31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27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34</v>
      </c>
      <c r="E30" s="38"/>
      <c r="F30" s="38"/>
      <c r="G30" s="38"/>
      <c r="H30" s="38"/>
      <c r="I30" s="38"/>
      <c r="J30" s="148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36</v>
      </c>
      <c r="G32" s="38"/>
      <c r="H32" s="38"/>
      <c r="I32" s="149" t="s">
        <v>35</v>
      </c>
      <c r="J32" s="149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38</v>
      </c>
      <c r="E33" s="137" t="s">
        <v>39</v>
      </c>
      <c r="F33" s="151">
        <f>ROUND((SUM(BE143:BE351)),  2)</f>
        <v>0</v>
      </c>
      <c r="G33" s="38"/>
      <c r="H33" s="38"/>
      <c r="I33" s="152">
        <v>0.20999999999999999</v>
      </c>
      <c r="J33" s="151">
        <f>ROUND(((SUM(BE143:BE351))*I33),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40</v>
      </c>
      <c r="F34" s="151">
        <f>ROUND((SUM(BF143:BF351)),  2)</f>
        <v>0</v>
      </c>
      <c r="G34" s="38"/>
      <c r="H34" s="38"/>
      <c r="I34" s="152">
        <v>0.14999999999999999</v>
      </c>
      <c r="J34" s="151">
        <f>ROUND(((SUM(BF143:BF351))*I34),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41</v>
      </c>
      <c r="F35" s="151">
        <f>ROUND((SUM(BG143:BG351)), 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42</v>
      </c>
      <c r="F36" s="151">
        <f>ROUND((SUM(BH143:BH351)), 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43</v>
      </c>
      <c r="F37" s="151">
        <f>ROUND((SUM(BI143:BI351)), 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4.5" customHeight="1">
      <c r="A85" s="38"/>
      <c r="B85" s="39"/>
      <c r="C85" s="40"/>
      <c r="D85" s="40"/>
      <c r="E85" s="171" t="str">
        <f>E7</f>
        <v>Stavební úpravy střechy nad 2NP a nad 3NP - uznatelné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4.5" customHeight="1">
      <c r="A87" s="38"/>
      <c r="B87" s="39"/>
      <c r="C87" s="40"/>
      <c r="D87" s="40"/>
      <c r="E87" s="76" t="str">
        <f>E9</f>
        <v>str - Vegetační střecha 2np a oprava střechy 3np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Hradec Králové, Hradecká 1690/2 </v>
      </c>
      <c r="G89" s="40"/>
      <c r="H89" s="40"/>
      <c r="I89" s="32" t="s">
        <v>22</v>
      </c>
      <c r="J89" s="79" t="str">
        <f>IF(J12="","",J12)</f>
        <v>18. 11. 2020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4.9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4.9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103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107</v>
      </c>
      <c r="E99" s="185"/>
      <c r="F99" s="185"/>
      <c r="G99" s="185"/>
      <c r="H99" s="185"/>
      <c r="I99" s="185"/>
      <c r="J99" s="186">
        <f>J156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108</v>
      </c>
      <c r="E100" s="179"/>
      <c r="F100" s="179"/>
      <c r="G100" s="179"/>
      <c r="H100" s="179"/>
      <c r="I100" s="179"/>
      <c r="J100" s="180">
        <f>J168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83"/>
      <c r="D101" s="184" t="s">
        <v>109</v>
      </c>
      <c r="E101" s="185"/>
      <c r="F101" s="185"/>
      <c r="G101" s="185"/>
      <c r="H101" s="185"/>
      <c r="I101" s="185"/>
      <c r="J101" s="186">
        <f>J169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J240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111</v>
      </c>
      <c r="E103" s="185"/>
      <c r="F103" s="185"/>
      <c r="G103" s="185"/>
      <c r="H103" s="185"/>
      <c r="I103" s="185"/>
      <c r="J103" s="186">
        <f>J255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112</v>
      </c>
      <c r="E104" s="185"/>
      <c r="F104" s="185"/>
      <c r="G104" s="185"/>
      <c r="H104" s="185"/>
      <c r="I104" s="185"/>
      <c r="J104" s="186">
        <f>J262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2"/>
      <c r="C105" s="183"/>
      <c r="D105" s="184" t="s">
        <v>113</v>
      </c>
      <c r="E105" s="185"/>
      <c r="F105" s="185"/>
      <c r="G105" s="185"/>
      <c r="H105" s="185"/>
      <c r="I105" s="185"/>
      <c r="J105" s="186">
        <f>J263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2"/>
      <c r="C106" s="183"/>
      <c r="D106" s="184" t="s">
        <v>114</v>
      </c>
      <c r="E106" s="185"/>
      <c r="F106" s="185"/>
      <c r="G106" s="185"/>
      <c r="H106" s="185"/>
      <c r="I106" s="185"/>
      <c r="J106" s="186">
        <f>J266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2"/>
      <c r="C107" s="183"/>
      <c r="D107" s="184" t="s">
        <v>115</v>
      </c>
      <c r="E107" s="185"/>
      <c r="F107" s="185"/>
      <c r="G107" s="185"/>
      <c r="H107" s="185"/>
      <c r="I107" s="185"/>
      <c r="J107" s="186">
        <f>J269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2"/>
      <c r="C108" s="183"/>
      <c r="D108" s="184" t="s">
        <v>116</v>
      </c>
      <c r="E108" s="185"/>
      <c r="F108" s="185"/>
      <c r="G108" s="185"/>
      <c r="H108" s="185"/>
      <c r="I108" s="185"/>
      <c r="J108" s="186">
        <f>J272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82"/>
      <c r="C109" s="183"/>
      <c r="D109" s="184" t="s">
        <v>117</v>
      </c>
      <c r="E109" s="185"/>
      <c r="F109" s="185"/>
      <c r="G109" s="185"/>
      <c r="H109" s="185"/>
      <c r="I109" s="185"/>
      <c r="J109" s="186">
        <f>J275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82"/>
      <c r="C110" s="183"/>
      <c r="D110" s="184" t="s">
        <v>118</v>
      </c>
      <c r="E110" s="185"/>
      <c r="F110" s="185"/>
      <c r="G110" s="185"/>
      <c r="H110" s="185"/>
      <c r="I110" s="185"/>
      <c r="J110" s="186">
        <f>J284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82"/>
      <c r="C111" s="183"/>
      <c r="D111" s="184" t="s">
        <v>119</v>
      </c>
      <c r="E111" s="185"/>
      <c r="F111" s="185"/>
      <c r="G111" s="185"/>
      <c r="H111" s="185"/>
      <c r="I111" s="185"/>
      <c r="J111" s="186">
        <f>J287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82"/>
      <c r="C112" s="183"/>
      <c r="D112" s="184" t="s">
        <v>120</v>
      </c>
      <c r="E112" s="185"/>
      <c r="F112" s="185"/>
      <c r="G112" s="185"/>
      <c r="H112" s="185"/>
      <c r="I112" s="185"/>
      <c r="J112" s="186">
        <f>J292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82"/>
      <c r="C113" s="183"/>
      <c r="D113" s="184" t="s">
        <v>121</v>
      </c>
      <c r="E113" s="185"/>
      <c r="F113" s="185"/>
      <c r="G113" s="185"/>
      <c r="H113" s="185"/>
      <c r="I113" s="185"/>
      <c r="J113" s="186">
        <f>J295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82"/>
      <c r="C114" s="183"/>
      <c r="D114" s="184" t="s">
        <v>122</v>
      </c>
      <c r="E114" s="185"/>
      <c r="F114" s="185"/>
      <c r="G114" s="185"/>
      <c r="H114" s="185"/>
      <c r="I114" s="185"/>
      <c r="J114" s="186">
        <f>J298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123</v>
      </c>
      <c r="E115" s="185"/>
      <c r="F115" s="185"/>
      <c r="G115" s="185"/>
      <c r="H115" s="185"/>
      <c r="I115" s="185"/>
      <c r="J115" s="186">
        <f>J301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124</v>
      </c>
      <c r="E116" s="185"/>
      <c r="F116" s="185"/>
      <c r="G116" s="185"/>
      <c r="H116" s="185"/>
      <c r="I116" s="185"/>
      <c r="J116" s="186">
        <f>J304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125</v>
      </c>
      <c r="E117" s="185"/>
      <c r="F117" s="185"/>
      <c r="G117" s="185"/>
      <c r="H117" s="185"/>
      <c r="I117" s="185"/>
      <c r="J117" s="186">
        <f>J311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6"/>
      <c r="C118" s="177"/>
      <c r="D118" s="178" t="s">
        <v>126</v>
      </c>
      <c r="E118" s="179"/>
      <c r="F118" s="179"/>
      <c r="G118" s="179"/>
      <c r="H118" s="179"/>
      <c r="I118" s="179"/>
      <c r="J118" s="180">
        <f>J329</f>
        <v>0</v>
      </c>
      <c r="K118" s="177"/>
      <c r="L118" s="18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2"/>
      <c r="C119" s="183"/>
      <c r="D119" s="184" t="s">
        <v>127</v>
      </c>
      <c r="E119" s="185"/>
      <c r="F119" s="185"/>
      <c r="G119" s="185"/>
      <c r="H119" s="185"/>
      <c r="I119" s="185"/>
      <c r="J119" s="186">
        <f>J330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128</v>
      </c>
      <c r="E120" s="185"/>
      <c r="F120" s="185"/>
      <c r="G120" s="185"/>
      <c r="H120" s="185"/>
      <c r="I120" s="185"/>
      <c r="J120" s="186">
        <f>J336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2"/>
      <c r="C121" s="183"/>
      <c r="D121" s="184" t="s">
        <v>129</v>
      </c>
      <c r="E121" s="185"/>
      <c r="F121" s="185"/>
      <c r="G121" s="185"/>
      <c r="H121" s="185"/>
      <c r="I121" s="185"/>
      <c r="J121" s="186">
        <f>J341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130</v>
      </c>
      <c r="E122" s="185"/>
      <c r="F122" s="185"/>
      <c r="G122" s="185"/>
      <c r="H122" s="185"/>
      <c r="I122" s="185"/>
      <c r="J122" s="186">
        <f>J344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2"/>
      <c r="C123" s="183"/>
      <c r="D123" s="184" t="s">
        <v>131</v>
      </c>
      <c r="E123" s="185"/>
      <c r="F123" s="185"/>
      <c r="G123" s="185"/>
      <c r="H123" s="185"/>
      <c r="I123" s="185"/>
      <c r="J123" s="186">
        <f>J349</f>
        <v>0</v>
      </c>
      <c r="K123" s="183"/>
      <c r="L123" s="18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132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4.5" customHeight="1">
      <c r="A133" s="38"/>
      <c r="B133" s="39"/>
      <c r="C133" s="40"/>
      <c r="D133" s="40"/>
      <c r="E133" s="171" t="str">
        <f>E7</f>
        <v>Stavební úpravy střechy nad 2NP a nad 3NP - uznatelné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98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4.5" customHeight="1">
      <c r="A135" s="38"/>
      <c r="B135" s="39"/>
      <c r="C135" s="40"/>
      <c r="D135" s="40"/>
      <c r="E135" s="76" t="str">
        <f>E9</f>
        <v>str - Vegetační střecha 2np a oprava střechy 3np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 xml:space="preserve">Hradec Králové, Hradecká 1690/2 </v>
      </c>
      <c r="G137" s="40"/>
      <c r="H137" s="40"/>
      <c r="I137" s="32" t="s">
        <v>22</v>
      </c>
      <c r="J137" s="79" t="str">
        <f>IF(J12="","",J12)</f>
        <v>18. 11. 2020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4.9" customHeight="1">
      <c r="A139" s="38"/>
      <c r="B139" s="39"/>
      <c r="C139" s="32" t="s">
        <v>24</v>
      </c>
      <c r="D139" s="40"/>
      <c r="E139" s="40"/>
      <c r="F139" s="27" t="str">
        <f>E15</f>
        <v xml:space="preserve"> </v>
      </c>
      <c r="G139" s="40"/>
      <c r="H139" s="40"/>
      <c r="I139" s="32" t="s">
        <v>30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4.9" customHeight="1">
      <c r="A140" s="38"/>
      <c r="B140" s="39"/>
      <c r="C140" s="32" t="s">
        <v>28</v>
      </c>
      <c r="D140" s="40"/>
      <c r="E140" s="40"/>
      <c r="F140" s="27" t="str">
        <f>IF(E18="","",E18)</f>
        <v>Vyplň údaj</v>
      </c>
      <c r="G140" s="40"/>
      <c r="H140" s="40"/>
      <c r="I140" s="32" t="s">
        <v>31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88"/>
      <c r="B142" s="189"/>
      <c r="C142" s="190" t="s">
        <v>133</v>
      </c>
      <c r="D142" s="191" t="s">
        <v>59</v>
      </c>
      <c r="E142" s="191" t="s">
        <v>55</v>
      </c>
      <c r="F142" s="191" t="s">
        <v>56</v>
      </c>
      <c r="G142" s="191" t="s">
        <v>134</v>
      </c>
      <c r="H142" s="191" t="s">
        <v>135</v>
      </c>
      <c r="I142" s="191" t="s">
        <v>136</v>
      </c>
      <c r="J142" s="191" t="s">
        <v>102</v>
      </c>
      <c r="K142" s="192" t="s">
        <v>137</v>
      </c>
      <c r="L142" s="193"/>
      <c r="M142" s="100" t="s">
        <v>1</v>
      </c>
      <c r="N142" s="101" t="s">
        <v>38</v>
      </c>
      <c r="O142" s="101" t="s">
        <v>138</v>
      </c>
      <c r="P142" s="101" t="s">
        <v>139</v>
      </c>
      <c r="Q142" s="101" t="s">
        <v>140</v>
      </c>
      <c r="R142" s="101" t="s">
        <v>141</v>
      </c>
      <c r="S142" s="101" t="s">
        <v>142</v>
      </c>
      <c r="T142" s="102" t="s">
        <v>143</v>
      </c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</row>
    <row r="143" s="2" customFormat="1" ht="22.8" customHeight="1">
      <c r="A143" s="38"/>
      <c r="B143" s="39"/>
      <c r="C143" s="107" t="s">
        <v>144</v>
      </c>
      <c r="D143" s="40"/>
      <c r="E143" s="40"/>
      <c r="F143" s="40"/>
      <c r="G143" s="40"/>
      <c r="H143" s="40"/>
      <c r="I143" s="40"/>
      <c r="J143" s="194">
        <f>BK143</f>
        <v>0</v>
      </c>
      <c r="K143" s="40"/>
      <c r="L143" s="44"/>
      <c r="M143" s="103"/>
      <c r="N143" s="195"/>
      <c r="O143" s="104"/>
      <c r="P143" s="196">
        <f>P144+P168+P329</f>
        <v>0</v>
      </c>
      <c r="Q143" s="104"/>
      <c r="R143" s="196">
        <f>R144+R168+R329</f>
        <v>71.432498549999991</v>
      </c>
      <c r="S143" s="104"/>
      <c r="T143" s="197">
        <f>T144+T168+T329</f>
        <v>68.689592149999996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73</v>
      </c>
      <c r="AU143" s="17" t="s">
        <v>104</v>
      </c>
      <c r="BK143" s="198">
        <f>BK144+BK168+BK329</f>
        <v>0</v>
      </c>
    </row>
    <row r="144" s="12" customFormat="1" ht="25.92" customHeight="1">
      <c r="A144" s="12"/>
      <c r="B144" s="199"/>
      <c r="C144" s="200"/>
      <c r="D144" s="201" t="s">
        <v>73</v>
      </c>
      <c r="E144" s="202" t="s">
        <v>145</v>
      </c>
      <c r="F144" s="202" t="s">
        <v>146</v>
      </c>
      <c r="G144" s="200"/>
      <c r="H144" s="200"/>
      <c r="I144" s="203"/>
      <c r="J144" s="204">
        <f>BK144</f>
        <v>0</v>
      </c>
      <c r="K144" s="200"/>
      <c r="L144" s="205"/>
      <c r="M144" s="206"/>
      <c r="N144" s="207"/>
      <c r="O144" s="207"/>
      <c r="P144" s="208">
        <f>P145+P156</f>
        <v>0</v>
      </c>
      <c r="Q144" s="207"/>
      <c r="R144" s="208">
        <f>R145+R156</f>
        <v>0</v>
      </c>
      <c r="S144" s="207"/>
      <c r="T144" s="209">
        <f>T145+T156</f>
        <v>21.450000000000003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82</v>
      </c>
      <c r="AT144" s="211" t="s">
        <v>73</v>
      </c>
      <c r="AU144" s="211" t="s">
        <v>74</v>
      </c>
      <c r="AY144" s="210" t="s">
        <v>147</v>
      </c>
      <c r="BK144" s="212">
        <f>BK145+BK156</f>
        <v>0</v>
      </c>
    </row>
    <row r="145" s="12" customFormat="1" ht="22.8" customHeight="1">
      <c r="A145" s="12"/>
      <c r="B145" s="199"/>
      <c r="C145" s="200"/>
      <c r="D145" s="201" t="s">
        <v>73</v>
      </c>
      <c r="E145" s="213" t="s">
        <v>148</v>
      </c>
      <c r="F145" s="213" t="s">
        <v>149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SUM(P146:P155)</f>
        <v>0</v>
      </c>
      <c r="Q145" s="207"/>
      <c r="R145" s="208">
        <f>SUM(R146:R155)</f>
        <v>0</v>
      </c>
      <c r="S145" s="207"/>
      <c r="T145" s="209">
        <f>SUM(T146:T155)</f>
        <v>21.450000000000003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82</v>
      </c>
      <c r="AT145" s="211" t="s">
        <v>73</v>
      </c>
      <c r="AU145" s="211" t="s">
        <v>82</v>
      </c>
      <c r="AY145" s="210" t="s">
        <v>147</v>
      </c>
      <c r="BK145" s="212">
        <f>SUM(BK146:BK155)</f>
        <v>0</v>
      </c>
    </row>
    <row r="146" s="2" customFormat="1" ht="20.5" customHeight="1">
      <c r="A146" s="38"/>
      <c r="B146" s="39"/>
      <c r="C146" s="215" t="s">
        <v>82</v>
      </c>
      <c r="D146" s="215" t="s">
        <v>150</v>
      </c>
      <c r="E146" s="216" t="s">
        <v>151</v>
      </c>
      <c r="F146" s="217" t="s">
        <v>152</v>
      </c>
      <c r="G146" s="218" t="s">
        <v>153</v>
      </c>
      <c r="H146" s="219">
        <v>540</v>
      </c>
      <c r="I146" s="220"/>
      <c r="J146" s="221">
        <f>ROUND(I146*H146,2)</f>
        <v>0</v>
      </c>
      <c r="K146" s="217" t="s">
        <v>1</v>
      </c>
      <c r="L146" s="44"/>
      <c r="M146" s="222" t="s">
        <v>1</v>
      </c>
      <c r="N146" s="223" t="s">
        <v>39</v>
      </c>
      <c r="O146" s="91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6" t="s">
        <v>154</v>
      </c>
      <c r="AT146" s="226" t="s">
        <v>150</v>
      </c>
      <c r="AU146" s="226" t="s">
        <v>84</v>
      </c>
      <c r="AY146" s="17" t="s">
        <v>147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7" t="s">
        <v>82</v>
      </c>
      <c r="BK146" s="227">
        <f>ROUND(I146*H146,2)</f>
        <v>0</v>
      </c>
      <c r="BL146" s="17" t="s">
        <v>154</v>
      </c>
      <c r="BM146" s="226" t="s">
        <v>155</v>
      </c>
    </row>
    <row r="147" s="2" customFormat="1">
      <c r="A147" s="38"/>
      <c r="B147" s="39"/>
      <c r="C147" s="40"/>
      <c r="D147" s="228" t="s">
        <v>156</v>
      </c>
      <c r="E147" s="40"/>
      <c r="F147" s="229" t="s">
        <v>157</v>
      </c>
      <c r="G147" s="40"/>
      <c r="H147" s="40"/>
      <c r="I147" s="230"/>
      <c r="J147" s="40"/>
      <c r="K147" s="40"/>
      <c r="L147" s="44"/>
      <c r="M147" s="231"/>
      <c r="N147" s="232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156</v>
      </c>
      <c r="AU147" s="17" t="s">
        <v>84</v>
      </c>
    </row>
    <row r="148" s="2" customFormat="1" ht="14.5" customHeight="1">
      <c r="A148" s="38"/>
      <c r="B148" s="39"/>
      <c r="C148" s="215" t="s">
        <v>84</v>
      </c>
      <c r="D148" s="215" t="s">
        <v>150</v>
      </c>
      <c r="E148" s="216" t="s">
        <v>158</v>
      </c>
      <c r="F148" s="217" t="s">
        <v>159</v>
      </c>
      <c r="G148" s="218" t="s">
        <v>160</v>
      </c>
      <c r="H148" s="219">
        <v>30</v>
      </c>
      <c r="I148" s="220"/>
      <c r="J148" s="221">
        <f>ROUND(I148*H148,2)</f>
        <v>0</v>
      </c>
      <c r="K148" s="217" t="s">
        <v>1</v>
      </c>
      <c r="L148" s="44"/>
      <c r="M148" s="222" t="s">
        <v>1</v>
      </c>
      <c r="N148" s="223" t="s">
        <v>39</v>
      </c>
      <c r="O148" s="91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6" t="s">
        <v>154</v>
      </c>
      <c r="AT148" s="226" t="s">
        <v>150</v>
      </c>
      <c r="AU148" s="226" t="s">
        <v>84</v>
      </c>
      <c r="AY148" s="17" t="s">
        <v>147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7" t="s">
        <v>82</v>
      </c>
      <c r="BK148" s="227">
        <f>ROUND(I148*H148,2)</f>
        <v>0</v>
      </c>
      <c r="BL148" s="17" t="s">
        <v>154</v>
      </c>
      <c r="BM148" s="226" t="s">
        <v>161</v>
      </c>
    </row>
    <row r="149" s="2" customFormat="1">
      <c r="A149" s="38"/>
      <c r="B149" s="39"/>
      <c r="C149" s="40"/>
      <c r="D149" s="228" t="s">
        <v>156</v>
      </c>
      <c r="E149" s="40"/>
      <c r="F149" s="229" t="s">
        <v>159</v>
      </c>
      <c r="G149" s="40"/>
      <c r="H149" s="40"/>
      <c r="I149" s="230"/>
      <c r="J149" s="40"/>
      <c r="K149" s="40"/>
      <c r="L149" s="44"/>
      <c r="M149" s="231"/>
      <c r="N149" s="232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156</v>
      </c>
      <c r="AU149" s="17" t="s">
        <v>84</v>
      </c>
    </row>
    <row r="150" s="2" customFormat="1" ht="31" customHeight="1">
      <c r="A150" s="38"/>
      <c r="B150" s="39"/>
      <c r="C150" s="215" t="s">
        <v>162</v>
      </c>
      <c r="D150" s="215" t="s">
        <v>150</v>
      </c>
      <c r="E150" s="216" t="s">
        <v>163</v>
      </c>
      <c r="F150" s="217" t="s">
        <v>164</v>
      </c>
      <c r="G150" s="218" t="s">
        <v>165</v>
      </c>
      <c r="H150" s="219">
        <v>9.75</v>
      </c>
      <c r="I150" s="220"/>
      <c r="J150" s="221">
        <f>ROUND(I150*H150,2)</f>
        <v>0</v>
      </c>
      <c r="K150" s="217" t="s">
        <v>166</v>
      </c>
      <c r="L150" s="44"/>
      <c r="M150" s="222" t="s">
        <v>1</v>
      </c>
      <c r="N150" s="223" t="s">
        <v>39</v>
      </c>
      <c r="O150" s="91"/>
      <c r="P150" s="224">
        <f>O150*H150</f>
        <v>0</v>
      </c>
      <c r="Q150" s="224">
        <v>0</v>
      </c>
      <c r="R150" s="224">
        <f>Q150*H150</f>
        <v>0</v>
      </c>
      <c r="S150" s="224">
        <v>2.2000000000000002</v>
      </c>
      <c r="T150" s="225">
        <f>S150*H150</f>
        <v>21.450000000000003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6" t="s">
        <v>154</v>
      </c>
      <c r="AT150" s="226" t="s">
        <v>150</v>
      </c>
      <c r="AU150" s="226" t="s">
        <v>84</v>
      </c>
      <c r="AY150" s="17" t="s">
        <v>147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7" t="s">
        <v>82</v>
      </c>
      <c r="BK150" s="227">
        <f>ROUND(I150*H150,2)</f>
        <v>0</v>
      </c>
      <c r="BL150" s="17" t="s">
        <v>154</v>
      </c>
      <c r="BM150" s="226" t="s">
        <v>167</v>
      </c>
    </row>
    <row r="151" s="2" customFormat="1">
      <c r="A151" s="38"/>
      <c r="B151" s="39"/>
      <c r="C151" s="40"/>
      <c r="D151" s="228" t="s">
        <v>156</v>
      </c>
      <c r="E151" s="40"/>
      <c r="F151" s="229" t="s">
        <v>168</v>
      </c>
      <c r="G151" s="40"/>
      <c r="H151" s="40"/>
      <c r="I151" s="230"/>
      <c r="J151" s="40"/>
      <c r="K151" s="40"/>
      <c r="L151" s="44"/>
      <c r="M151" s="231"/>
      <c r="N151" s="23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156</v>
      </c>
      <c r="AU151" s="17" t="s">
        <v>84</v>
      </c>
    </row>
    <row r="152" s="13" customFormat="1">
      <c r="A152" s="13"/>
      <c r="B152" s="233"/>
      <c r="C152" s="234"/>
      <c r="D152" s="228" t="s">
        <v>169</v>
      </c>
      <c r="E152" s="235" t="s">
        <v>1</v>
      </c>
      <c r="F152" s="236" t="s">
        <v>170</v>
      </c>
      <c r="G152" s="234"/>
      <c r="H152" s="237">
        <v>9.75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169</v>
      </c>
      <c r="AU152" s="243" t="s">
        <v>84</v>
      </c>
      <c r="AV152" s="13" t="s">
        <v>84</v>
      </c>
      <c r="AW152" s="13" t="s">
        <v>32</v>
      </c>
      <c r="AX152" s="13" t="s">
        <v>82</v>
      </c>
      <c r="AY152" s="243" t="s">
        <v>147</v>
      </c>
    </row>
    <row r="153" s="2" customFormat="1">
      <c r="A153" s="38"/>
      <c r="B153" s="39"/>
      <c r="C153" s="215" t="s">
        <v>154</v>
      </c>
      <c r="D153" s="215" t="s">
        <v>150</v>
      </c>
      <c r="E153" s="216" t="s">
        <v>171</v>
      </c>
      <c r="F153" s="217" t="s">
        <v>172</v>
      </c>
      <c r="G153" s="218" t="s">
        <v>153</v>
      </c>
      <c r="H153" s="219">
        <v>543</v>
      </c>
      <c r="I153" s="220"/>
      <c r="J153" s="221">
        <f>ROUND(I153*H153,2)</f>
        <v>0</v>
      </c>
      <c r="K153" s="217" t="s">
        <v>166</v>
      </c>
      <c r="L153" s="44"/>
      <c r="M153" s="222" t="s">
        <v>1</v>
      </c>
      <c r="N153" s="223" t="s">
        <v>39</v>
      </c>
      <c r="O153" s="91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6" t="s">
        <v>154</v>
      </c>
      <c r="AT153" s="226" t="s">
        <v>150</v>
      </c>
      <c r="AU153" s="226" t="s">
        <v>84</v>
      </c>
      <c r="AY153" s="17" t="s">
        <v>147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7" t="s">
        <v>82</v>
      </c>
      <c r="BK153" s="227">
        <f>ROUND(I153*H153,2)</f>
        <v>0</v>
      </c>
      <c r="BL153" s="17" t="s">
        <v>154</v>
      </c>
      <c r="BM153" s="226" t="s">
        <v>173</v>
      </c>
    </row>
    <row r="154" s="2" customFormat="1">
      <c r="A154" s="38"/>
      <c r="B154" s="39"/>
      <c r="C154" s="40"/>
      <c r="D154" s="228" t="s">
        <v>156</v>
      </c>
      <c r="E154" s="40"/>
      <c r="F154" s="229" t="s">
        <v>174</v>
      </c>
      <c r="G154" s="40"/>
      <c r="H154" s="40"/>
      <c r="I154" s="230"/>
      <c r="J154" s="40"/>
      <c r="K154" s="40"/>
      <c r="L154" s="44"/>
      <c r="M154" s="231"/>
      <c r="N154" s="232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156</v>
      </c>
      <c r="AU154" s="17" t="s">
        <v>84</v>
      </c>
    </row>
    <row r="155" s="13" customFormat="1">
      <c r="A155" s="13"/>
      <c r="B155" s="233"/>
      <c r="C155" s="234"/>
      <c r="D155" s="228" t="s">
        <v>169</v>
      </c>
      <c r="E155" s="235" t="s">
        <v>1</v>
      </c>
      <c r="F155" s="236" t="s">
        <v>92</v>
      </c>
      <c r="G155" s="234"/>
      <c r="H155" s="237">
        <v>543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169</v>
      </c>
      <c r="AU155" s="243" t="s">
        <v>84</v>
      </c>
      <c r="AV155" s="13" t="s">
        <v>84</v>
      </c>
      <c r="AW155" s="13" t="s">
        <v>32</v>
      </c>
      <c r="AX155" s="13" t="s">
        <v>82</v>
      </c>
      <c r="AY155" s="243" t="s">
        <v>147</v>
      </c>
    </row>
    <row r="156" s="12" customFormat="1" ht="22.8" customHeight="1">
      <c r="A156" s="12"/>
      <c r="B156" s="199"/>
      <c r="C156" s="200"/>
      <c r="D156" s="201" t="s">
        <v>73</v>
      </c>
      <c r="E156" s="213" t="s">
        <v>175</v>
      </c>
      <c r="F156" s="213" t="s">
        <v>176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SUM(P157:P167)</f>
        <v>0</v>
      </c>
      <c r="Q156" s="207"/>
      <c r="R156" s="208">
        <f>SUM(R157:R167)</f>
        <v>0</v>
      </c>
      <c r="S156" s="207"/>
      <c r="T156" s="209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82</v>
      </c>
      <c r="AT156" s="211" t="s">
        <v>73</v>
      </c>
      <c r="AU156" s="211" t="s">
        <v>82</v>
      </c>
      <c r="AY156" s="210" t="s">
        <v>147</v>
      </c>
      <c r="BK156" s="212">
        <f>SUM(BK157:BK167)</f>
        <v>0</v>
      </c>
    </row>
    <row r="157" s="2" customFormat="1" ht="31" customHeight="1">
      <c r="A157" s="38"/>
      <c r="B157" s="39"/>
      <c r="C157" s="215" t="s">
        <v>177</v>
      </c>
      <c r="D157" s="215" t="s">
        <v>150</v>
      </c>
      <c r="E157" s="216" t="s">
        <v>178</v>
      </c>
      <c r="F157" s="217" t="s">
        <v>179</v>
      </c>
      <c r="G157" s="218" t="s">
        <v>180</v>
      </c>
      <c r="H157" s="219">
        <v>68.689999999999998</v>
      </c>
      <c r="I157" s="220"/>
      <c r="J157" s="221">
        <f>ROUND(I157*H157,2)</f>
        <v>0</v>
      </c>
      <c r="K157" s="217" t="s">
        <v>166</v>
      </c>
      <c r="L157" s="44"/>
      <c r="M157" s="222" t="s">
        <v>1</v>
      </c>
      <c r="N157" s="223" t="s">
        <v>39</v>
      </c>
      <c r="O157" s="91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6" t="s">
        <v>154</v>
      </c>
      <c r="AT157" s="226" t="s">
        <v>150</v>
      </c>
      <c r="AU157" s="226" t="s">
        <v>84</v>
      </c>
      <c r="AY157" s="17" t="s">
        <v>147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7" t="s">
        <v>82</v>
      </c>
      <c r="BK157" s="227">
        <f>ROUND(I157*H157,2)</f>
        <v>0</v>
      </c>
      <c r="BL157" s="17" t="s">
        <v>154</v>
      </c>
      <c r="BM157" s="226" t="s">
        <v>181</v>
      </c>
    </row>
    <row r="158" s="2" customFormat="1">
      <c r="A158" s="38"/>
      <c r="B158" s="39"/>
      <c r="C158" s="40"/>
      <c r="D158" s="228" t="s">
        <v>156</v>
      </c>
      <c r="E158" s="40"/>
      <c r="F158" s="229" t="s">
        <v>182</v>
      </c>
      <c r="G158" s="40"/>
      <c r="H158" s="40"/>
      <c r="I158" s="230"/>
      <c r="J158" s="40"/>
      <c r="K158" s="40"/>
      <c r="L158" s="44"/>
      <c r="M158" s="231"/>
      <c r="N158" s="232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156</v>
      </c>
      <c r="AU158" s="17" t="s">
        <v>84</v>
      </c>
    </row>
    <row r="159" s="2" customFormat="1">
      <c r="A159" s="38"/>
      <c r="B159" s="39"/>
      <c r="C159" s="215" t="s">
        <v>183</v>
      </c>
      <c r="D159" s="215" t="s">
        <v>150</v>
      </c>
      <c r="E159" s="216" t="s">
        <v>184</v>
      </c>
      <c r="F159" s="217" t="s">
        <v>185</v>
      </c>
      <c r="G159" s="218" t="s">
        <v>180</v>
      </c>
      <c r="H159" s="219">
        <v>68.689999999999998</v>
      </c>
      <c r="I159" s="220"/>
      <c r="J159" s="221">
        <f>ROUND(I159*H159,2)</f>
        <v>0</v>
      </c>
      <c r="K159" s="217" t="s">
        <v>166</v>
      </c>
      <c r="L159" s="44"/>
      <c r="M159" s="222" t="s">
        <v>1</v>
      </c>
      <c r="N159" s="223" t="s">
        <v>39</v>
      </c>
      <c r="O159" s="91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6" t="s">
        <v>154</v>
      </c>
      <c r="AT159" s="226" t="s">
        <v>150</v>
      </c>
      <c r="AU159" s="226" t="s">
        <v>84</v>
      </c>
      <c r="AY159" s="17" t="s">
        <v>147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7" t="s">
        <v>82</v>
      </c>
      <c r="BK159" s="227">
        <f>ROUND(I159*H159,2)</f>
        <v>0</v>
      </c>
      <c r="BL159" s="17" t="s">
        <v>154</v>
      </c>
      <c r="BM159" s="226" t="s">
        <v>186</v>
      </c>
    </row>
    <row r="160" s="2" customFormat="1">
      <c r="A160" s="38"/>
      <c r="B160" s="39"/>
      <c r="C160" s="40"/>
      <c r="D160" s="228" t="s">
        <v>156</v>
      </c>
      <c r="E160" s="40"/>
      <c r="F160" s="229" t="s">
        <v>187</v>
      </c>
      <c r="G160" s="40"/>
      <c r="H160" s="40"/>
      <c r="I160" s="230"/>
      <c r="J160" s="40"/>
      <c r="K160" s="40"/>
      <c r="L160" s="44"/>
      <c r="M160" s="231"/>
      <c r="N160" s="23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156</v>
      </c>
      <c r="AU160" s="17" t="s">
        <v>84</v>
      </c>
    </row>
    <row r="161" s="2" customFormat="1">
      <c r="A161" s="38"/>
      <c r="B161" s="39"/>
      <c r="C161" s="215" t="s">
        <v>188</v>
      </c>
      <c r="D161" s="215" t="s">
        <v>150</v>
      </c>
      <c r="E161" s="216" t="s">
        <v>189</v>
      </c>
      <c r="F161" s="217" t="s">
        <v>190</v>
      </c>
      <c r="G161" s="218" t="s">
        <v>180</v>
      </c>
      <c r="H161" s="219">
        <v>1030.3499999999999</v>
      </c>
      <c r="I161" s="220"/>
      <c r="J161" s="221">
        <f>ROUND(I161*H161,2)</f>
        <v>0</v>
      </c>
      <c r="K161" s="217" t="s">
        <v>166</v>
      </c>
      <c r="L161" s="44"/>
      <c r="M161" s="222" t="s">
        <v>1</v>
      </c>
      <c r="N161" s="223" t="s">
        <v>39</v>
      </c>
      <c r="O161" s="91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6" t="s">
        <v>154</v>
      </c>
      <c r="AT161" s="226" t="s">
        <v>150</v>
      </c>
      <c r="AU161" s="226" t="s">
        <v>84</v>
      </c>
      <c r="AY161" s="17" t="s">
        <v>147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7" t="s">
        <v>82</v>
      </c>
      <c r="BK161" s="227">
        <f>ROUND(I161*H161,2)</f>
        <v>0</v>
      </c>
      <c r="BL161" s="17" t="s">
        <v>154</v>
      </c>
      <c r="BM161" s="226" t="s">
        <v>191</v>
      </c>
    </row>
    <row r="162" s="2" customFormat="1">
      <c r="A162" s="38"/>
      <c r="B162" s="39"/>
      <c r="C162" s="40"/>
      <c r="D162" s="228" t="s">
        <v>156</v>
      </c>
      <c r="E162" s="40"/>
      <c r="F162" s="229" t="s">
        <v>192</v>
      </c>
      <c r="G162" s="40"/>
      <c r="H162" s="40"/>
      <c r="I162" s="230"/>
      <c r="J162" s="40"/>
      <c r="K162" s="40"/>
      <c r="L162" s="44"/>
      <c r="M162" s="231"/>
      <c r="N162" s="232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156</v>
      </c>
      <c r="AU162" s="17" t="s">
        <v>84</v>
      </c>
    </row>
    <row r="163" s="13" customFormat="1">
      <c r="A163" s="13"/>
      <c r="B163" s="233"/>
      <c r="C163" s="234"/>
      <c r="D163" s="228" t="s">
        <v>169</v>
      </c>
      <c r="E163" s="234"/>
      <c r="F163" s="236" t="s">
        <v>193</v>
      </c>
      <c r="G163" s="234"/>
      <c r="H163" s="237">
        <v>1030.3499999999999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169</v>
      </c>
      <c r="AU163" s="243" t="s">
        <v>84</v>
      </c>
      <c r="AV163" s="13" t="s">
        <v>84</v>
      </c>
      <c r="AW163" s="13" t="s">
        <v>4</v>
      </c>
      <c r="AX163" s="13" t="s">
        <v>82</v>
      </c>
      <c r="AY163" s="243" t="s">
        <v>147</v>
      </c>
    </row>
    <row r="164" s="2" customFormat="1" ht="31" customHeight="1">
      <c r="A164" s="38"/>
      <c r="B164" s="39"/>
      <c r="C164" s="215" t="s">
        <v>194</v>
      </c>
      <c r="D164" s="215" t="s">
        <v>150</v>
      </c>
      <c r="E164" s="216" t="s">
        <v>195</v>
      </c>
      <c r="F164" s="217" t="s">
        <v>196</v>
      </c>
      <c r="G164" s="218" t="s">
        <v>180</v>
      </c>
      <c r="H164" s="219">
        <v>62.859000000000002</v>
      </c>
      <c r="I164" s="220"/>
      <c r="J164" s="221">
        <f>ROUND(I164*H164,2)</f>
        <v>0</v>
      </c>
      <c r="K164" s="217" t="s">
        <v>166</v>
      </c>
      <c r="L164" s="44"/>
      <c r="M164" s="222" t="s">
        <v>1</v>
      </c>
      <c r="N164" s="223" t="s">
        <v>39</v>
      </c>
      <c r="O164" s="91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6" t="s">
        <v>154</v>
      </c>
      <c r="AT164" s="226" t="s">
        <v>150</v>
      </c>
      <c r="AU164" s="226" t="s">
        <v>84</v>
      </c>
      <c r="AY164" s="17" t="s">
        <v>147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7" t="s">
        <v>82</v>
      </c>
      <c r="BK164" s="227">
        <f>ROUND(I164*H164,2)</f>
        <v>0</v>
      </c>
      <c r="BL164" s="17" t="s">
        <v>154</v>
      </c>
      <c r="BM164" s="226" t="s">
        <v>197</v>
      </c>
    </row>
    <row r="165" s="2" customFormat="1">
      <c r="A165" s="38"/>
      <c r="B165" s="39"/>
      <c r="C165" s="40"/>
      <c r="D165" s="228" t="s">
        <v>156</v>
      </c>
      <c r="E165" s="40"/>
      <c r="F165" s="229" t="s">
        <v>198</v>
      </c>
      <c r="G165" s="40"/>
      <c r="H165" s="40"/>
      <c r="I165" s="230"/>
      <c r="J165" s="40"/>
      <c r="K165" s="40"/>
      <c r="L165" s="44"/>
      <c r="M165" s="231"/>
      <c r="N165" s="23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156</v>
      </c>
      <c r="AU165" s="17" t="s">
        <v>84</v>
      </c>
    </row>
    <row r="166" s="2" customFormat="1" ht="31" customHeight="1">
      <c r="A166" s="38"/>
      <c r="B166" s="39"/>
      <c r="C166" s="215" t="s">
        <v>148</v>
      </c>
      <c r="D166" s="215" t="s">
        <v>150</v>
      </c>
      <c r="E166" s="216" t="s">
        <v>199</v>
      </c>
      <c r="F166" s="217" t="s">
        <v>200</v>
      </c>
      <c r="G166" s="218" t="s">
        <v>180</v>
      </c>
      <c r="H166" s="219">
        <v>5.8200000000000003</v>
      </c>
      <c r="I166" s="220"/>
      <c r="J166" s="221">
        <f>ROUND(I166*H166,2)</f>
        <v>0</v>
      </c>
      <c r="K166" s="217" t="s">
        <v>166</v>
      </c>
      <c r="L166" s="44"/>
      <c r="M166" s="222" t="s">
        <v>1</v>
      </c>
      <c r="N166" s="223" t="s">
        <v>39</v>
      </c>
      <c r="O166" s="91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6" t="s">
        <v>154</v>
      </c>
      <c r="AT166" s="226" t="s">
        <v>150</v>
      </c>
      <c r="AU166" s="226" t="s">
        <v>84</v>
      </c>
      <c r="AY166" s="17" t="s">
        <v>147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7" t="s">
        <v>82</v>
      </c>
      <c r="BK166" s="227">
        <f>ROUND(I166*H166,2)</f>
        <v>0</v>
      </c>
      <c r="BL166" s="17" t="s">
        <v>154</v>
      </c>
      <c r="BM166" s="226" t="s">
        <v>201</v>
      </c>
    </row>
    <row r="167" s="2" customFormat="1">
      <c r="A167" s="38"/>
      <c r="B167" s="39"/>
      <c r="C167" s="40"/>
      <c r="D167" s="228" t="s">
        <v>156</v>
      </c>
      <c r="E167" s="40"/>
      <c r="F167" s="229" t="s">
        <v>202</v>
      </c>
      <c r="G167" s="40"/>
      <c r="H167" s="40"/>
      <c r="I167" s="230"/>
      <c r="J167" s="40"/>
      <c r="K167" s="40"/>
      <c r="L167" s="44"/>
      <c r="M167" s="231"/>
      <c r="N167" s="232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156</v>
      </c>
      <c r="AU167" s="17" t="s">
        <v>84</v>
      </c>
    </row>
    <row r="168" s="12" customFormat="1" ht="25.92" customHeight="1">
      <c r="A168" s="12"/>
      <c r="B168" s="199"/>
      <c r="C168" s="200"/>
      <c r="D168" s="201" t="s">
        <v>73</v>
      </c>
      <c r="E168" s="202" t="s">
        <v>203</v>
      </c>
      <c r="F168" s="202" t="s">
        <v>204</v>
      </c>
      <c r="G168" s="200"/>
      <c r="H168" s="200"/>
      <c r="I168" s="203"/>
      <c r="J168" s="204">
        <f>BK168</f>
        <v>0</v>
      </c>
      <c r="K168" s="200"/>
      <c r="L168" s="205"/>
      <c r="M168" s="206"/>
      <c r="N168" s="207"/>
      <c r="O168" s="207"/>
      <c r="P168" s="208">
        <f>P169+P240+P255+P262+P301+P304+P311</f>
        <v>0</v>
      </c>
      <c r="Q168" s="207"/>
      <c r="R168" s="208">
        <f>R169+R240+R255+R262+R301+R304+R311</f>
        <v>71.432498549999991</v>
      </c>
      <c r="S168" s="207"/>
      <c r="T168" s="209">
        <f>T169+T240+T255+T262+T301+T304+T311</f>
        <v>47.239592149999993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0" t="s">
        <v>84</v>
      </c>
      <c r="AT168" s="211" t="s">
        <v>73</v>
      </c>
      <c r="AU168" s="211" t="s">
        <v>74</v>
      </c>
      <c r="AY168" s="210" t="s">
        <v>147</v>
      </c>
      <c r="BK168" s="212">
        <f>BK169+BK240+BK255+BK262+BK301+BK304+BK311</f>
        <v>0</v>
      </c>
    </row>
    <row r="169" s="12" customFormat="1" ht="22.8" customHeight="1">
      <c r="A169" s="12"/>
      <c r="B169" s="199"/>
      <c r="C169" s="200"/>
      <c r="D169" s="201" t="s">
        <v>73</v>
      </c>
      <c r="E169" s="213" t="s">
        <v>205</v>
      </c>
      <c r="F169" s="213" t="s">
        <v>206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SUM(P170:P239)</f>
        <v>0</v>
      </c>
      <c r="Q169" s="207"/>
      <c r="R169" s="208">
        <f>SUM(R170:R239)</f>
        <v>63.984315549999998</v>
      </c>
      <c r="S169" s="207"/>
      <c r="T169" s="209">
        <f>SUM(T170:T239)</f>
        <v>5.8199999999999994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84</v>
      </c>
      <c r="AT169" s="211" t="s">
        <v>73</v>
      </c>
      <c r="AU169" s="211" t="s">
        <v>82</v>
      </c>
      <c r="AY169" s="210" t="s">
        <v>147</v>
      </c>
      <c r="BK169" s="212">
        <f>SUM(BK170:BK239)</f>
        <v>0</v>
      </c>
    </row>
    <row r="170" s="2" customFormat="1" ht="20.5" customHeight="1">
      <c r="A170" s="38"/>
      <c r="B170" s="39"/>
      <c r="C170" s="215" t="s">
        <v>207</v>
      </c>
      <c r="D170" s="215" t="s">
        <v>150</v>
      </c>
      <c r="E170" s="216" t="s">
        <v>208</v>
      </c>
      <c r="F170" s="217" t="s">
        <v>209</v>
      </c>
      <c r="G170" s="218" t="s">
        <v>153</v>
      </c>
      <c r="H170" s="219">
        <v>543</v>
      </c>
      <c r="I170" s="220"/>
      <c r="J170" s="221">
        <f>ROUND(I170*H170,2)</f>
        <v>0</v>
      </c>
      <c r="K170" s="217" t="s">
        <v>166</v>
      </c>
      <c r="L170" s="44"/>
      <c r="M170" s="222" t="s">
        <v>1</v>
      </c>
      <c r="N170" s="223" t="s">
        <v>39</v>
      </c>
      <c r="O170" s="91"/>
      <c r="P170" s="224">
        <f>O170*H170</f>
        <v>0</v>
      </c>
      <c r="Q170" s="224">
        <v>0</v>
      </c>
      <c r="R170" s="224">
        <f>Q170*H170</f>
        <v>0</v>
      </c>
      <c r="S170" s="224">
        <v>0.01</v>
      </c>
      <c r="T170" s="225">
        <f>S170*H170</f>
        <v>5.4299999999999997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6" t="s">
        <v>210</v>
      </c>
      <c r="AT170" s="226" t="s">
        <v>150</v>
      </c>
      <c r="AU170" s="226" t="s">
        <v>84</v>
      </c>
      <c r="AY170" s="17" t="s">
        <v>147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7" t="s">
        <v>82</v>
      </c>
      <c r="BK170" s="227">
        <f>ROUND(I170*H170,2)</f>
        <v>0</v>
      </c>
      <c r="BL170" s="17" t="s">
        <v>210</v>
      </c>
      <c r="BM170" s="226" t="s">
        <v>211</v>
      </c>
    </row>
    <row r="171" s="2" customFormat="1">
      <c r="A171" s="38"/>
      <c r="B171" s="39"/>
      <c r="C171" s="40"/>
      <c r="D171" s="228" t="s">
        <v>156</v>
      </c>
      <c r="E171" s="40"/>
      <c r="F171" s="229" t="s">
        <v>212</v>
      </c>
      <c r="G171" s="40"/>
      <c r="H171" s="40"/>
      <c r="I171" s="230"/>
      <c r="J171" s="40"/>
      <c r="K171" s="40"/>
      <c r="L171" s="44"/>
      <c r="M171" s="231"/>
      <c r="N171" s="232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156</v>
      </c>
      <c r="AU171" s="17" t="s">
        <v>84</v>
      </c>
    </row>
    <row r="172" s="13" customFormat="1">
      <c r="A172" s="13"/>
      <c r="B172" s="233"/>
      <c r="C172" s="234"/>
      <c r="D172" s="228" t="s">
        <v>169</v>
      </c>
      <c r="E172" s="235" t="s">
        <v>213</v>
      </c>
      <c r="F172" s="236" t="s">
        <v>214</v>
      </c>
      <c r="G172" s="234"/>
      <c r="H172" s="237">
        <v>478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169</v>
      </c>
      <c r="AU172" s="243" t="s">
        <v>84</v>
      </c>
      <c r="AV172" s="13" t="s">
        <v>84</v>
      </c>
      <c r="AW172" s="13" t="s">
        <v>32</v>
      </c>
      <c r="AX172" s="13" t="s">
        <v>74</v>
      </c>
      <c r="AY172" s="243" t="s">
        <v>147</v>
      </c>
    </row>
    <row r="173" s="13" customFormat="1">
      <c r="A173" s="13"/>
      <c r="B173" s="233"/>
      <c r="C173" s="234"/>
      <c r="D173" s="228" t="s">
        <v>169</v>
      </c>
      <c r="E173" s="235" t="s">
        <v>94</v>
      </c>
      <c r="F173" s="236" t="s">
        <v>95</v>
      </c>
      <c r="G173" s="234"/>
      <c r="H173" s="237">
        <v>65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169</v>
      </c>
      <c r="AU173" s="243" t="s">
        <v>84</v>
      </c>
      <c r="AV173" s="13" t="s">
        <v>84</v>
      </c>
      <c r="AW173" s="13" t="s">
        <v>32</v>
      </c>
      <c r="AX173" s="13" t="s">
        <v>74</v>
      </c>
      <c r="AY173" s="243" t="s">
        <v>147</v>
      </c>
    </row>
    <row r="174" s="14" customFormat="1">
      <c r="A174" s="14"/>
      <c r="B174" s="244"/>
      <c r="C174" s="245"/>
      <c r="D174" s="228" t="s">
        <v>169</v>
      </c>
      <c r="E174" s="246" t="s">
        <v>92</v>
      </c>
      <c r="F174" s="247" t="s">
        <v>215</v>
      </c>
      <c r="G174" s="245"/>
      <c r="H174" s="248">
        <v>543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169</v>
      </c>
      <c r="AU174" s="254" t="s">
        <v>84</v>
      </c>
      <c r="AV174" s="14" t="s">
        <v>154</v>
      </c>
      <c r="AW174" s="14" t="s">
        <v>32</v>
      </c>
      <c r="AX174" s="14" t="s">
        <v>82</v>
      </c>
      <c r="AY174" s="254" t="s">
        <v>147</v>
      </c>
    </row>
    <row r="175" s="2" customFormat="1" ht="20.5" customHeight="1">
      <c r="A175" s="38"/>
      <c r="B175" s="39"/>
      <c r="C175" s="215" t="s">
        <v>216</v>
      </c>
      <c r="D175" s="215" t="s">
        <v>150</v>
      </c>
      <c r="E175" s="216" t="s">
        <v>217</v>
      </c>
      <c r="F175" s="217" t="s">
        <v>218</v>
      </c>
      <c r="G175" s="218" t="s">
        <v>153</v>
      </c>
      <c r="H175" s="219">
        <v>65</v>
      </c>
      <c r="I175" s="220"/>
      <c r="J175" s="221">
        <f>ROUND(I175*H175,2)</f>
        <v>0</v>
      </c>
      <c r="K175" s="217" t="s">
        <v>166</v>
      </c>
      <c r="L175" s="44"/>
      <c r="M175" s="222" t="s">
        <v>1</v>
      </c>
      <c r="N175" s="223" t="s">
        <v>39</v>
      </c>
      <c r="O175" s="91"/>
      <c r="P175" s="224">
        <f>O175*H175</f>
        <v>0</v>
      </c>
      <c r="Q175" s="224">
        <v>0</v>
      </c>
      <c r="R175" s="224">
        <f>Q175*H175</f>
        <v>0</v>
      </c>
      <c r="S175" s="224">
        <v>0.0060000000000000001</v>
      </c>
      <c r="T175" s="225">
        <f>S175*H175</f>
        <v>0.39000000000000001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6" t="s">
        <v>210</v>
      </c>
      <c r="AT175" s="226" t="s">
        <v>150</v>
      </c>
      <c r="AU175" s="226" t="s">
        <v>84</v>
      </c>
      <c r="AY175" s="17" t="s">
        <v>147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7" t="s">
        <v>82</v>
      </c>
      <c r="BK175" s="227">
        <f>ROUND(I175*H175,2)</f>
        <v>0</v>
      </c>
      <c r="BL175" s="17" t="s">
        <v>210</v>
      </c>
      <c r="BM175" s="226" t="s">
        <v>219</v>
      </c>
    </row>
    <row r="176" s="2" customFormat="1">
      <c r="A176" s="38"/>
      <c r="B176" s="39"/>
      <c r="C176" s="40"/>
      <c r="D176" s="228" t="s">
        <v>156</v>
      </c>
      <c r="E176" s="40"/>
      <c r="F176" s="229" t="s">
        <v>220</v>
      </c>
      <c r="G176" s="40"/>
      <c r="H176" s="40"/>
      <c r="I176" s="230"/>
      <c r="J176" s="40"/>
      <c r="K176" s="40"/>
      <c r="L176" s="44"/>
      <c r="M176" s="231"/>
      <c r="N176" s="232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156</v>
      </c>
      <c r="AU176" s="17" t="s">
        <v>84</v>
      </c>
    </row>
    <row r="177" s="13" customFormat="1">
      <c r="A177" s="13"/>
      <c r="B177" s="233"/>
      <c r="C177" s="234"/>
      <c r="D177" s="228" t="s">
        <v>169</v>
      </c>
      <c r="E177" s="235" t="s">
        <v>1</v>
      </c>
      <c r="F177" s="236" t="s">
        <v>221</v>
      </c>
      <c r="G177" s="234"/>
      <c r="H177" s="237">
        <v>65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169</v>
      </c>
      <c r="AU177" s="243" t="s">
        <v>84</v>
      </c>
      <c r="AV177" s="13" t="s">
        <v>84</v>
      </c>
      <c r="AW177" s="13" t="s">
        <v>32</v>
      </c>
      <c r="AX177" s="13" t="s">
        <v>82</v>
      </c>
      <c r="AY177" s="243" t="s">
        <v>147</v>
      </c>
    </row>
    <row r="178" s="2" customFormat="1">
      <c r="A178" s="38"/>
      <c r="B178" s="39"/>
      <c r="C178" s="215" t="s">
        <v>222</v>
      </c>
      <c r="D178" s="215" t="s">
        <v>150</v>
      </c>
      <c r="E178" s="216" t="s">
        <v>223</v>
      </c>
      <c r="F178" s="217" t="s">
        <v>224</v>
      </c>
      <c r="G178" s="218" t="s">
        <v>153</v>
      </c>
      <c r="H178" s="219">
        <v>543</v>
      </c>
      <c r="I178" s="220"/>
      <c r="J178" s="221">
        <f>ROUND(I178*H178,2)</f>
        <v>0</v>
      </c>
      <c r="K178" s="217" t="s">
        <v>166</v>
      </c>
      <c r="L178" s="44"/>
      <c r="M178" s="222" t="s">
        <v>1</v>
      </c>
      <c r="N178" s="223" t="s">
        <v>39</v>
      </c>
      <c r="O178" s="91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6" t="s">
        <v>210</v>
      </c>
      <c r="AT178" s="226" t="s">
        <v>150</v>
      </c>
      <c r="AU178" s="226" t="s">
        <v>84</v>
      </c>
      <c r="AY178" s="17" t="s">
        <v>147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7" t="s">
        <v>82</v>
      </c>
      <c r="BK178" s="227">
        <f>ROUND(I178*H178,2)</f>
        <v>0</v>
      </c>
      <c r="BL178" s="17" t="s">
        <v>210</v>
      </c>
      <c r="BM178" s="226" t="s">
        <v>225</v>
      </c>
    </row>
    <row r="179" s="2" customFormat="1">
      <c r="A179" s="38"/>
      <c r="B179" s="39"/>
      <c r="C179" s="40"/>
      <c r="D179" s="228" t="s">
        <v>156</v>
      </c>
      <c r="E179" s="40"/>
      <c r="F179" s="229" t="s">
        <v>226</v>
      </c>
      <c r="G179" s="40"/>
      <c r="H179" s="40"/>
      <c r="I179" s="230"/>
      <c r="J179" s="40"/>
      <c r="K179" s="40"/>
      <c r="L179" s="44"/>
      <c r="M179" s="231"/>
      <c r="N179" s="232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156</v>
      </c>
      <c r="AU179" s="17" t="s">
        <v>84</v>
      </c>
    </row>
    <row r="180" s="13" customFormat="1">
      <c r="A180" s="13"/>
      <c r="B180" s="233"/>
      <c r="C180" s="234"/>
      <c r="D180" s="228" t="s">
        <v>169</v>
      </c>
      <c r="E180" s="235" t="s">
        <v>1</v>
      </c>
      <c r="F180" s="236" t="s">
        <v>92</v>
      </c>
      <c r="G180" s="234"/>
      <c r="H180" s="237">
        <v>543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169</v>
      </c>
      <c r="AU180" s="243" t="s">
        <v>84</v>
      </c>
      <c r="AV180" s="13" t="s">
        <v>84</v>
      </c>
      <c r="AW180" s="13" t="s">
        <v>32</v>
      </c>
      <c r="AX180" s="13" t="s">
        <v>82</v>
      </c>
      <c r="AY180" s="243" t="s">
        <v>147</v>
      </c>
    </row>
    <row r="181" s="2" customFormat="1" ht="14.5" customHeight="1">
      <c r="A181" s="38"/>
      <c r="B181" s="39"/>
      <c r="C181" s="255" t="s">
        <v>227</v>
      </c>
      <c r="D181" s="255" t="s">
        <v>228</v>
      </c>
      <c r="E181" s="256" t="s">
        <v>229</v>
      </c>
      <c r="F181" s="257" t="s">
        <v>230</v>
      </c>
      <c r="G181" s="258" t="s">
        <v>180</v>
      </c>
      <c r="H181" s="259">
        <v>0.16300000000000001</v>
      </c>
      <c r="I181" s="260"/>
      <c r="J181" s="261">
        <f>ROUND(I181*H181,2)</f>
        <v>0</v>
      </c>
      <c r="K181" s="257" t="s">
        <v>166</v>
      </c>
      <c r="L181" s="262"/>
      <c r="M181" s="263" t="s">
        <v>1</v>
      </c>
      <c r="N181" s="264" t="s">
        <v>39</v>
      </c>
      <c r="O181" s="91"/>
      <c r="P181" s="224">
        <f>O181*H181</f>
        <v>0</v>
      </c>
      <c r="Q181" s="224">
        <v>1</v>
      </c>
      <c r="R181" s="224">
        <f>Q181*H181</f>
        <v>0.16300000000000001</v>
      </c>
      <c r="S181" s="224">
        <v>0</v>
      </c>
      <c r="T181" s="22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6" t="s">
        <v>231</v>
      </c>
      <c r="AT181" s="226" t="s">
        <v>228</v>
      </c>
      <c r="AU181" s="226" t="s">
        <v>84</v>
      </c>
      <c r="AY181" s="17" t="s">
        <v>147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7" t="s">
        <v>82</v>
      </c>
      <c r="BK181" s="227">
        <f>ROUND(I181*H181,2)</f>
        <v>0</v>
      </c>
      <c r="BL181" s="17" t="s">
        <v>210</v>
      </c>
      <c r="BM181" s="226" t="s">
        <v>232</v>
      </c>
    </row>
    <row r="182" s="2" customFormat="1">
      <c r="A182" s="38"/>
      <c r="B182" s="39"/>
      <c r="C182" s="40"/>
      <c r="D182" s="228" t="s">
        <v>156</v>
      </c>
      <c r="E182" s="40"/>
      <c r="F182" s="229" t="s">
        <v>230</v>
      </c>
      <c r="G182" s="40"/>
      <c r="H182" s="40"/>
      <c r="I182" s="230"/>
      <c r="J182" s="40"/>
      <c r="K182" s="40"/>
      <c r="L182" s="44"/>
      <c r="M182" s="231"/>
      <c r="N182" s="232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156</v>
      </c>
      <c r="AU182" s="17" t="s">
        <v>84</v>
      </c>
    </row>
    <row r="183" s="13" customFormat="1">
      <c r="A183" s="13"/>
      <c r="B183" s="233"/>
      <c r="C183" s="234"/>
      <c r="D183" s="228" t="s">
        <v>169</v>
      </c>
      <c r="E183" s="235" t="s">
        <v>1</v>
      </c>
      <c r="F183" s="236" t="s">
        <v>233</v>
      </c>
      <c r="G183" s="234"/>
      <c r="H183" s="237">
        <v>0.16289999999999999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169</v>
      </c>
      <c r="AU183" s="243" t="s">
        <v>84</v>
      </c>
      <c r="AV183" s="13" t="s">
        <v>84</v>
      </c>
      <c r="AW183" s="13" t="s">
        <v>32</v>
      </c>
      <c r="AX183" s="13" t="s">
        <v>82</v>
      </c>
      <c r="AY183" s="243" t="s">
        <v>147</v>
      </c>
    </row>
    <row r="184" s="2" customFormat="1">
      <c r="A184" s="38"/>
      <c r="B184" s="39"/>
      <c r="C184" s="215" t="s">
        <v>234</v>
      </c>
      <c r="D184" s="215" t="s">
        <v>150</v>
      </c>
      <c r="E184" s="216" t="s">
        <v>235</v>
      </c>
      <c r="F184" s="217" t="s">
        <v>236</v>
      </c>
      <c r="G184" s="218" t="s">
        <v>153</v>
      </c>
      <c r="H184" s="219">
        <v>605.40800000000002</v>
      </c>
      <c r="I184" s="220"/>
      <c r="J184" s="221">
        <f>ROUND(I184*H184,2)</f>
        <v>0</v>
      </c>
      <c r="K184" s="217" t="s">
        <v>166</v>
      </c>
      <c r="L184" s="44"/>
      <c r="M184" s="222" t="s">
        <v>1</v>
      </c>
      <c r="N184" s="223" t="s">
        <v>39</v>
      </c>
      <c r="O184" s="91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6" t="s">
        <v>210</v>
      </c>
      <c r="AT184" s="226" t="s">
        <v>150</v>
      </c>
      <c r="AU184" s="226" t="s">
        <v>84</v>
      </c>
      <c r="AY184" s="17" t="s">
        <v>147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7" t="s">
        <v>82</v>
      </c>
      <c r="BK184" s="227">
        <f>ROUND(I184*H184,2)</f>
        <v>0</v>
      </c>
      <c r="BL184" s="17" t="s">
        <v>210</v>
      </c>
      <c r="BM184" s="226" t="s">
        <v>237</v>
      </c>
    </row>
    <row r="185" s="2" customFormat="1">
      <c r="A185" s="38"/>
      <c r="B185" s="39"/>
      <c r="C185" s="40"/>
      <c r="D185" s="228" t="s">
        <v>156</v>
      </c>
      <c r="E185" s="40"/>
      <c r="F185" s="229" t="s">
        <v>238</v>
      </c>
      <c r="G185" s="40"/>
      <c r="H185" s="40"/>
      <c r="I185" s="230"/>
      <c r="J185" s="40"/>
      <c r="K185" s="40"/>
      <c r="L185" s="44"/>
      <c r="M185" s="231"/>
      <c r="N185" s="232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156</v>
      </c>
      <c r="AU185" s="17" t="s">
        <v>84</v>
      </c>
    </row>
    <row r="186" s="13" customFormat="1">
      <c r="A186" s="13"/>
      <c r="B186" s="233"/>
      <c r="C186" s="234"/>
      <c r="D186" s="228" t="s">
        <v>169</v>
      </c>
      <c r="E186" s="235" t="s">
        <v>1</v>
      </c>
      <c r="F186" s="236" t="s">
        <v>239</v>
      </c>
      <c r="G186" s="234"/>
      <c r="H186" s="237">
        <v>605.40750000000003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169</v>
      </c>
      <c r="AU186" s="243" t="s">
        <v>84</v>
      </c>
      <c r="AV186" s="13" t="s">
        <v>84</v>
      </c>
      <c r="AW186" s="13" t="s">
        <v>32</v>
      </c>
      <c r="AX186" s="13" t="s">
        <v>82</v>
      </c>
      <c r="AY186" s="243" t="s">
        <v>147</v>
      </c>
    </row>
    <row r="187" s="2" customFormat="1">
      <c r="A187" s="38"/>
      <c r="B187" s="39"/>
      <c r="C187" s="255" t="s">
        <v>8</v>
      </c>
      <c r="D187" s="255" t="s">
        <v>228</v>
      </c>
      <c r="E187" s="256" t="s">
        <v>240</v>
      </c>
      <c r="F187" s="257" t="s">
        <v>241</v>
      </c>
      <c r="G187" s="258" t="s">
        <v>153</v>
      </c>
      <c r="H187" s="259">
        <v>696.21799999999996</v>
      </c>
      <c r="I187" s="260"/>
      <c r="J187" s="261">
        <f>ROUND(I187*H187,2)</f>
        <v>0</v>
      </c>
      <c r="K187" s="257" t="s">
        <v>166</v>
      </c>
      <c r="L187" s="262"/>
      <c r="M187" s="263" t="s">
        <v>1</v>
      </c>
      <c r="N187" s="264" t="s">
        <v>39</v>
      </c>
      <c r="O187" s="91"/>
      <c r="P187" s="224">
        <f>O187*H187</f>
        <v>0</v>
      </c>
      <c r="Q187" s="224">
        <v>0.0041000000000000003</v>
      </c>
      <c r="R187" s="224">
        <f>Q187*H187</f>
        <v>2.8544938000000002</v>
      </c>
      <c r="S187" s="224">
        <v>0</v>
      </c>
      <c r="T187" s="22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6" t="s">
        <v>231</v>
      </c>
      <c r="AT187" s="226" t="s">
        <v>228</v>
      </c>
      <c r="AU187" s="226" t="s">
        <v>84</v>
      </c>
      <c r="AY187" s="17" t="s">
        <v>147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7" t="s">
        <v>82</v>
      </c>
      <c r="BK187" s="227">
        <f>ROUND(I187*H187,2)</f>
        <v>0</v>
      </c>
      <c r="BL187" s="17" t="s">
        <v>210</v>
      </c>
      <c r="BM187" s="226" t="s">
        <v>242</v>
      </c>
    </row>
    <row r="188" s="2" customFormat="1">
      <c r="A188" s="38"/>
      <c r="B188" s="39"/>
      <c r="C188" s="40"/>
      <c r="D188" s="228" t="s">
        <v>156</v>
      </c>
      <c r="E188" s="40"/>
      <c r="F188" s="229" t="s">
        <v>241</v>
      </c>
      <c r="G188" s="40"/>
      <c r="H188" s="40"/>
      <c r="I188" s="230"/>
      <c r="J188" s="40"/>
      <c r="K188" s="40"/>
      <c r="L188" s="44"/>
      <c r="M188" s="231"/>
      <c r="N188" s="232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156</v>
      </c>
      <c r="AU188" s="17" t="s">
        <v>84</v>
      </c>
    </row>
    <row r="189" s="2" customFormat="1">
      <c r="A189" s="38"/>
      <c r="B189" s="39"/>
      <c r="C189" s="215" t="s">
        <v>210</v>
      </c>
      <c r="D189" s="215" t="s">
        <v>150</v>
      </c>
      <c r="E189" s="216" t="s">
        <v>243</v>
      </c>
      <c r="F189" s="217" t="s">
        <v>244</v>
      </c>
      <c r="G189" s="218" t="s">
        <v>153</v>
      </c>
      <c r="H189" s="219">
        <v>1816.223</v>
      </c>
      <c r="I189" s="220"/>
      <c r="J189" s="221">
        <f>ROUND(I189*H189,2)</f>
        <v>0</v>
      </c>
      <c r="K189" s="217" t="s">
        <v>166</v>
      </c>
      <c r="L189" s="44"/>
      <c r="M189" s="222" t="s">
        <v>1</v>
      </c>
      <c r="N189" s="223" t="s">
        <v>39</v>
      </c>
      <c r="O189" s="91"/>
      <c r="P189" s="224">
        <f>O189*H189</f>
        <v>0</v>
      </c>
      <c r="Q189" s="224">
        <v>0.00088000000000000003</v>
      </c>
      <c r="R189" s="224">
        <f>Q189*H189</f>
        <v>1.5982762400000001</v>
      </c>
      <c r="S189" s="224">
        <v>0</v>
      </c>
      <c r="T189" s="22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6" t="s">
        <v>210</v>
      </c>
      <c r="AT189" s="226" t="s">
        <v>150</v>
      </c>
      <c r="AU189" s="226" t="s">
        <v>84</v>
      </c>
      <c r="AY189" s="17" t="s">
        <v>147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7" t="s">
        <v>82</v>
      </c>
      <c r="BK189" s="227">
        <f>ROUND(I189*H189,2)</f>
        <v>0</v>
      </c>
      <c r="BL189" s="17" t="s">
        <v>210</v>
      </c>
      <c r="BM189" s="226" t="s">
        <v>245</v>
      </c>
    </row>
    <row r="190" s="2" customFormat="1">
      <c r="A190" s="38"/>
      <c r="B190" s="39"/>
      <c r="C190" s="40"/>
      <c r="D190" s="228" t="s">
        <v>156</v>
      </c>
      <c r="E190" s="40"/>
      <c r="F190" s="229" t="s">
        <v>246</v>
      </c>
      <c r="G190" s="40"/>
      <c r="H190" s="40"/>
      <c r="I190" s="230"/>
      <c r="J190" s="40"/>
      <c r="K190" s="40"/>
      <c r="L190" s="44"/>
      <c r="M190" s="231"/>
      <c r="N190" s="232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156</v>
      </c>
      <c r="AU190" s="17" t="s">
        <v>84</v>
      </c>
    </row>
    <row r="191" s="13" customFormat="1">
      <c r="A191" s="13"/>
      <c r="B191" s="233"/>
      <c r="C191" s="234"/>
      <c r="D191" s="228" t="s">
        <v>169</v>
      </c>
      <c r="E191" s="235" t="s">
        <v>96</v>
      </c>
      <c r="F191" s="236" t="s">
        <v>239</v>
      </c>
      <c r="G191" s="234"/>
      <c r="H191" s="237">
        <v>605.40750000000003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169</v>
      </c>
      <c r="AU191" s="243" t="s">
        <v>84</v>
      </c>
      <c r="AV191" s="13" t="s">
        <v>84</v>
      </c>
      <c r="AW191" s="13" t="s">
        <v>32</v>
      </c>
      <c r="AX191" s="13" t="s">
        <v>74</v>
      </c>
      <c r="AY191" s="243" t="s">
        <v>147</v>
      </c>
    </row>
    <row r="192" s="13" customFormat="1">
      <c r="A192" s="13"/>
      <c r="B192" s="233"/>
      <c r="C192" s="234"/>
      <c r="D192" s="228" t="s">
        <v>169</v>
      </c>
      <c r="E192" s="235" t="s">
        <v>1</v>
      </c>
      <c r="F192" s="236" t="s">
        <v>247</v>
      </c>
      <c r="G192" s="234"/>
      <c r="H192" s="237">
        <v>1816.2225000000001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169</v>
      </c>
      <c r="AU192" s="243" t="s">
        <v>84</v>
      </c>
      <c r="AV192" s="13" t="s">
        <v>84</v>
      </c>
      <c r="AW192" s="13" t="s">
        <v>32</v>
      </c>
      <c r="AX192" s="13" t="s">
        <v>82</v>
      </c>
      <c r="AY192" s="243" t="s">
        <v>147</v>
      </c>
    </row>
    <row r="193" s="2" customFormat="1" ht="41.5" customHeight="1">
      <c r="A193" s="38"/>
      <c r="B193" s="39"/>
      <c r="C193" s="255" t="s">
        <v>248</v>
      </c>
      <c r="D193" s="255" t="s">
        <v>228</v>
      </c>
      <c r="E193" s="256" t="s">
        <v>249</v>
      </c>
      <c r="F193" s="257" t="s">
        <v>250</v>
      </c>
      <c r="G193" s="258" t="s">
        <v>153</v>
      </c>
      <c r="H193" s="259">
        <v>696.21799999999996</v>
      </c>
      <c r="I193" s="260"/>
      <c r="J193" s="261">
        <f>ROUND(I193*H193,2)</f>
        <v>0</v>
      </c>
      <c r="K193" s="257" t="s">
        <v>166</v>
      </c>
      <c r="L193" s="262"/>
      <c r="M193" s="263" t="s">
        <v>1</v>
      </c>
      <c r="N193" s="264" t="s">
        <v>39</v>
      </c>
      <c r="O193" s="91"/>
      <c r="P193" s="224">
        <f>O193*H193</f>
        <v>0</v>
      </c>
      <c r="Q193" s="224">
        <v>0.0054000000000000003</v>
      </c>
      <c r="R193" s="224">
        <f>Q193*H193</f>
        <v>3.7595771999999998</v>
      </c>
      <c r="S193" s="224">
        <v>0</v>
      </c>
      <c r="T193" s="22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6" t="s">
        <v>231</v>
      </c>
      <c r="AT193" s="226" t="s">
        <v>228</v>
      </c>
      <c r="AU193" s="226" t="s">
        <v>84</v>
      </c>
      <c r="AY193" s="17" t="s">
        <v>147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7" t="s">
        <v>82</v>
      </c>
      <c r="BK193" s="227">
        <f>ROUND(I193*H193,2)</f>
        <v>0</v>
      </c>
      <c r="BL193" s="17" t="s">
        <v>210</v>
      </c>
      <c r="BM193" s="226" t="s">
        <v>251</v>
      </c>
    </row>
    <row r="194" s="2" customFormat="1">
      <c r="A194" s="38"/>
      <c r="B194" s="39"/>
      <c r="C194" s="40"/>
      <c r="D194" s="228" t="s">
        <v>156</v>
      </c>
      <c r="E194" s="40"/>
      <c r="F194" s="229" t="s">
        <v>250</v>
      </c>
      <c r="G194" s="40"/>
      <c r="H194" s="40"/>
      <c r="I194" s="230"/>
      <c r="J194" s="40"/>
      <c r="K194" s="40"/>
      <c r="L194" s="44"/>
      <c r="M194" s="231"/>
      <c r="N194" s="232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156</v>
      </c>
      <c r="AU194" s="17" t="s">
        <v>84</v>
      </c>
    </row>
    <row r="195" s="2" customFormat="1" ht="41.5" customHeight="1">
      <c r="A195" s="38"/>
      <c r="B195" s="39"/>
      <c r="C195" s="255" t="s">
        <v>252</v>
      </c>
      <c r="D195" s="255" t="s">
        <v>228</v>
      </c>
      <c r="E195" s="256" t="s">
        <v>253</v>
      </c>
      <c r="F195" s="257" t="s">
        <v>254</v>
      </c>
      <c r="G195" s="258" t="s">
        <v>153</v>
      </c>
      <c r="H195" s="259">
        <v>696.21900000000005</v>
      </c>
      <c r="I195" s="260"/>
      <c r="J195" s="261">
        <f>ROUND(I195*H195,2)</f>
        <v>0</v>
      </c>
      <c r="K195" s="257" t="s">
        <v>166</v>
      </c>
      <c r="L195" s="262"/>
      <c r="M195" s="263" t="s">
        <v>1</v>
      </c>
      <c r="N195" s="264" t="s">
        <v>39</v>
      </c>
      <c r="O195" s="91"/>
      <c r="P195" s="224">
        <f>O195*H195</f>
        <v>0</v>
      </c>
      <c r="Q195" s="224">
        <v>0.0054000000000000003</v>
      </c>
      <c r="R195" s="224">
        <f>Q195*H195</f>
        <v>3.7595826000000003</v>
      </c>
      <c r="S195" s="224">
        <v>0</v>
      </c>
      <c r="T195" s="22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6" t="s">
        <v>231</v>
      </c>
      <c r="AT195" s="226" t="s">
        <v>228</v>
      </c>
      <c r="AU195" s="226" t="s">
        <v>84</v>
      </c>
      <c r="AY195" s="17" t="s">
        <v>147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7" t="s">
        <v>82</v>
      </c>
      <c r="BK195" s="227">
        <f>ROUND(I195*H195,2)</f>
        <v>0</v>
      </c>
      <c r="BL195" s="17" t="s">
        <v>210</v>
      </c>
      <c r="BM195" s="226" t="s">
        <v>255</v>
      </c>
    </row>
    <row r="196" s="2" customFormat="1">
      <c r="A196" s="38"/>
      <c r="B196" s="39"/>
      <c r="C196" s="40"/>
      <c r="D196" s="228" t="s">
        <v>156</v>
      </c>
      <c r="E196" s="40"/>
      <c r="F196" s="229" t="s">
        <v>254</v>
      </c>
      <c r="G196" s="40"/>
      <c r="H196" s="40"/>
      <c r="I196" s="230"/>
      <c r="J196" s="40"/>
      <c r="K196" s="40"/>
      <c r="L196" s="44"/>
      <c r="M196" s="231"/>
      <c r="N196" s="232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156</v>
      </c>
      <c r="AU196" s="17" t="s">
        <v>84</v>
      </c>
    </row>
    <row r="197" s="2" customFormat="1">
      <c r="A197" s="38"/>
      <c r="B197" s="39"/>
      <c r="C197" s="255" t="s">
        <v>256</v>
      </c>
      <c r="D197" s="255" t="s">
        <v>228</v>
      </c>
      <c r="E197" s="256" t="s">
        <v>257</v>
      </c>
      <c r="F197" s="257" t="s">
        <v>258</v>
      </c>
      <c r="G197" s="258" t="s">
        <v>153</v>
      </c>
      <c r="H197" s="259">
        <v>696.21900000000005</v>
      </c>
      <c r="I197" s="260"/>
      <c r="J197" s="261">
        <f>ROUND(I197*H197,2)</f>
        <v>0</v>
      </c>
      <c r="K197" s="257" t="s">
        <v>166</v>
      </c>
      <c r="L197" s="262"/>
      <c r="M197" s="263" t="s">
        <v>1</v>
      </c>
      <c r="N197" s="264" t="s">
        <v>39</v>
      </c>
      <c r="O197" s="91"/>
      <c r="P197" s="224">
        <f>O197*H197</f>
        <v>0</v>
      </c>
      <c r="Q197" s="224">
        <v>0.0068500000000000002</v>
      </c>
      <c r="R197" s="224">
        <f>Q197*H197</f>
        <v>4.7691001500000008</v>
      </c>
      <c r="S197" s="224">
        <v>0</v>
      </c>
      <c r="T197" s="22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6" t="s">
        <v>231</v>
      </c>
      <c r="AT197" s="226" t="s">
        <v>228</v>
      </c>
      <c r="AU197" s="226" t="s">
        <v>84</v>
      </c>
      <c r="AY197" s="17" t="s">
        <v>147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7" t="s">
        <v>82</v>
      </c>
      <c r="BK197" s="227">
        <f>ROUND(I197*H197,2)</f>
        <v>0</v>
      </c>
      <c r="BL197" s="17" t="s">
        <v>210</v>
      </c>
      <c r="BM197" s="226" t="s">
        <v>259</v>
      </c>
    </row>
    <row r="198" s="2" customFormat="1">
      <c r="A198" s="38"/>
      <c r="B198" s="39"/>
      <c r="C198" s="40"/>
      <c r="D198" s="228" t="s">
        <v>156</v>
      </c>
      <c r="E198" s="40"/>
      <c r="F198" s="229" t="s">
        <v>258</v>
      </c>
      <c r="G198" s="40"/>
      <c r="H198" s="40"/>
      <c r="I198" s="230"/>
      <c r="J198" s="40"/>
      <c r="K198" s="40"/>
      <c r="L198" s="44"/>
      <c r="M198" s="231"/>
      <c r="N198" s="232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156</v>
      </c>
      <c r="AU198" s="17" t="s">
        <v>84</v>
      </c>
    </row>
    <row r="199" s="2" customFormat="1" ht="31" customHeight="1">
      <c r="A199" s="38"/>
      <c r="B199" s="39"/>
      <c r="C199" s="215" t="s">
        <v>260</v>
      </c>
      <c r="D199" s="215" t="s">
        <v>150</v>
      </c>
      <c r="E199" s="216" t="s">
        <v>261</v>
      </c>
      <c r="F199" s="217" t="s">
        <v>262</v>
      </c>
      <c r="G199" s="218" t="s">
        <v>153</v>
      </c>
      <c r="H199" s="219">
        <v>543</v>
      </c>
      <c r="I199" s="220"/>
      <c r="J199" s="221">
        <f>ROUND(I199*H199,2)</f>
        <v>0</v>
      </c>
      <c r="K199" s="217" t="s">
        <v>166</v>
      </c>
      <c r="L199" s="44"/>
      <c r="M199" s="222" t="s">
        <v>1</v>
      </c>
      <c r="N199" s="223" t="s">
        <v>39</v>
      </c>
      <c r="O199" s="91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6" t="s">
        <v>210</v>
      </c>
      <c r="AT199" s="226" t="s">
        <v>150</v>
      </c>
      <c r="AU199" s="226" t="s">
        <v>84</v>
      </c>
      <c r="AY199" s="17" t="s">
        <v>147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7" t="s">
        <v>82</v>
      </c>
      <c r="BK199" s="227">
        <f>ROUND(I199*H199,2)</f>
        <v>0</v>
      </c>
      <c r="BL199" s="17" t="s">
        <v>210</v>
      </c>
      <c r="BM199" s="226" t="s">
        <v>263</v>
      </c>
    </row>
    <row r="200" s="2" customFormat="1">
      <c r="A200" s="38"/>
      <c r="B200" s="39"/>
      <c r="C200" s="40"/>
      <c r="D200" s="228" t="s">
        <v>156</v>
      </c>
      <c r="E200" s="40"/>
      <c r="F200" s="229" t="s">
        <v>264</v>
      </c>
      <c r="G200" s="40"/>
      <c r="H200" s="40"/>
      <c r="I200" s="230"/>
      <c r="J200" s="40"/>
      <c r="K200" s="40"/>
      <c r="L200" s="44"/>
      <c r="M200" s="231"/>
      <c r="N200" s="232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156</v>
      </c>
      <c r="AU200" s="17" t="s">
        <v>84</v>
      </c>
    </row>
    <row r="201" s="13" customFormat="1">
      <c r="A201" s="13"/>
      <c r="B201" s="233"/>
      <c r="C201" s="234"/>
      <c r="D201" s="228" t="s">
        <v>169</v>
      </c>
      <c r="E201" s="235" t="s">
        <v>1</v>
      </c>
      <c r="F201" s="236" t="s">
        <v>92</v>
      </c>
      <c r="G201" s="234"/>
      <c r="H201" s="237">
        <v>543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169</v>
      </c>
      <c r="AU201" s="243" t="s">
        <v>84</v>
      </c>
      <c r="AV201" s="13" t="s">
        <v>84</v>
      </c>
      <c r="AW201" s="13" t="s">
        <v>32</v>
      </c>
      <c r="AX201" s="13" t="s">
        <v>82</v>
      </c>
      <c r="AY201" s="243" t="s">
        <v>147</v>
      </c>
    </row>
    <row r="202" s="2" customFormat="1">
      <c r="A202" s="38"/>
      <c r="B202" s="39"/>
      <c r="C202" s="255" t="s">
        <v>7</v>
      </c>
      <c r="D202" s="255" t="s">
        <v>228</v>
      </c>
      <c r="E202" s="256" t="s">
        <v>265</v>
      </c>
      <c r="F202" s="257" t="s">
        <v>266</v>
      </c>
      <c r="G202" s="258" t="s">
        <v>153</v>
      </c>
      <c r="H202" s="259">
        <v>543</v>
      </c>
      <c r="I202" s="260"/>
      <c r="J202" s="261">
        <f>ROUND(I202*H202,2)</f>
        <v>0</v>
      </c>
      <c r="K202" s="257" t="s">
        <v>1</v>
      </c>
      <c r="L202" s="262"/>
      <c r="M202" s="263" t="s">
        <v>1</v>
      </c>
      <c r="N202" s="264" t="s">
        <v>39</v>
      </c>
      <c r="O202" s="91"/>
      <c r="P202" s="224">
        <f>O202*H202</f>
        <v>0</v>
      </c>
      <c r="Q202" s="224">
        <v>0.00064999999999999997</v>
      </c>
      <c r="R202" s="224">
        <f>Q202*H202</f>
        <v>0.35294999999999999</v>
      </c>
      <c r="S202" s="224">
        <v>0</v>
      </c>
      <c r="T202" s="22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6" t="s">
        <v>231</v>
      </c>
      <c r="AT202" s="226" t="s">
        <v>228</v>
      </c>
      <c r="AU202" s="226" t="s">
        <v>84</v>
      </c>
      <c r="AY202" s="17" t="s">
        <v>147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7" t="s">
        <v>82</v>
      </c>
      <c r="BK202" s="227">
        <f>ROUND(I202*H202,2)</f>
        <v>0</v>
      </c>
      <c r="BL202" s="17" t="s">
        <v>210</v>
      </c>
      <c r="BM202" s="226" t="s">
        <v>267</v>
      </c>
    </row>
    <row r="203" s="2" customFormat="1">
      <c r="A203" s="38"/>
      <c r="B203" s="39"/>
      <c r="C203" s="40"/>
      <c r="D203" s="228" t="s">
        <v>156</v>
      </c>
      <c r="E203" s="40"/>
      <c r="F203" s="229" t="s">
        <v>266</v>
      </c>
      <c r="G203" s="40"/>
      <c r="H203" s="40"/>
      <c r="I203" s="230"/>
      <c r="J203" s="40"/>
      <c r="K203" s="40"/>
      <c r="L203" s="44"/>
      <c r="M203" s="231"/>
      <c r="N203" s="232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156</v>
      </c>
      <c r="AU203" s="17" t="s">
        <v>84</v>
      </c>
    </row>
    <row r="204" s="13" customFormat="1">
      <c r="A204" s="13"/>
      <c r="B204" s="233"/>
      <c r="C204" s="234"/>
      <c r="D204" s="228" t="s">
        <v>169</v>
      </c>
      <c r="E204" s="235" t="s">
        <v>1</v>
      </c>
      <c r="F204" s="236" t="s">
        <v>92</v>
      </c>
      <c r="G204" s="234"/>
      <c r="H204" s="237">
        <v>543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169</v>
      </c>
      <c r="AU204" s="243" t="s">
        <v>84</v>
      </c>
      <c r="AV204" s="13" t="s">
        <v>84</v>
      </c>
      <c r="AW204" s="13" t="s">
        <v>32</v>
      </c>
      <c r="AX204" s="13" t="s">
        <v>82</v>
      </c>
      <c r="AY204" s="243" t="s">
        <v>147</v>
      </c>
    </row>
    <row r="205" s="2" customFormat="1">
      <c r="A205" s="38"/>
      <c r="B205" s="39"/>
      <c r="C205" s="215" t="s">
        <v>268</v>
      </c>
      <c r="D205" s="215" t="s">
        <v>150</v>
      </c>
      <c r="E205" s="216" t="s">
        <v>269</v>
      </c>
      <c r="F205" s="217" t="s">
        <v>270</v>
      </c>
      <c r="G205" s="218" t="s">
        <v>153</v>
      </c>
      <c r="H205" s="219">
        <v>1086</v>
      </c>
      <c r="I205" s="220"/>
      <c r="J205" s="221">
        <f>ROUND(I205*H205,2)</f>
        <v>0</v>
      </c>
      <c r="K205" s="217" t="s">
        <v>166</v>
      </c>
      <c r="L205" s="44"/>
      <c r="M205" s="222" t="s">
        <v>1</v>
      </c>
      <c r="N205" s="223" t="s">
        <v>39</v>
      </c>
      <c r="O205" s="91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6" t="s">
        <v>210</v>
      </c>
      <c r="AT205" s="226" t="s">
        <v>150</v>
      </c>
      <c r="AU205" s="226" t="s">
        <v>84</v>
      </c>
      <c r="AY205" s="17" t="s">
        <v>147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7" t="s">
        <v>82</v>
      </c>
      <c r="BK205" s="227">
        <f>ROUND(I205*H205,2)</f>
        <v>0</v>
      </c>
      <c r="BL205" s="17" t="s">
        <v>210</v>
      </c>
      <c r="BM205" s="226" t="s">
        <v>271</v>
      </c>
    </row>
    <row r="206" s="2" customFormat="1">
      <c r="A206" s="38"/>
      <c r="B206" s="39"/>
      <c r="C206" s="40"/>
      <c r="D206" s="228" t="s">
        <v>156</v>
      </c>
      <c r="E206" s="40"/>
      <c r="F206" s="229" t="s">
        <v>272</v>
      </c>
      <c r="G206" s="40"/>
      <c r="H206" s="40"/>
      <c r="I206" s="230"/>
      <c r="J206" s="40"/>
      <c r="K206" s="40"/>
      <c r="L206" s="44"/>
      <c r="M206" s="231"/>
      <c r="N206" s="232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156</v>
      </c>
      <c r="AU206" s="17" t="s">
        <v>84</v>
      </c>
    </row>
    <row r="207" s="13" customFormat="1">
      <c r="A207" s="13"/>
      <c r="B207" s="233"/>
      <c r="C207" s="234"/>
      <c r="D207" s="228" t="s">
        <v>169</v>
      </c>
      <c r="E207" s="235" t="s">
        <v>1</v>
      </c>
      <c r="F207" s="236" t="s">
        <v>273</v>
      </c>
      <c r="G207" s="234"/>
      <c r="H207" s="237">
        <v>1086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169</v>
      </c>
      <c r="AU207" s="243" t="s">
        <v>84</v>
      </c>
      <c r="AV207" s="13" t="s">
        <v>84</v>
      </c>
      <c r="AW207" s="13" t="s">
        <v>32</v>
      </c>
      <c r="AX207" s="13" t="s">
        <v>82</v>
      </c>
      <c r="AY207" s="243" t="s">
        <v>147</v>
      </c>
    </row>
    <row r="208" s="2" customFormat="1">
      <c r="A208" s="38"/>
      <c r="B208" s="39"/>
      <c r="C208" s="255" t="s">
        <v>274</v>
      </c>
      <c r="D208" s="255" t="s">
        <v>228</v>
      </c>
      <c r="E208" s="256" t="s">
        <v>275</v>
      </c>
      <c r="F208" s="257" t="s">
        <v>276</v>
      </c>
      <c r="G208" s="258" t="s">
        <v>153</v>
      </c>
      <c r="H208" s="259">
        <v>597.29999999999995</v>
      </c>
      <c r="I208" s="260"/>
      <c r="J208" s="261">
        <f>ROUND(I208*H208,2)</f>
        <v>0</v>
      </c>
      <c r="K208" s="257" t="s">
        <v>166</v>
      </c>
      <c r="L208" s="262"/>
      <c r="M208" s="263" t="s">
        <v>1</v>
      </c>
      <c r="N208" s="264" t="s">
        <v>39</v>
      </c>
      <c r="O208" s="91"/>
      <c r="P208" s="224">
        <f>O208*H208</f>
        <v>0</v>
      </c>
      <c r="Q208" s="224">
        <v>0.00020000000000000001</v>
      </c>
      <c r="R208" s="224">
        <f>Q208*H208</f>
        <v>0.11946</v>
      </c>
      <c r="S208" s="224">
        <v>0</v>
      </c>
      <c r="T208" s="22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6" t="s">
        <v>231</v>
      </c>
      <c r="AT208" s="226" t="s">
        <v>228</v>
      </c>
      <c r="AU208" s="226" t="s">
        <v>84</v>
      </c>
      <c r="AY208" s="17" t="s">
        <v>147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7" t="s">
        <v>82</v>
      </c>
      <c r="BK208" s="227">
        <f>ROUND(I208*H208,2)</f>
        <v>0</v>
      </c>
      <c r="BL208" s="17" t="s">
        <v>210</v>
      </c>
      <c r="BM208" s="226" t="s">
        <v>277</v>
      </c>
    </row>
    <row r="209" s="2" customFormat="1">
      <c r="A209" s="38"/>
      <c r="B209" s="39"/>
      <c r="C209" s="40"/>
      <c r="D209" s="228" t="s">
        <v>156</v>
      </c>
      <c r="E209" s="40"/>
      <c r="F209" s="229" t="s">
        <v>276</v>
      </c>
      <c r="G209" s="40"/>
      <c r="H209" s="40"/>
      <c r="I209" s="230"/>
      <c r="J209" s="40"/>
      <c r="K209" s="40"/>
      <c r="L209" s="44"/>
      <c r="M209" s="231"/>
      <c r="N209" s="232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156</v>
      </c>
      <c r="AU209" s="17" t="s">
        <v>84</v>
      </c>
    </row>
    <row r="210" s="13" customFormat="1">
      <c r="A210" s="13"/>
      <c r="B210" s="233"/>
      <c r="C210" s="234"/>
      <c r="D210" s="228" t="s">
        <v>169</v>
      </c>
      <c r="E210" s="235" t="s">
        <v>1</v>
      </c>
      <c r="F210" s="236" t="s">
        <v>278</v>
      </c>
      <c r="G210" s="234"/>
      <c r="H210" s="237">
        <v>597.29999999999995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169</v>
      </c>
      <c r="AU210" s="243" t="s">
        <v>84</v>
      </c>
      <c r="AV210" s="13" t="s">
        <v>84</v>
      </c>
      <c r="AW210" s="13" t="s">
        <v>32</v>
      </c>
      <c r="AX210" s="13" t="s">
        <v>82</v>
      </c>
      <c r="AY210" s="243" t="s">
        <v>147</v>
      </c>
    </row>
    <row r="211" s="2" customFormat="1">
      <c r="A211" s="38"/>
      <c r="B211" s="39"/>
      <c r="C211" s="255" t="s">
        <v>279</v>
      </c>
      <c r="D211" s="255" t="s">
        <v>228</v>
      </c>
      <c r="E211" s="256" t="s">
        <v>280</v>
      </c>
      <c r="F211" s="257" t="s">
        <v>281</v>
      </c>
      <c r="G211" s="258" t="s">
        <v>153</v>
      </c>
      <c r="H211" s="259">
        <v>597.29999999999995</v>
      </c>
      <c r="I211" s="260"/>
      <c r="J211" s="261">
        <f>ROUND(I211*H211,2)</f>
        <v>0</v>
      </c>
      <c r="K211" s="257" t="s">
        <v>166</v>
      </c>
      <c r="L211" s="262"/>
      <c r="M211" s="263" t="s">
        <v>1</v>
      </c>
      <c r="N211" s="264" t="s">
        <v>39</v>
      </c>
      <c r="O211" s="91"/>
      <c r="P211" s="224">
        <f>O211*H211</f>
        <v>0</v>
      </c>
      <c r="Q211" s="224">
        <v>0.00029999999999999997</v>
      </c>
      <c r="R211" s="224">
        <f>Q211*H211</f>
        <v>0.17918999999999996</v>
      </c>
      <c r="S211" s="224">
        <v>0</v>
      </c>
      <c r="T211" s="22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6" t="s">
        <v>231</v>
      </c>
      <c r="AT211" s="226" t="s">
        <v>228</v>
      </c>
      <c r="AU211" s="226" t="s">
        <v>84</v>
      </c>
      <c r="AY211" s="17" t="s">
        <v>147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7" t="s">
        <v>82</v>
      </c>
      <c r="BK211" s="227">
        <f>ROUND(I211*H211,2)</f>
        <v>0</v>
      </c>
      <c r="BL211" s="17" t="s">
        <v>210</v>
      </c>
      <c r="BM211" s="226" t="s">
        <v>282</v>
      </c>
    </row>
    <row r="212" s="2" customFormat="1">
      <c r="A212" s="38"/>
      <c r="B212" s="39"/>
      <c r="C212" s="40"/>
      <c r="D212" s="228" t="s">
        <v>156</v>
      </c>
      <c r="E212" s="40"/>
      <c r="F212" s="229" t="s">
        <v>281</v>
      </c>
      <c r="G212" s="40"/>
      <c r="H212" s="40"/>
      <c r="I212" s="230"/>
      <c r="J212" s="40"/>
      <c r="K212" s="40"/>
      <c r="L212" s="44"/>
      <c r="M212" s="231"/>
      <c r="N212" s="232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156</v>
      </c>
      <c r="AU212" s="17" t="s">
        <v>84</v>
      </c>
    </row>
    <row r="213" s="13" customFormat="1">
      <c r="A213" s="13"/>
      <c r="B213" s="233"/>
      <c r="C213" s="234"/>
      <c r="D213" s="228" t="s">
        <v>169</v>
      </c>
      <c r="E213" s="235" t="s">
        <v>1</v>
      </c>
      <c r="F213" s="236" t="s">
        <v>278</v>
      </c>
      <c r="G213" s="234"/>
      <c r="H213" s="237">
        <v>597.29999999999995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169</v>
      </c>
      <c r="AU213" s="243" t="s">
        <v>84</v>
      </c>
      <c r="AV213" s="13" t="s">
        <v>84</v>
      </c>
      <c r="AW213" s="13" t="s">
        <v>32</v>
      </c>
      <c r="AX213" s="13" t="s">
        <v>82</v>
      </c>
      <c r="AY213" s="243" t="s">
        <v>147</v>
      </c>
    </row>
    <row r="214" s="2" customFormat="1">
      <c r="A214" s="38"/>
      <c r="B214" s="39"/>
      <c r="C214" s="215" t="s">
        <v>283</v>
      </c>
      <c r="D214" s="215" t="s">
        <v>150</v>
      </c>
      <c r="E214" s="216" t="s">
        <v>284</v>
      </c>
      <c r="F214" s="217" t="s">
        <v>285</v>
      </c>
      <c r="G214" s="218" t="s">
        <v>153</v>
      </c>
      <c r="H214" s="219">
        <v>543</v>
      </c>
      <c r="I214" s="220"/>
      <c r="J214" s="221">
        <f>ROUND(I214*H214,2)</f>
        <v>0</v>
      </c>
      <c r="K214" s="217" t="s">
        <v>1</v>
      </c>
      <c r="L214" s="44"/>
      <c r="M214" s="222" t="s">
        <v>1</v>
      </c>
      <c r="N214" s="223" t="s">
        <v>39</v>
      </c>
      <c r="O214" s="91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6" t="s">
        <v>210</v>
      </c>
      <c r="AT214" s="226" t="s">
        <v>150</v>
      </c>
      <c r="AU214" s="226" t="s">
        <v>84</v>
      </c>
      <c r="AY214" s="17" t="s">
        <v>147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7" t="s">
        <v>82</v>
      </c>
      <c r="BK214" s="227">
        <f>ROUND(I214*H214,2)</f>
        <v>0</v>
      </c>
      <c r="BL214" s="17" t="s">
        <v>210</v>
      </c>
      <c r="BM214" s="226" t="s">
        <v>286</v>
      </c>
    </row>
    <row r="215" s="2" customFormat="1">
      <c r="A215" s="38"/>
      <c r="B215" s="39"/>
      <c r="C215" s="40"/>
      <c r="D215" s="228" t="s">
        <v>156</v>
      </c>
      <c r="E215" s="40"/>
      <c r="F215" s="229" t="s">
        <v>287</v>
      </c>
      <c r="G215" s="40"/>
      <c r="H215" s="40"/>
      <c r="I215" s="230"/>
      <c r="J215" s="40"/>
      <c r="K215" s="40"/>
      <c r="L215" s="44"/>
      <c r="M215" s="231"/>
      <c r="N215" s="232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156</v>
      </c>
      <c r="AU215" s="17" t="s">
        <v>84</v>
      </c>
    </row>
    <row r="216" s="13" customFormat="1">
      <c r="A216" s="13"/>
      <c r="B216" s="233"/>
      <c r="C216" s="234"/>
      <c r="D216" s="228" t="s">
        <v>169</v>
      </c>
      <c r="E216" s="235" t="s">
        <v>1</v>
      </c>
      <c r="F216" s="236" t="s">
        <v>92</v>
      </c>
      <c r="G216" s="234"/>
      <c r="H216" s="237">
        <v>543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169</v>
      </c>
      <c r="AU216" s="243" t="s">
        <v>84</v>
      </c>
      <c r="AV216" s="13" t="s">
        <v>84</v>
      </c>
      <c r="AW216" s="13" t="s">
        <v>32</v>
      </c>
      <c r="AX216" s="13" t="s">
        <v>82</v>
      </c>
      <c r="AY216" s="243" t="s">
        <v>147</v>
      </c>
    </row>
    <row r="217" s="2" customFormat="1">
      <c r="A217" s="38"/>
      <c r="B217" s="39"/>
      <c r="C217" s="255" t="s">
        <v>288</v>
      </c>
      <c r="D217" s="255" t="s">
        <v>228</v>
      </c>
      <c r="E217" s="256" t="s">
        <v>289</v>
      </c>
      <c r="F217" s="257" t="s">
        <v>290</v>
      </c>
      <c r="G217" s="258" t="s">
        <v>165</v>
      </c>
      <c r="H217" s="259">
        <v>43.439999999999998</v>
      </c>
      <c r="I217" s="260"/>
      <c r="J217" s="261">
        <f>ROUND(I217*H217,2)</f>
        <v>0</v>
      </c>
      <c r="K217" s="257" t="s">
        <v>1</v>
      </c>
      <c r="L217" s="262"/>
      <c r="M217" s="263" t="s">
        <v>1</v>
      </c>
      <c r="N217" s="264" t="s">
        <v>39</v>
      </c>
      <c r="O217" s="91"/>
      <c r="P217" s="224">
        <f>O217*H217</f>
        <v>0</v>
      </c>
      <c r="Q217" s="224">
        <v>0.34999999999999998</v>
      </c>
      <c r="R217" s="224">
        <f>Q217*H217</f>
        <v>15.203999999999999</v>
      </c>
      <c r="S217" s="224">
        <v>0</v>
      </c>
      <c r="T217" s="22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6" t="s">
        <v>231</v>
      </c>
      <c r="AT217" s="226" t="s">
        <v>228</v>
      </c>
      <c r="AU217" s="226" t="s">
        <v>84</v>
      </c>
      <c r="AY217" s="17" t="s">
        <v>147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7" t="s">
        <v>82</v>
      </c>
      <c r="BK217" s="227">
        <f>ROUND(I217*H217,2)</f>
        <v>0</v>
      </c>
      <c r="BL217" s="17" t="s">
        <v>210</v>
      </c>
      <c r="BM217" s="226" t="s">
        <v>291</v>
      </c>
    </row>
    <row r="218" s="2" customFormat="1">
      <c r="A218" s="38"/>
      <c r="B218" s="39"/>
      <c r="C218" s="40"/>
      <c r="D218" s="228" t="s">
        <v>156</v>
      </c>
      <c r="E218" s="40"/>
      <c r="F218" s="229" t="s">
        <v>290</v>
      </c>
      <c r="G218" s="40"/>
      <c r="H218" s="40"/>
      <c r="I218" s="230"/>
      <c r="J218" s="40"/>
      <c r="K218" s="40"/>
      <c r="L218" s="44"/>
      <c r="M218" s="231"/>
      <c r="N218" s="232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156</v>
      </c>
      <c r="AU218" s="17" t="s">
        <v>84</v>
      </c>
    </row>
    <row r="219" s="13" customFormat="1">
      <c r="A219" s="13"/>
      <c r="B219" s="233"/>
      <c r="C219" s="234"/>
      <c r="D219" s="228" t="s">
        <v>169</v>
      </c>
      <c r="E219" s="235" t="s">
        <v>1</v>
      </c>
      <c r="F219" s="236" t="s">
        <v>292</v>
      </c>
      <c r="G219" s="234"/>
      <c r="H219" s="237">
        <v>43.439999999999998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169</v>
      </c>
      <c r="AU219" s="243" t="s">
        <v>84</v>
      </c>
      <c r="AV219" s="13" t="s">
        <v>84</v>
      </c>
      <c r="AW219" s="13" t="s">
        <v>32</v>
      </c>
      <c r="AX219" s="13" t="s">
        <v>82</v>
      </c>
      <c r="AY219" s="243" t="s">
        <v>147</v>
      </c>
    </row>
    <row r="220" s="2" customFormat="1">
      <c r="A220" s="38"/>
      <c r="B220" s="39"/>
      <c r="C220" s="215" t="s">
        <v>293</v>
      </c>
      <c r="D220" s="215" t="s">
        <v>150</v>
      </c>
      <c r="E220" s="216" t="s">
        <v>294</v>
      </c>
      <c r="F220" s="217" t="s">
        <v>295</v>
      </c>
      <c r="G220" s="218" t="s">
        <v>153</v>
      </c>
      <c r="H220" s="219">
        <v>543</v>
      </c>
      <c r="I220" s="220"/>
      <c r="J220" s="221">
        <f>ROUND(I220*H220,2)</f>
        <v>0</v>
      </c>
      <c r="K220" s="217" t="s">
        <v>166</v>
      </c>
      <c r="L220" s="44"/>
      <c r="M220" s="222" t="s">
        <v>1</v>
      </c>
      <c r="N220" s="223" t="s">
        <v>39</v>
      </c>
      <c r="O220" s="91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6" t="s">
        <v>210</v>
      </c>
      <c r="AT220" s="226" t="s">
        <v>150</v>
      </c>
      <c r="AU220" s="226" t="s">
        <v>84</v>
      </c>
      <c r="AY220" s="17" t="s">
        <v>147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7" t="s">
        <v>82</v>
      </c>
      <c r="BK220" s="227">
        <f>ROUND(I220*H220,2)</f>
        <v>0</v>
      </c>
      <c r="BL220" s="17" t="s">
        <v>210</v>
      </c>
      <c r="BM220" s="226" t="s">
        <v>296</v>
      </c>
    </row>
    <row r="221" s="2" customFormat="1">
      <c r="A221" s="38"/>
      <c r="B221" s="39"/>
      <c r="C221" s="40"/>
      <c r="D221" s="228" t="s">
        <v>156</v>
      </c>
      <c r="E221" s="40"/>
      <c r="F221" s="229" t="s">
        <v>297</v>
      </c>
      <c r="G221" s="40"/>
      <c r="H221" s="40"/>
      <c r="I221" s="230"/>
      <c r="J221" s="40"/>
      <c r="K221" s="40"/>
      <c r="L221" s="44"/>
      <c r="M221" s="231"/>
      <c r="N221" s="232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156</v>
      </c>
      <c r="AU221" s="17" t="s">
        <v>84</v>
      </c>
    </row>
    <row r="222" s="13" customFormat="1">
      <c r="A222" s="13"/>
      <c r="B222" s="233"/>
      <c r="C222" s="234"/>
      <c r="D222" s="228" t="s">
        <v>169</v>
      </c>
      <c r="E222" s="235" t="s">
        <v>1</v>
      </c>
      <c r="F222" s="236" t="s">
        <v>92</v>
      </c>
      <c r="G222" s="234"/>
      <c r="H222" s="237">
        <v>543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169</v>
      </c>
      <c r="AU222" s="243" t="s">
        <v>84</v>
      </c>
      <c r="AV222" s="13" t="s">
        <v>84</v>
      </c>
      <c r="AW222" s="13" t="s">
        <v>32</v>
      </c>
      <c r="AX222" s="13" t="s">
        <v>82</v>
      </c>
      <c r="AY222" s="243" t="s">
        <v>147</v>
      </c>
    </row>
    <row r="223" s="2" customFormat="1" ht="14.5" customHeight="1">
      <c r="A223" s="38"/>
      <c r="B223" s="39"/>
      <c r="C223" s="255" t="s">
        <v>298</v>
      </c>
      <c r="D223" s="255" t="s">
        <v>228</v>
      </c>
      <c r="E223" s="256" t="s">
        <v>299</v>
      </c>
      <c r="F223" s="257" t="s">
        <v>300</v>
      </c>
      <c r="G223" s="258" t="s">
        <v>153</v>
      </c>
      <c r="H223" s="259">
        <v>543</v>
      </c>
      <c r="I223" s="260"/>
      <c r="J223" s="261">
        <f>ROUND(I223*H223,2)</f>
        <v>0</v>
      </c>
      <c r="K223" s="257" t="s">
        <v>1</v>
      </c>
      <c r="L223" s="262"/>
      <c r="M223" s="263" t="s">
        <v>1</v>
      </c>
      <c r="N223" s="264" t="s">
        <v>39</v>
      </c>
      <c r="O223" s="91"/>
      <c r="P223" s="224">
        <f>O223*H223</f>
        <v>0</v>
      </c>
      <c r="Q223" s="224">
        <v>0.010999999999999999</v>
      </c>
      <c r="R223" s="224">
        <f>Q223*H223</f>
        <v>5.9729999999999999</v>
      </c>
      <c r="S223" s="224">
        <v>0</v>
      </c>
      <c r="T223" s="22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6" t="s">
        <v>231</v>
      </c>
      <c r="AT223" s="226" t="s">
        <v>228</v>
      </c>
      <c r="AU223" s="226" t="s">
        <v>84</v>
      </c>
      <c r="AY223" s="17" t="s">
        <v>147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7" t="s">
        <v>82</v>
      </c>
      <c r="BK223" s="227">
        <f>ROUND(I223*H223,2)</f>
        <v>0</v>
      </c>
      <c r="BL223" s="17" t="s">
        <v>210</v>
      </c>
      <c r="BM223" s="226" t="s">
        <v>301</v>
      </c>
    </row>
    <row r="224" s="2" customFormat="1">
      <c r="A224" s="38"/>
      <c r="B224" s="39"/>
      <c r="C224" s="40"/>
      <c r="D224" s="228" t="s">
        <v>156</v>
      </c>
      <c r="E224" s="40"/>
      <c r="F224" s="229" t="s">
        <v>300</v>
      </c>
      <c r="G224" s="40"/>
      <c r="H224" s="40"/>
      <c r="I224" s="230"/>
      <c r="J224" s="40"/>
      <c r="K224" s="40"/>
      <c r="L224" s="44"/>
      <c r="M224" s="231"/>
      <c r="N224" s="232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156</v>
      </c>
      <c r="AU224" s="17" t="s">
        <v>84</v>
      </c>
    </row>
    <row r="225" s="13" customFormat="1">
      <c r="A225" s="13"/>
      <c r="B225" s="233"/>
      <c r="C225" s="234"/>
      <c r="D225" s="228" t="s">
        <v>169</v>
      </c>
      <c r="E225" s="235" t="s">
        <v>1</v>
      </c>
      <c r="F225" s="236" t="s">
        <v>92</v>
      </c>
      <c r="G225" s="234"/>
      <c r="H225" s="237">
        <v>543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169</v>
      </c>
      <c r="AU225" s="243" t="s">
        <v>84</v>
      </c>
      <c r="AV225" s="13" t="s">
        <v>84</v>
      </c>
      <c r="AW225" s="13" t="s">
        <v>32</v>
      </c>
      <c r="AX225" s="13" t="s">
        <v>82</v>
      </c>
      <c r="AY225" s="243" t="s">
        <v>147</v>
      </c>
    </row>
    <row r="226" s="2" customFormat="1">
      <c r="A226" s="38"/>
      <c r="B226" s="39"/>
      <c r="C226" s="215" t="s">
        <v>302</v>
      </c>
      <c r="D226" s="215" t="s">
        <v>150</v>
      </c>
      <c r="E226" s="216" t="s">
        <v>303</v>
      </c>
      <c r="F226" s="217" t="s">
        <v>304</v>
      </c>
      <c r="G226" s="218" t="s">
        <v>165</v>
      </c>
      <c r="H226" s="219">
        <v>12.177</v>
      </c>
      <c r="I226" s="220"/>
      <c r="J226" s="221">
        <f>ROUND(I226*H226,2)</f>
        <v>0</v>
      </c>
      <c r="K226" s="217" t="s">
        <v>166</v>
      </c>
      <c r="L226" s="44"/>
      <c r="M226" s="222" t="s">
        <v>1</v>
      </c>
      <c r="N226" s="223" t="s">
        <v>39</v>
      </c>
      <c r="O226" s="91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6" t="s">
        <v>210</v>
      </c>
      <c r="AT226" s="226" t="s">
        <v>150</v>
      </c>
      <c r="AU226" s="226" t="s">
        <v>84</v>
      </c>
      <c r="AY226" s="17" t="s">
        <v>147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7" t="s">
        <v>82</v>
      </c>
      <c r="BK226" s="227">
        <f>ROUND(I226*H226,2)</f>
        <v>0</v>
      </c>
      <c r="BL226" s="17" t="s">
        <v>210</v>
      </c>
      <c r="BM226" s="226" t="s">
        <v>305</v>
      </c>
    </row>
    <row r="227" s="2" customFormat="1">
      <c r="A227" s="38"/>
      <c r="B227" s="39"/>
      <c r="C227" s="40"/>
      <c r="D227" s="228" t="s">
        <v>156</v>
      </c>
      <c r="E227" s="40"/>
      <c r="F227" s="229" t="s">
        <v>306</v>
      </c>
      <c r="G227" s="40"/>
      <c r="H227" s="40"/>
      <c r="I227" s="230"/>
      <c r="J227" s="40"/>
      <c r="K227" s="40"/>
      <c r="L227" s="44"/>
      <c r="M227" s="231"/>
      <c r="N227" s="232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156</v>
      </c>
      <c r="AU227" s="17" t="s">
        <v>84</v>
      </c>
    </row>
    <row r="228" s="13" customFormat="1">
      <c r="A228" s="13"/>
      <c r="B228" s="233"/>
      <c r="C228" s="234"/>
      <c r="D228" s="228" t="s">
        <v>169</v>
      </c>
      <c r="E228" s="235" t="s">
        <v>1</v>
      </c>
      <c r="F228" s="236" t="s">
        <v>307</v>
      </c>
      <c r="G228" s="234"/>
      <c r="H228" s="237">
        <v>10.852237499999999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169</v>
      </c>
      <c r="AU228" s="243" t="s">
        <v>84</v>
      </c>
      <c r="AV228" s="13" t="s">
        <v>84</v>
      </c>
      <c r="AW228" s="13" t="s">
        <v>32</v>
      </c>
      <c r="AX228" s="13" t="s">
        <v>74</v>
      </c>
      <c r="AY228" s="243" t="s">
        <v>147</v>
      </c>
    </row>
    <row r="229" s="13" customFormat="1">
      <c r="A229" s="13"/>
      <c r="B229" s="233"/>
      <c r="C229" s="234"/>
      <c r="D229" s="228" t="s">
        <v>169</v>
      </c>
      <c r="E229" s="235" t="s">
        <v>1</v>
      </c>
      <c r="F229" s="236" t="s">
        <v>308</v>
      </c>
      <c r="G229" s="234"/>
      <c r="H229" s="237">
        <v>1.324875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169</v>
      </c>
      <c r="AU229" s="243" t="s">
        <v>84</v>
      </c>
      <c r="AV229" s="13" t="s">
        <v>84</v>
      </c>
      <c r="AW229" s="13" t="s">
        <v>32</v>
      </c>
      <c r="AX229" s="13" t="s">
        <v>74</v>
      </c>
      <c r="AY229" s="243" t="s">
        <v>147</v>
      </c>
    </row>
    <row r="230" s="14" customFormat="1">
      <c r="A230" s="14"/>
      <c r="B230" s="244"/>
      <c r="C230" s="245"/>
      <c r="D230" s="228" t="s">
        <v>169</v>
      </c>
      <c r="E230" s="246" t="s">
        <v>309</v>
      </c>
      <c r="F230" s="247" t="s">
        <v>215</v>
      </c>
      <c r="G230" s="245"/>
      <c r="H230" s="248">
        <v>12.1771125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169</v>
      </c>
      <c r="AU230" s="254" t="s">
        <v>84</v>
      </c>
      <c r="AV230" s="14" t="s">
        <v>154</v>
      </c>
      <c r="AW230" s="14" t="s">
        <v>32</v>
      </c>
      <c r="AX230" s="14" t="s">
        <v>82</v>
      </c>
      <c r="AY230" s="254" t="s">
        <v>147</v>
      </c>
    </row>
    <row r="231" s="2" customFormat="1" ht="14.5" customHeight="1">
      <c r="A231" s="38"/>
      <c r="B231" s="39"/>
      <c r="C231" s="255" t="s">
        <v>310</v>
      </c>
      <c r="D231" s="255" t="s">
        <v>228</v>
      </c>
      <c r="E231" s="256" t="s">
        <v>311</v>
      </c>
      <c r="F231" s="257" t="s">
        <v>312</v>
      </c>
      <c r="G231" s="258" t="s">
        <v>180</v>
      </c>
      <c r="H231" s="259">
        <v>25.242999999999999</v>
      </c>
      <c r="I231" s="260"/>
      <c r="J231" s="261">
        <f>ROUND(I231*H231,2)</f>
        <v>0</v>
      </c>
      <c r="K231" s="257" t="s">
        <v>166</v>
      </c>
      <c r="L231" s="262"/>
      <c r="M231" s="263" t="s">
        <v>1</v>
      </c>
      <c r="N231" s="264" t="s">
        <v>39</v>
      </c>
      <c r="O231" s="91"/>
      <c r="P231" s="224">
        <f>O231*H231</f>
        <v>0</v>
      </c>
      <c r="Q231" s="224">
        <v>1</v>
      </c>
      <c r="R231" s="224">
        <f>Q231*H231</f>
        <v>25.242999999999999</v>
      </c>
      <c r="S231" s="224">
        <v>0</v>
      </c>
      <c r="T231" s="22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6" t="s">
        <v>231</v>
      </c>
      <c r="AT231" s="226" t="s">
        <v>228</v>
      </c>
      <c r="AU231" s="226" t="s">
        <v>84</v>
      </c>
      <c r="AY231" s="17" t="s">
        <v>147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7" t="s">
        <v>82</v>
      </c>
      <c r="BK231" s="227">
        <f>ROUND(I231*H231,2)</f>
        <v>0</v>
      </c>
      <c r="BL231" s="17" t="s">
        <v>210</v>
      </c>
      <c r="BM231" s="226" t="s">
        <v>313</v>
      </c>
    </row>
    <row r="232" s="2" customFormat="1">
      <c r="A232" s="38"/>
      <c r="B232" s="39"/>
      <c r="C232" s="40"/>
      <c r="D232" s="228" t="s">
        <v>156</v>
      </c>
      <c r="E232" s="40"/>
      <c r="F232" s="229" t="s">
        <v>312</v>
      </c>
      <c r="G232" s="40"/>
      <c r="H232" s="40"/>
      <c r="I232" s="230"/>
      <c r="J232" s="40"/>
      <c r="K232" s="40"/>
      <c r="L232" s="44"/>
      <c r="M232" s="231"/>
      <c r="N232" s="232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156</v>
      </c>
      <c r="AU232" s="17" t="s">
        <v>84</v>
      </c>
    </row>
    <row r="233" s="2" customFormat="1">
      <c r="A233" s="38"/>
      <c r="B233" s="39"/>
      <c r="C233" s="215" t="s">
        <v>314</v>
      </c>
      <c r="D233" s="215" t="s">
        <v>150</v>
      </c>
      <c r="E233" s="216" t="s">
        <v>315</v>
      </c>
      <c r="F233" s="217" t="s">
        <v>316</v>
      </c>
      <c r="G233" s="218" t="s">
        <v>317</v>
      </c>
      <c r="H233" s="219">
        <v>211.84299999999999</v>
      </c>
      <c r="I233" s="220"/>
      <c r="J233" s="221">
        <f>ROUND(I233*H233,2)</f>
        <v>0</v>
      </c>
      <c r="K233" s="217" t="s">
        <v>166</v>
      </c>
      <c r="L233" s="44"/>
      <c r="M233" s="222" t="s">
        <v>1</v>
      </c>
      <c r="N233" s="223" t="s">
        <v>39</v>
      </c>
      <c r="O233" s="91"/>
      <c r="P233" s="224">
        <f>O233*H233</f>
        <v>0</v>
      </c>
      <c r="Q233" s="224">
        <v>2.0000000000000002E-05</v>
      </c>
      <c r="R233" s="224">
        <f>Q233*H233</f>
        <v>0.0042368600000000003</v>
      </c>
      <c r="S233" s="224">
        <v>0</v>
      </c>
      <c r="T233" s="22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6" t="s">
        <v>210</v>
      </c>
      <c r="AT233" s="226" t="s">
        <v>150</v>
      </c>
      <c r="AU233" s="226" t="s">
        <v>84</v>
      </c>
      <c r="AY233" s="17" t="s">
        <v>147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7" t="s">
        <v>82</v>
      </c>
      <c r="BK233" s="227">
        <f>ROUND(I233*H233,2)</f>
        <v>0</v>
      </c>
      <c r="BL233" s="17" t="s">
        <v>210</v>
      </c>
      <c r="BM233" s="226" t="s">
        <v>318</v>
      </c>
    </row>
    <row r="234" s="2" customFormat="1">
      <c r="A234" s="38"/>
      <c r="B234" s="39"/>
      <c r="C234" s="40"/>
      <c r="D234" s="228" t="s">
        <v>156</v>
      </c>
      <c r="E234" s="40"/>
      <c r="F234" s="229" t="s">
        <v>319</v>
      </c>
      <c r="G234" s="40"/>
      <c r="H234" s="40"/>
      <c r="I234" s="230"/>
      <c r="J234" s="40"/>
      <c r="K234" s="40"/>
      <c r="L234" s="44"/>
      <c r="M234" s="231"/>
      <c r="N234" s="232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156</v>
      </c>
      <c r="AU234" s="17" t="s">
        <v>84</v>
      </c>
    </row>
    <row r="235" s="2" customFormat="1" ht="14.5" customHeight="1">
      <c r="A235" s="38"/>
      <c r="B235" s="39"/>
      <c r="C235" s="255" t="s">
        <v>231</v>
      </c>
      <c r="D235" s="255" t="s">
        <v>228</v>
      </c>
      <c r="E235" s="256" t="s">
        <v>320</v>
      </c>
      <c r="F235" s="257" t="s">
        <v>321</v>
      </c>
      <c r="G235" s="258" t="s">
        <v>317</v>
      </c>
      <c r="H235" s="259">
        <v>222.435</v>
      </c>
      <c r="I235" s="260"/>
      <c r="J235" s="261">
        <f>ROUND(I235*H235,2)</f>
        <v>0</v>
      </c>
      <c r="K235" s="257" t="s">
        <v>166</v>
      </c>
      <c r="L235" s="262"/>
      <c r="M235" s="263" t="s">
        <v>1</v>
      </c>
      <c r="N235" s="264" t="s">
        <v>39</v>
      </c>
      <c r="O235" s="91"/>
      <c r="P235" s="224">
        <f>O235*H235</f>
        <v>0</v>
      </c>
      <c r="Q235" s="224">
        <v>2.0000000000000002E-05</v>
      </c>
      <c r="R235" s="224">
        <f>Q235*H235</f>
        <v>0.0044487000000000007</v>
      </c>
      <c r="S235" s="224">
        <v>0</v>
      </c>
      <c r="T235" s="22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6" t="s">
        <v>231</v>
      </c>
      <c r="AT235" s="226" t="s">
        <v>228</v>
      </c>
      <c r="AU235" s="226" t="s">
        <v>84</v>
      </c>
      <c r="AY235" s="17" t="s">
        <v>147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7" t="s">
        <v>82</v>
      </c>
      <c r="BK235" s="227">
        <f>ROUND(I235*H235,2)</f>
        <v>0</v>
      </c>
      <c r="BL235" s="17" t="s">
        <v>210</v>
      </c>
      <c r="BM235" s="226" t="s">
        <v>322</v>
      </c>
    </row>
    <row r="236" s="2" customFormat="1">
      <c r="A236" s="38"/>
      <c r="B236" s="39"/>
      <c r="C236" s="40"/>
      <c r="D236" s="228" t="s">
        <v>156</v>
      </c>
      <c r="E236" s="40"/>
      <c r="F236" s="229" t="s">
        <v>321</v>
      </c>
      <c r="G236" s="40"/>
      <c r="H236" s="40"/>
      <c r="I236" s="230"/>
      <c r="J236" s="40"/>
      <c r="K236" s="40"/>
      <c r="L236" s="44"/>
      <c r="M236" s="231"/>
      <c r="N236" s="232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156</v>
      </c>
      <c r="AU236" s="17" t="s">
        <v>84</v>
      </c>
    </row>
    <row r="237" s="13" customFormat="1">
      <c r="A237" s="13"/>
      <c r="B237" s="233"/>
      <c r="C237" s="234"/>
      <c r="D237" s="228" t="s">
        <v>169</v>
      </c>
      <c r="E237" s="235" t="s">
        <v>1</v>
      </c>
      <c r="F237" s="236" t="s">
        <v>323</v>
      </c>
      <c r="G237" s="234"/>
      <c r="H237" s="237">
        <v>222.43514999999999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169</v>
      </c>
      <c r="AU237" s="243" t="s">
        <v>84</v>
      </c>
      <c r="AV237" s="13" t="s">
        <v>84</v>
      </c>
      <c r="AW237" s="13" t="s">
        <v>32</v>
      </c>
      <c r="AX237" s="13" t="s">
        <v>82</v>
      </c>
      <c r="AY237" s="243" t="s">
        <v>147</v>
      </c>
    </row>
    <row r="238" s="2" customFormat="1">
      <c r="A238" s="38"/>
      <c r="B238" s="39"/>
      <c r="C238" s="215" t="s">
        <v>324</v>
      </c>
      <c r="D238" s="215" t="s">
        <v>150</v>
      </c>
      <c r="E238" s="216" t="s">
        <v>325</v>
      </c>
      <c r="F238" s="217" t="s">
        <v>326</v>
      </c>
      <c r="G238" s="218" t="s">
        <v>180</v>
      </c>
      <c r="H238" s="219">
        <v>63.984000000000002</v>
      </c>
      <c r="I238" s="220"/>
      <c r="J238" s="221">
        <f>ROUND(I238*H238,2)</f>
        <v>0</v>
      </c>
      <c r="K238" s="217" t="s">
        <v>166</v>
      </c>
      <c r="L238" s="44"/>
      <c r="M238" s="222" t="s">
        <v>1</v>
      </c>
      <c r="N238" s="223" t="s">
        <v>39</v>
      </c>
      <c r="O238" s="91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6" t="s">
        <v>210</v>
      </c>
      <c r="AT238" s="226" t="s">
        <v>150</v>
      </c>
      <c r="AU238" s="226" t="s">
        <v>84</v>
      </c>
      <c r="AY238" s="17" t="s">
        <v>147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7" t="s">
        <v>82</v>
      </c>
      <c r="BK238" s="227">
        <f>ROUND(I238*H238,2)</f>
        <v>0</v>
      </c>
      <c r="BL238" s="17" t="s">
        <v>210</v>
      </c>
      <c r="BM238" s="226" t="s">
        <v>327</v>
      </c>
    </row>
    <row r="239" s="2" customFormat="1">
      <c r="A239" s="38"/>
      <c r="B239" s="39"/>
      <c r="C239" s="40"/>
      <c r="D239" s="228" t="s">
        <v>156</v>
      </c>
      <c r="E239" s="40"/>
      <c r="F239" s="229" t="s">
        <v>328</v>
      </c>
      <c r="G239" s="40"/>
      <c r="H239" s="40"/>
      <c r="I239" s="230"/>
      <c r="J239" s="40"/>
      <c r="K239" s="40"/>
      <c r="L239" s="44"/>
      <c r="M239" s="231"/>
      <c r="N239" s="232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156</v>
      </c>
      <c r="AU239" s="17" t="s">
        <v>84</v>
      </c>
    </row>
    <row r="240" s="12" customFormat="1" ht="22.8" customHeight="1">
      <c r="A240" s="12"/>
      <c r="B240" s="199"/>
      <c r="C240" s="200"/>
      <c r="D240" s="201" t="s">
        <v>73</v>
      </c>
      <c r="E240" s="213" t="s">
        <v>329</v>
      </c>
      <c r="F240" s="213" t="s">
        <v>330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SUM(P241:P254)</f>
        <v>0</v>
      </c>
      <c r="Q240" s="207"/>
      <c r="R240" s="208">
        <f>SUM(R241:R254)</f>
        <v>6.9091319999999996</v>
      </c>
      <c r="S240" s="207"/>
      <c r="T240" s="209">
        <f>SUM(T241:T254)</f>
        <v>23.348999999999997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84</v>
      </c>
      <c r="AT240" s="211" t="s">
        <v>73</v>
      </c>
      <c r="AU240" s="211" t="s">
        <v>82</v>
      </c>
      <c r="AY240" s="210" t="s">
        <v>147</v>
      </c>
      <c r="BK240" s="212">
        <f>SUM(BK241:BK254)</f>
        <v>0</v>
      </c>
    </row>
    <row r="241" s="2" customFormat="1">
      <c r="A241" s="38"/>
      <c r="B241" s="39"/>
      <c r="C241" s="215" t="s">
        <v>331</v>
      </c>
      <c r="D241" s="215" t="s">
        <v>150</v>
      </c>
      <c r="E241" s="216" t="s">
        <v>332</v>
      </c>
      <c r="F241" s="217" t="s">
        <v>333</v>
      </c>
      <c r="G241" s="218" t="s">
        <v>153</v>
      </c>
      <c r="H241" s="219">
        <v>543</v>
      </c>
      <c r="I241" s="220"/>
      <c r="J241" s="221">
        <f>ROUND(I241*H241,2)</f>
        <v>0</v>
      </c>
      <c r="K241" s="217" t="s">
        <v>166</v>
      </c>
      <c r="L241" s="44"/>
      <c r="M241" s="222" t="s">
        <v>1</v>
      </c>
      <c r="N241" s="223" t="s">
        <v>39</v>
      </c>
      <c r="O241" s="91"/>
      <c r="P241" s="224">
        <f>O241*H241</f>
        <v>0</v>
      </c>
      <c r="Q241" s="224">
        <v>0</v>
      </c>
      <c r="R241" s="224">
        <f>Q241*H241</f>
        <v>0</v>
      </c>
      <c r="S241" s="224">
        <v>0.042999999999999997</v>
      </c>
      <c r="T241" s="225">
        <f>S241*H241</f>
        <v>23.348999999999997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6" t="s">
        <v>210</v>
      </c>
      <c r="AT241" s="226" t="s">
        <v>150</v>
      </c>
      <c r="AU241" s="226" t="s">
        <v>84</v>
      </c>
      <c r="AY241" s="17" t="s">
        <v>147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7" t="s">
        <v>82</v>
      </c>
      <c r="BK241" s="227">
        <f>ROUND(I241*H241,2)</f>
        <v>0</v>
      </c>
      <c r="BL241" s="17" t="s">
        <v>210</v>
      </c>
      <c r="BM241" s="226" t="s">
        <v>334</v>
      </c>
    </row>
    <row r="242" s="2" customFormat="1">
      <c r="A242" s="38"/>
      <c r="B242" s="39"/>
      <c r="C242" s="40"/>
      <c r="D242" s="228" t="s">
        <v>156</v>
      </c>
      <c r="E242" s="40"/>
      <c r="F242" s="229" t="s">
        <v>335</v>
      </c>
      <c r="G242" s="40"/>
      <c r="H242" s="40"/>
      <c r="I242" s="230"/>
      <c r="J242" s="40"/>
      <c r="K242" s="40"/>
      <c r="L242" s="44"/>
      <c r="M242" s="231"/>
      <c r="N242" s="232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156</v>
      </c>
      <c r="AU242" s="17" t="s">
        <v>84</v>
      </c>
    </row>
    <row r="243" s="13" customFormat="1">
      <c r="A243" s="13"/>
      <c r="B243" s="233"/>
      <c r="C243" s="234"/>
      <c r="D243" s="228" t="s">
        <v>169</v>
      </c>
      <c r="E243" s="235" t="s">
        <v>1</v>
      </c>
      <c r="F243" s="236" t="s">
        <v>92</v>
      </c>
      <c r="G243" s="234"/>
      <c r="H243" s="237">
        <v>543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169</v>
      </c>
      <c r="AU243" s="243" t="s">
        <v>84</v>
      </c>
      <c r="AV243" s="13" t="s">
        <v>84</v>
      </c>
      <c r="AW243" s="13" t="s">
        <v>32</v>
      </c>
      <c r="AX243" s="13" t="s">
        <v>82</v>
      </c>
      <c r="AY243" s="243" t="s">
        <v>147</v>
      </c>
    </row>
    <row r="244" s="2" customFormat="1" ht="31" customHeight="1">
      <c r="A244" s="38"/>
      <c r="B244" s="39"/>
      <c r="C244" s="215" t="s">
        <v>336</v>
      </c>
      <c r="D244" s="215" t="s">
        <v>150</v>
      </c>
      <c r="E244" s="216" t="s">
        <v>337</v>
      </c>
      <c r="F244" s="217" t="s">
        <v>338</v>
      </c>
      <c r="G244" s="218" t="s">
        <v>153</v>
      </c>
      <c r="H244" s="219">
        <v>1086</v>
      </c>
      <c r="I244" s="220"/>
      <c r="J244" s="221">
        <f>ROUND(I244*H244,2)</f>
        <v>0</v>
      </c>
      <c r="K244" s="217" t="s">
        <v>166</v>
      </c>
      <c r="L244" s="44"/>
      <c r="M244" s="222" t="s">
        <v>1</v>
      </c>
      <c r="N244" s="223" t="s">
        <v>39</v>
      </c>
      <c r="O244" s="91"/>
      <c r="P244" s="224">
        <f>O244*H244</f>
        <v>0</v>
      </c>
      <c r="Q244" s="224">
        <v>0.00116</v>
      </c>
      <c r="R244" s="224">
        <f>Q244*H244</f>
        <v>1.25976</v>
      </c>
      <c r="S244" s="224">
        <v>0</v>
      </c>
      <c r="T244" s="22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6" t="s">
        <v>210</v>
      </c>
      <c r="AT244" s="226" t="s">
        <v>150</v>
      </c>
      <c r="AU244" s="226" t="s">
        <v>84</v>
      </c>
      <c r="AY244" s="17" t="s">
        <v>147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7" t="s">
        <v>82</v>
      </c>
      <c r="BK244" s="227">
        <f>ROUND(I244*H244,2)</f>
        <v>0</v>
      </c>
      <c r="BL244" s="17" t="s">
        <v>210</v>
      </c>
      <c r="BM244" s="226" t="s">
        <v>339</v>
      </c>
    </row>
    <row r="245" s="2" customFormat="1">
      <c r="A245" s="38"/>
      <c r="B245" s="39"/>
      <c r="C245" s="40"/>
      <c r="D245" s="228" t="s">
        <v>156</v>
      </c>
      <c r="E245" s="40"/>
      <c r="F245" s="229" t="s">
        <v>340</v>
      </c>
      <c r="G245" s="40"/>
      <c r="H245" s="40"/>
      <c r="I245" s="230"/>
      <c r="J245" s="40"/>
      <c r="K245" s="40"/>
      <c r="L245" s="44"/>
      <c r="M245" s="231"/>
      <c r="N245" s="232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156</v>
      </c>
      <c r="AU245" s="17" t="s">
        <v>84</v>
      </c>
    </row>
    <row r="246" s="13" customFormat="1">
      <c r="A246" s="13"/>
      <c r="B246" s="233"/>
      <c r="C246" s="234"/>
      <c r="D246" s="228" t="s">
        <v>169</v>
      </c>
      <c r="E246" s="235" t="s">
        <v>1</v>
      </c>
      <c r="F246" s="236" t="s">
        <v>273</v>
      </c>
      <c r="G246" s="234"/>
      <c r="H246" s="237">
        <v>1086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169</v>
      </c>
      <c r="AU246" s="243" t="s">
        <v>84</v>
      </c>
      <c r="AV246" s="13" t="s">
        <v>84</v>
      </c>
      <c r="AW246" s="13" t="s">
        <v>32</v>
      </c>
      <c r="AX246" s="13" t="s">
        <v>82</v>
      </c>
      <c r="AY246" s="243" t="s">
        <v>147</v>
      </c>
    </row>
    <row r="247" s="2" customFormat="1">
      <c r="A247" s="38"/>
      <c r="B247" s="39"/>
      <c r="C247" s="255" t="s">
        <v>341</v>
      </c>
      <c r="D247" s="255" t="s">
        <v>228</v>
      </c>
      <c r="E247" s="256" t="s">
        <v>342</v>
      </c>
      <c r="F247" s="257" t="s">
        <v>343</v>
      </c>
      <c r="G247" s="258" t="s">
        <v>153</v>
      </c>
      <c r="H247" s="259">
        <v>553.86000000000001</v>
      </c>
      <c r="I247" s="260"/>
      <c r="J247" s="261">
        <f>ROUND(I247*H247,2)</f>
        <v>0</v>
      </c>
      <c r="K247" s="257" t="s">
        <v>1</v>
      </c>
      <c r="L247" s="262"/>
      <c r="M247" s="263" t="s">
        <v>1</v>
      </c>
      <c r="N247" s="264" t="s">
        <v>39</v>
      </c>
      <c r="O247" s="91"/>
      <c r="P247" s="224">
        <f>O247*H247</f>
        <v>0</v>
      </c>
      <c r="Q247" s="224">
        <v>0.0054000000000000003</v>
      </c>
      <c r="R247" s="224">
        <f>Q247*H247</f>
        <v>2.9908440000000001</v>
      </c>
      <c r="S247" s="224">
        <v>0</v>
      </c>
      <c r="T247" s="22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6" t="s">
        <v>231</v>
      </c>
      <c r="AT247" s="226" t="s">
        <v>228</v>
      </c>
      <c r="AU247" s="226" t="s">
        <v>84</v>
      </c>
      <c r="AY247" s="17" t="s">
        <v>147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7" t="s">
        <v>82</v>
      </c>
      <c r="BK247" s="227">
        <f>ROUND(I247*H247,2)</f>
        <v>0</v>
      </c>
      <c r="BL247" s="17" t="s">
        <v>210</v>
      </c>
      <c r="BM247" s="226" t="s">
        <v>344</v>
      </c>
    </row>
    <row r="248" s="2" customFormat="1">
      <c r="A248" s="38"/>
      <c r="B248" s="39"/>
      <c r="C248" s="40"/>
      <c r="D248" s="228" t="s">
        <v>156</v>
      </c>
      <c r="E248" s="40"/>
      <c r="F248" s="229" t="s">
        <v>343</v>
      </c>
      <c r="G248" s="40"/>
      <c r="H248" s="40"/>
      <c r="I248" s="230"/>
      <c r="J248" s="40"/>
      <c r="K248" s="40"/>
      <c r="L248" s="44"/>
      <c r="M248" s="231"/>
      <c r="N248" s="232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156</v>
      </c>
      <c r="AU248" s="17" t="s">
        <v>84</v>
      </c>
    </row>
    <row r="249" s="13" customFormat="1">
      <c r="A249" s="13"/>
      <c r="B249" s="233"/>
      <c r="C249" s="234"/>
      <c r="D249" s="228" t="s">
        <v>169</v>
      </c>
      <c r="E249" s="235" t="s">
        <v>1</v>
      </c>
      <c r="F249" s="236" t="s">
        <v>345</v>
      </c>
      <c r="G249" s="234"/>
      <c r="H249" s="237">
        <v>553.86000000000001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169</v>
      </c>
      <c r="AU249" s="243" t="s">
        <v>84</v>
      </c>
      <c r="AV249" s="13" t="s">
        <v>84</v>
      </c>
      <c r="AW249" s="13" t="s">
        <v>32</v>
      </c>
      <c r="AX249" s="13" t="s">
        <v>82</v>
      </c>
      <c r="AY249" s="243" t="s">
        <v>147</v>
      </c>
    </row>
    <row r="250" s="2" customFormat="1">
      <c r="A250" s="38"/>
      <c r="B250" s="39"/>
      <c r="C250" s="255" t="s">
        <v>346</v>
      </c>
      <c r="D250" s="255" t="s">
        <v>228</v>
      </c>
      <c r="E250" s="256" t="s">
        <v>347</v>
      </c>
      <c r="F250" s="257" t="s">
        <v>348</v>
      </c>
      <c r="G250" s="258" t="s">
        <v>153</v>
      </c>
      <c r="H250" s="259">
        <v>553.86000000000001</v>
      </c>
      <c r="I250" s="260"/>
      <c r="J250" s="261">
        <f>ROUND(I250*H250,2)</f>
        <v>0</v>
      </c>
      <c r="K250" s="257" t="s">
        <v>1</v>
      </c>
      <c r="L250" s="262"/>
      <c r="M250" s="263" t="s">
        <v>1</v>
      </c>
      <c r="N250" s="264" t="s">
        <v>39</v>
      </c>
      <c r="O250" s="91"/>
      <c r="P250" s="224">
        <f>O250*H250</f>
        <v>0</v>
      </c>
      <c r="Q250" s="224">
        <v>0.0047999999999999996</v>
      </c>
      <c r="R250" s="224">
        <f>Q250*H250</f>
        <v>2.658528</v>
      </c>
      <c r="S250" s="224">
        <v>0</v>
      </c>
      <c r="T250" s="22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6" t="s">
        <v>231</v>
      </c>
      <c r="AT250" s="226" t="s">
        <v>228</v>
      </c>
      <c r="AU250" s="226" t="s">
        <v>84</v>
      </c>
      <c r="AY250" s="17" t="s">
        <v>147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7" t="s">
        <v>82</v>
      </c>
      <c r="BK250" s="227">
        <f>ROUND(I250*H250,2)</f>
        <v>0</v>
      </c>
      <c r="BL250" s="17" t="s">
        <v>210</v>
      </c>
      <c r="BM250" s="226" t="s">
        <v>349</v>
      </c>
    </row>
    <row r="251" s="2" customFormat="1">
      <c r="A251" s="38"/>
      <c r="B251" s="39"/>
      <c r="C251" s="40"/>
      <c r="D251" s="228" t="s">
        <v>156</v>
      </c>
      <c r="E251" s="40"/>
      <c r="F251" s="229" t="s">
        <v>348</v>
      </c>
      <c r="G251" s="40"/>
      <c r="H251" s="40"/>
      <c r="I251" s="230"/>
      <c r="J251" s="40"/>
      <c r="K251" s="40"/>
      <c r="L251" s="44"/>
      <c r="M251" s="231"/>
      <c r="N251" s="232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156</v>
      </c>
      <c r="AU251" s="17" t="s">
        <v>84</v>
      </c>
    </row>
    <row r="252" s="13" customFormat="1">
      <c r="A252" s="13"/>
      <c r="B252" s="233"/>
      <c r="C252" s="234"/>
      <c r="D252" s="228" t="s">
        <v>169</v>
      </c>
      <c r="E252" s="235" t="s">
        <v>1</v>
      </c>
      <c r="F252" s="236" t="s">
        <v>345</v>
      </c>
      <c r="G252" s="234"/>
      <c r="H252" s="237">
        <v>553.86000000000001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169</v>
      </c>
      <c r="AU252" s="243" t="s">
        <v>84</v>
      </c>
      <c r="AV252" s="13" t="s">
        <v>84</v>
      </c>
      <c r="AW252" s="13" t="s">
        <v>32</v>
      </c>
      <c r="AX252" s="13" t="s">
        <v>82</v>
      </c>
      <c r="AY252" s="243" t="s">
        <v>147</v>
      </c>
    </row>
    <row r="253" s="2" customFormat="1">
      <c r="A253" s="38"/>
      <c r="B253" s="39"/>
      <c r="C253" s="215" t="s">
        <v>350</v>
      </c>
      <c r="D253" s="215" t="s">
        <v>150</v>
      </c>
      <c r="E253" s="216" t="s">
        <v>351</v>
      </c>
      <c r="F253" s="217" t="s">
        <v>352</v>
      </c>
      <c r="G253" s="218" t="s">
        <v>180</v>
      </c>
      <c r="H253" s="219">
        <v>6.9089999999999998</v>
      </c>
      <c r="I253" s="220"/>
      <c r="J253" s="221">
        <f>ROUND(I253*H253,2)</f>
        <v>0</v>
      </c>
      <c r="K253" s="217" t="s">
        <v>166</v>
      </c>
      <c r="L253" s="44"/>
      <c r="M253" s="222" t="s">
        <v>1</v>
      </c>
      <c r="N253" s="223" t="s">
        <v>39</v>
      </c>
      <c r="O253" s="91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6" t="s">
        <v>210</v>
      </c>
      <c r="AT253" s="226" t="s">
        <v>150</v>
      </c>
      <c r="AU253" s="226" t="s">
        <v>84</v>
      </c>
      <c r="AY253" s="17" t="s">
        <v>147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7" t="s">
        <v>82</v>
      </c>
      <c r="BK253" s="227">
        <f>ROUND(I253*H253,2)</f>
        <v>0</v>
      </c>
      <c r="BL253" s="17" t="s">
        <v>210</v>
      </c>
      <c r="BM253" s="226" t="s">
        <v>353</v>
      </c>
    </row>
    <row r="254" s="2" customFormat="1">
      <c r="A254" s="38"/>
      <c r="B254" s="39"/>
      <c r="C254" s="40"/>
      <c r="D254" s="228" t="s">
        <v>156</v>
      </c>
      <c r="E254" s="40"/>
      <c r="F254" s="229" t="s">
        <v>354</v>
      </c>
      <c r="G254" s="40"/>
      <c r="H254" s="40"/>
      <c r="I254" s="230"/>
      <c r="J254" s="40"/>
      <c r="K254" s="40"/>
      <c r="L254" s="44"/>
      <c r="M254" s="231"/>
      <c r="N254" s="232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156</v>
      </c>
      <c r="AU254" s="17" t="s">
        <v>84</v>
      </c>
    </row>
    <row r="255" s="12" customFormat="1" ht="22.8" customHeight="1">
      <c r="A255" s="12"/>
      <c r="B255" s="199"/>
      <c r="C255" s="200"/>
      <c r="D255" s="201" t="s">
        <v>73</v>
      </c>
      <c r="E255" s="213" t="s">
        <v>355</v>
      </c>
      <c r="F255" s="213" t="s">
        <v>356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SUM(P256:P261)</f>
        <v>0</v>
      </c>
      <c r="Q255" s="207"/>
      <c r="R255" s="208">
        <f>SUM(R256:R261)</f>
        <v>0.0097199999999999995</v>
      </c>
      <c r="S255" s="207"/>
      <c r="T255" s="209">
        <f>SUM(T256:T261)</f>
        <v>0.092280000000000001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84</v>
      </c>
      <c r="AT255" s="211" t="s">
        <v>73</v>
      </c>
      <c r="AU255" s="211" t="s">
        <v>82</v>
      </c>
      <c r="AY255" s="210" t="s">
        <v>147</v>
      </c>
      <c r="BK255" s="212">
        <f>SUM(BK256:BK261)</f>
        <v>0</v>
      </c>
    </row>
    <row r="256" s="2" customFormat="1" ht="14.5" customHeight="1">
      <c r="A256" s="38"/>
      <c r="B256" s="39"/>
      <c r="C256" s="215" t="s">
        <v>357</v>
      </c>
      <c r="D256" s="215" t="s">
        <v>150</v>
      </c>
      <c r="E256" s="216" t="s">
        <v>358</v>
      </c>
      <c r="F256" s="217" t="s">
        <v>359</v>
      </c>
      <c r="G256" s="218" t="s">
        <v>360</v>
      </c>
      <c r="H256" s="219">
        <v>4</v>
      </c>
      <c r="I256" s="220"/>
      <c r="J256" s="221">
        <f>ROUND(I256*H256,2)</f>
        <v>0</v>
      </c>
      <c r="K256" s="217" t="s">
        <v>166</v>
      </c>
      <c r="L256" s="44"/>
      <c r="M256" s="222" t="s">
        <v>1</v>
      </c>
      <c r="N256" s="223" t="s">
        <v>39</v>
      </c>
      <c r="O256" s="91"/>
      <c r="P256" s="224">
        <f>O256*H256</f>
        <v>0</v>
      </c>
      <c r="Q256" s="224">
        <v>0</v>
      </c>
      <c r="R256" s="224">
        <f>Q256*H256</f>
        <v>0</v>
      </c>
      <c r="S256" s="224">
        <v>0.02307</v>
      </c>
      <c r="T256" s="225">
        <f>S256*H256</f>
        <v>0.092280000000000001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6" t="s">
        <v>210</v>
      </c>
      <c r="AT256" s="226" t="s">
        <v>150</v>
      </c>
      <c r="AU256" s="226" t="s">
        <v>84</v>
      </c>
      <c r="AY256" s="17" t="s">
        <v>147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7" t="s">
        <v>82</v>
      </c>
      <c r="BK256" s="227">
        <f>ROUND(I256*H256,2)</f>
        <v>0</v>
      </c>
      <c r="BL256" s="17" t="s">
        <v>210</v>
      </c>
      <c r="BM256" s="226" t="s">
        <v>361</v>
      </c>
    </row>
    <row r="257" s="2" customFormat="1">
      <c r="A257" s="38"/>
      <c r="B257" s="39"/>
      <c r="C257" s="40"/>
      <c r="D257" s="228" t="s">
        <v>156</v>
      </c>
      <c r="E257" s="40"/>
      <c r="F257" s="229" t="s">
        <v>362</v>
      </c>
      <c r="G257" s="40"/>
      <c r="H257" s="40"/>
      <c r="I257" s="230"/>
      <c r="J257" s="40"/>
      <c r="K257" s="40"/>
      <c r="L257" s="44"/>
      <c r="M257" s="231"/>
      <c r="N257" s="232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156</v>
      </c>
      <c r="AU257" s="17" t="s">
        <v>84</v>
      </c>
    </row>
    <row r="258" s="2" customFormat="1">
      <c r="A258" s="38"/>
      <c r="B258" s="39"/>
      <c r="C258" s="215" t="s">
        <v>363</v>
      </c>
      <c r="D258" s="215" t="s">
        <v>150</v>
      </c>
      <c r="E258" s="216" t="s">
        <v>364</v>
      </c>
      <c r="F258" s="217" t="s">
        <v>365</v>
      </c>
      <c r="G258" s="218" t="s">
        <v>360</v>
      </c>
      <c r="H258" s="219">
        <v>4</v>
      </c>
      <c r="I258" s="220"/>
      <c r="J258" s="221">
        <f>ROUND(I258*H258,2)</f>
        <v>0</v>
      </c>
      <c r="K258" s="217" t="s">
        <v>1</v>
      </c>
      <c r="L258" s="44"/>
      <c r="M258" s="222" t="s">
        <v>1</v>
      </c>
      <c r="N258" s="223" t="s">
        <v>39</v>
      </c>
      <c r="O258" s="91"/>
      <c r="P258" s="224">
        <f>O258*H258</f>
        <v>0</v>
      </c>
      <c r="Q258" s="224">
        <v>0.0024299999999999999</v>
      </c>
      <c r="R258" s="224">
        <f>Q258*H258</f>
        <v>0.0097199999999999995</v>
      </c>
      <c r="S258" s="224">
        <v>0</v>
      </c>
      <c r="T258" s="22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6" t="s">
        <v>210</v>
      </c>
      <c r="AT258" s="226" t="s">
        <v>150</v>
      </c>
      <c r="AU258" s="226" t="s">
        <v>84</v>
      </c>
      <c r="AY258" s="17" t="s">
        <v>147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7" t="s">
        <v>82</v>
      </c>
      <c r="BK258" s="227">
        <f>ROUND(I258*H258,2)</f>
        <v>0</v>
      </c>
      <c r="BL258" s="17" t="s">
        <v>210</v>
      </c>
      <c r="BM258" s="226" t="s">
        <v>366</v>
      </c>
    </row>
    <row r="259" s="2" customFormat="1">
      <c r="A259" s="38"/>
      <c r="B259" s="39"/>
      <c r="C259" s="40"/>
      <c r="D259" s="228" t="s">
        <v>156</v>
      </c>
      <c r="E259" s="40"/>
      <c r="F259" s="229" t="s">
        <v>365</v>
      </c>
      <c r="G259" s="40"/>
      <c r="H259" s="40"/>
      <c r="I259" s="230"/>
      <c r="J259" s="40"/>
      <c r="K259" s="40"/>
      <c r="L259" s="44"/>
      <c r="M259" s="231"/>
      <c r="N259" s="232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156</v>
      </c>
      <c r="AU259" s="17" t="s">
        <v>84</v>
      </c>
    </row>
    <row r="260" s="2" customFormat="1">
      <c r="A260" s="38"/>
      <c r="B260" s="39"/>
      <c r="C260" s="215" t="s">
        <v>367</v>
      </c>
      <c r="D260" s="215" t="s">
        <v>150</v>
      </c>
      <c r="E260" s="216" t="s">
        <v>368</v>
      </c>
      <c r="F260" s="217" t="s">
        <v>369</v>
      </c>
      <c r="G260" s="218" t="s">
        <v>180</v>
      </c>
      <c r="H260" s="219">
        <v>0.01</v>
      </c>
      <c r="I260" s="220"/>
      <c r="J260" s="221">
        <f>ROUND(I260*H260,2)</f>
        <v>0</v>
      </c>
      <c r="K260" s="217" t="s">
        <v>166</v>
      </c>
      <c r="L260" s="44"/>
      <c r="M260" s="222" t="s">
        <v>1</v>
      </c>
      <c r="N260" s="223" t="s">
        <v>39</v>
      </c>
      <c r="O260" s="91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6" t="s">
        <v>210</v>
      </c>
      <c r="AT260" s="226" t="s">
        <v>150</v>
      </c>
      <c r="AU260" s="226" t="s">
        <v>84</v>
      </c>
      <c r="AY260" s="17" t="s">
        <v>147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7" t="s">
        <v>82</v>
      </c>
      <c r="BK260" s="227">
        <f>ROUND(I260*H260,2)</f>
        <v>0</v>
      </c>
      <c r="BL260" s="17" t="s">
        <v>210</v>
      </c>
      <c r="BM260" s="226" t="s">
        <v>370</v>
      </c>
    </row>
    <row r="261" s="2" customFormat="1">
      <c r="A261" s="38"/>
      <c r="B261" s="39"/>
      <c r="C261" s="40"/>
      <c r="D261" s="228" t="s">
        <v>156</v>
      </c>
      <c r="E261" s="40"/>
      <c r="F261" s="229" t="s">
        <v>371</v>
      </c>
      <c r="G261" s="40"/>
      <c r="H261" s="40"/>
      <c r="I261" s="230"/>
      <c r="J261" s="40"/>
      <c r="K261" s="40"/>
      <c r="L261" s="44"/>
      <c r="M261" s="231"/>
      <c r="N261" s="232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156</v>
      </c>
      <c r="AU261" s="17" t="s">
        <v>84</v>
      </c>
    </row>
    <row r="262" s="12" customFormat="1" ht="22.8" customHeight="1">
      <c r="A262" s="12"/>
      <c r="B262" s="199"/>
      <c r="C262" s="200"/>
      <c r="D262" s="201" t="s">
        <v>73</v>
      </c>
      <c r="E262" s="213" t="s">
        <v>372</v>
      </c>
      <c r="F262" s="213" t="s">
        <v>373</v>
      </c>
      <c r="G262" s="200"/>
      <c r="H262" s="200"/>
      <c r="I262" s="203"/>
      <c r="J262" s="214">
        <f>BK262</f>
        <v>0</v>
      </c>
      <c r="K262" s="200"/>
      <c r="L262" s="205"/>
      <c r="M262" s="206"/>
      <c r="N262" s="207"/>
      <c r="O262" s="207"/>
      <c r="P262" s="208">
        <f>P263+P266+P269+P272+P275+P284+P287+P292+P295+P298</f>
        <v>0</v>
      </c>
      <c r="Q262" s="207"/>
      <c r="R262" s="208">
        <f>R263+R266+R269+R272+R275+R284+R287+R292+R295+R298</f>
        <v>0</v>
      </c>
      <c r="S262" s="207"/>
      <c r="T262" s="209">
        <f>T263+T266+T269+T272+T275+T284+T287+T292+T295+T298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0" t="s">
        <v>84</v>
      </c>
      <c r="AT262" s="211" t="s">
        <v>73</v>
      </c>
      <c r="AU262" s="211" t="s">
        <v>82</v>
      </c>
      <c r="AY262" s="210" t="s">
        <v>147</v>
      </c>
      <c r="BK262" s="212">
        <f>BK263+BK266+BK269+BK272+BK275+BK284+BK287+BK292+BK295+BK298</f>
        <v>0</v>
      </c>
    </row>
    <row r="263" s="12" customFormat="1" ht="20.88" customHeight="1">
      <c r="A263" s="12"/>
      <c r="B263" s="199"/>
      <c r="C263" s="200"/>
      <c r="D263" s="201" t="s">
        <v>73</v>
      </c>
      <c r="E263" s="213" t="s">
        <v>374</v>
      </c>
      <c r="F263" s="213" t="s">
        <v>375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SUM(P264:P265)</f>
        <v>0</v>
      </c>
      <c r="Q263" s="207"/>
      <c r="R263" s="208">
        <f>SUM(R264:R265)</f>
        <v>0</v>
      </c>
      <c r="S263" s="207"/>
      <c r="T263" s="209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82</v>
      </c>
      <c r="AT263" s="211" t="s">
        <v>73</v>
      </c>
      <c r="AU263" s="211" t="s">
        <v>84</v>
      </c>
      <c r="AY263" s="210" t="s">
        <v>147</v>
      </c>
      <c r="BK263" s="212">
        <f>SUM(BK264:BK265)</f>
        <v>0</v>
      </c>
    </row>
    <row r="264" s="2" customFormat="1" ht="14.5" customHeight="1">
      <c r="A264" s="38"/>
      <c r="B264" s="39"/>
      <c r="C264" s="215" t="s">
        <v>376</v>
      </c>
      <c r="D264" s="215" t="s">
        <v>150</v>
      </c>
      <c r="E264" s="216" t="s">
        <v>377</v>
      </c>
      <c r="F264" s="217" t="s">
        <v>378</v>
      </c>
      <c r="G264" s="218" t="s">
        <v>317</v>
      </c>
      <c r="H264" s="219">
        <v>112</v>
      </c>
      <c r="I264" s="220"/>
      <c r="J264" s="221">
        <f>ROUND(I264*H264,2)</f>
        <v>0</v>
      </c>
      <c r="K264" s="217" t="s">
        <v>1</v>
      </c>
      <c r="L264" s="44"/>
      <c r="M264" s="222" t="s">
        <v>1</v>
      </c>
      <c r="N264" s="223" t="s">
        <v>39</v>
      </c>
      <c r="O264" s="91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6" t="s">
        <v>154</v>
      </c>
      <c r="AT264" s="226" t="s">
        <v>150</v>
      </c>
      <c r="AU264" s="226" t="s">
        <v>162</v>
      </c>
      <c r="AY264" s="17" t="s">
        <v>147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7" t="s">
        <v>82</v>
      </c>
      <c r="BK264" s="227">
        <f>ROUND(I264*H264,2)</f>
        <v>0</v>
      </c>
      <c r="BL264" s="17" t="s">
        <v>154</v>
      </c>
      <c r="BM264" s="226" t="s">
        <v>379</v>
      </c>
    </row>
    <row r="265" s="2" customFormat="1">
      <c r="A265" s="38"/>
      <c r="B265" s="39"/>
      <c r="C265" s="40"/>
      <c r="D265" s="228" t="s">
        <v>156</v>
      </c>
      <c r="E265" s="40"/>
      <c r="F265" s="229" t="s">
        <v>378</v>
      </c>
      <c r="G265" s="40"/>
      <c r="H265" s="40"/>
      <c r="I265" s="230"/>
      <c r="J265" s="40"/>
      <c r="K265" s="40"/>
      <c r="L265" s="44"/>
      <c r="M265" s="231"/>
      <c r="N265" s="232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156</v>
      </c>
      <c r="AU265" s="17" t="s">
        <v>162</v>
      </c>
    </row>
    <row r="266" s="12" customFormat="1" ht="20.88" customHeight="1">
      <c r="A266" s="12"/>
      <c r="B266" s="199"/>
      <c r="C266" s="200"/>
      <c r="D266" s="201" t="s">
        <v>73</v>
      </c>
      <c r="E266" s="213" t="s">
        <v>380</v>
      </c>
      <c r="F266" s="213" t="s">
        <v>381</v>
      </c>
      <c r="G266" s="200"/>
      <c r="H266" s="200"/>
      <c r="I266" s="203"/>
      <c r="J266" s="214">
        <f>BK266</f>
        <v>0</v>
      </c>
      <c r="K266" s="200"/>
      <c r="L266" s="205"/>
      <c r="M266" s="206"/>
      <c r="N266" s="207"/>
      <c r="O266" s="207"/>
      <c r="P266" s="208">
        <f>SUM(P267:P268)</f>
        <v>0</v>
      </c>
      <c r="Q266" s="207"/>
      <c r="R266" s="208">
        <f>SUM(R267:R268)</f>
        <v>0</v>
      </c>
      <c r="S266" s="207"/>
      <c r="T266" s="209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82</v>
      </c>
      <c r="AT266" s="211" t="s">
        <v>73</v>
      </c>
      <c r="AU266" s="211" t="s">
        <v>84</v>
      </c>
      <c r="AY266" s="210" t="s">
        <v>147</v>
      </c>
      <c r="BK266" s="212">
        <f>SUM(BK267:BK268)</f>
        <v>0</v>
      </c>
    </row>
    <row r="267" s="2" customFormat="1" ht="14.5" customHeight="1">
      <c r="A267" s="38"/>
      <c r="B267" s="39"/>
      <c r="C267" s="215" t="s">
        <v>382</v>
      </c>
      <c r="D267" s="215" t="s">
        <v>150</v>
      </c>
      <c r="E267" s="216" t="s">
        <v>383</v>
      </c>
      <c r="F267" s="217" t="s">
        <v>384</v>
      </c>
      <c r="G267" s="218" t="s">
        <v>385</v>
      </c>
      <c r="H267" s="219">
        <v>65</v>
      </c>
      <c r="I267" s="220"/>
      <c r="J267" s="221">
        <f>ROUND(I267*H267,2)</f>
        <v>0</v>
      </c>
      <c r="K267" s="217" t="s">
        <v>1</v>
      </c>
      <c r="L267" s="44"/>
      <c r="M267" s="222" t="s">
        <v>1</v>
      </c>
      <c r="N267" s="223" t="s">
        <v>39</v>
      </c>
      <c r="O267" s="91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6" t="s">
        <v>154</v>
      </c>
      <c r="AT267" s="226" t="s">
        <v>150</v>
      </c>
      <c r="AU267" s="226" t="s">
        <v>162</v>
      </c>
      <c r="AY267" s="17" t="s">
        <v>147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7" t="s">
        <v>82</v>
      </c>
      <c r="BK267" s="227">
        <f>ROUND(I267*H267,2)</f>
        <v>0</v>
      </c>
      <c r="BL267" s="17" t="s">
        <v>154</v>
      </c>
      <c r="BM267" s="226" t="s">
        <v>386</v>
      </c>
    </row>
    <row r="268" s="2" customFormat="1">
      <c r="A268" s="38"/>
      <c r="B268" s="39"/>
      <c r="C268" s="40"/>
      <c r="D268" s="228" t="s">
        <v>156</v>
      </c>
      <c r="E268" s="40"/>
      <c r="F268" s="229" t="s">
        <v>384</v>
      </c>
      <c r="G268" s="40"/>
      <c r="H268" s="40"/>
      <c r="I268" s="230"/>
      <c r="J268" s="40"/>
      <c r="K268" s="40"/>
      <c r="L268" s="44"/>
      <c r="M268" s="231"/>
      <c r="N268" s="232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156</v>
      </c>
      <c r="AU268" s="17" t="s">
        <v>162</v>
      </c>
    </row>
    <row r="269" s="12" customFormat="1" ht="20.88" customHeight="1">
      <c r="A269" s="12"/>
      <c r="B269" s="199"/>
      <c r="C269" s="200"/>
      <c r="D269" s="201" t="s">
        <v>73</v>
      </c>
      <c r="E269" s="213" t="s">
        <v>387</v>
      </c>
      <c r="F269" s="213" t="s">
        <v>388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SUM(P270:P271)</f>
        <v>0</v>
      </c>
      <c r="Q269" s="207"/>
      <c r="R269" s="208">
        <f>SUM(R270:R271)</f>
        <v>0</v>
      </c>
      <c r="S269" s="207"/>
      <c r="T269" s="209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82</v>
      </c>
      <c r="AT269" s="211" t="s">
        <v>73</v>
      </c>
      <c r="AU269" s="211" t="s">
        <v>84</v>
      </c>
      <c r="AY269" s="210" t="s">
        <v>147</v>
      </c>
      <c r="BK269" s="212">
        <f>SUM(BK270:BK271)</f>
        <v>0</v>
      </c>
    </row>
    <row r="270" s="2" customFormat="1">
      <c r="A270" s="38"/>
      <c r="B270" s="39"/>
      <c r="C270" s="215" t="s">
        <v>389</v>
      </c>
      <c r="D270" s="215" t="s">
        <v>150</v>
      </c>
      <c r="E270" s="216" t="s">
        <v>390</v>
      </c>
      <c r="F270" s="217" t="s">
        <v>391</v>
      </c>
      <c r="G270" s="218" t="s">
        <v>317</v>
      </c>
      <c r="H270" s="219">
        <v>112</v>
      </c>
      <c r="I270" s="220"/>
      <c r="J270" s="221">
        <f>ROUND(I270*H270,2)</f>
        <v>0</v>
      </c>
      <c r="K270" s="217" t="s">
        <v>1</v>
      </c>
      <c r="L270" s="44"/>
      <c r="M270" s="222" t="s">
        <v>1</v>
      </c>
      <c r="N270" s="223" t="s">
        <v>39</v>
      </c>
      <c r="O270" s="91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6" t="s">
        <v>154</v>
      </c>
      <c r="AT270" s="226" t="s">
        <v>150</v>
      </c>
      <c r="AU270" s="226" t="s">
        <v>162</v>
      </c>
      <c r="AY270" s="17" t="s">
        <v>147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7" t="s">
        <v>82</v>
      </c>
      <c r="BK270" s="227">
        <f>ROUND(I270*H270,2)</f>
        <v>0</v>
      </c>
      <c r="BL270" s="17" t="s">
        <v>154</v>
      </c>
      <c r="BM270" s="226" t="s">
        <v>392</v>
      </c>
    </row>
    <row r="271" s="2" customFormat="1">
      <c r="A271" s="38"/>
      <c r="B271" s="39"/>
      <c r="C271" s="40"/>
      <c r="D271" s="228" t="s">
        <v>156</v>
      </c>
      <c r="E271" s="40"/>
      <c r="F271" s="229" t="s">
        <v>391</v>
      </c>
      <c r="G271" s="40"/>
      <c r="H271" s="40"/>
      <c r="I271" s="230"/>
      <c r="J271" s="40"/>
      <c r="K271" s="40"/>
      <c r="L271" s="44"/>
      <c r="M271" s="231"/>
      <c r="N271" s="232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156</v>
      </c>
      <c r="AU271" s="17" t="s">
        <v>162</v>
      </c>
    </row>
    <row r="272" s="12" customFormat="1" ht="20.88" customHeight="1">
      <c r="A272" s="12"/>
      <c r="B272" s="199"/>
      <c r="C272" s="200"/>
      <c r="D272" s="201" t="s">
        <v>73</v>
      </c>
      <c r="E272" s="213" t="s">
        <v>393</v>
      </c>
      <c r="F272" s="213" t="s">
        <v>394</v>
      </c>
      <c r="G272" s="200"/>
      <c r="H272" s="200"/>
      <c r="I272" s="203"/>
      <c r="J272" s="214">
        <f>BK272</f>
        <v>0</v>
      </c>
      <c r="K272" s="200"/>
      <c r="L272" s="205"/>
      <c r="M272" s="206"/>
      <c r="N272" s="207"/>
      <c r="O272" s="207"/>
      <c r="P272" s="208">
        <f>SUM(P273:P274)</f>
        <v>0</v>
      </c>
      <c r="Q272" s="207"/>
      <c r="R272" s="208">
        <f>SUM(R273:R274)</f>
        <v>0</v>
      </c>
      <c r="S272" s="207"/>
      <c r="T272" s="209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0" t="s">
        <v>82</v>
      </c>
      <c r="AT272" s="211" t="s">
        <v>73</v>
      </c>
      <c r="AU272" s="211" t="s">
        <v>84</v>
      </c>
      <c r="AY272" s="210" t="s">
        <v>147</v>
      </c>
      <c r="BK272" s="212">
        <f>SUM(BK273:BK274)</f>
        <v>0</v>
      </c>
    </row>
    <row r="273" s="2" customFormat="1" ht="14.5" customHeight="1">
      <c r="A273" s="38"/>
      <c r="B273" s="39"/>
      <c r="C273" s="215" t="s">
        <v>395</v>
      </c>
      <c r="D273" s="215" t="s">
        <v>150</v>
      </c>
      <c r="E273" s="216" t="s">
        <v>396</v>
      </c>
      <c r="F273" s="217" t="s">
        <v>397</v>
      </c>
      <c r="G273" s="218" t="s">
        <v>398</v>
      </c>
      <c r="H273" s="219">
        <v>110</v>
      </c>
      <c r="I273" s="220"/>
      <c r="J273" s="221">
        <f>ROUND(I273*H273,2)</f>
        <v>0</v>
      </c>
      <c r="K273" s="217" t="s">
        <v>1</v>
      </c>
      <c r="L273" s="44"/>
      <c r="M273" s="222" t="s">
        <v>1</v>
      </c>
      <c r="N273" s="223" t="s">
        <v>39</v>
      </c>
      <c r="O273" s="91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6" t="s">
        <v>154</v>
      </c>
      <c r="AT273" s="226" t="s">
        <v>150</v>
      </c>
      <c r="AU273" s="226" t="s">
        <v>162</v>
      </c>
      <c r="AY273" s="17" t="s">
        <v>147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7" t="s">
        <v>82</v>
      </c>
      <c r="BK273" s="227">
        <f>ROUND(I273*H273,2)</f>
        <v>0</v>
      </c>
      <c r="BL273" s="17" t="s">
        <v>154</v>
      </c>
      <c r="BM273" s="226" t="s">
        <v>399</v>
      </c>
    </row>
    <row r="274" s="2" customFormat="1">
      <c r="A274" s="38"/>
      <c r="B274" s="39"/>
      <c r="C274" s="40"/>
      <c r="D274" s="228" t="s">
        <v>156</v>
      </c>
      <c r="E274" s="40"/>
      <c r="F274" s="229" t="s">
        <v>397</v>
      </c>
      <c r="G274" s="40"/>
      <c r="H274" s="40"/>
      <c r="I274" s="230"/>
      <c r="J274" s="40"/>
      <c r="K274" s="40"/>
      <c r="L274" s="44"/>
      <c r="M274" s="231"/>
      <c r="N274" s="232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156</v>
      </c>
      <c r="AU274" s="17" t="s">
        <v>162</v>
      </c>
    </row>
    <row r="275" s="12" customFormat="1" ht="20.88" customHeight="1">
      <c r="A275" s="12"/>
      <c r="B275" s="199"/>
      <c r="C275" s="200"/>
      <c r="D275" s="201" t="s">
        <v>73</v>
      </c>
      <c r="E275" s="213" t="s">
        <v>400</v>
      </c>
      <c r="F275" s="213" t="s">
        <v>401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SUM(P276:P283)</f>
        <v>0</v>
      </c>
      <c r="Q275" s="207"/>
      <c r="R275" s="208">
        <f>SUM(R276:R283)</f>
        <v>0</v>
      </c>
      <c r="S275" s="207"/>
      <c r="T275" s="209">
        <f>SUM(T276:T283)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82</v>
      </c>
      <c r="AT275" s="211" t="s">
        <v>73</v>
      </c>
      <c r="AU275" s="211" t="s">
        <v>84</v>
      </c>
      <c r="AY275" s="210" t="s">
        <v>147</v>
      </c>
      <c r="BK275" s="212">
        <f>SUM(BK276:BK283)</f>
        <v>0</v>
      </c>
    </row>
    <row r="276" s="2" customFormat="1" ht="14.5" customHeight="1">
      <c r="A276" s="38"/>
      <c r="B276" s="39"/>
      <c r="C276" s="215" t="s">
        <v>402</v>
      </c>
      <c r="D276" s="215" t="s">
        <v>150</v>
      </c>
      <c r="E276" s="216" t="s">
        <v>403</v>
      </c>
      <c r="F276" s="217" t="s">
        <v>404</v>
      </c>
      <c r="G276" s="218" t="s">
        <v>398</v>
      </c>
      <c r="H276" s="219">
        <v>20</v>
      </c>
      <c r="I276" s="220"/>
      <c r="J276" s="221">
        <f>ROUND(I276*H276,2)</f>
        <v>0</v>
      </c>
      <c r="K276" s="217" t="s">
        <v>1</v>
      </c>
      <c r="L276" s="44"/>
      <c r="M276" s="222" t="s">
        <v>1</v>
      </c>
      <c r="N276" s="223" t="s">
        <v>39</v>
      </c>
      <c r="O276" s="91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6" t="s">
        <v>154</v>
      </c>
      <c r="AT276" s="226" t="s">
        <v>150</v>
      </c>
      <c r="AU276" s="226" t="s">
        <v>162</v>
      </c>
      <c r="AY276" s="17" t="s">
        <v>147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7" t="s">
        <v>82</v>
      </c>
      <c r="BK276" s="227">
        <f>ROUND(I276*H276,2)</f>
        <v>0</v>
      </c>
      <c r="BL276" s="17" t="s">
        <v>154</v>
      </c>
      <c r="BM276" s="226" t="s">
        <v>405</v>
      </c>
    </row>
    <row r="277" s="2" customFormat="1">
      <c r="A277" s="38"/>
      <c r="B277" s="39"/>
      <c r="C277" s="40"/>
      <c r="D277" s="228" t="s">
        <v>156</v>
      </c>
      <c r="E277" s="40"/>
      <c r="F277" s="229" t="s">
        <v>404</v>
      </c>
      <c r="G277" s="40"/>
      <c r="H277" s="40"/>
      <c r="I277" s="230"/>
      <c r="J277" s="40"/>
      <c r="K277" s="40"/>
      <c r="L277" s="44"/>
      <c r="M277" s="231"/>
      <c r="N277" s="232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156</v>
      </c>
      <c r="AU277" s="17" t="s">
        <v>162</v>
      </c>
    </row>
    <row r="278" s="2" customFormat="1" ht="14.5" customHeight="1">
      <c r="A278" s="38"/>
      <c r="B278" s="39"/>
      <c r="C278" s="215" t="s">
        <v>406</v>
      </c>
      <c r="D278" s="215" t="s">
        <v>150</v>
      </c>
      <c r="E278" s="216" t="s">
        <v>407</v>
      </c>
      <c r="F278" s="217" t="s">
        <v>408</v>
      </c>
      <c r="G278" s="218" t="s">
        <v>398</v>
      </c>
      <c r="H278" s="219">
        <v>1</v>
      </c>
      <c r="I278" s="220"/>
      <c r="J278" s="221">
        <f>ROUND(I278*H278,2)</f>
        <v>0</v>
      </c>
      <c r="K278" s="217" t="s">
        <v>1</v>
      </c>
      <c r="L278" s="44"/>
      <c r="M278" s="222" t="s">
        <v>1</v>
      </c>
      <c r="N278" s="223" t="s">
        <v>39</v>
      </c>
      <c r="O278" s="91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6" t="s">
        <v>154</v>
      </c>
      <c r="AT278" s="226" t="s">
        <v>150</v>
      </c>
      <c r="AU278" s="226" t="s">
        <v>162</v>
      </c>
      <c r="AY278" s="17" t="s">
        <v>147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7" t="s">
        <v>82</v>
      </c>
      <c r="BK278" s="227">
        <f>ROUND(I278*H278,2)</f>
        <v>0</v>
      </c>
      <c r="BL278" s="17" t="s">
        <v>154</v>
      </c>
      <c r="BM278" s="226" t="s">
        <v>409</v>
      </c>
    </row>
    <row r="279" s="2" customFormat="1">
      <c r="A279" s="38"/>
      <c r="B279" s="39"/>
      <c r="C279" s="40"/>
      <c r="D279" s="228" t="s">
        <v>156</v>
      </c>
      <c r="E279" s="40"/>
      <c r="F279" s="229" t="s">
        <v>408</v>
      </c>
      <c r="G279" s="40"/>
      <c r="H279" s="40"/>
      <c r="I279" s="230"/>
      <c r="J279" s="40"/>
      <c r="K279" s="40"/>
      <c r="L279" s="44"/>
      <c r="M279" s="231"/>
      <c r="N279" s="232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156</v>
      </c>
      <c r="AU279" s="17" t="s">
        <v>162</v>
      </c>
    </row>
    <row r="280" s="2" customFormat="1" ht="14.5" customHeight="1">
      <c r="A280" s="38"/>
      <c r="B280" s="39"/>
      <c r="C280" s="215" t="s">
        <v>410</v>
      </c>
      <c r="D280" s="215" t="s">
        <v>150</v>
      </c>
      <c r="E280" s="216" t="s">
        <v>411</v>
      </c>
      <c r="F280" s="217" t="s">
        <v>412</v>
      </c>
      <c r="G280" s="218" t="s">
        <v>398</v>
      </c>
      <c r="H280" s="219">
        <v>5</v>
      </c>
      <c r="I280" s="220"/>
      <c r="J280" s="221">
        <f>ROUND(I280*H280,2)</f>
        <v>0</v>
      </c>
      <c r="K280" s="217" t="s">
        <v>1</v>
      </c>
      <c r="L280" s="44"/>
      <c r="M280" s="222" t="s">
        <v>1</v>
      </c>
      <c r="N280" s="223" t="s">
        <v>39</v>
      </c>
      <c r="O280" s="91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6" t="s">
        <v>154</v>
      </c>
      <c r="AT280" s="226" t="s">
        <v>150</v>
      </c>
      <c r="AU280" s="226" t="s">
        <v>162</v>
      </c>
      <c r="AY280" s="17" t="s">
        <v>147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7" t="s">
        <v>82</v>
      </c>
      <c r="BK280" s="227">
        <f>ROUND(I280*H280,2)</f>
        <v>0</v>
      </c>
      <c r="BL280" s="17" t="s">
        <v>154</v>
      </c>
      <c r="BM280" s="226" t="s">
        <v>413</v>
      </c>
    </row>
    <row r="281" s="2" customFormat="1">
      <c r="A281" s="38"/>
      <c r="B281" s="39"/>
      <c r="C281" s="40"/>
      <c r="D281" s="228" t="s">
        <v>156</v>
      </c>
      <c r="E281" s="40"/>
      <c r="F281" s="229" t="s">
        <v>412</v>
      </c>
      <c r="G281" s="40"/>
      <c r="H281" s="40"/>
      <c r="I281" s="230"/>
      <c r="J281" s="40"/>
      <c r="K281" s="40"/>
      <c r="L281" s="44"/>
      <c r="M281" s="231"/>
      <c r="N281" s="232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156</v>
      </c>
      <c r="AU281" s="17" t="s">
        <v>162</v>
      </c>
    </row>
    <row r="282" s="2" customFormat="1" ht="14.5" customHeight="1">
      <c r="A282" s="38"/>
      <c r="B282" s="39"/>
      <c r="C282" s="215" t="s">
        <v>414</v>
      </c>
      <c r="D282" s="215" t="s">
        <v>150</v>
      </c>
      <c r="E282" s="216" t="s">
        <v>415</v>
      </c>
      <c r="F282" s="217" t="s">
        <v>416</v>
      </c>
      <c r="G282" s="218" t="s">
        <v>398</v>
      </c>
      <c r="H282" s="219">
        <v>4</v>
      </c>
      <c r="I282" s="220"/>
      <c r="J282" s="221">
        <f>ROUND(I282*H282,2)</f>
        <v>0</v>
      </c>
      <c r="K282" s="217" t="s">
        <v>1</v>
      </c>
      <c r="L282" s="44"/>
      <c r="M282" s="222" t="s">
        <v>1</v>
      </c>
      <c r="N282" s="223" t="s">
        <v>39</v>
      </c>
      <c r="O282" s="91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6" t="s">
        <v>154</v>
      </c>
      <c r="AT282" s="226" t="s">
        <v>150</v>
      </c>
      <c r="AU282" s="226" t="s">
        <v>162</v>
      </c>
      <c r="AY282" s="17" t="s">
        <v>147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7" t="s">
        <v>82</v>
      </c>
      <c r="BK282" s="227">
        <f>ROUND(I282*H282,2)</f>
        <v>0</v>
      </c>
      <c r="BL282" s="17" t="s">
        <v>154</v>
      </c>
      <c r="BM282" s="226" t="s">
        <v>417</v>
      </c>
    </row>
    <row r="283" s="2" customFormat="1">
      <c r="A283" s="38"/>
      <c r="B283" s="39"/>
      <c r="C283" s="40"/>
      <c r="D283" s="228" t="s">
        <v>156</v>
      </c>
      <c r="E283" s="40"/>
      <c r="F283" s="229" t="s">
        <v>416</v>
      </c>
      <c r="G283" s="40"/>
      <c r="H283" s="40"/>
      <c r="I283" s="230"/>
      <c r="J283" s="40"/>
      <c r="K283" s="40"/>
      <c r="L283" s="44"/>
      <c r="M283" s="231"/>
      <c r="N283" s="232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156</v>
      </c>
      <c r="AU283" s="17" t="s">
        <v>162</v>
      </c>
    </row>
    <row r="284" s="12" customFormat="1" ht="20.88" customHeight="1">
      <c r="A284" s="12"/>
      <c r="B284" s="199"/>
      <c r="C284" s="200"/>
      <c r="D284" s="201" t="s">
        <v>73</v>
      </c>
      <c r="E284" s="213" t="s">
        <v>418</v>
      </c>
      <c r="F284" s="213" t="s">
        <v>419</v>
      </c>
      <c r="G284" s="200"/>
      <c r="H284" s="200"/>
      <c r="I284" s="203"/>
      <c r="J284" s="214">
        <f>BK284</f>
        <v>0</v>
      </c>
      <c r="K284" s="200"/>
      <c r="L284" s="205"/>
      <c r="M284" s="206"/>
      <c r="N284" s="207"/>
      <c r="O284" s="207"/>
      <c r="P284" s="208">
        <f>SUM(P285:P286)</f>
        <v>0</v>
      </c>
      <c r="Q284" s="207"/>
      <c r="R284" s="208">
        <f>SUM(R285:R286)</f>
        <v>0</v>
      </c>
      <c r="S284" s="207"/>
      <c r="T284" s="209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82</v>
      </c>
      <c r="AT284" s="211" t="s">
        <v>73</v>
      </c>
      <c r="AU284" s="211" t="s">
        <v>84</v>
      </c>
      <c r="AY284" s="210" t="s">
        <v>147</v>
      </c>
      <c r="BK284" s="212">
        <f>SUM(BK285:BK286)</f>
        <v>0</v>
      </c>
    </row>
    <row r="285" s="2" customFormat="1" ht="14.5" customHeight="1">
      <c r="A285" s="38"/>
      <c r="B285" s="39"/>
      <c r="C285" s="215" t="s">
        <v>420</v>
      </c>
      <c r="D285" s="215" t="s">
        <v>150</v>
      </c>
      <c r="E285" s="216" t="s">
        <v>421</v>
      </c>
      <c r="F285" s="217" t="s">
        <v>422</v>
      </c>
      <c r="G285" s="218" t="s">
        <v>398</v>
      </c>
      <c r="H285" s="219">
        <v>8</v>
      </c>
      <c r="I285" s="220"/>
      <c r="J285" s="221">
        <f>ROUND(I285*H285,2)</f>
        <v>0</v>
      </c>
      <c r="K285" s="217" t="s">
        <v>1</v>
      </c>
      <c r="L285" s="44"/>
      <c r="M285" s="222" t="s">
        <v>1</v>
      </c>
      <c r="N285" s="223" t="s">
        <v>39</v>
      </c>
      <c r="O285" s="91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6" t="s">
        <v>154</v>
      </c>
      <c r="AT285" s="226" t="s">
        <v>150</v>
      </c>
      <c r="AU285" s="226" t="s">
        <v>162</v>
      </c>
      <c r="AY285" s="17" t="s">
        <v>147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7" t="s">
        <v>82</v>
      </c>
      <c r="BK285" s="227">
        <f>ROUND(I285*H285,2)</f>
        <v>0</v>
      </c>
      <c r="BL285" s="17" t="s">
        <v>154</v>
      </c>
      <c r="BM285" s="226" t="s">
        <v>423</v>
      </c>
    </row>
    <row r="286" s="2" customFormat="1">
      <c r="A286" s="38"/>
      <c r="B286" s="39"/>
      <c r="C286" s="40"/>
      <c r="D286" s="228" t="s">
        <v>156</v>
      </c>
      <c r="E286" s="40"/>
      <c r="F286" s="229" t="s">
        <v>422</v>
      </c>
      <c r="G286" s="40"/>
      <c r="H286" s="40"/>
      <c r="I286" s="230"/>
      <c r="J286" s="40"/>
      <c r="K286" s="40"/>
      <c r="L286" s="44"/>
      <c r="M286" s="231"/>
      <c r="N286" s="232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156</v>
      </c>
      <c r="AU286" s="17" t="s">
        <v>162</v>
      </c>
    </row>
    <row r="287" s="12" customFormat="1" ht="20.88" customHeight="1">
      <c r="A287" s="12"/>
      <c r="B287" s="199"/>
      <c r="C287" s="200"/>
      <c r="D287" s="201" t="s">
        <v>73</v>
      </c>
      <c r="E287" s="213" t="s">
        <v>424</v>
      </c>
      <c r="F287" s="213" t="s">
        <v>425</v>
      </c>
      <c r="G287" s="200"/>
      <c r="H287" s="200"/>
      <c r="I287" s="203"/>
      <c r="J287" s="214">
        <f>BK287</f>
        <v>0</v>
      </c>
      <c r="K287" s="200"/>
      <c r="L287" s="205"/>
      <c r="M287" s="206"/>
      <c r="N287" s="207"/>
      <c r="O287" s="207"/>
      <c r="P287" s="208">
        <f>SUM(P288:P291)</f>
        <v>0</v>
      </c>
      <c r="Q287" s="207"/>
      <c r="R287" s="208">
        <f>SUM(R288:R291)</f>
        <v>0</v>
      </c>
      <c r="S287" s="207"/>
      <c r="T287" s="209">
        <f>SUM(T288:T291)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0" t="s">
        <v>82</v>
      </c>
      <c r="AT287" s="211" t="s">
        <v>73</v>
      </c>
      <c r="AU287" s="211" t="s">
        <v>84</v>
      </c>
      <c r="AY287" s="210" t="s">
        <v>147</v>
      </c>
      <c r="BK287" s="212">
        <f>SUM(BK288:BK291)</f>
        <v>0</v>
      </c>
    </row>
    <row r="288" s="2" customFormat="1" ht="14.5" customHeight="1">
      <c r="A288" s="38"/>
      <c r="B288" s="39"/>
      <c r="C288" s="215" t="s">
        <v>426</v>
      </c>
      <c r="D288" s="215" t="s">
        <v>150</v>
      </c>
      <c r="E288" s="216" t="s">
        <v>427</v>
      </c>
      <c r="F288" s="217" t="s">
        <v>428</v>
      </c>
      <c r="G288" s="218" t="s">
        <v>429</v>
      </c>
      <c r="H288" s="219">
        <v>5</v>
      </c>
      <c r="I288" s="220"/>
      <c r="J288" s="221">
        <f>ROUND(I288*H288,2)</f>
        <v>0</v>
      </c>
      <c r="K288" s="217" t="s">
        <v>1</v>
      </c>
      <c r="L288" s="44"/>
      <c r="M288" s="222" t="s">
        <v>1</v>
      </c>
      <c r="N288" s="223" t="s">
        <v>39</v>
      </c>
      <c r="O288" s="91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6" t="s">
        <v>154</v>
      </c>
      <c r="AT288" s="226" t="s">
        <v>150</v>
      </c>
      <c r="AU288" s="226" t="s">
        <v>162</v>
      </c>
      <c r="AY288" s="17" t="s">
        <v>147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7" t="s">
        <v>82</v>
      </c>
      <c r="BK288" s="227">
        <f>ROUND(I288*H288,2)</f>
        <v>0</v>
      </c>
      <c r="BL288" s="17" t="s">
        <v>154</v>
      </c>
      <c r="BM288" s="226" t="s">
        <v>430</v>
      </c>
    </row>
    <row r="289" s="2" customFormat="1">
      <c r="A289" s="38"/>
      <c r="B289" s="39"/>
      <c r="C289" s="40"/>
      <c r="D289" s="228" t="s">
        <v>156</v>
      </c>
      <c r="E289" s="40"/>
      <c r="F289" s="229" t="s">
        <v>428</v>
      </c>
      <c r="G289" s="40"/>
      <c r="H289" s="40"/>
      <c r="I289" s="230"/>
      <c r="J289" s="40"/>
      <c r="K289" s="40"/>
      <c r="L289" s="44"/>
      <c r="M289" s="231"/>
      <c r="N289" s="232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156</v>
      </c>
      <c r="AU289" s="17" t="s">
        <v>162</v>
      </c>
    </row>
    <row r="290" s="2" customFormat="1" ht="14.5" customHeight="1">
      <c r="A290" s="38"/>
      <c r="B290" s="39"/>
      <c r="C290" s="215" t="s">
        <v>431</v>
      </c>
      <c r="D290" s="215" t="s">
        <v>150</v>
      </c>
      <c r="E290" s="216" t="s">
        <v>432</v>
      </c>
      <c r="F290" s="217" t="s">
        <v>433</v>
      </c>
      <c r="G290" s="218" t="s">
        <v>429</v>
      </c>
      <c r="H290" s="219">
        <v>10</v>
      </c>
      <c r="I290" s="220"/>
      <c r="J290" s="221">
        <f>ROUND(I290*H290,2)</f>
        <v>0</v>
      </c>
      <c r="K290" s="217" t="s">
        <v>1</v>
      </c>
      <c r="L290" s="44"/>
      <c r="M290" s="222" t="s">
        <v>1</v>
      </c>
      <c r="N290" s="223" t="s">
        <v>39</v>
      </c>
      <c r="O290" s="91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6" t="s">
        <v>154</v>
      </c>
      <c r="AT290" s="226" t="s">
        <v>150</v>
      </c>
      <c r="AU290" s="226" t="s">
        <v>162</v>
      </c>
      <c r="AY290" s="17" t="s">
        <v>147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7" t="s">
        <v>82</v>
      </c>
      <c r="BK290" s="227">
        <f>ROUND(I290*H290,2)</f>
        <v>0</v>
      </c>
      <c r="BL290" s="17" t="s">
        <v>154</v>
      </c>
      <c r="BM290" s="226" t="s">
        <v>434</v>
      </c>
    </row>
    <row r="291" s="2" customFormat="1">
      <c r="A291" s="38"/>
      <c r="B291" s="39"/>
      <c r="C291" s="40"/>
      <c r="D291" s="228" t="s">
        <v>156</v>
      </c>
      <c r="E291" s="40"/>
      <c r="F291" s="229" t="s">
        <v>433</v>
      </c>
      <c r="G291" s="40"/>
      <c r="H291" s="40"/>
      <c r="I291" s="230"/>
      <c r="J291" s="40"/>
      <c r="K291" s="40"/>
      <c r="L291" s="44"/>
      <c r="M291" s="231"/>
      <c r="N291" s="232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156</v>
      </c>
      <c r="AU291" s="17" t="s">
        <v>162</v>
      </c>
    </row>
    <row r="292" s="12" customFormat="1" ht="20.88" customHeight="1">
      <c r="A292" s="12"/>
      <c r="B292" s="199"/>
      <c r="C292" s="200"/>
      <c r="D292" s="201" t="s">
        <v>73</v>
      </c>
      <c r="E292" s="213" t="s">
        <v>435</v>
      </c>
      <c r="F292" s="213" t="s">
        <v>436</v>
      </c>
      <c r="G292" s="200"/>
      <c r="H292" s="200"/>
      <c r="I292" s="203"/>
      <c r="J292" s="214">
        <f>BK292</f>
        <v>0</v>
      </c>
      <c r="K292" s="200"/>
      <c r="L292" s="205"/>
      <c r="M292" s="206"/>
      <c r="N292" s="207"/>
      <c r="O292" s="207"/>
      <c r="P292" s="208">
        <f>SUM(P293:P294)</f>
        <v>0</v>
      </c>
      <c r="Q292" s="207"/>
      <c r="R292" s="208">
        <f>SUM(R293:R294)</f>
        <v>0</v>
      </c>
      <c r="S292" s="207"/>
      <c r="T292" s="209">
        <f>SUM(T293:T294)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0" t="s">
        <v>82</v>
      </c>
      <c r="AT292" s="211" t="s">
        <v>73</v>
      </c>
      <c r="AU292" s="211" t="s">
        <v>84</v>
      </c>
      <c r="AY292" s="210" t="s">
        <v>147</v>
      </c>
      <c r="BK292" s="212">
        <f>SUM(BK293:BK294)</f>
        <v>0</v>
      </c>
    </row>
    <row r="293" s="2" customFormat="1" ht="14.5" customHeight="1">
      <c r="A293" s="38"/>
      <c r="B293" s="39"/>
      <c r="C293" s="215" t="s">
        <v>437</v>
      </c>
      <c r="D293" s="215" t="s">
        <v>150</v>
      </c>
      <c r="E293" s="216" t="s">
        <v>438</v>
      </c>
      <c r="F293" s="217" t="s">
        <v>439</v>
      </c>
      <c r="G293" s="218" t="s">
        <v>429</v>
      </c>
      <c r="H293" s="219">
        <v>2.5</v>
      </c>
      <c r="I293" s="220"/>
      <c r="J293" s="221">
        <f>ROUND(I293*H293,2)</f>
        <v>0</v>
      </c>
      <c r="K293" s="217" t="s">
        <v>1</v>
      </c>
      <c r="L293" s="44"/>
      <c r="M293" s="222" t="s">
        <v>1</v>
      </c>
      <c r="N293" s="223" t="s">
        <v>39</v>
      </c>
      <c r="O293" s="91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6" t="s">
        <v>154</v>
      </c>
      <c r="AT293" s="226" t="s">
        <v>150</v>
      </c>
      <c r="AU293" s="226" t="s">
        <v>162</v>
      </c>
      <c r="AY293" s="17" t="s">
        <v>147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7" t="s">
        <v>82</v>
      </c>
      <c r="BK293" s="227">
        <f>ROUND(I293*H293,2)</f>
        <v>0</v>
      </c>
      <c r="BL293" s="17" t="s">
        <v>154</v>
      </c>
      <c r="BM293" s="226" t="s">
        <v>440</v>
      </c>
    </row>
    <row r="294" s="2" customFormat="1">
      <c r="A294" s="38"/>
      <c r="B294" s="39"/>
      <c r="C294" s="40"/>
      <c r="D294" s="228" t="s">
        <v>156</v>
      </c>
      <c r="E294" s="40"/>
      <c r="F294" s="229" t="s">
        <v>439</v>
      </c>
      <c r="G294" s="40"/>
      <c r="H294" s="40"/>
      <c r="I294" s="230"/>
      <c r="J294" s="40"/>
      <c r="K294" s="40"/>
      <c r="L294" s="44"/>
      <c r="M294" s="231"/>
      <c r="N294" s="232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156</v>
      </c>
      <c r="AU294" s="17" t="s">
        <v>162</v>
      </c>
    </row>
    <row r="295" s="12" customFormat="1" ht="20.88" customHeight="1">
      <c r="A295" s="12"/>
      <c r="B295" s="199"/>
      <c r="C295" s="200"/>
      <c r="D295" s="201" t="s">
        <v>73</v>
      </c>
      <c r="E295" s="213" t="s">
        <v>441</v>
      </c>
      <c r="F295" s="213" t="s">
        <v>442</v>
      </c>
      <c r="G295" s="200"/>
      <c r="H295" s="200"/>
      <c r="I295" s="203"/>
      <c r="J295" s="214">
        <f>BK295</f>
        <v>0</v>
      </c>
      <c r="K295" s="200"/>
      <c r="L295" s="205"/>
      <c r="M295" s="206"/>
      <c r="N295" s="207"/>
      <c r="O295" s="207"/>
      <c r="P295" s="208">
        <f>SUM(P296:P297)</f>
        <v>0</v>
      </c>
      <c r="Q295" s="207"/>
      <c r="R295" s="208">
        <f>SUM(R296:R297)</f>
        <v>0</v>
      </c>
      <c r="S295" s="207"/>
      <c r="T295" s="209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0" t="s">
        <v>82</v>
      </c>
      <c r="AT295" s="211" t="s">
        <v>73</v>
      </c>
      <c r="AU295" s="211" t="s">
        <v>84</v>
      </c>
      <c r="AY295" s="210" t="s">
        <v>147</v>
      </c>
      <c r="BK295" s="212">
        <f>SUM(BK296:BK297)</f>
        <v>0</v>
      </c>
    </row>
    <row r="296" s="2" customFormat="1" ht="14.5" customHeight="1">
      <c r="A296" s="38"/>
      <c r="B296" s="39"/>
      <c r="C296" s="215" t="s">
        <v>443</v>
      </c>
      <c r="D296" s="215" t="s">
        <v>150</v>
      </c>
      <c r="E296" s="216" t="s">
        <v>444</v>
      </c>
      <c r="F296" s="217" t="s">
        <v>445</v>
      </c>
      <c r="G296" s="218" t="s">
        <v>429</v>
      </c>
      <c r="H296" s="219">
        <v>7.5</v>
      </c>
      <c r="I296" s="220"/>
      <c r="J296" s="221">
        <f>ROUND(I296*H296,2)</f>
        <v>0</v>
      </c>
      <c r="K296" s="217" t="s">
        <v>1</v>
      </c>
      <c r="L296" s="44"/>
      <c r="M296" s="222" t="s">
        <v>1</v>
      </c>
      <c r="N296" s="223" t="s">
        <v>39</v>
      </c>
      <c r="O296" s="91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6" t="s">
        <v>154</v>
      </c>
      <c r="AT296" s="226" t="s">
        <v>150</v>
      </c>
      <c r="AU296" s="226" t="s">
        <v>162</v>
      </c>
      <c r="AY296" s="17" t="s">
        <v>147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7" t="s">
        <v>82</v>
      </c>
      <c r="BK296" s="227">
        <f>ROUND(I296*H296,2)</f>
        <v>0</v>
      </c>
      <c r="BL296" s="17" t="s">
        <v>154</v>
      </c>
      <c r="BM296" s="226" t="s">
        <v>446</v>
      </c>
    </row>
    <row r="297" s="2" customFormat="1">
      <c r="A297" s="38"/>
      <c r="B297" s="39"/>
      <c r="C297" s="40"/>
      <c r="D297" s="228" t="s">
        <v>156</v>
      </c>
      <c r="E297" s="40"/>
      <c r="F297" s="229" t="s">
        <v>445</v>
      </c>
      <c r="G297" s="40"/>
      <c r="H297" s="40"/>
      <c r="I297" s="230"/>
      <c r="J297" s="40"/>
      <c r="K297" s="40"/>
      <c r="L297" s="44"/>
      <c r="M297" s="231"/>
      <c r="N297" s="232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156</v>
      </c>
      <c r="AU297" s="17" t="s">
        <v>162</v>
      </c>
    </row>
    <row r="298" s="12" customFormat="1" ht="20.88" customHeight="1">
      <c r="A298" s="12"/>
      <c r="B298" s="199"/>
      <c r="C298" s="200"/>
      <c r="D298" s="201" t="s">
        <v>73</v>
      </c>
      <c r="E298" s="213" t="s">
        <v>447</v>
      </c>
      <c r="F298" s="213" t="s">
        <v>448</v>
      </c>
      <c r="G298" s="200"/>
      <c r="H298" s="200"/>
      <c r="I298" s="203"/>
      <c r="J298" s="214">
        <f>BK298</f>
        <v>0</v>
      </c>
      <c r="K298" s="200"/>
      <c r="L298" s="205"/>
      <c r="M298" s="206"/>
      <c r="N298" s="207"/>
      <c r="O298" s="207"/>
      <c r="P298" s="208">
        <f>SUM(P299:P300)</f>
        <v>0</v>
      </c>
      <c r="Q298" s="207"/>
      <c r="R298" s="208">
        <f>SUM(R299:R300)</f>
        <v>0</v>
      </c>
      <c r="S298" s="207"/>
      <c r="T298" s="209">
        <f>SUM(T299:T300)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0" t="s">
        <v>162</v>
      </c>
      <c r="AT298" s="211" t="s">
        <v>73</v>
      </c>
      <c r="AU298" s="211" t="s">
        <v>84</v>
      </c>
      <c r="AY298" s="210" t="s">
        <v>147</v>
      </c>
      <c r="BK298" s="212">
        <f>SUM(BK299:BK300)</f>
        <v>0</v>
      </c>
    </row>
    <row r="299" s="2" customFormat="1" ht="14.5" customHeight="1">
      <c r="A299" s="38"/>
      <c r="B299" s="39"/>
      <c r="C299" s="215" t="s">
        <v>449</v>
      </c>
      <c r="D299" s="215" t="s">
        <v>150</v>
      </c>
      <c r="E299" s="216" t="s">
        <v>450</v>
      </c>
      <c r="F299" s="217" t="s">
        <v>451</v>
      </c>
      <c r="G299" s="218" t="s">
        <v>452</v>
      </c>
      <c r="H299" s="219">
        <v>1</v>
      </c>
      <c r="I299" s="220"/>
      <c r="J299" s="221">
        <f>ROUND(I299*H299,2)</f>
        <v>0</v>
      </c>
      <c r="K299" s="217" t="s">
        <v>1</v>
      </c>
      <c r="L299" s="44"/>
      <c r="M299" s="222" t="s">
        <v>1</v>
      </c>
      <c r="N299" s="223" t="s">
        <v>39</v>
      </c>
      <c r="O299" s="91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6" t="s">
        <v>453</v>
      </c>
      <c r="AT299" s="226" t="s">
        <v>150</v>
      </c>
      <c r="AU299" s="226" t="s">
        <v>162</v>
      </c>
      <c r="AY299" s="17" t="s">
        <v>147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7" t="s">
        <v>82</v>
      </c>
      <c r="BK299" s="227">
        <f>ROUND(I299*H299,2)</f>
        <v>0</v>
      </c>
      <c r="BL299" s="17" t="s">
        <v>453</v>
      </c>
      <c r="BM299" s="226" t="s">
        <v>454</v>
      </c>
    </row>
    <row r="300" s="2" customFormat="1">
      <c r="A300" s="38"/>
      <c r="B300" s="39"/>
      <c r="C300" s="40"/>
      <c r="D300" s="228" t="s">
        <v>156</v>
      </c>
      <c r="E300" s="40"/>
      <c r="F300" s="229" t="s">
        <v>451</v>
      </c>
      <c r="G300" s="40"/>
      <c r="H300" s="40"/>
      <c r="I300" s="230"/>
      <c r="J300" s="40"/>
      <c r="K300" s="40"/>
      <c r="L300" s="44"/>
      <c r="M300" s="231"/>
      <c r="N300" s="232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156</v>
      </c>
      <c r="AU300" s="17" t="s">
        <v>162</v>
      </c>
    </row>
    <row r="301" s="12" customFormat="1" ht="22.8" customHeight="1">
      <c r="A301" s="12"/>
      <c r="B301" s="199"/>
      <c r="C301" s="200"/>
      <c r="D301" s="201" t="s">
        <v>73</v>
      </c>
      <c r="E301" s="213" t="s">
        <v>455</v>
      </c>
      <c r="F301" s="213" t="s">
        <v>456</v>
      </c>
      <c r="G301" s="200"/>
      <c r="H301" s="200"/>
      <c r="I301" s="203"/>
      <c r="J301" s="214">
        <f>BK301</f>
        <v>0</v>
      </c>
      <c r="K301" s="200"/>
      <c r="L301" s="205"/>
      <c r="M301" s="206"/>
      <c r="N301" s="207"/>
      <c r="O301" s="207"/>
      <c r="P301" s="208">
        <f>SUM(P302:P303)</f>
        <v>0</v>
      </c>
      <c r="Q301" s="207"/>
      <c r="R301" s="208">
        <f>SUM(R302:R303)</f>
        <v>0</v>
      </c>
      <c r="S301" s="207"/>
      <c r="T301" s="209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0" t="s">
        <v>84</v>
      </c>
      <c r="AT301" s="211" t="s">
        <v>73</v>
      </c>
      <c r="AU301" s="211" t="s">
        <v>82</v>
      </c>
      <c r="AY301" s="210" t="s">
        <v>147</v>
      </c>
      <c r="BK301" s="212">
        <f>SUM(BK302:BK303)</f>
        <v>0</v>
      </c>
    </row>
    <row r="302" s="2" customFormat="1" ht="20.5" customHeight="1">
      <c r="A302" s="38"/>
      <c r="B302" s="39"/>
      <c r="C302" s="215" t="s">
        <v>457</v>
      </c>
      <c r="D302" s="215" t="s">
        <v>150</v>
      </c>
      <c r="E302" s="216" t="s">
        <v>458</v>
      </c>
      <c r="F302" s="217" t="s">
        <v>459</v>
      </c>
      <c r="G302" s="218" t="s">
        <v>460</v>
      </c>
      <c r="H302" s="219">
        <v>1</v>
      </c>
      <c r="I302" s="220"/>
      <c r="J302" s="221">
        <f>ROUND(I302*H302,2)</f>
        <v>0</v>
      </c>
      <c r="K302" s="217" t="s">
        <v>1</v>
      </c>
      <c r="L302" s="44"/>
      <c r="M302" s="222" t="s">
        <v>1</v>
      </c>
      <c r="N302" s="223" t="s">
        <v>39</v>
      </c>
      <c r="O302" s="91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6" t="s">
        <v>210</v>
      </c>
      <c r="AT302" s="226" t="s">
        <v>150</v>
      </c>
      <c r="AU302" s="226" t="s">
        <v>84</v>
      </c>
      <c r="AY302" s="17" t="s">
        <v>147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7" t="s">
        <v>82</v>
      </c>
      <c r="BK302" s="227">
        <f>ROUND(I302*H302,2)</f>
        <v>0</v>
      </c>
      <c r="BL302" s="17" t="s">
        <v>210</v>
      </c>
      <c r="BM302" s="226" t="s">
        <v>461</v>
      </c>
    </row>
    <row r="303" s="2" customFormat="1">
      <c r="A303" s="38"/>
      <c r="B303" s="39"/>
      <c r="C303" s="40"/>
      <c r="D303" s="228" t="s">
        <v>156</v>
      </c>
      <c r="E303" s="40"/>
      <c r="F303" s="229" t="s">
        <v>459</v>
      </c>
      <c r="G303" s="40"/>
      <c r="H303" s="40"/>
      <c r="I303" s="230"/>
      <c r="J303" s="40"/>
      <c r="K303" s="40"/>
      <c r="L303" s="44"/>
      <c r="M303" s="231"/>
      <c r="N303" s="232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156</v>
      </c>
      <c r="AU303" s="17" t="s">
        <v>84</v>
      </c>
    </row>
    <row r="304" s="12" customFormat="1" ht="22.8" customHeight="1">
      <c r="A304" s="12"/>
      <c r="B304" s="199"/>
      <c r="C304" s="200"/>
      <c r="D304" s="201" t="s">
        <v>73</v>
      </c>
      <c r="E304" s="213" t="s">
        <v>462</v>
      </c>
      <c r="F304" s="213" t="s">
        <v>463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SUM(P305:P310)</f>
        <v>0</v>
      </c>
      <c r="Q304" s="207"/>
      <c r="R304" s="208">
        <f>SUM(R305:R310)</f>
        <v>0</v>
      </c>
      <c r="S304" s="207"/>
      <c r="T304" s="209">
        <f>SUM(T305:T310)</f>
        <v>17.549759999999999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84</v>
      </c>
      <c r="AT304" s="211" t="s">
        <v>73</v>
      </c>
      <c r="AU304" s="211" t="s">
        <v>82</v>
      </c>
      <c r="AY304" s="210" t="s">
        <v>147</v>
      </c>
      <c r="BK304" s="212">
        <f>SUM(BK305:BK310)</f>
        <v>0</v>
      </c>
    </row>
    <row r="305" s="2" customFormat="1" ht="14.5" customHeight="1">
      <c r="A305" s="38"/>
      <c r="B305" s="39"/>
      <c r="C305" s="215" t="s">
        <v>464</v>
      </c>
      <c r="D305" s="215" t="s">
        <v>150</v>
      </c>
      <c r="E305" s="216" t="s">
        <v>465</v>
      </c>
      <c r="F305" s="217" t="s">
        <v>466</v>
      </c>
      <c r="G305" s="218" t="s">
        <v>153</v>
      </c>
      <c r="H305" s="219">
        <v>543</v>
      </c>
      <c r="I305" s="220"/>
      <c r="J305" s="221">
        <f>ROUND(I305*H305,2)</f>
        <v>0</v>
      </c>
      <c r="K305" s="217" t="s">
        <v>166</v>
      </c>
      <c r="L305" s="44"/>
      <c r="M305" s="222" t="s">
        <v>1</v>
      </c>
      <c r="N305" s="223" t="s">
        <v>39</v>
      </c>
      <c r="O305" s="91"/>
      <c r="P305" s="224">
        <f>O305*H305</f>
        <v>0</v>
      </c>
      <c r="Q305" s="224">
        <v>0</v>
      </c>
      <c r="R305" s="224">
        <f>Q305*H305</f>
        <v>0</v>
      </c>
      <c r="S305" s="224">
        <v>0.031</v>
      </c>
      <c r="T305" s="225">
        <f>S305*H305</f>
        <v>16.832999999999998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6" t="s">
        <v>210</v>
      </c>
      <c r="AT305" s="226" t="s">
        <v>150</v>
      </c>
      <c r="AU305" s="226" t="s">
        <v>84</v>
      </c>
      <c r="AY305" s="17" t="s">
        <v>147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7" t="s">
        <v>82</v>
      </c>
      <c r="BK305" s="227">
        <f>ROUND(I305*H305,2)</f>
        <v>0</v>
      </c>
      <c r="BL305" s="17" t="s">
        <v>210</v>
      </c>
      <c r="BM305" s="226" t="s">
        <v>467</v>
      </c>
    </row>
    <row r="306" s="2" customFormat="1">
      <c r="A306" s="38"/>
      <c r="B306" s="39"/>
      <c r="C306" s="40"/>
      <c r="D306" s="228" t="s">
        <v>156</v>
      </c>
      <c r="E306" s="40"/>
      <c r="F306" s="229" t="s">
        <v>468</v>
      </c>
      <c r="G306" s="40"/>
      <c r="H306" s="40"/>
      <c r="I306" s="230"/>
      <c r="J306" s="40"/>
      <c r="K306" s="40"/>
      <c r="L306" s="44"/>
      <c r="M306" s="231"/>
      <c r="N306" s="232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156</v>
      </c>
      <c r="AU306" s="17" t="s">
        <v>84</v>
      </c>
    </row>
    <row r="307" s="13" customFormat="1">
      <c r="A307" s="13"/>
      <c r="B307" s="233"/>
      <c r="C307" s="234"/>
      <c r="D307" s="228" t="s">
        <v>169</v>
      </c>
      <c r="E307" s="235" t="s">
        <v>1</v>
      </c>
      <c r="F307" s="236" t="s">
        <v>92</v>
      </c>
      <c r="G307" s="234"/>
      <c r="H307" s="237">
        <v>543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169</v>
      </c>
      <c r="AU307" s="243" t="s">
        <v>84</v>
      </c>
      <c r="AV307" s="13" t="s">
        <v>84</v>
      </c>
      <c r="AW307" s="13" t="s">
        <v>32</v>
      </c>
      <c r="AX307" s="13" t="s">
        <v>82</v>
      </c>
      <c r="AY307" s="243" t="s">
        <v>147</v>
      </c>
    </row>
    <row r="308" s="2" customFormat="1" ht="14.5" customHeight="1">
      <c r="A308" s="38"/>
      <c r="B308" s="39"/>
      <c r="C308" s="215" t="s">
        <v>469</v>
      </c>
      <c r="D308" s="215" t="s">
        <v>150</v>
      </c>
      <c r="E308" s="216" t="s">
        <v>470</v>
      </c>
      <c r="F308" s="217" t="s">
        <v>471</v>
      </c>
      <c r="G308" s="218" t="s">
        <v>153</v>
      </c>
      <c r="H308" s="219">
        <v>543</v>
      </c>
      <c r="I308" s="220"/>
      <c r="J308" s="221">
        <f>ROUND(I308*H308,2)</f>
        <v>0</v>
      </c>
      <c r="K308" s="217" t="s">
        <v>166</v>
      </c>
      <c r="L308" s="44"/>
      <c r="M308" s="222" t="s">
        <v>1</v>
      </c>
      <c r="N308" s="223" t="s">
        <v>39</v>
      </c>
      <c r="O308" s="91"/>
      <c r="P308" s="224">
        <f>O308*H308</f>
        <v>0</v>
      </c>
      <c r="Q308" s="224">
        <v>0</v>
      </c>
      <c r="R308" s="224">
        <f>Q308*H308</f>
        <v>0</v>
      </c>
      <c r="S308" s="224">
        <v>0.00132</v>
      </c>
      <c r="T308" s="225">
        <f>S308*H308</f>
        <v>0.71675999999999995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6" t="s">
        <v>210</v>
      </c>
      <c r="AT308" s="226" t="s">
        <v>150</v>
      </c>
      <c r="AU308" s="226" t="s">
        <v>84</v>
      </c>
      <c r="AY308" s="17" t="s">
        <v>147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7" t="s">
        <v>82</v>
      </c>
      <c r="BK308" s="227">
        <f>ROUND(I308*H308,2)</f>
        <v>0</v>
      </c>
      <c r="BL308" s="17" t="s">
        <v>210</v>
      </c>
      <c r="BM308" s="226" t="s">
        <v>472</v>
      </c>
    </row>
    <row r="309" s="2" customFormat="1">
      <c r="A309" s="38"/>
      <c r="B309" s="39"/>
      <c r="C309" s="40"/>
      <c r="D309" s="228" t="s">
        <v>156</v>
      </c>
      <c r="E309" s="40"/>
      <c r="F309" s="229" t="s">
        <v>473</v>
      </c>
      <c r="G309" s="40"/>
      <c r="H309" s="40"/>
      <c r="I309" s="230"/>
      <c r="J309" s="40"/>
      <c r="K309" s="40"/>
      <c r="L309" s="44"/>
      <c r="M309" s="231"/>
      <c r="N309" s="232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156</v>
      </c>
      <c r="AU309" s="17" t="s">
        <v>84</v>
      </c>
    </row>
    <row r="310" s="13" customFormat="1">
      <c r="A310" s="13"/>
      <c r="B310" s="233"/>
      <c r="C310" s="234"/>
      <c r="D310" s="228" t="s">
        <v>169</v>
      </c>
      <c r="E310" s="235" t="s">
        <v>1</v>
      </c>
      <c r="F310" s="236" t="s">
        <v>92</v>
      </c>
      <c r="G310" s="234"/>
      <c r="H310" s="237">
        <v>543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169</v>
      </c>
      <c r="AU310" s="243" t="s">
        <v>84</v>
      </c>
      <c r="AV310" s="13" t="s">
        <v>84</v>
      </c>
      <c r="AW310" s="13" t="s">
        <v>32</v>
      </c>
      <c r="AX310" s="13" t="s">
        <v>82</v>
      </c>
      <c r="AY310" s="243" t="s">
        <v>147</v>
      </c>
    </row>
    <row r="311" s="12" customFormat="1" ht="22.8" customHeight="1">
      <c r="A311" s="12"/>
      <c r="B311" s="199"/>
      <c r="C311" s="200"/>
      <c r="D311" s="201" t="s">
        <v>73</v>
      </c>
      <c r="E311" s="213" t="s">
        <v>474</v>
      </c>
      <c r="F311" s="213" t="s">
        <v>475</v>
      </c>
      <c r="G311" s="200"/>
      <c r="H311" s="200"/>
      <c r="I311" s="203"/>
      <c r="J311" s="214">
        <f>BK311</f>
        <v>0</v>
      </c>
      <c r="K311" s="200"/>
      <c r="L311" s="205"/>
      <c r="M311" s="206"/>
      <c r="N311" s="207"/>
      <c r="O311" s="207"/>
      <c r="P311" s="208">
        <f>SUM(P312:P328)</f>
        <v>0</v>
      </c>
      <c r="Q311" s="207"/>
      <c r="R311" s="208">
        <f>SUM(R312:R328)</f>
        <v>0.529331</v>
      </c>
      <c r="S311" s="207"/>
      <c r="T311" s="209">
        <f>SUM(T312:T328)</f>
        <v>0.42855215000000002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0" t="s">
        <v>84</v>
      </c>
      <c r="AT311" s="211" t="s">
        <v>73</v>
      </c>
      <c r="AU311" s="211" t="s">
        <v>82</v>
      </c>
      <c r="AY311" s="210" t="s">
        <v>147</v>
      </c>
      <c r="BK311" s="212">
        <f>SUM(BK312:BK328)</f>
        <v>0</v>
      </c>
    </row>
    <row r="312" s="2" customFormat="1" ht="14.5" customHeight="1">
      <c r="A312" s="38"/>
      <c r="B312" s="39"/>
      <c r="C312" s="215" t="s">
        <v>476</v>
      </c>
      <c r="D312" s="215" t="s">
        <v>150</v>
      </c>
      <c r="E312" s="216" t="s">
        <v>477</v>
      </c>
      <c r="F312" s="217" t="s">
        <v>478</v>
      </c>
      <c r="G312" s="218" t="s">
        <v>317</v>
      </c>
      <c r="H312" s="219">
        <v>208.02500000000001</v>
      </c>
      <c r="I312" s="220"/>
      <c r="J312" s="221">
        <f>ROUND(I312*H312,2)</f>
        <v>0</v>
      </c>
      <c r="K312" s="217" t="s">
        <v>166</v>
      </c>
      <c r="L312" s="44"/>
      <c r="M312" s="222" t="s">
        <v>1</v>
      </c>
      <c r="N312" s="223" t="s">
        <v>39</v>
      </c>
      <c r="O312" s="91"/>
      <c r="P312" s="224">
        <f>O312*H312</f>
        <v>0</v>
      </c>
      <c r="Q312" s="224">
        <v>0</v>
      </c>
      <c r="R312" s="224">
        <f>Q312*H312</f>
        <v>0</v>
      </c>
      <c r="S312" s="224">
        <v>0.00175</v>
      </c>
      <c r="T312" s="225">
        <f>S312*H312</f>
        <v>0.36404375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6" t="s">
        <v>210</v>
      </c>
      <c r="AT312" s="226" t="s">
        <v>150</v>
      </c>
      <c r="AU312" s="226" t="s">
        <v>84</v>
      </c>
      <c r="AY312" s="17" t="s">
        <v>147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7" t="s">
        <v>82</v>
      </c>
      <c r="BK312" s="227">
        <f>ROUND(I312*H312,2)</f>
        <v>0</v>
      </c>
      <c r="BL312" s="17" t="s">
        <v>210</v>
      </c>
      <c r="BM312" s="226" t="s">
        <v>479</v>
      </c>
    </row>
    <row r="313" s="2" customFormat="1">
      <c r="A313" s="38"/>
      <c r="B313" s="39"/>
      <c r="C313" s="40"/>
      <c r="D313" s="228" t="s">
        <v>156</v>
      </c>
      <c r="E313" s="40"/>
      <c r="F313" s="229" t="s">
        <v>480</v>
      </c>
      <c r="G313" s="40"/>
      <c r="H313" s="40"/>
      <c r="I313" s="230"/>
      <c r="J313" s="40"/>
      <c r="K313" s="40"/>
      <c r="L313" s="44"/>
      <c r="M313" s="231"/>
      <c r="N313" s="232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156</v>
      </c>
      <c r="AU313" s="17" t="s">
        <v>84</v>
      </c>
    </row>
    <row r="314" s="13" customFormat="1">
      <c r="A314" s="13"/>
      <c r="B314" s="233"/>
      <c r="C314" s="234"/>
      <c r="D314" s="228" t="s">
        <v>169</v>
      </c>
      <c r="E314" s="235" t="s">
        <v>1</v>
      </c>
      <c r="F314" s="236" t="s">
        <v>90</v>
      </c>
      <c r="G314" s="234"/>
      <c r="H314" s="237">
        <v>208.02500000000001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169</v>
      </c>
      <c r="AU314" s="243" t="s">
        <v>84</v>
      </c>
      <c r="AV314" s="13" t="s">
        <v>84</v>
      </c>
      <c r="AW314" s="13" t="s">
        <v>32</v>
      </c>
      <c r="AX314" s="13" t="s">
        <v>82</v>
      </c>
      <c r="AY314" s="243" t="s">
        <v>147</v>
      </c>
    </row>
    <row r="315" s="2" customFormat="1" ht="14.5" customHeight="1">
      <c r="A315" s="38"/>
      <c r="B315" s="39"/>
      <c r="C315" s="215" t="s">
        <v>481</v>
      </c>
      <c r="D315" s="215" t="s">
        <v>150</v>
      </c>
      <c r="E315" s="216" t="s">
        <v>482</v>
      </c>
      <c r="F315" s="217" t="s">
        <v>483</v>
      </c>
      <c r="G315" s="218" t="s">
        <v>153</v>
      </c>
      <c r="H315" s="219">
        <v>10.859999999999999</v>
      </c>
      <c r="I315" s="220"/>
      <c r="J315" s="221">
        <f>ROUND(I315*H315,2)</f>
        <v>0</v>
      </c>
      <c r="K315" s="217" t="s">
        <v>166</v>
      </c>
      <c r="L315" s="44"/>
      <c r="M315" s="222" t="s">
        <v>1</v>
      </c>
      <c r="N315" s="223" t="s">
        <v>39</v>
      </c>
      <c r="O315" s="91"/>
      <c r="P315" s="224">
        <f>O315*H315</f>
        <v>0</v>
      </c>
      <c r="Q315" s="224">
        <v>0</v>
      </c>
      <c r="R315" s="224">
        <f>Q315*H315</f>
        <v>0</v>
      </c>
      <c r="S315" s="224">
        <v>0.00594</v>
      </c>
      <c r="T315" s="225">
        <f>S315*H315</f>
        <v>0.064508399999999994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6" t="s">
        <v>210</v>
      </c>
      <c r="AT315" s="226" t="s">
        <v>150</v>
      </c>
      <c r="AU315" s="226" t="s">
        <v>84</v>
      </c>
      <c r="AY315" s="17" t="s">
        <v>147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7" t="s">
        <v>82</v>
      </c>
      <c r="BK315" s="227">
        <f>ROUND(I315*H315,2)</f>
        <v>0</v>
      </c>
      <c r="BL315" s="17" t="s">
        <v>210</v>
      </c>
      <c r="BM315" s="226" t="s">
        <v>484</v>
      </c>
    </row>
    <row r="316" s="2" customFormat="1">
      <c r="A316" s="38"/>
      <c r="B316" s="39"/>
      <c r="C316" s="40"/>
      <c r="D316" s="228" t="s">
        <v>156</v>
      </c>
      <c r="E316" s="40"/>
      <c r="F316" s="229" t="s">
        <v>485</v>
      </c>
      <c r="G316" s="40"/>
      <c r="H316" s="40"/>
      <c r="I316" s="230"/>
      <c r="J316" s="40"/>
      <c r="K316" s="40"/>
      <c r="L316" s="44"/>
      <c r="M316" s="231"/>
      <c r="N316" s="232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156</v>
      </c>
      <c r="AU316" s="17" t="s">
        <v>84</v>
      </c>
    </row>
    <row r="317" s="13" customFormat="1">
      <c r="A317" s="13"/>
      <c r="B317" s="233"/>
      <c r="C317" s="234"/>
      <c r="D317" s="228" t="s">
        <v>169</v>
      </c>
      <c r="E317" s="235" t="s">
        <v>85</v>
      </c>
      <c r="F317" s="236" t="s">
        <v>486</v>
      </c>
      <c r="G317" s="234"/>
      <c r="H317" s="237">
        <v>10.859999999999999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169</v>
      </c>
      <c r="AU317" s="243" t="s">
        <v>84</v>
      </c>
      <c r="AV317" s="13" t="s">
        <v>84</v>
      </c>
      <c r="AW317" s="13" t="s">
        <v>32</v>
      </c>
      <c r="AX317" s="13" t="s">
        <v>82</v>
      </c>
      <c r="AY317" s="243" t="s">
        <v>147</v>
      </c>
    </row>
    <row r="318" s="2" customFormat="1">
      <c r="A318" s="38"/>
      <c r="B318" s="39"/>
      <c r="C318" s="215" t="s">
        <v>487</v>
      </c>
      <c r="D318" s="215" t="s">
        <v>150</v>
      </c>
      <c r="E318" s="216" t="s">
        <v>488</v>
      </c>
      <c r="F318" s="217" t="s">
        <v>489</v>
      </c>
      <c r="G318" s="218" t="s">
        <v>153</v>
      </c>
      <c r="H318" s="219">
        <v>10.859999999999999</v>
      </c>
      <c r="I318" s="220"/>
      <c r="J318" s="221">
        <f>ROUND(I318*H318,2)</f>
        <v>0</v>
      </c>
      <c r="K318" s="217" t="s">
        <v>166</v>
      </c>
      <c r="L318" s="44"/>
      <c r="M318" s="222" t="s">
        <v>1</v>
      </c>
      <c r="N318" s="223" t="s">
        <v>39</v>
      </c>
      <c r="O318" s="91"/>
      <c r="P318" s="224">
        <f>O318*H318</f>
        <v>0</v>
      </c>
      <c r="Q318" s="224">
        <v>0.0066</v>
      </c>
      <c r="R318" s="224">
        <f>Q318*H318</f>
        <v>0.07167599999999999</v>
      </c>
      <c r="S318" s="224">
        <v>0</v>
      </c>
      <c r="T318" s="225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6" t="s">
        <v>210</v>
      </c>
      <c r="AT318" s="226" t="s">
        <v>150</v>
      </c>
      <c r="AU318" s="226" t="s">
        <v>84</v>
      </c>
      <c r="AY318" s="17" t="s">
        <v>147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7" t="s">
        <v>82</v>
      </c>
      <c r="BK318" s="227">
        <f>ROUND(I318*H318,2)</f>
        <v>0</v>
      </c>
      <c r="BL318" s="17" t="s">
        <v>210</v>
      </c>
      <c r="BM318" s="226" t="s">
        <v>490</v>
      </c>
    </row>
    <row r="319" s="2" customFormat="1">
      <c r="A319" s="38"/>
      <c r="B319" s="39"/>
      <c r="C319" s="40"/>
      <c r="D319" s="228" t="s">
        <v>156</v>
      </c>
      <c r="E319" s="40"/>
      <c r="F319" s="229" t="s">
        <v>491</v>
      </c>
      <c r="G319" s="40"/>
      <c r="H319" s="40"/>
      <c r="I319" s="230"/>
      <c r="J319" s="40"/>
      <c r="K319" s="40"/>
      <c r="L319" s="44"/>
      <c r="M319" s="231"/>
      <c r="N319" s="232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156</v>
      </c>
      <c r="AU319" s="17" t="s">
        <v>84</v>
      </c>
    </row>
    <row r="320" s="13" customFormat="1">
      <c r="A320" s="13"/>
      <c r="B320" s="233"/>
      <c r="C320" s="234"/>
      <c r="D320" s="228" t="s">
        <v>169</v>
      </c>
      <c r="E320" s="235" t="s">
        <v>1</v>
      </c>
      <c r="F320" s="236" t="s">
        <v>492</v>
      </c>
      <c r="G320" s="234"/>
      <c r="H320" s="237">
        <v>10.859999999999999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169</v>
      </c>
      <c r="AU320" s="243" t="s">
        <v>84</v>
      </c>
      <c r="AV320" s="13" t="s">
        <v>84</v>
      </c>
      <c r="AW320" s="13" t="s">
        <v>32</v>
      </c>
      <c r="AX320" s="13" t="s">
        <v>82</v>
      </c>
      <c r="AY320" s="243" t="s">
        <v>147</v>
      </c>
    </row>
    <row r="321" s="2" customFormat="1" ht="31" customHeight="1">
      <c r="A321" s="38"/>
      <c r="B321" s="39"/>
      <c r="C321" s="215" t="s">
        <v>493</v>
      </c>
      <c r="D321" s="215" t="s">
        <v>150</v>
      </c>
      <c r="E321" s="216" t="s">
        <v>494</v>
      </c>
      <c r="F321" s="217" t="s">
        <v>495</v>
      </c>
      <c r="G321" s="218" t="s">
        <v>317</v>
      </c>
      <c r="H321" s="219">
        <v>208.02500000000001</v>
      </c>
      <c r="I321" s="220"/>
      <c r="J321" s="221">
        <f>ROUND(I321*H321,2)</f>
        <v>0</v>
      </c>
      <c r="K321" s="217" t="s">
        <v>166</v>
      </c>
      <c r="L321" s="44"/>
      <c r="M321" s="222" t="s">
        <v>1</v>
      </c>
      <c r="N321" s="223" t="s">
        <v>39</v>
      </c>
      <c r="O321" s="91"/>
      <c r="P321" s="224">
        <f>O321*H321</f>
        <v>0</v>
      </c>
      <c r="Q321" s="224">
        <v>0.0022000000000000001</v>
      </c>
      <c r="R321" s="224">
        <f>Q321*H321</f>
        <v>0.45765500000000003</v>
      </c>
      <c r="S321" s="224">
        <v>0</v>
      </c>
      <c r="T321" s="225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6" t="s">
        <v>210</v>
      </c>
      <c r="AT321" s="226" t="s">
        <v>150</v>
      </c>
      <c r="AU321" s="226" t="s">
        <v>84</v>
      </c>
      <c r="AY321" s="17" t="s">
        <v>147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7" t="s">
        <v>82</v>
      </c>
      <c r="BK321" s="227">
        <f>ROUND(I321*H321,2)</f>
        <v>0</v>
      </c>
      <c r="BL321" s="17" t="s">
        <v>210</v>
      </c>
      <c r="BM321" s="226" t="s">
        <v>496</v>
      </c>
    </row>
    <row r="322" s="2" customFormat="1">
      <c r="A322" s="38"/>
      <c r="B322" s="39"/>
      <c r="C322" s="40"/>
      <c r="D322" s="228" t="s">
        <v>156</v>
      </c>
      <c r="E322" s="40"/>
      <c r="F322" s="229" t="s">
        <v>497</v>
      </c>
      <c r="G322" s="40"/>
      <c r="H322" s="40"/>
      <c r="I322" s="230"/>
      <c r="J322" s="40"/>
      <c r="K322" s="40"/>
      <c r="L322" s="44"/>
      <c r="M322" s="231"/>
      <c r="N322" s="232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156</v>
      </c>
      <c r="AU322" s="17" t="s">
        <v>84</v>
      </c>
    </row>
    <row r="323" s="15" customFormat="1">
      <c r="A323" s="15"/>
      <c r="B323" s="265"/>
      <c r="C323" s="266"/>
      <c r="D323" s="228" t="s">
        <v>169</v>
      </c>
      <c r="E323" s="267" t="s">
        <v>1</v>
      </c>
      <c r="F323" s="268" t="s">
        <v>498</v>
      </c>
      <c r="G323" s="266"/>
      <c r="H323" s="267" t="s">
        <v>1</v>
      </c>
      <c r="I323" s="269"/>
      <c r="J323" s="266"/>
      <c r="K323" s="266"/>
      <c r="L323" s="270"/>
      <c r="M323" s="271"/>
      <c r="N323" s="272"/>
      <c r="O323" s="272"/>
      <c r="P323" s="272"/>
      <c r="Q323" s="272"/>
      <c r="R323" s="272"/>
      <c r="S323" s="272"/>
      <c r="T323" s="27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4" t="s">
        <v>169</v>
      </c>
      <c r="AU323" s="274" t="s">
        <v>84</v>
      </c>
      <c r="AV323" s="15" t="s">
        <v>82</v>
      </c>
      <c r="AW323" s="15" t="s">
        <v>32</v>
      </c>
      <c r="AX323" s="15" t="s">
        <v>74</v>
      </c>
      <c r="AY323" s="274" t="s">
        <v>147</v>
      </c>
    </row>
    <row r="324" s="13" customFormat="1">
      <c r="A324" s="13"/>
      <c r="B324" s="233"/>
      <c r="C324" s="234"/>
      <c r="D324" s="228" t="s">
        <v>169</v>
      </c>
      <c r="E324" s="235" t="s">
        <v>1</v>
      </c>
      <c r="F324" s="236" t="s">
        <v>499</v>
      </c>
      <c r="G324" s="234"/>
      <c r="H324" s="237">
        <v>147.124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169</v>
      </c>
      <c r="AU324" s="243" t="s">
        <v>84</v>
      </c>
      <c r="AV324" s="13" t="s">
        <v>84</v>
      </c>
      <c r="AW324" s="13" t="s">
        <v>32</v>
      </c>
      <c r="AX324" s="13" t="s">
        <v>74</v>
      </c>
      <c r="AY324" s="243" t="s">
        <v>147</v>
      </c>
    </row>
    <row r="325" s="13" customFormat="1">
      <c r="A325" s="13"/>
      <c r="B325" s="233"/>
      <c r="C325" s="234"/>
      <c r="D325" s="228" t="s">
        <v>169</v>
      </c>
      <c r="E325" s="235" t="s">
        <v>1</v>
      </c>
      <c r="F325" s="236" t="s">
        <v>500</v>
      </c>
      <c r="G325" s="234"/>
      <c r="H325" s="237">
        <v>60.901000000000003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169</v>
      </c>
      <c r="AU325" s="243" t="s">
        <v>84</v>
      </c>
      <c r="AV325" s="13" t="s">
        <v>84</v>
      </c>
      <c r="AW325" s="13" t="s">
        <v>32</v>
      </c>
      <c r="AX325" s="13" t="s">
        <v>74</v>
      </c>
      <c r="AY325" s="243" t="s">
        <v>147</v>
      </c>
    </row>
    <row r="326" s="14" customFormat="1">
      <c r="A326" s="14"/>
      <c r="B326" s="244"/>
      <c r="C326" s="245"/>
      <c r="D326" s="228" t="s">
        <v>169</v>
      </c>
      <c r="E326" s="246" t="s">
        <v>90</v>
      </c>
      <c r="F326" s="247" t="s">
        <v>215</v>
      </c>
      <c r="G326" s="245"/>
      <c r="H326" s="248">
        <v>208.02500000000001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169</v>
      </c>
      <c r="AU326" s="254" t="s">
        <v>84</v>
      </c>
      <c r="AV326" s="14" t="s">
        <v>154</v>
      </c>
      <c r="AW326" s="14" t="s">
        <v>32</v>
      </c>
      <c r="AX326" s="14" t="s">
        <v>82</v>
      </c>
      <c r="AY326" s="254" t="s">
        <v>147</v>
      </c>
    </row>
    <row r="327" s="2" customFormat="1">
      <c r="A327" s="38"/>
      <c r="B327" s="39"/>
      <c r="C327" s="215" t="s">
        <v>501</v>
      </c>
      <c r="D327" s="215" t="s">
        <v>150</v>
      </c>
      <c r="E327" s="216" t="s">
        <v>502</v>
      </c>
      <c r="F327" s="217" t="s">
        <v>503</v>
      </c>
      <c r="G327" s="218" t="s">
        <v>180</v>
      </c>
      <c r="H327" s="219">
        <v>0.52900000000000003</v>
      </c>
      <c r="I327" s="220"/>
      <c r="J327" s="221">
        <f>ROUND(I327*H327,2)</f>
        <v>0</v>
      </c>
      <c r="K327" s="217" t="s">
        <v>166</v>
      </c>
      <c r="L327" s="44"/>
      <c r="M327" s="222" t="s">
        <v>1</v>
      </c>
      <c r="N327" s="223" t="s">
        <v>39</v>
      </c>
      <c r="O327" s="91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6" t="s">
        <v>210</v>
      </c>
      <c r="AT327" s="226" t="s">
        <v>150</v>
      </c>
      <c r="AU327" s="226" t="s">
        <v>84</v>
      </c>
      <c r="AY327" s="17" t="s">
        <v>147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7" t="s">
        <v>82</v>
      </c>
      <c r="BK327" s="227">
        <f>ROUND(I327*H327,2)</f>
        <v>0</v>
      </c>
      <c r="BL327" s="17" t="s">
        <v>210</v>
      </c>
      <c r="BM327" s="226" t="s">
        <v>504</v>
      </c>
    </row>
    <row r="328" s="2" customFormat="1">
      <c r="A328" s="38"/>
      <c r="B328" s="39"/>
      <c r="C328" s="40"/>
      <c r="D328" s="228" t="s">
        <v>156</v>
      </c>
      <c r="E328" s="40"/>
      <c r="F328" s="229" t="s">
        <v>505</v>
      </c>
      <c r="G328" s="40"/>
      <c r="H328" s="40"/>
      <c r="I328" s="230"/>
      <c r="J328" s="40"/>
      <c r="K328" s="40"/>
      <c r="L328" s="44"/>
      <c r="M328" s="231"/>
      <c r="N328" s="232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156</v>
      </c>
      <c r="AU328" s="17" t="s">
        <v>84</v>
      </c>
    </row>
    <row r="329" s="12" customFormat="1" ht="25.92" customHeight="1">
      <c r="A329" s="12"/>
      <c r="B329" s="199"/>
      <c r="C329" s="200"/>
      <c r="D329" s="201" t="s">
        <v>73</v>
      </c>
      <c r="E329" s="202" t="s">
        <v>506</v>
      </c>
      <c r="F329" s="202" t="s">
        <v>507</v>
      </c>
      <c r="G329" s="200"/>
      <c r="H329" s="200"/>
      <c r="I329" s="203"/>
      <c r="J329" s="204">
        <f>BK329</f>
        <v>0</v>
      </c>
      <c r="K329" s="200"/>
      <c r="L329" s="205"/>
      <c r="M329" s="206"/>
      <c r="N329" s="207"/>
      <c r="O329" s="207"/>
      <c r="P329" s="208">
        <f>P330+P336+P341+P344+P349</f>
        <v>0</v>
      </c>
      <c r="Q329" s="207"/>
      <c r="R329" s="208">
        <f>R330+R336+R341+R344+R349</f>
        <v>0</v>
      </c>
      <c r="S329" s="207"/>
      <c r="T329" s="209">
        <f>T330+T336+T341+T344+T349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0" t="s">
        <v>177</v>
      </c>
      <c r="AT329" s="211" t="s">
        <v>73</v>
      </c>
      <c r="AU329" s="211" t="s">
        <v>74</v>
      </c>
      <c r="AY329" s="210" t="s">
        <v>147</v>
      </c>
      <c r="BK329" s="212">
        <f>BK330+BK336+BK341+BK344+BK349</f>
        <v>0</v>
      </c>
    </row>
    <row r="330" s="12" customFormat="1" ht="22.8" customHeight="1">
      <c r="A330" s="12"/>
      <c r="B330" s="199"/>
      <c r="C330" s="200"/>
      <c r="D330" s="201" t="s">
        <v>73</v>
      </c>
      <c r="E330" s="213" t="s">
        <v>508</v>
      </c>
      <c r="F330" s="213" t="s">
        <v>509</v>
      </c>
      <c r="G330" s="200"/>
      <c r="H330" s="200"/>
      <c r="I330" s="203"/>
      <c r="J330" s="214">
        <f>BK330</f>
        <v>0</v>
      </c>
      <c r="K330" s="200"/>
      <c r="L330" s="205"/>
      <c r="M330" s="206"/>
      <c r="N330" s="207"/>
      <c r="O330" s="207"/>
      <c r="P330" s="208">
        <f>SUM(P331:P335)</f>
        <v>0</v>
      </c>
      <c r="Q330" s="207"/>
      <c r="R330" s="208">
        <f>SUM(R331:R335)</f>
        <v>0</v>
      </c>
      <c r="S330" s="207"/>
      <c r="T330" s="209">
        <f>SUM(T331:T335)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0" t="s">
        <v>177</v>
      </c>
      <c r="AT330" s="211" t="s">
        <v>73</v>
      </c>
      <c r="AU330" s="211" t="s">
        <v>82</v>
      </c>
      <c r="AY330" s="210" t="s">
        <v>147</v>
      </c>
      <c r="BK330" s="212">
        <f>SUM(BK331:BK335)</f>
        <v>0</v>
      </c>
    </row>
    <row r="331" s="2" customFormat="1" ht="14.5" customHeight="1">
      <c r="A331" s="38"/>
      <c r="B331" s="39"/>
      <c r="C331" s="215" t="s">
        <v>453</v>
      </c>
      <c r="D331" s="215" t="s">
        <v>150</v>
      </c>
      <c r="E331" s="216" t="s">
        <v>510</v>
      </c>
      <c r="F331" s="217" t="s">
        <v>511</v>
      </c>
      <c r="G331" s="218" t="s">
        <v>460</v>
      </c>
      <c r="H331" s="219">
        <v>1</v>
      </c>
      <c r="I331" s="220"/>
      <c r="J331" s="221">
        <f>ROUND(I331*H331,2)</f>
        <v>0</v>
      </c>
      <c r="K331" s="217" t="s">
        <v>166</v>
      </c>
      <c r="L331" s="44"/>
      <c r="M331" s="222" t="s">
        <v>1</v>
      </c>
      <c r="N331" s="223" t="s">
        <v>39</v>
      </c>
      <c r="O331" s="91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6" t="s">
        <v>512</v>
      </c>
      <c r="AT331" s="226" t="s">
        <v>150</v>
      </c>
      <c r="AU331" s="226" t="s">
        <v>84</v>
      </c>
      <c r="AY331" s="17" t="s">
        <v>147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7" t="s">
        <v>82</v>
      </c>
      <c r="BK331" s="227">
        <f>ROUND(I331*H331,2)</f>
        <v>0</v>
      </c>
      <c r="BL331" s="17" t="s">
        <v>512</v>
      </c>
      <c r="BM331" s="226" t="s">
        <v>513</v>
      </c>
    </row>
    <row r="332" s="2" customFormat="1">
      <c r="A332" s="38"/>
      <c r="B332" s="39"/>
      <c r="C332" s="40"/>
      <c r="D332" s="228" t="s">
        <v>156</v>
      </c>
      <c r="E332" s="40"/>
      <c r="F332" s="229" t="s">
        <v>511</v>
      </c>
      <c r="G332" s="40"/>
      <c r="H332" s="40"/>
      <c r="I332" s="230"/>
      <c r="J332" s="40"/>
      <c r="K332" s="40"/>
      <c r="L332" s="44"/>
      <c r="M332" s="231"/>
      <c r="N332" s="232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156</v>
      </c>
      <c r="AU332" s="17" t="s">
        <v>84</v>
      </c>
    </row>
    <row r="333" s="2" customFormat="1" ht="14.5" customHeight="1">
      <c r="A333" s="38"/>
      <c r="B333" s="39"/>
      <c r="C333" s="215" t="s">
        <v>95</v>
      </c>
      <c r="D333" s="215" t="s">
        <v>150</v>
      </c>
      <c r="E333" s="216" t="s">
        <v>514</v>
      </c>
      <c r="F333" s="217" t="s">
        <v>515</v>
      </c>
      <c r="G333" s="218" t="s">
        <v>460</v>
      </c>
      <c r="H333" s="219">
        <v>1</v>
      </c>
      <c r="I333" s="220"/>
      <c r="J333" s="221">
        <f>ROUND(I333*H333,2)</f>
        <v>0</v>
      </c>
      <c r="K333" s="217" t="s">
        <v>166</v>
      </c>
      <c r="L333" s="44"/>
      <c r="M333" s="222" t="s">
        <v>1</v>
      </c>
      <c r="N333" s="223" t="s">
        <v>39</v>
      </c>
      <c r="O333" s="91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6" t="s">
        <v>512</v>
      </c>
      <c r="AT333" s="226" t="s">
        <v>150</v>
      </c>
      <c r="AU333" s="226" t="s">
        <v>84</v>
      </c>
      <c r="AY333" s="17" t="s">
        <v>147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7" t="s">
        <v>82</v>
      </c>
      <c r="BK333" s="227">
        <f>ROUND(I333*H333,2)</f>
        <v>0</v>
      </c>
      <c r="BL333" s="17" t="s">
        <v>512</v>
      </c>
      <c r="BM333" s="226" t="s">
        <v>516</v>
      </c>
    </row>
    <row r="334" s="2" customFormat="1">
      <c r="A334" s="38"/>
      <c r="B334" s="39"/>
      <c r="C334" s="40"/>
      <c r="D334" s="228" t="s">
        <v>156</v>
      </c>
      <c r="E334" s="40"/>
      <c r="F334" s="229" t="s">
        <v>515</v>
      </c>
      <c r="G334" s="40"/>
      <c r="H334" s="40"/>
      <c r="I334" s="230"/>
      <c r="J334" s="40"/>
      <c r="K334" s="40"/>
      <c r="L334" s="44"/>
      <c r="M334" s="231"/>
      <c r="N334" s="232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156</v>
      </c>
      <c r="AU334" s="17" t="s">
        <v>84</v>
      </c>
    </row>
    <row r="335" s="2" customFormat="1">
      <c r="A335" s="38"/>
      <c r="B335" s="39"/>
      <c r="C335" s="40"/>
      <c r="D335" s="228" t="s">
        <v>517</v>
      </c>
      <c r="E335" s="40"/>
      <c r="F335" s="275" t="s">
        <v>518</v>
      </c>
      <c r="G335" s="40"/>
      <c r="H335" s="40"/>
      <c r="I335" s="230"/>
      <c r="J335" s="40"/>
      <c r="K335" s="40"/>
      <c r="L335" s="44"/>
      <c r="M335" s="231"/>
      <c r="N335" s="232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517</v>
      </c>
      <c r="AU335" s="17" t="s">
        <v>84</v>
      </c>
    </row>
    <row r="336" s="12" customFormat="1" ht="22.8" customHeight="1">
      <c r="A336" s="12"/>
      <c r="B336" s="199"/>
      <c r="C336" s="200"/>
      <c r="D336" s="201" t="s">
        <v>73</v>
      </c>
      <c r="E336" s="213" t="s">
        <v>519</v>
      </c>
      <c r="F336" s="213" t="s">
        <v>520</v>
      </c>
      <c r="G336" s="200"/>
      <c r="H336" s="200"/>
      <c r="I336" s="203"/>
      <c r="J336" s="214">
        <f>BK336</f>
        <v>0</v>
      </c>
      <c r="K336" s="200"/>
      <c r="L336" s="205"/>
      <c r="M336" s="206"/>
      <c r="N336" s="207"/>
      <c r="O336" s="207"/>
      <c r="P336" s="208">
        <f>SUM(P337:P340)</f>
        <v>0</v>
      </c>
      <c r="Q336" s="207"/>
      <c r="R336" s="208">
        <f>SUM(R337:R340)</f>
        <v>0</v>
      </c>
      <c r="S336" s="207"/>
      <c r="T336" s="209">
        <f>SUM(T337:T340)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0" t="s">
        <v>177</v>
      </c>
      <c r="AT336" s="211" t="s">
        <v>73</v>
      </c>
      <c r="AU336" s="211" t="s">
        <v>82</v>
      </c>
      <c r="AY336" s="210" t="s">
        <v>147</v>
      </c>
      <c r="BK336" s="212">
        <f>SUM(BK337:BK340)</f>
        <v>0</v>
      </c>
    </row>
    <row r="337" s="2" customFormat="1" ht="14.5" customHeight="1">
      <c r="A337" s="38"/>
      <c r="B337" s="39"/>
      <c r="C337" s="215" t="s">
        <v>521</v>
      </c>
      <c r="D337" s="215" t="s">
        <v>150</v>
      </c>
      <c r="E337" s="216" t="s">
        <v>522</v>
      </c>
      <c r="F337" s="217" t="s">
        <v>520</v>
      </c>
      <c r="G337" s="218" t="s">
        <v>460</v>
      </c>
      <c r="H337" s="219">
        <v>1</v>
      </c>
      <c r="I337" s="220"/>
      <c r="J337" s="221">
        <f>ROUND(I337*H337,2)</f>
        <v>0</v>
      </c>
      <c r="K337" s="217" t="s">
        <v>166</v>
      </c>
      <c r="L337" s="44"/>
      <c r="M337" s="222" t="s">
        <v>1</v>
      </c>
      <c r="N337" s="223" t="s">
        <v>39</v>
      </c>
      <c r="O337" s="91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6" t="s">
        <v>512</v>
      </c>
      <c r="AT337" s="226" t="s">
        <v>150</v>
      </c>
      <c r="AU337" s="226" t="s">
        <v>84</v>
      </c>
      <c r="AY337" s="17" t="s">
        <v>147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7" t="s">
        <v>82</v>
      </c>
      <c r="BK337" s="227">
        <f>ROUND(I337*H337,2)</f>
        <v>0</v>
      </c>
      <c r="BL337" s="17" t="s">
        <v>512</v>
      </c>
      <c r="BM337" s="226" t="s">
        <v>523</v>
      </c>
    </row>
    <row r="338" s="2" customFormat="1">
      <c r="A338" s="38"/>
      <c r="B338" s="39"/>
      <c r="C338" s="40"/>
      <c r="D338" s="228" t="s">
        <v>156</v>
      </c>
      <c r="E338" s="40"/>
      <c r="F338" s="229" t="s">
        <v>520</v>
      </c>
      <c r="G338" s="40"/>
      <c r="H338" s="40"/>
      <c r="I338" s="230"/>
      <c r="J338" s="40"/>
      <c r="K338" s="40"/>
      <c r="L338" s="44"/>
      <c r="M338" s="231"/>
      <c r="N338" s="232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156</v>
      </c>
      <c r="AU338" s="17" t="s">
        <v>84</v>
      </c>
    </row>
    <row r="339" s="2" customFormat="1">
      <c r="A339" s="38"/>
      <c r="B339" s="39"/>
      <c r="C339" s="215" t="s">
        <v>524</v>
      </c>
      <c r="D339" s="215" t="s">
        <v>150</v>
      </c>
      <c r="E339" s="216" t="s">
        <v>525</v>
      </c>
      <c r="F339" s="217" t="s">
        <v>526</v>
      </c>
      <c r="G339" s="218" t="s">
        <v>460</v>
      </c>
      <c r="H339" s="219">
        <v>1</v>
      </c>
      <c r="I339" s="220"/>
      <c r="J339" s="221">
        <f>ROUND(I339*H339,2)</f>
        <v>0</v>
      </c>
      <c r="K339" s="217" t="s">
        <v>527</v>
      </c>
      <c r="L339" s="44"/>
      <c r="M339" s="222" t="s">
        <v>1</v>
      </c>
      <c r="N339" s="223" t="s">
        <v>39</v>
      </c>
      <c r="O339" s="91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6" t="s">
        <v>512</v>
      </c>
      <c r="AT339" s="226" t="s">
        <v>150</v>
      </c>
      <c r="AU339" s="226" t="s">
        <v>84</v>
      </c>
      <c r="AY339" s="17" t="s">
        <v>147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7" t="s">
        <v>82</v>
      </c>
      <c r="BK339" s="227">
        <f>ROUND(I339*H339,2)</f>
        <v>0</v>
      </c>
      <c r="BL339" s="17" t="s">
        <v>512</v>
      </c>
      <c r="BM339" s="226" t="s">
        <v>528</v>
      </c>
    </row>
    <row r="340" s="2" customFormat="1">
      <c r="A340" s="38"/>
      <c r="B340" s="39"/>
      <c r="C340" s="40"/>
      <c r="D340" s="228" t="s">
        <v>156</v>
      </c>
      <c r="E340" s="40"/>
      <c r="F340" s="229" t="s">
        <v>529</v>
      </c>
      <c r="G340" s="40"/>
      <c r="H340" s="40"/>
      <c r="I340" s="230"/>
      <c r="J340" s="40"/>
      <c r="K340" s="40"/>
      <c r="L340" s="44"/>
      <c r="M340" s="231"/>
      <c r="N340" s="232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156</v>
      </c>
      <c r="AU340" s="17" t="s">
        <v>84</v>
      </c>
    </row>
    <row r="341" s="12" customFormat="1" ht="22.8" customHeight="1">
      <c r="A341" s="12"/>
      <c r="B341" s="199"/>
      <c r="C341" s="200"/>
      <c r="D341" s="201" t="s">
        <v>73</v>
      </c>
      <c r="E341" s="213" t="s">
        <v>530</v>
      </c>
      <c r="F341" s="213" t="s">
        <v>531</v>
      </c>
      <c r="G341" s="200"/>
      <c r="H341" s="200"/>
      <c r="I341" s="203"/>
      <c r="J341" s="214">
        <f>BK341</f>
        <v>0</v>
      </c>
      <c r="K341" s="200"/>
      <c r="L341" s="205"/>
      <c r="M341" s="206"/>
      <c r="N341" s="207"/>
      <c r="O341" s="207"/>
      <c r="P341" s="208">
        <f>SUM(P342:P343)</f>
        <v>0</v>
      </c>
      <c r="Q341" s="207"/>
      <c r="R341" s="208">
        <f>SUM(R342:R343)</f>
        <v>0</v>
      </c>
      <c r="S341" s="207"/>
      <c r="T341" s="209">
        <f>SUM(T342:T343)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0" t="s">
        <v>177</v>
      </c>
      <c r="AT341" s="211" t="s">
        <v>73</v>
      </c>
      <c r="AU341" s="211" t="s">
        <v>82</v>
      </c>
      <c r="AY341" s="210" t="s">
        <v>147</v>
      </c>
      <c r="BK341" s="212">
        <f>SUM(BK342:BK343)</f>
        <v>0</v>
      </c>
    </row>
    <row r="342" s="2" customFormat="1" ht="14.5" customHeight="1">
      <c r="A342" s="38"/>
      <c r="B342" s="39"/>
      <c r="C342" s="215" t="s">
        <v>532</v>
      </c>
      <c r="D342" s="215" t="s">
        <v>150</v>
      </c>
      <c r="E342" s="216" t="s">
        <v>533</v>
      </c>
      <c r="F342" s="217" t="s">
        <v>534</v>
      </c>
      <c r="G342" s="218" t="s">
        <v>460</v>
      </c>
      <c r="H342" s="219">
        <v>1</v>
      </c>
      <c r="I342" s="220"/>
      <c r="J342" s="221">
        <f>ROUND(I342*H342,2)</f>
        <v>0</v>
      </c>
      <c r="K342" s="217" t="s">
        <v>527</v>
      </c>
      <c r="L342" s="44"/>
      <c r="M342" s="222" t="s">
        <v>1</v>
      </c>
      <c r="N342" s="223" t="s">
        <v>39</v>
      </c>
      <c r="O342" s="91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6" t="s">
        <v>512</v>
      </c>
      <c r="AT342" s="226" t="s">
        <v>150</v>
      </c>
      <c r="AU342" s="226" t="s">
        <v>84</v>
      </c>
      <c r="AY342" s="17" t="s">
        <v>147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7" t="s">
        <v>82</v>
      </c>
      <c r="BK342" s="227">
        <f>ROUND(I342*H342,2)</f>
        <v>0</v>
      </c>
      <c r="BL342" s="17" t="s">
        <v>512</v>
      </c>
      <c r="BM342" s="226" t="s">
        <v>535</v>
      </c>
    </row>
    <row r="343" s="2" customFormat="1">
      <c r="A343" s="38"/>
      <c r="B343" s="39"/>
      <c r="C343" s="40"/>
      <c r="D343" s="228" t="s">
        <v>156</v>
      </c>
      <c r="E343" s="40"/>
      <c r="F343" s="229" t="s">
        <v>536</v>
      </c>
      <c r="G343" s="40"/>
      <c r="H343" s="40"/>
      <c r="I343" s="230"/>
      <c r="J343" s="40"/>
      <c r="K343" s="40"/>
      <c r="L343" s="44"/>
      <c r="M343" s="231"/>
      <c r="N343" s="232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156</v>
      </c>
      <c r="AU343" s="17" t="s">
        <v>84</v>
      </c>
    </row>
    <row r="344" s="12" customFormat="1" ht="22.8" customHeight="1">
      <c r="A344" s="12"/>
      <c r="B344" s="199"/>
      <c r="C344" s="200"/>
      <c r="D344" s="201" t="s">
        <v>73</v>
      </c>
      <c r="E344" s="213" t="s">
        <v>537</v>
      </c>
      <c r="F344" s="213" t="s">
        <v>538</v>
      </c>
      <c r="G344" s="200"/>
      <c r="H344" s="200"/>
      <c r="I344" s="203"/>
      <c r="J344" s="214">
        <f>BK344</f>
        <v>0</v>
      </c>
      <c r="K344" s="200"/>
      <c r="L344" s="205"/>
      <c r="M344" s="206"/>
      <c r="N344" s="207"/>
      <c r="O344" s="207"/>
      <c r="P344" s="208">
        <f>SUM(P345:P348)</f>
        <v>0</v>
      </c>
      <c r="Q344" s="207"/>
      <c r="R344" s="208">
        <f>SUM(R345:R348)</f>
        <v>0</v>
      </c>
      <c r="S344" s="207"/>
      <c r="T344" s="209">
        <f>SUM(T345:T348)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0" t="s">
        <v>177</v>
      </c>
      <c r="AT344" s="211" t="s">
        <v>73</v>
      </c>
      <c r="AU344" s="211" t="s">
        <v>82</v>
      </c>
      <c r="AY344" s="210" t="s">
        <v>147</v>
      </c>
      <c r="BK344" s="212">
        <f>SUM(BK345:BK348)</f>
        <v>0</v>
      </c>
    </row>
    <row r="345" s="2" customFormat="1" ht="14.5" customHeight="1">
      <c r="A345" s="38"/>
      <c r="B345" s="39"/>
      <c r="C345" s="215" t="s">
        <v>539</v>
      </c>
      <c r="D345" s="215" t="s">
        <v>150</v>
      </c>
      <c r="E345" s="216" t="s">
        <v>540</v>
      </c>
      <c r="F345" s="217" t="s">
        <v>538</v>
      </c>
      <c r="G345" s="218" t="s">
        <v>460</v>
      </c>
      <c r="H345" s="219">
        <v>1</v>
      </c>
      <c r="I345" s="220"/>
      <c r="J345" s="221">
        <f>ROUND(I345*H345,2)</f>
        <v>0</v>
      </c>
      <c r="K345" s="217" t="s">
        <v>166</v>
      </c>
      <c r="L345" s="44"/>
      <c r="M345" s="222" t="s">
        <v>1</v>
      </c>
      <c r="N345" s="223" t="s">
        <v>39</v>
      </c>
      <c r="O345" s="91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6" t="s">
        <v>512</v>
      </c>
      <c r="AT345" s="226" t="s">
        <v>150</v>
      </c>
      <c r="AU345" s="226" t="s">
        <v>84</v>
      </c>
      <c r="AY345" s="17" t="s">
        <v>147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7" t="s">
        <v>82</v>
      </c>
      <c r="BK345" s="227">
        <f>ROUND(I345*H345,2)</f>
        <v>0</v>
      </c>
      <c r="BL345" s="17" t="s">
        <v>512</v>
      </c>
      <c r="BM345" s="226" t="s">
        <v>541</v>
      </c>
    </row>
    <row r="346" s="2" customFormat="1">
      <c r="A346" s="38"/>
      <c r="B346" s="39"/>
      <c r="C346" s="40"/>
      <c r="D346" s="228" t="s">
        <v>156</v>
      </c>
      <c r="E346" s="40"/>
      <c r="F346" s="229" t="s">
        <v>538</v>
      </c>
      <c r="G346" s="40"/>
      <c r="H346" s="40"/>
      <c r="I346" s="230"/>
      <c r="J346" s="40"/>
      <c r="K346" s="40"/>
      <c r="L346" s="44"/>
      <c r="M346" s="231"/>
      <c r="N346" s="232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156</v>
      </c>
      <c r="AU346" s="17" t="s">
        <v>84</v>
      </c>
    </row>
    <row r="347" s="2" customFormat="1" ht="14.5" customHeight="1">
      <c r="A347" s="38"/>
      <c r="B347" s="39"/>
      <c r="C347" s="215" t="s">
        <v>542</v>
      </c>
      <c r="D347" s="215" t="s">
        <v>150</v>
      </c>
      <c r="E347" s="216" t="s">
        <v>543</v>
      </c>
      <c r="F347" s="217" t="s">
        <v>544</v>
      </c>
      <c r="G347" s="218" t="s">
        <v>460</v>
      </c>
      <c r="H347" s="219">
        <v>1</v>
      </c>
      <c r="I347" s="220"/>
      <c r="J347" s="221">
        <f>ROUND(I347*H347,2)</f>
        <v>0</v>
      </c>
      <c r="K347" s="217" t="s">
        <v>1</v>
      </c>
      <c r="L347" s="44"/>
      <c r="M347" s="222" t="s">
        <v>1</v>
      </c>
      <c r="N347" s="223" t="s">
        <v>39</v>
      </c>
      <c r="O347" s="91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6" t="s">
        <v>512</v>
      </c>
      <c r="AT347" s="226" t="s">
        <v>150</v>
      </c>
      <c r="AU347" s="226" t="s">
        <v>84</v>
      </c>
      <c r="AY347" s="17" t="s">
        <v>147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7" t="s">
        <v>82</v>
      </c>
      <c r="BK347" s="227">
        <f>ROUND(I347*H347,2)</f>
        <v>0</v>
      </c>
      <c r="BL347" s="17" t="s">
        <v>512</v>
      </c>
      <c r="BM347" s="226" t="s">
        <v>545</v>
      </c>
    </row>
    <row r="348" s="2" customFormat="1">
      <c r="A348" s="38"/>
      <c r="B348" s="39"/>
      <c r="C348" s="40"/>
      <c r="D348" s="228" t="s">
        <v>156</v>
      </c>
      <c r="E348" s="40"/>
      <c r="F348" s="229" t="s">
        <v>546</v>
      </c>
      <c r="G348" s="40"/>
      <c r="H348" s="40"/>
      <c r="I348" s="230"/>
      <c r="J348" s="40"/>
      <c r="K348" s="40"/>
      <c r="L348" s="44"/>
      <c r="M348" s="231"/>
      <c r="N348" s="232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156</v>
      </c>
      <c r="AU348" s="17" t="s">
        <v>84</v>
      </c>
    </row>
    <row r="349" s="12" customFormat="1" ht="22.8" customHeight="1">
      <c r="A349" s="12"/>
      <c r="B349" s="199"/>
      <c r="C349" s="200"/>
      <c r="D349" s="201" t="s">
        <v>73</v>
      </c>
      <c r="E349" s="213" t="s">
        <v>547</v>
      </c>
      <c r="F349" s="213" t="s">
        <v>548</v>
      </c>
      <c r="G349" s="200"/>
      <c r="H349" s="200"/>
      <c r="I349" s="203"/>
      <c r="J349" s="214">
        <f>BK349</f>
        <v>0</v>
      </c>
      <c r="K349" s="200"/>
      <c r="L349" s="205"/>
      <c r="M349" s="206"/>
      <c r="N349" s="207"/>
      <c r="O349" s="207"/>
      <c r="P349" s="208">
        <f>SUM(P350:P351)</f>
        <v>0</v>
      </c>
      <c r="Q349" s="207"/>
      <c r="R349" s="208">
        <f>SUM(R350:R351)</f>
        <v>0</v>
      </c>
      <c r="S349" s="207"/>
      <c r="T349" s="209">
        <f>SUM(T350:T351)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0" t="s">
        <v>177</v>
      </c>
      <c r="AT349" s="211" t="s">
        <v>73</v>
      </c>
      <c r="AU349" s="211" t="s">
        <v>82</v>
      </c>
      <c r="AY349" s="210" t="s">
        <v>147</v>
      </c>
      <c r="BK349" s="212">
        <f>SUM(BK350:BK351)</f>
        <v>0</v>
      </c>
    </row>
    <row r="350" s="2" customFormat="1" ht="14.5" customHeight="1">
      <c r="A350" s="38"/>
      <c r="B350" s="39"/>
      <c r="C350" s="215" t="s">
        <v>549</v>
      </c>
      <c r="D350" s="215" t="s">
        <v>150</v>
      </c>
      <c r="E350" s="216" t="s">
        <v>550</v>
      </c>
      <c r="F350" s="217" t="s">
        <v>551</v>
      </c>
      <c r="G350" s="218" t="s">
        <v>460</v>
      </c>
      <c r="H350" s="219">
        <v>1</v>
      </c>
      <c r="I350" s="220"/>
      <c r="J350" s="221">
        <f>ROUND(I350*H350,2)</f>
        <v>0</v>
      </c>
      <c r="K350" s="217" t="s">
        <v>166</v>
      </c>
      <c r="L350" s="44"/>
      <c r="M350" s="222" t="s">
        <v>1</v>
      </c>
      <c r="N350" s="223" t="s">
        <v>39</v>
      </c>
      <c r="O350" s="91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6" t="s">
        <v>512</v>
      </c>
      <c r="AT350" s="226" t="s">
        <v>150</v>
      </c>
      <c r="AU350" s="226" t="s">
        <v>84</v>
      </c>
      <c r="AY350" s="17" t="s">
        <v>147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7" t="s">
        <v>82</v>
      </c>
      <c r="BK350" s="227">
        <f>ROUND(I350*H350,2)</f>
        <v>0</v>
      </c>
      <c r="BL350" s="17" t="s">
        <v>512</v>
      </c>
      <c r="BM350" s="226" t="s">
        <v>552</v>
      </c>
    </row>
    <row r="351" s="2" customFormat="1">
      <c r="A351" s="38"/>
      <c r="B351" s="39"/>
      <c r="C351" s="40"/>
      <c r="D351" s="228" t="s">
        <v>156</v>
      </c>
      <c r="E351" s="40"/>
      <c r="F351" s="229" t="s">
        <v>551</v>
      </c>
      <c r="G351" s="40"/>
      <c r="H351" s="40"/>
      <c r="I351" s="230"/>
      <c r="J351" s="40"/>
      <c r="K351" s="40"/>
      <c r="L351" s="44"/>
      <c r="M351" s="276"/>
      <c r="N351" s="277"/>
      <c r="O351" s="278"/>
      <c r="P351" s="278"/>
      <c r="Q351" s="278"/>
      <c r="R351" s="278"/>
      <c r="S351" s="278"/>
      <c r="T351" s="279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156</v>
      </c>
      <c r="AU351" s="17" t="s">
        <v>84</v>
      </c>
    </row>
    <row r="352" s="2" customFormat="1" ht="6.96" customHeight="1">
      <c r="A352" s="38"/>
      <c r="B352" s="66"/>
      <c r="C352" s="67"/>
      <c r="D352" s="67"/>
      <c r="E352" s="67"/>
      <c r="F352" s="67"/>
      <c r="G352" s="67"/>
      <c r="H352" s="67"/>
      <c r="I352" s="67"/>
      <c r="J352" s="67"/>
      <c r="K352" s="67"/>
      <c r="L352" s="44"/>
      <c r="M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</row>
  </sheetData>
  <sheetProtection sheet="1" autoFilter="0" formatColumns="0" formatRows="0" objects="1" scenarios="1" spinCount="100000" saltValue="TmFWdsmBNBFVbt58dgIQwPq+aZvBsFfIWxbjXyJJ2qiSVIIxwPGTfTuU0ugPOVAeTaNbAXcptXort2n3/98hDw==" hashValue="DxbP2LrsMs5Hkv16xe5c5ggul+bjFk0aiIiXd8z2lAAhoqcfLdoT6nreuIon5pNIGZkJuoB9afqCZ5u6tA6s5w==" algorithmName="SHA-512" password="CC35"/>
  <autoFilter ref="C142:K351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667969" style="1" customWidth="1"/>
    <col min="3" max="3" width="24.99609" style="1" customWidth="1"/>
    <col min="4" max="4" width="75.77734" style="1" customWidth="1"/>
    <col min="5" max="5" width="13.33594" style="1" customWidth="1"/>
    <col min="6" max="6" width="19.99609" style="1" customWidth="1"/>
    <col min="7" max="7" width="1.667969" style="1" customWidth="1"/>
    <col min="8" max="8" width="8.335938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553</v>
      </c>
      <c r="H4" s="20"/>
    </row>
    <row r="5" s="1" customFormat="1" ht="12" customHeight="1">
      <c r="B5" s="20"/>
      <c r="C5" s="280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81" t="s">
        <v>16</v>
      </c>
      <c r="D6" s="282" t="s">
        <v>17</v>
      </c>
      <c r="E6" s="1"/>
      <c r="F6" s="1"/>
      <c r="H6" s="20"/>
    </row>
    <row r="7" s="1" customFormat="1" ht="14.5" customHeight="1">
      <c r="B7" s="20"/>
      <c r="C7" s="137" t="s">
        <v>22</v>
      </c>
      <c r="D7" s="141" t="str">
        <f>'Rekapitulace stavby'!AN8</f>
        <v>18. 11. 2020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88"/>
      <c r="B9" s="283"/>
      <c r="C9" s="284" t="s">
        <v>55</v>
      </c>
      <c r="D9" s="285" t="s">
        <v>56</v>
      </c>
      <c r="E9" s="285" t="s">
        <v>134</v>
      </c>
      <c r="F9" s="286" t="s">
        <v>554</v>
      </c>
      <c r="G9" s="188"/>
      <c r="H9" s="283"/>
    </row>
    <row r="10" s="2" customFormat="1" ht="26.4" customHeight="1">
      <c r="A10" s="38"/>
      <c r="B10" s="44"/>
      <c r="C10" s="287" t="s">
        <v>555</v>
      </c>
      <c r="D10" s="287" t="s">
        <v>80</v>
      </c>
      <c r="E10" s="38"/>
      <c r="F10" s="38"/>
      <c r="G10" s="38"/>
      <c r="H10" s="44"/>
    </row>
    <row r="11" s="2" customFormat="1" ht="16.8" customHeight="1">
      <c r="A11" s="38"/>
      <c r="B11" s="44"/>
      <c r="C11" s="288" t="s">
        <v>85</v>
      </c>
      <c r="D11" s="289" t="s">
        <v>1</v>
      </c>
      <c r="E11" s="290" t="s">
        <v>1</v>
      </c>
      <c r="F11" s="291">
        <v>10.859999999999999</v>
      </c>
      <c r="G11" s="38"/>
      <c r="H11" s="44"/>
    </row>
    <row r="12" s="2" customFormat="1" ht="16.8" customHeight="1">
      <c r="A12" s="38"/>
      <c r="B12" s="44"/>
      <c r="C12" s="292" t="s">
        <v>85</v>
      </c>
      <c r="D12" s="292" t="s">
        <v>486</v>
      </c>
      <c r="E12" s="17" t="s">
        <v>1</v>
      </c>
      <c r="F12" s="293">
        <v>10.859999999999999</v>
      </c>
      <c r="G12" s="38"/>
      <c r="H12" s="44"/>
    </row>
    <row r="13" s="2" customFormat="1" ht="16.8" customHeight="1">
      <c r="A13" s="38"/>
      <c r="B13" s="44"/>
      <c r="C13" s="294" t="s">
        <v>556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92" t="s">
        <v>482</v>
      </c>
      <c r="D14" s="292" t="s">
        <v>483</v>
      </c>
      <c r="E14" s="17" t="s">
        <v>153</v>
      </c>
      <c r="F14" s="293">
        <v>10.859999999999999</v>
      </c>
      <c r="G14" s="38"/>
      <c r="H14" s="44"/>
    </row>
    <row r="15" s="2" customFormat="1" ht="16.8" customHeight="1">
      <c r="A15" s="38"/>
      <c r="B15" s="44"/>
      <c r="C15" s="292" t="s">
        <v>488</v>
      </c>
      <c r="D15" s="292" t="s">
        <v>489</v>
      </c>
      <c r="E15" s="17" t="s">
        <v>153</v>
      </c>
      <c r="F15" s="293">
        <v>10.859999999999999</v>
      </c>
      <c r="G15" s="38"/>
      <c r="H15" s="44"/>
    </row>
    <row r="16" s="2" customFormat="1" ht="16.8" customHeight="1">
      <c r="A16" s="38"/>
      <c r="B16" s="44"/>
      <c r="C16" s="288" t="s">
        <v>309</v>
      </c>
      <c r="D16" s="289" t="s">
        <v>1</v>
      </c>
      <c r="E16" s="290" t="s">
        <v>1</v>
      </c>
      <c r="F16" s="291">
        <v>12.1771125</v>
      </c>
      <c r="G16" s="38"/>
      <c r="H16" s="44"/>
    </row>
    <row r="17" s="2" customFormat="1">
      <c r="A17" s="38"/>
      <c r="B17" s="44"/>
      <c r="C17" s="292" t="s">
        <v>1</v>
      </c>
      <c r="D17" s="292" t="s">
        <v>307</v>
      </c>
      <c r="E17" s="17" t="s">
        <v>1</v>
      </c>
      <c r="F17" s="293">
        <v>10.852237499999999</v>
      </c>
      <c r="G17" s="38"/>
      <c r="H17" s="44"/>
    </row>
    <row r="18" s="2" customFormat="1" ht="16.8" customHeight="1">
      <c r="A18" s="38"/>
      <c r="B18" s="44"/>
      <c r="C18" s="292" t="s">
        <v>1</v>
      </c>
      <c r="D18" s="292" t="s">
        <v>308</v>
      </c>
      <c r="E18" s="17" t="s">
        <v>1</v>
      </c>
      <c r="F18" s="293">
        <v>1.324875</v>
      </c>
      <c r="G18" s="38"/>
      <c r="H18" s="44"/>
    </row>
    <row r="19" s="2" customFormat="1" ht="16.8" customHeight="1">
      <c r="A19" s="38"/>
      <c r="B19" s="44"/>
      <c r="C19" s="292" t="s">
        <v>309</v>
      </c>
      <c r="D19" s="292" t="s">
        <v>215</v>
      </c>
      <c r="E19" s="17" t="s">
        <v>1</v>
      </c>
      <c r="F19" s="293">
        <v>12.1771125</v>
      </c>
      <c r="G19" s="38"/>
      <c r="H19" s="44"/>
    </row>
    <row r="20" s="2" customFormat="1" ht="16.8" customHeight="1">
      <c r="A20" s="38"/>
      <c r="B20" s="44"/>
      <c r="C20" s="294" t="s">
        <v>556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292" t="s">
        <v>303</v>
      </c>
      <c r="D21" s="292" t="s">
        <v>304</v>
      </c>
      <c r="E21" s="17" t="s">
        <v>165</v>
      </c>
      <c r="F21" s="293">
        <v>12.1771125</v>
      </c>
      <c r="G21" s="38"/>
      <c r="H21" s="44"/>
    </row>
    <row r="22" s="2" customFormat="1" ht="16.8" customHeight="1">
      <c r="A22" s="38"/>
      <c r="B22" s="44"/>
      <c r="C22" s="292" t="s">
        <v>311</v>
      </c>
      <c r="D22" s="292" t="s">
        <v>312</v>
      </c>
      <c r="E22" s="17" t="s">
        <v>180</v>
      </c>
      <c r="F22" s="293">
        <v>25.242999999999999</v>
      </c>
      <c r="G22" s="38"/>
      <c r="H22" s="44"/>
    </row>
    <row r="23" s="2" customFormat="1" ht="16.8" customHeight="1">
      <c r="A23" s="38"/>
      <c r="B23" s="44"/>
      <c r="C23" s="288" t="s">
        <v>87</v>
      </c>
      <c r="D23" s="289" t="s">
        <v>1</v>
      </c>
      <c r="E23" s="290" t="s">
        <v>1</v>
      </c>
      <c r="F23" s="291">
        <v>211.84299999999999</v>
      </c>
      <c r="G23" s="38"/>
      <c r="H23" s="44"/>
    </row>
    <row r="24" s="2" customFormat="1" ht="16.8" customHeight="1">
      <c r="A24" s="38"/>
      <c r="B24" s="44"/>
      <c r="C24" s="292" t="s">
        <v>1</v>
      </c>
      <c r="D24" s="292" t="s">
        <v>557</v>
      </c>
      <c r="E24" s="17" t="s">
        <v>1</v>
      </c>
      <c r="F24" s="293">
        <v>0</v>
      </c>
      <c r="G24" s="38"/>
      <c r="H24" s="44"/>
    </row>
    <row r="25" s="2" customFormat="1" ht="16.8" customHeight="1">
      <c r="A25" s="38"/>
      <c r="B25" s="44"/>
      <c r="C25" s="292" t="s">
        <v>1</v>
      </c>
      <c r="D25" s="292" t="s">
        <v>558</v>
      </c>
      <c r="E25" s="17" t="s">
        <v>1</v>
      </c>
      <c r="F25" s="293">
        <v>122.84999999999999</v>
      </c>
      <c r="G25" s="38"/>
      <c r="H25" s="44"/>
    </row>
    <row r="26" s="2" customFormat="1" ht="16.8" customHeight="1">
      <c r="A26" s="38"/>
      <c r="B26" s="44"/>
      <c r="C26" s="292" t="s">
        <v>1</v>
      </c>
      <c r="D26" s="292" t="s">
        <v>559</v>
      </c>
      <c r="E26" s="17" t="s">
        <v>1</v>
      </c>
      <c r="F26" s="293">
        <v>51.792999999999999</v>
      </c>
      <c r="G26" s="38"/>
      <c r="H26" s="44"/>
    </row>
    <row r="27" s="2" customFormat="1" ht="16.8" customHeight="1">
      <c r="A27" s="38"/>
      <c r="B27" s="44"/>
      <c r="C27" s="292" t="s">
        <v>1</v>
      </c>
      <c r="D27" s="292" t="s">
        <v>560</v>
      </c>
      <c r="E27" s="17" t="s">
        <v>1</v>
      </c>
      <c r="F27" s="293">
        <v>0</v>
      </c>
      <c r="G27" s="38"/>
      <c r="H27" s="44"/>
    </row>
    <row r="28" s="2" customFormat="1" ht="16.8" customHeight="1">
      <c r="A28" s="38"/>
      <c r="B28" s="44"/>
      <c r="C28" s="292" t="s">
        <v>1</v>
      </c>
      <c r="D28" s="292" t="s">
        <v>561</v>
      </c>
      <c r="E28" s="17" t="s">
        <v>1</v>
      </c>
      <c r="F28" s="293">
        <v>37.200000000000003</v>
      </c>
      <c r="G28" s="38"/>
      <c r="H28" s="44"/>
    </row>
    <row r="29" s="2" customFormat="1" ht="16.8" customHeight="1">
      <c r="A29" s="38"/>
      <c r="B29" s="44"/>
      <c r="C29" s="292" t="s">
        <v>87</v>
      </c>
      <c r="D29" s="292" t="s">
        <v>215</v>
      </c>
      <c r="E29" s="17" t="s">
        <v>1</v>
      </c>
      <c r="F29" s="293">
        <v>211.84299999999999</v>
      </c>
      <c r="G29" s="38"/>
      <c r="H29" s="44"/>
    </row>
    <row r="30" s="2" customFormat="1" ht="16.8" customHeight="1">
      <c r="A30" s="38"/>
      <c r="B30" s="44"/>
      <c r="C30" s="294" t="s">
        <v>556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292" t="s">
        <v>315</v>
      </c>
      <c r="D31" s="292" t="s">
        <v>316</v>
      </c>
      <c r="E31" s="17" t="s">
        <v>317</v>
      </c>
      <c r="F31" s="293">
        <v>211.843142857239</v>
      </c>
      <c r="G31" s="38"/>
      <c r="H31" s="44"/>
    </row>
    <row r="32" s="2" customFormat="1" ht="16.8" customHeight="1">
      <c r="A32" s="38"/>
      <c r="B32" s="44"/>
      <c r="C32" s="292" t="s">
        <v>303</v>
      </c>
      <c r="D32" s="292" t="s">
        <v>304</v>
      </c>
      <c r="E32" s="17" t="s">
        <v>165</v>
      </c>
      <c r="F32" s="293">
        <v>12.177</v>
      </c>
      <c r="G32" s="38"/>
      <c r="H32" s="44"/>
    </row>
    <row r="33" s="2" customFormat="1" ht="16.8" customHeight="1">
      <c r="A33" s="38"/>
      <c r="B33" s="44"/>
      <c r="C33" s="292" t="s">
        <v>320</v>
      </c>
      <c r="D33" s="292" t="s">
        <v>321</v>
      </c>
      <c r="E33" s="17" t="s">
        <v>317</v>
      </c>
      <c r="F33" s="293">
        <v>222.435</v>
      </c>
      <c r="G33" s="38"/>
      <c r="H33" s="44"/>
    </row>
    <row r="34" s="2" customFormat="1" ht="16.8" customHeight="1">
      <c r="A34" s="38"/>
      <c r="B34" s="44"/>
      <c r="C34" s="288" t="s">
        <v>90</v>
      </c>
      <c r="D34" s="289" t="s">
        <v>1</v>
      </c>
      <c r="E34" s="290" t="s">
        <v>1</v>
      </c>
      <c r="F34" s="291">
        <v>208.02500000000001</v>
      </c>
      <c r="G34" s="38"/>
      <c r="H34" s="44"/>
    </row>
    <row r="35" s="2" customFormat="1" ht="16.8" customHeight="1">
      <c r="A35" s="38"/>
      <c r="B35" s="44"/>
      <c r="C35" s="292" t="s">
        <v>1</v>
      </c>
      <c r="D35" s="292" t="s">
        <v>498</v>
      </c>
      <c r="E35" s="17" t="s">
        <v>1</v>
      </c>
      <c r="F35" s="293">
        <v>0</v>
      </c>
      <c r="G35" s="38"/>
      <c r="H35" s="44"/>
    </row>
    <row r="36" s="2" customFormat="1">
      <c r="A36" s="38"/>
      <c r="B36" s="44"/>
      <c r="C36" s="292" t="s">
        <v>1</v>
      </c>
      <c r="D36" s="292" t="s">
        <v>499</v>
      </c>
      <c r="E36" s="17" t="s">
        <v>1</v>
      </c>
      <c r="F36" s="293">
        <v>147.124</v>
      </c>
      <c r="G36" s="38"/>
      <c r="H36" s="44"/>
    </row>
    <row r="37" s="2" customFormat="1" ht="16.8" customHeight="1">
      <c r="A37" s="38"/>
      <c r="B37" s="44"/>
      <c r="C37" s="292" t="s">
        <v>1</v>
      </c>
      <c r="D37" s="292" t="s">
        <v>500</v>
      </c>
      <c r="E37" s="17" t="s">
        <v>1</v>
      </c>
      <c r="F37" s="293">
        <v>60.901000000000003</v>
      </c>
      <c r="G37" s="38"/>
      <c r="H37" s="44"/>
    </row>
    <row r="38" s="2" customFormat="1" ht="16.8" customHeight="1">
      <c r="A38" s="38"/>
      <c r="B38" s="44"/>
      <c r="C38" s="292" t="s">
        <v>90</v>
      </c>
      <c r="D38" s="292" t="s">
        <v>215</v>
      </c>
      <c r="E38" s="17" t="s">
        <v>1</v>
      </c>
      <c r="F38" s="293">
        <v>208.02500000000001</v>
      </c>
      <c r="G38" s="38"/>
      <c r="H38" s="44"/>
    </row>
    <row r="39" s="2" customFormat="1" ht="16.8" customHeight="1">
      <c r="A39" s="38"/>
      <c r="B39" s="44"/>
      <c r="C39" s="294" t="s">
        <v>556</v>
      </c>
      <c r="D39" s="38"/>
      <c r="E39" s="38"/>
      <c r="F39" s="38"/>
      <c r="G39" s="38"/>
      <c r="H39" s="44"/>
    </row>
    <row r="40" s="2" customFormat="1" ht="16.8" customHeight="1">
      <c r="A40" s="38"/>
      <c r="B40" s="44"/>
      <c r="C40" s="292" t="s">
        <v>494</v>
      </c>
      <c r="D40" s="292" t="s">
        <v>495</v>
      </c>
      <c r="E40" s="17" t="s">
        <v>317</v>
      </c>
      <c r="F40" s="293">
        <v>208.02500000000001</v>
      </c>
      <c r="G40" s="38"/>
      <c r="H40" s="44"/>
    </row>
    <row r="41" s="2" customFormat="1" ht="16.8" customHeight="1">
      <c r="A41" s="38"/>
      <c r="B41" s="44"/>
      <c r="C41" s="292" t="s">
        <v>235</v>
      </c>
      <c r="D41" s="292" t="s">
        <v>236</v>
      </c>
      <c r="E41" s="17" t="s">
        <v>153</v>
      </c>
      <c r="F41" s="293">
        <v>605.40800000000002</v>
      </c>
      <c r="G41" s="38"/>
      <c r="H41" s="44"/>
    </row>
    <row r="42" s="2" customFormat="1" ht="16.8" customHeight="1">
      <c r="A42" s="38"/>
      <c r="B42" s="44"/>
      <c r="C42" s="292" t="s">
        <v>243</v>
      </c>
      <c r="D42" s="292" t="s">
        <v>244</v>
      </c>
      <c r="E42" s="17" t="s">
        <v>153</v>
      </c>
      <c r="F42" s="293">
        <v>1816.223</v>
      </c>
      <c r="G42" s="38"/>
      <c r="H42" s="44"/>
    </row>
    <row r="43" s="2" customFormat="1" ht="16.8" customHeight="1">
      <c r="A43" s="38"/>
      <c r="B43" s="44"/>
      <c r="C43" s="292" t="s">
        <v>477</v>
      </c>
      <c r="D43" s="292" t="s">
        <v>478</v>
      </c>
      <c r="E43" s="17" t="s">
        <v>317</v>
      </c>
      <c r="F43" s="293">
        <v>208.02500000000001</v>
      </c>
      <c r="G43" s="38"/>
      <c r="H43" s="44"/>
    </row>
    <row r="44" s="2" customFormat="1">
      <c r="A44" s="38"/>
      <c r="B44" s="44"/>
      <c r="C44" s="292" t="s">
        <v>240</v>
      </c>
      <c r="D44" s="292" t="s">
        <v>241</v>
      </c>
      <c r="E44" s="17" t="s">
        <v>153</v>
      </c>
      <c r="F44" s="293">
        <v>696.21799999999996</v>
      </c>
      <c r="G44" s="38"/>
      <c r="H44" s="44"/>
    </row>
    <row r="45" s="2" customFormat="1" ht="16.8" customHeight="1">
      <c r="A45" s="38"/>
      <c r="B45" s="44"/>
      <c r="C45" s="288" t="s">
        <v>92</v>
      </c>
      <c r="D45" s="289" t="s">
        <v>1</v>
      </c>
      <c r="E45" s="290" t="s">
        <v>1</v>
      </c>
      <c r="F45" s="291">
        <v>543</v>
      </c>
      <c r="G45" s="38"/>
      <c r="H45" s="44"/>
    </row>
    <row r="46" s="2" customFormat="1" ht="16.8" customHeight="1">
      <c r="A46" s="38"/>
      <c r="B46" s="44"/>
      <c r="C46" s="292" t="s">
        <v>213</v>
      </c>
      <c r="D46" s="292" t="s">
        <v>214</v>
      </c>
      <c r="E46" s="17" t="s">
        <v>1</v>
      </c>
      <c r="F46" s="293">
        <v>478</v>
      </c>
      <c r="G46" s="38"/>
      <c r="H46" s="44"/>
    </row>
    <row r="47" s="2" customFormat="1" ht="16.8" customHeight="1">
      <c r="A47" s="38"/>
      <c r="B47" s="44"/>
      <c r="C47" s="292" t="s">
        <v>94</v>
      </c>
      <c r="D47" s="292" t="s">
        <v>95</v>
      </c>
      <c r="E47" s="17" t="s">
        <v>1</v>
      </c>
      <c r="F47" s="293">
        <v>65</v>
      </c>
      <c r="G47" s="38"/>
      <c r="H47" s="44"/>
    </row>
    <row r="48" s="2" customFormat="1" ht="16.8" customHeight="1">
      <c r="A48" s="38"/>
      <c r="B48" s="44"/>
      <c r="C48" s="292" t="s">
        <v>92</v>
      </c>
      <c r="D48" s="292" t="s">
        <v>215</v>
      </c>
      <c r="E48" s="17" t="s">
        <v>1</v>
      </c>
      <c r="F48" s="293">
        <v>543</v>
      </c>
      <c r="G48" s="38"/>
      <c r="H48" s="44"/>
    </row>
    <row r="49" s="2" customFormat="1" ht="16.8" customHeight="1">
      <c r="A49" s="38"/>
      <c r="B49" s="44"/>
      <c r="C49" s="294" t="s">
        <v>556</v>
      </c>
      <c r="D49" s="38"/>
      <c r="E49" s="38"/>
      <c r="F49" s="38"/>
      <c r="G49" s="38"/>
      <c r="H49" s="44"/>
    </row>
    <row r="50" s="2" customFormat="1" ht="16.8" customHeight="1">
      <c r="A50" s="38"/>
      <c r="B50" s="44"/>
      <c r="C50" s="292" t="s">
        <v>208</v>
      </c>
      <c r="D50" s="292" t="s">
        <v>209</v>
      </c>
      <c r="E50" s="17" t="s">
        <v>153</v>
      </c>
      <c r="F50" s="293">
        <v>543</v>
      </c>
      <c r="G50" s="38"/>
      <c r="H50" s="44"/>
    </row>
    <row r="51" s="2" customFormat="1" ht="16.8" customHeight="1">
      <c r="A51" s="38"/>
      <c r="B51" s="44"/>
      <c r="C51" s="292" t="s">
        <v>223</v>
      </c>
      <c r="D51" s="292" t="s">
        <v>224</v>
      </c>
      <c r="E51" s="17" t="s">
        <v>153</v>
      </c>
      <c r="F51" s="293">
        <v>543</v>
      </c>
      <c r="G51" s="38"/>
      <c r="H51" s="44"/>
    </row>
    <row r="52" s="2" customFormat="1" ht="16.8" customHeight="1">
      <c r="A52" s="38"/>
      <c r="B52" s="44"/>
      <c r="C52" s="292" t="s">
        <v>235</v>
      </c>
      <c r="D52" s="292" t="s">
        <v>236</v>
      </c>
      <c r="E52" s="17" t="s">
        <v>153</v>
      </c>
      <c r="F52" s="293">
        <v>605.40800000000002</v>
      </c>
      <c r="G52" s="38"/>
      <c r="H52" s="44"/>
    </row>
    <row r="53" s="2" customFormat="1" ht="16.8" customHeight="1">
      <c r="A53" s="38"/>
      <c r="B53" s="44"/>
      <c r="C53" s="292" t="s">
        <v>243</v>
      </c>
      <c r="D53" s="292" t="s">
        <v>244</v>
      </c>
      <c r="E53" s="17" t="s">
        <v>153</v>
      </c>
      <c r="F53" s="293">
        <v>1816.223</v>
      </c>
      <c r="G53" s="38"/>
      <c r="H53" s="44"/>
    </row>
    <row r="54" s="2" customFormat="1" ht="16.8" customHeight="1">
      <c r="A54" s="38"/>
      <c r="B54" s="44"/>
      <c r="C54" s="292" t="s">
        <v>261</v>
      </c>
      <c r="D54" s="292" t="s">
        <v>262</v>
      </c>
      <c r="E54" s="17" t="s">
        <v>153</v>
      </c>
      <c r="F54" s="293">
        <v>543</v>
      </c>
      <c r="G54" s="38"/>
      <c r="H54" s="44"/>
    </row>
    <row r="55" s="2" customFormat="1" ht="16.8" customHeight="1">
      <c r="A55" s="38"/>
      <c r="B55" s="44"/>
      <c r="C55" s="292" t="s">
        <v>269</v>
      </c>
      <c r="D55" s="292" t="s">
        <v>270</v>
      </c>
      <c r="E55" s="17" t="s">
        <v>153</v>
      </c>
      <c r="F55" s="293">
        <v>1086</v>
      </c>
      <c r="G55" s="38"/>
      <c r="H55" s="44"/>
    </row>
    <row r="56" s="2" customFormat="1" ht="16.8" customHeight="1">
      <c r="A56" s="38"/>
      <c r="B56" s="44"/>
      <c r="C56" s="292" t="s">
        <v>284</v>
      </c>
      <c r="D56" s="292" t="s">
        <v>285</v>
      </c>
      <c r="E56" s="17" t="s">
        <v>153</v>
      </c>
      <c r="F56" s="293">
        <v>543</v>
      </c>
      <c r="G56" s="38"/>
      <c r="H56" s="44"/>
    </row>
    <row r="57" s="2" customFormat="1" ht="16.8" customHeight="1">
      <c r="A57" s="38"/>
      <c r="B57" s="44"/>
      <c r="C57" s="292" t="s">
        <v>294</v>
      </c>
      <c r="D57" s="292" t="s">
        <v>295</v>
      </c>
      <c r="E57" s="17" t="s">
        <v>153</v>
      </c>
      <c r="F57" s="293">
        <v>543</v>
      </c>
      <c r="G57" s="38"/>
      <c r="H57" s="44"/>
    </row>
    <row r="58" s="2" customFormat="1">
      <c r="A58" s="38"/>
      <c r="B58" s="44"/>
      <c r="C58" s="292" t="s">
        <v>332</v>
      </c>
      <c r="D58" s="292" t="s">
        <v>333</v>
      </c>
      <c r="E58" s="17" t="s">
        <v>153</v>
      </c>
      <c r="F58" s="293">
        <v>543</v>
      </c>
      <c r="G58" s="38"/>
      <c r="H58" s="44"/>
    </row>
    <row r="59" s="2" customFormat="1" ht="16.8" customHeight="1">
      <c r="A59" s="38"/>
      <c r="B59" s="44"/>
      <c r="C59" s="292" t="s">
        <v>337</v>
      </c>
      <c r="D59" s="292" t="s">
        <v>338</v>
      </c>
      <c r="E59" s="17" t="s">
        <v>153</v>
      </c>
      <c r="F59" s="293">
        <v>1086</v>
      </c>
      <c r="G59" s="38"/>
      <c r="H59" s="44"/>
    </row>
    <row r="60" s="2" customFormat="1" ht="16.8" customHeight="1">
      <c r="A60" s="38"/>
      <c r="B60" s="44"/>
      <c r="C60" s="292" t="s">
        <v>465</v>
      </c>
      <c r="D60" s="292" t="s">
        <v>466</v>
      </c>
      <c r="E60" s="17" t="s">
        <v>153</v>
      </c>
      <c r="F60" s="293">
        <v>543</v>
      </c>
      <c r="G60" s="38"/>
      <c r="H60" s="44"/>
    </row>
    <row r="61" s="2" customFormat="1" ht="16.8" customHeight="1">
      <c r="A61" s="38"/>
      <c r="B61" s="44"/>
      <c r="C61" s="292" t="s">
        <v>470</v>
      </c>
      <c r="D61" s="292" t="s">
        <v>471</v>
      </c>
      <c r="E61" s="17" t="s">
        <v>153</v>
      </c>
      <c r="F61" s="293">
        <v>543</v>
      </c>
      <c r="G61" s="38"/>
      <c r="H61" s="44"/>
    </row>
    <row r="62" s="2" customFormat="1" ht="16.8" customHeight="1">
      <c r="A62" s="38"/>
      <c r="B62" s="44"/>
      <c r="C62" s="292" t="s">
        <v>171</v>
      </c>
      <c r="D62" s="292" t="s">
        <v>172</v>
      </c>
      <c r="E62" s="17" t="s">
        <v>153</v>
      </c>
      <c r="F62" s="293">
        <v>543</v>
      </c>
      <c r="G62" s="38"/>
      <c r="H62" s="44"/>
    </row>
    <row r="63" s="2" customFormat="1" ht="16.8" customHeight="1">
      <c r="A63" s="38"/>
      <c r="B63" s="44"/>
      <c r="C63" s="292" t="s">
        <v>289</v>
      </c>
      <c r="D63" s="292" t="s">
        <v>290</v>
      </c>
      <c r="E63" s="17" t="s">
        <v>165</v>
      </c>
      <c r="F63" s="293">
        <v>43.439999999999998</v>
      </c>
      <c r="G63" s="38"/>
      <c r="H63" s="44"/>
    </row>
    <row r="64" s="2" customFormat="1" ht="16.8" customHeight="1">
      <c r="A64" s="38"/>
      <c r="B64" s="44"/>
      <c r="C64" s="292" t="s">
        <v>229</v>
      </c>
      <c r="D64" s="292" t="s">
        <v>230</v>
      </c>
      <c r="E64" s="17" t="s">
        <v>180</v>
      </c>
      <c r="F64" s="293">
        <v>0.16300000000000001</v>
      </c>
      <c r="G64" s="38"/>
      <c r="H64" s="44"/>
    </row>
    <row r="65" s="2" customFormat="1" ht="16.8" customHeight="1">
      <c r="A65" s="38"/>
      <c r="B65" s="44"/>
      <c r="C65" s="292" t="s">
        <v>265</v>
      </c>
      <c r="D65" s="292" t="s">
        <v>266</v>
      </c>
      <c r="E65" s="17" t="s">
        <v>153</v>
      </c>
      <c r="F65" s="293">
        <v>543</v>
      </c>
      <c r="G65" s="38"/>
      <c r="H65" s="44"/>
    </row>
    <row r="66" s="2" customFormat="1" ht="16.8" customHeight="1">
      <c r="A66" s="38"/>
      <c r="B66" s="44"/>
      <c r="C66" s="292" t="s">
        <v>347</v>
      </c>
      <c r="D66" s="292" t="s">
        <v>348</v>
      </c>
      <c r="E66" s="17" t="s">
        <v>153</v>
      </c>
      <c r="F66" s="293">
        <v>553.86000000000001</v>
      </c>
      <c r="G66" s="38"/>
      <c r="H66" s="44"/>
    </row>
    <row r="67" s="2" customFormat="1" ht="16.8" customHeight="1">
      <c r="A67" s="38"/>
      <c r="B67" s="44"/>
      <c r="C67" s="292" t="s">
        <v>342</v>
      </c>
      <c r="D67" s="292" t="s">
        <v>343</v>
      </c>
      <c r="E67" s="17" t="s">
        <v>153</v>
      </c>
      <c r="F67" s="293">
        <v>553.86000000000001</v>
      </c>
      <c r="G67" s="38"/>
      <c r="H67" s="44"/>
    </row>
    <row r="68" s="2" customFormat="1">
      <c r="A68" s="38"/>
      <c r="B68" s="44"/>
      <c r="C68" s="292" t="s">
        <v>240</v>
      </c>
      <c r="D68" s="292" t="s">
        <v>241</v>
      </c>
      <c r="E68" s="17" t="s">
        <v>153</v>
      </c>
      <c r="F68" s="293">
        <v>696.21799999999996</v>
      </c>
      <c r="G68" s="38"/>
      <c r="H68" s="44"/>
    </row>
    <row r="69" s="2" customFormat="1" ht="16.8" customHeight="1">
      <c r="A69" s="38"/>
      <c r="B69" s="44"/>
      <c r="C69" s="292" t="s">
        <v>275</v>
      </c>
      <c r="D69" s="292" t="s">
        <v>276</v>
      </c>
      <c r="E69" s="17" t="s">
        <v>153</v>
      </c>
      <c r="F69" s="293">
        <v>597.29999999999995</v>
      </c>
      <c r="G69" s="38"/>
      <c r="H69" s="44"/>
    </row>
    <row r="70" s="2" customFormat="1" ht="16.8" customHeight="1">
      <c r="A70" s="38"/>
      <c r="B70" s="44"/>
      <c r="C70" s="292" t="s">
        <v>280</v>
      </c>
      <c r="D70" s="292" t="s">
        <v>281</v>
      </c>
      <c r="E70" s="17" t="s">
        <v>153</v>
      </c>
      <c r="F70" s="293">
        <v>597.29999999999995</v>
      </c>
      <c r="G70" s="38"/>
      <c r="H70" s="44"/>
    </row>
    <row r="71" s="2" customFormat="1" ht="16.8" customHeight="1">
      <c r="A71" s="38"/>
      <c r="B71" s="44"/>
      <c r="C71" s="292" t="s">
        <v>299</v>
      </c>
      <c r="D71" s="292" t="s">
        <v>300</v>
      </c>
      <c r="E71" s="17" t="s">
        <v>153</v>
      </c>
      <c r="F71" s="293">
        <v>543</v>
      </c>
      <c r="G71" s="38"/>
      <c r="H71" s="44"/>
    </row>
    <row r="72" s="2" customFormat="1" ht="16.8" customHeight="1">
      <c r="A72" s="38"/>
      <c r="B72" s="44"/>
      <c r="C72" s="288" t="s">
        <v>213</v>
      </c>
      <c r="D72" s="289" t="s">
        <v>1</v>
      </c>
      <c r="E72" s="290" t="s">
        <v>1</v>
      </c>
      <c r="F72" s="291">
        <v>478</v>
      </c>
      <c r="G72" s="38"/>
      <c r="H72" s="44"/>
    </row>
    <row r="73" s="2" customFormat="1" ht="16.8" customHeight="1">
      <c r="A73" s="38"/>
      <c r="B73" s="44"/>
      <c r="C73" s="292" t="s">
        <v>213</v>
      </c>
      <c r="D73" s="292" t="s">
        <v>214</v>
      </c>
      <c r="E73" s="17" t="s">
        <v>1</v>
      </c>
      <c r="F73" s="293">
        <v>478</v>
      </c>
      <c r="G73" s="38"/>
      <c r="H73" s="44"/>
    </row>
    <row r="74" s="2" customFormat="1" ht="16.8" customHeight="1">
      <c r="A74" s="38"/>
      <c r="B74" s="44"/>
      <c r="C74" s="288" t="s">
        <v>94</v>
      </c>
      <c r="D74" s="289" t="s">
        <v>1</v>
      </c>
      <c r="E74" s="290" t="s">
        <v>1</v>
      </c>
      <c r="F74" s="291">
        <v>65</v>
      </c>
      <c r="G74" s="38"/>
      <c r="H74" s="44"/>
    </row>
    <row r="75" s="2" customFormat="1" ht="16.8" customHeight="1">
      <c r="A75" s="38"/>
      <c r="B75" s="44"/>
      <c r="C75" s="292" t="s">
        <v>94</v>
      </c>
      <c r="D75" s="292" t="s">
        <v>95</v>
      </c>
      <c r="E75" s="17" t="s">
        <v>1</v>
      </c>
      <c r="F75" s="293">
        <v>65</v>
      </c>
      <c r="G75" s="38"/>
      <c r="H75" s="44"/>
    </row>
    <row r="76" s="2" customFormat="1" ht="16.8" customHeight="1">
      <c r="A76" s="38"/>
      <c r="B76" s="44"/>
      <c r="C76" s="294" t="s">
        <v>556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292" t="s">
        <v>208</v>
      </c>
      <c r="D77" s="292" t="s">
        <v>209</v>
      </c>
      <c r="E77" s="17" t="s">
        <v>153</v>
      </c>
      <c r="F77" s="293">
        <v>543</v>
      </c>
      <c r="G77" s="38"/>
      <c r="H77" s="44"/>
    </row>
    <row r="78" s="2" customFormat="1" ht="16.8" customHeight="1">
      <c r="A78" s="38"/>
      <c r="B78" s="44"/>
      <c r="C78" s="292" t="s">
        <v>217</v>
      </c>
      <c r="D78" s="292" t="s">
        <v>218</v>
      </c>
      <c r="E78" s="17" t="s">
        <v>153</v>
      </c>
      <c r="F78" s="293">
        <v>65</v>
      </c>
      <c r="G78" s="38"/>
      <c r="H78" s="44"/>
    </row>
    <row r="79" s="2" customFormat="1">
      <c r="A79" s="38"/>
      <c r="B79" s="44"/>
      <c r="C79" s="292" t="s">
        <v>163</v>
      </c>
      <c r="D79" s="292" t="s">
        <v>164</v>
      </c>
      <c r="E79" s="17" t="s">
        <v>165</v>
      </c>
      <c r="F79" s="293">
        <v>9.75</v>
      </c>
      <c r="G79" s="38"/>
      <c r="H79" s="44"/>
    </row>
    <row r="80" s="2" customFormat="1" ht="16.8" customHeight="1">
      <c r="A80" s="38"/>
      <c r="B80" s="44"/>
      <c r="C80" s="288" t="s">
        <v>96</v>
      </c>
      <c r="D80" s="289" t="s">
        <v>1</v>
      </c>
      <c r="E80" s="290" t="s">
        <v>1</v>
      </c>
      <c r="F80" s="291">
        <v>605.40750000000003</v>
      </c>
      <c r="G80" s="38"/>
      <c r="H80" s="44"/>
    </row>
    <row r="81" s="2" customFormat="1" ht="16.8" customHeight="1">
      <c r="A81" s="38"/>
      <c r="B81" s="44"/>
      <c r="C81" s="292" t="s">
        <v>96</v>
      </c>
      <c r="D81" s="292" t="s">
        <v>239</v>
      </c>
      <c r="E81" s="17" t="s">
        <v>1</v>
      </c>
      <c r="F81" s="293">
        <v>605.40750000000003</v>
      </c>
      <c r="G81" s="38"/>
      <c r="H81" s="44"/>
    </row>
    <row r="82" s="2" customFormat="1" ht="16.8" customHeight="1">
      <c r="A82" s="38"/>
      <c r="B82" s="44"/>
      <c r="C82" s="294" t="s">
        <v>556</v>
      </c>
      <c r="D82" s="38"/>
      <c r="E82" s="38"/>
      <c r="F82" s="38"/>
      <c r="G82" s="38"/>
      <c r="H82" s="44"/>
    </row>
    <row r="83" s="2" customFormat="1" ht="16.8" customHeight="1">
      <c r="A83" s="38"/>
      <c r="B83" s="44"/>
      <c r="C83" s="292" t="s">
        <v>243</v>
      </c>
      <c r="D83" s="292" t="s">
        <v>244</v>
      </c>
      <c r="E83" s="17" t="s">
        <v>153</v>
      </c>
      <c r="F83" s="293">
        <v>1816.2225000000001</v>
      </c>
      <c r="G83" s="38"/>
      <c r="H83" s="44"/>
    </row>
    <row r="84" s="2" customFormat="1">
      <c r="A84" s="38"/>
      <c r="B84" s="44"/>
      <c r="C84" s="292" t="s">
        <v>253</v>
      </c>
      <c r="D84" s="292" t="s">
        <v>254</v>
      </c>
      <c r="E84" s="17" t="s">
        <v>153</v>
      </c>
      <c r="F84" s="293">
        <v>696.21900000000005</v>
      </c>
      <c r="G84" s="38"/>
      <c r="H84" s="44"/>
    </row>
    <row r="85" s="2" customFormat="1">
      <c r="A85" s="38"/>
      <c r="B85" s="44"/>
      <c r="C85" s="292" t="s">
        <v>249</v>
      </c>
      <c r="D85" s="292" t="s">
        <v>250</v>
      </c>
      <c r="E85" s="17" t="s">
        <v>153</v>
      </c>
      <c r="F85" s="293">
        <v>696.21799999999996</v>
      </c>
      <c r="G85" s="38"/>
      <c r="H85" s="44"/>
    </row>
    <row r="86" s="2" customFormat="1">
      <c r="A86" s="38"/>
      <c r="B86" s="44"/>
      <c r="C86" s="292" t="s">
        <v>257</v>
      </c>
      <c r="D86" s="292" t="s">
        <v>258</v>
      </c>
      <c r="E86" s="17" t="s">
        <v>153</v>
      </c>
      <c r="F86" s="293">
        <v>696.21900000000005</v>
      </c>
      <c r="G86" s="38"/>
      <c r="H86" s="44"/>
    </row>
    <row r="87" s="2" customFormat="1" ht="16.8" customHeight="1">
      <c r="A87" s="38"/>
      <c r="B87" s="44"/>
      <c r="C87" s="288" t="s">
        <v>562</v>
      </c>
      <c r="D87" s="289" t="s">
        <v>1</v>
      </c>
      <c r="E87" s="290" t="s">
        <v>1</v>
      </c>
      <c r="F87" s="291">
        <v>416</v>
      </c>
      <c r="G87" s="38"/>
      <c r="H87" s="44"/>
    </row>
    <row r="88" s="2" customFormat="1" ht="16.8" customHeight="1">
      <c r="A88" s="38"/>
      <c r="B88" s="44"/>
      <c r="C88" s="292" t="s">
        <v>562</v>
      </c>
      <c r="D88" s="292" t="s">
        <v>563</v>
      </c>
      <c r="E88" s="17" t="s">
        <v>1</v>
      </c>
      <c r="F88" s="293">
        <v>416</v>
      </c>
      <c r="G88" s="38"/>
      <c r="H88" s="44"/>
    </row>
    <row r="89" s="2" customFormat="1" ht="7.44" customHeight="1">
      <c r="A89" s="38"/>
      <c r="B89" s="167"/>
      <c r="C89" s="168"/>
      <c r="D89" s="168"/>
      <c r="E89" s="168"/>
      <c r="F89" s="168"/>
      <c r="G89" s="168"/>
      <c r="H89" s="44"/>
    </row>
    <row r="90" s="2" customFormat="1">
      <c r="A90" s="38"/>
      <c r="B90" s="38"/>
      <c r="C90" s="38"/>
      <c r="D90" s="38"/>
      <c r="E90" s="38"/>
      <c r="F90" s="38"/>
      <c r="G90" s="38"/>
      <c r="H90" s="38"/>
    </row>
  </sheetData>
  <sheetProtection sheet="1" formatColumns="0" formatRows="0" objects="1" scenarios="1" spinCount="100000" saltValue="2zVQPQNwTX9VwOsLCYX4zO5yF1aEpXX1ao1SVvi/PN+Ef3qYHa37iEpcMxqytOkovEuTiisWMyFWZ6geNg8YQw==" hashValue="FvXdRU6nGYJjBjH3/FQiuVbc3XV8ojyfXa/cOGtP685dPdFytrXDMStxEz9V9H/HRo4LnHLQktFrXG7O+HxUS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Havlista-PC\Havlista</dc:creator>
  <cp:lastModifiedBy>Havlista-PC\Havlista</cp:lastModifiedBy>
  <dcterms:created xsi:type="dcterms:W3CDTF">2021-06-24T11:27:14Z</dcterms:created>
  <dcterms:modified xsi:type="dcterms:W3CDTF">2021-06-24T11:27:22Z</dcterms:modified>
</cp:coreProperties>
</file>