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dodávek'!$B$1:$K$17</definedName>
    <definedName name="_xlnm.Print_Area" localSheetId="2">'B - servisní práce'!$B$1:$N$20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<sst xmlns="http://schemas.openxmlformats.org/spreadsheetml/2006/main" count="118" uniqueCount="68">
  <si>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</si>
  <si>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</si>
  <si>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</si>
  <si>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</si>
  <si>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</si>
  <si>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</si>
  <si>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</si>
  <si>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</si>
  <si>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</si>
  <si>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</si>
  <si>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</si>
  <si>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</si>
  <si>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</si>
  <si>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</si>
  <si>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</si>
  <si>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</si>
  <si>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</si>
  <si>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</si>
  <si>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</si>
  <si>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</si>
  <si>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</si>
  <si>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</si>
  <si>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</si>
  <si>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</si>
  <si>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</si>
  <si>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</si>
  <si>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</si>
  <si>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</si>
  <si>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</si>
  <si>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</si>
  <si>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</si>
  <si>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</si>
  <si>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</si>
  <si>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</si>
  <si>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</si>
  <si>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</si>
  <si>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</si>
  <si>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</si>
  <si>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</si>
  <si>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</si>
  <si>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</si>
  <si>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</si>
  <si>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</si>
  <si>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</si>
  <si>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</si>
  <si>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</si>
  <si>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</si>
  <si>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</si>
  <si>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</si>
  <si>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T-0848</t>
  </si>
  <si>
    <t>T-0851</t>
  </si>
  <si>
    <t>T-0852</t>
  </si>
  <si>
    <t>kolposkop s konvertgentní optickou dráhou</t>
  </si>
  <si>
    <t>T-1207</t>
  </si>
  <si>
    <t>elektrokoagulace - bipolární vč.příslušenství</t>
  </si>
  <si>
    <t>T-0844</t>
  </si>
  <si>
    <t>T-08R1</t>
  </si>
  <si>
    <t>video-rektoskop</t>
  </si>
  <si>
    <t>T-08R2</t>
  </si>
  <si>
    <t>nefroskop</t>
  </si>
  <si>
    <t>Laparoskopické sestavy (gynekologické a chirurgické) pro Oblastní nemocnici Náchod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</si>
  <si>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</si>
  <si>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</si>
  <si>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Uvedené ceny platí pro servisní práce
na 1 ks daného zařízení.</t>
  </si>
  <si>
    <t>vysokoprůtokový insuflátor s odsáváním kouře</t>
  </si>
  <si>
    <t>laparoskopická věž pro 4K a Full HD rozlišení včetně pokročilé bipolární koagulace pro gynekologii</t>
  </si>
  <si>
    <t xml:space="preserve">laparoskopická věž 4K včetně pokročilé bipolární koagulace a kamerové jednotky pro ICG </t>
  </si>
  <si>
    <t>Roční náklady na pravidelnou bezpečnostní technickou kontrolu (BTK) za 1 ks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</si>
</sst>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7" borderId="32" xfId="0" applyNumberFormat="1" applyFont="1" applyFill="1" applyBorder="1" applyAlignment="1" applyProtection="1">
      <alignment horizontal="right" vertical="center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/>
    </xf>
    <xf numFmtId="2" fontId="5" fillId="7" borderId="3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4" xfId="0" applyNumberFormat="1" applyFont="1" applyFill="1" applyBorder="1" applyAlignment="1" applyProtection="1">
      <alignment horizontal="left" vertical="center" wrapText="1"/>
      <protection/>
    </xf>
    <xf numFmtId="4" fontId="5" fillId="2" borderId="34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2" xfId="0" applyFont="1" applyFill="1" applyBorder="1" applyAlignment="1">
      <alignment vertical="center" wrapText="1"/>
    </xf>
    <xf numFmtId="2" fontId="5" fillId="7" borderId="35" xfId="0" applyNumberFormat="1" applyFont="1" applyFill="1" applyBorder="1" applyAlignment="1" applyProtection="1">
      <alignment horizontal="right" vertical="center" wrapText="1"/>
      <protection/>
    </xf>
    <xf numFmtId="2" fontId="5" fillId="7" borderId="36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7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>
      <alignment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vertical="center"/>
    </xf>
    <xf numFmtId="0" fontId="10" fillId="4" borderId="39" xfId="0" applyFont="1" applyFill="1" applyBorder="1" applyAlignment="1">
      <alignment vertical="center"/>
    </xf>
    <xf numFmtId="0" fontId="10" fillId="4" borderId="4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42" xfId="0" applyFont="1" applyFill="1" applyBorder="1" applyAlignment="1">
      <alignment vertical="center"/>
    </xf>
    <xf numFmtId="0" fontId="10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4" fillId="2" borderId="49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9" fillId="4" borderId="60" xfId="0" applyFont="1" applyFill="1" applyBorder="1" applyAlignment="1">
      <alignment horizontal="justify" vertical="center" wrapText="1"/>
    </xf>
    <xf numFmtId="0" fontId="9" fillId="4" borderId="61" xfId="0" applyFont="1" applyFill="1" applyBorder="1" applyAlignment="1">
      <alignment horizontal="justify" vertical="center" wrapText="1"/>
    </xf>
    <xf numFmtId="0" fontId="9" fillId="4" borderId="62" xfId="0" applyFont="1" applyFill="1" applyBorder="1" applyAlignment="1">
      <alignment horizontal="justify" vertical="center" wrapText="1"/>
    </xf>
    <xf numFmtId="0" fontId="2" fillId="0" borderId="2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4" xfId="0" applyFont="1" applyFill="1" applyBorder="1" applyAlignment="1">
      <alignment horizont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3" sqref="C13:D13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9" t="s">
        <v>28</v>
      </c>
      <c r="C1" s="99"/>
      <c r="D1" s="99"/>
      <c r="E1" s="99"/>
      <c r="F1" s="99"/>
      <c r="G1" s="99"/>
      <c r="H1" s="99"/>
    </row>
    <row r="2" spans="2:8" s="2" customFormat="1" ht="30" customHeight="1">
      <c r="B2" s="98" t="s">
        <v>4</v>
      </c>
      <c r="C2" s="98"/>
      <c r="D2" s="100" t="s">
        <v>60</v>
      </c>
      <c r="E2" s="100"/>
      <c r="F2" s="100"/>
      <c r="G2" s="100"/>
      <c r="H2" s="100"/>
    </row>
    <row r="3" spans="2:8" s="2" customFormat="1" ht="15">
      <c r="B3" s="98" t="s">
        <v>0</v>
      </c>
      <c r="C3" s="98"/>
      <c r="D3" s="101" t="s">
        <v>1</v>
      </c>
      <c r="E3" s="101"/>
      <c r="F3" s="101"/>
      <c r="G3" s="101"/>
      <c r="H3" s="101"/>
    </row>
    <row r="4" spans="2:8" s="2" customFormat="1" ht="15">
      <c r="B4" s="98" t="s">
        <v>25</v>
      </c>
      <c r="C4" s="98"/>
      <c r="D4" s="53"/>
      <c r="E4" s="54" t="s">
        <v>7</v>
      </c>
      <c r="F4" s="54" t="s">
        <v>8</v>
      </c>
      <c r="G4" s="26" t="s">
        <v>5</v>
      </c>
      <c r="H4" s="55"/>
    </row>
    <row r="5" spans="2:8" s="2" customFormat="1" ht="24" customHeight="1">
      <c r="B5" s="42"/>
      <c r="C5" s="42"/>
      <c r="D5" s="42"/>
      <c r="G5" s="42"/>
      <c r="H5" s="42"/>
    </row>
    <row r="6" spans="2:8" s="2" customFormat="1" ht="21" customHeight="1">
      <c r="B6" s="47"/>
      <c r="C6" s="47"/>
      <c r="D6" s="47"/>
      <c r="E6" s="48" t="s">
        <v>35</v>
      </c>
      <c r="F6" s="48" t="s">
        <v>36</v>
      </c>
      <c r="G6" s="21"/>
      <c r="H6" s="21"/>
    </row>
    <row r="7" spans="2:8" s="2" customFormat="1" ht="21" customHeight="1">
      <c r="B7" s="91" t="s">
        <v>29</v>
      </c>
      <c r="C7" s="92"/>
      <c r="D7" s="93"/>
      <c r="E7" s="45">
        <f>'A - soupis dodávek'!H14</f>
        <v>0</v>
      </c>
      <c r="F7" s="51">
        <f>'A - soupis dodávek'!K14</f>
        <v>0</v>
      </c>
      <c r="G7" s="49"/>
      <c r="H7" s="50"/>
    </row>
    <row r="8" spans="2:8" s="2" customFormat="1" ht="21" customHeight="1">
      <c r="B8" s="91" t="s">
        <v>30</v>
      </c>
      <c r="C8" s="92"/>
      <c r="D8" s="93"/>
      <c r="E8" s="45">
        <f>'B - servisní práce'!I20</f>
        <v>0</v>
      </c>
      <c r="F8" s="51">
        <f>E8*1.21</f>
        <v>0</v>
      </c>
      <c r="G8" s="49"/>
      <c r="H8" s="50"/>
    </row>
    <row r="9" spans="2:8" s="2" customFormat="1" ht="21" customHeight="1">
      <c r="B9" s="44"/>
      <c r="C9" s="94" t="s">
        <v>34</v>
      </c>
      <c r="D9" s="95"/>
      <c r="E9" s="46">
        <f>'B - servisní práce'!I17</f>
        <v>0</v>
      </c>
      <c r="F9" s="46">
        <f aca="true" t="shared" si="0" ref="F9:F11">E9*1.21</f>
        <v>0</v>
      </c>
      <c r="G9" s="49"/>
      <c r="H9" s="50"/>
    </row>
    <row r="10" spans="2:8" s="2" customFormat="1" ht="21" customHeight="1">
      <c r="B10" s="43"/>
      <c r="C10" s="96" t="s">
        <v>45</v>
      </c>
      <c r="D10" s="97"/>
      <c r="E10" s="46">
        <f>'B - servisní práce'!L17</f>
        <v>0</v>
      </c>
      <c r="F10" s="46">
        <f t="shared" si="0"/>
        <v>0</v>
      </c>
      <c r="G10" s="49"/>
      <c r="H10" s="50"/>
    </row>
    <row r="11" spans="2:8" s="2" customFormat="1" ht="21" customHeight="1">
      <c r="B11" s="43"/>
      <c r="C11" s="96" t="s">
        <v>46</v>
      </c>
      <c r="D11" s="97"/>
      <c r="E11" s="46">
        <f>'B - servisní práce'!N17</f>
        <v>0</v>
      </c>
      <c r="F11" s="46">
        <f t="shared" si="0"/>
        <v>0</v>
      </c>
      <c r="G11" s="49"/>
      <c r="H11" s="50"/>
    </row>
    <row r="12" spans="2:8" s="2" customFormat="1" ht="36" customHeight="1">
      <c r="B12" s="87" t="s">
        <v>37</v>
      </c>
      <c r="C12" s="88"/>
      <c r="D12" s="89"/>
      <c r="E12" s="52">
        <f>E7+E8</f>
        <v>0</v>
      </c>
      <c r="F12" s="52">
        <f>F7+F8</f>
        <v>0</v>
      </c>
      <c r="G12" s="49"/>
      <c r="H12" s="50"/>
    </row>
    <row r="13" spans="2:8" ht="30.6" customHeight="1">
      <c r="B13" s="2"/>
      <c r="C13" s="90"/>
      <c r="D13" s="90"/>
      <c r="E13" s="2"/>
      <c r="F13" s="4"/>
      <c r="G13" s="2"/>
      <c r="H13" s="2"/>
    </row>
    <row r="14" spans="2:8" ht="15">
      <c r="B14" s="2"/>
      <c r="C14" s="90"/>
      <c r="D14" s="90"/>
      <c r="E14" s="2"/>
      <c r="F14" s="4"/>
      <c r="G14" s="2"/>
      <c r="H14" s="2"/>
    </row>
  </sheetData>
  <sheetProtection algorithmName="SHA-512" hashValue="Yo/RA6PznU5mHKWYdTDK5RCBb/tw6R0amOCmMYM266wlb6mwpcyC1OLd6qab2pko7UMqiqLoxSkZfSlNFMnU7g==" saltValue="FCOlJC1VHVZKtWwB8f/Bnw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8"/>
  <sheetViews>
    <sheetView zoomScale="110" zoomScaleNormal="110" workbookViewId="0" topLeftCell="A1">
      <selection activeCell="G7" sqref="G7:G13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39.28125" style="1" customWidth="1"/>
    <col min="5" max="5" width="5.421875" style="1" customWidth="1"/>
    <col min="6" max="6" width="10.0039062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9" t="s">
        <v>20</v>
      </c>
      <c r="C1" s="99"/>
      <c r="D1" s="99"/>
      <c r="E1" s="99"/>
      <c r="F1" s="99"/>
      <c r="G1" s="99"/>
      <c r="H1" s="99"/>
      <c r="I1" s="99"/>
      <c r="J1" s="99"/>
      <c r="K1" s="99"/>
    </row>
    <row r="2" spans="2:11" ht="30" customHeight="1">
      <c r="B2" s="98" t="s">
        <v>4</v>
      </c>
      <c r="C2" s="98"/>
      <c r="D2" s="100" t="str">
        <f>'Souhrnný list'!D2:H2</f>
        <v>Laparoskopické sestavy (gynekologické a chirurgické) pro Oblastní nemocnici Náchod</v>
      </c>
      <c r="E2" s="100"/>
      <c r="F2" s="100"/>
      <c r="G2" s="100"/>
      <c r="H2" s="100"/>
      <c r="I2" s="100"/>
      <c r="J2" s="100"/>
      <c r="K2" s="100"/>
    </row>
    <row r="3" spans="2:11" ht="15">
      <c r="B3" s="98" t="s">
        <v>0</v>
      </c>
      <c r="C3" s="98"/>
      <c r="D3" s="101" t="s">
        <v>1</v>
      </c>
      <c r="E3" s="101"/>
      <c r="F3" s="101"/>
      <c r="G3" s="101"/>
      <c r="H3" s="101"/>
      <c r="I3" s="101"/>
      <c r="J3" s="101"/>
      <c r="K3" s="101"/>
    </row>
    <row r="4" spans="2:11" ht="15">
      <c r="B4" s="98" t="s">
        <v>25</v>
      </c>
      <c r="C4" s="98"/>
      <c r="D4" s="40">
        <f>'Souhrnný list'!D4</f>
        <v>0</v>
      </c>
      <c r="E4" s="103" t="str">
        <f>'Souhrnný list'!E4</f>
        <v>IČO:</v>
      </c>
      <c r="F4" s="104"/>
      <c r="G4" s="103" t="str">
        <f>'Souhrnný list'!F4</f>
        <v>DIČ:</v>
      </c>
      <c r="H4" s="104"/>
      <c r="I4" s="105"/>
      <c r="J4" s="3" t="s">
        <v>5</v>
      </c>
      <c r="K4" s="41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5"/>
      <c r="J6" s="6" t="s">
        <v>14</v>
      </c>
      <c r="K6" s="6" t="s">
        <v>18</v>
      </c>
    </row>
    <row r="7" spans="2:11" ht="30" customHeight="1">
      <c r="B7" s="9">
        <v>1</v>
      </c>
      <c r="C7" s="8" t="s">
        <v>55</v>
      </c>
      <c r="D7" s="77" t="s">
        <v>64</v>
      </c>
      <c r="E7" s="9" t="s">
        <v>10</v>
      </c>
      <c r="F7" s="10">
        <v>1</v>
      </c>
      <c r="G7" s="56"/>
      <c r="H7" s="11">
        <f>F7*G7</f>
        <v>0</v>
      </c>
      <c r="I7" s="16"/>
      <c r="J7" s="56">
        <v>21</v>
      </c>
      <c r="K7" s="11">
        <f>H7*((100+J7)/100)</f>
        <v>0</v>
      </c>
    </row>
    <row r="8" spans="1:12" ht="30" customHeight="1">
      <c r="A8" s="65"/>
      <c r="B8" s="9">
        <v>2</v>
      </c>
      <c r="C8" s="8" t="s">
        <v>49</v>
      </c>
      <c r="D8" s="77" t="s">
        <v>65</v>
      </c>
      <c r="E8" s="9" t="s">
        <v>10</v>
      </c>
      <c r="F8" s="10">
        <v>1</v>
      </c>
      <c r="G8" s="56"/>
      <c r="H8" s="11">
        <f aca="true" t="shared" si="0" ref="H8">F8*G8</f>
        <v>0</v>
      </c>
      <c r="I8" s="16"/>
      <c r="J8" s="56">
        <v>21</v>
      </c>
      <c r="K8" s="11">
        <f aca="true" t="shared" si="1" ref="K8">H8*((100+J8)/100)</f>
        <v>0</v>
      </c>
      <c r="L8" s="65"/>
    </row>
    <row r="9" spans="1:12" ht="30" customHeight="1">
      <c r="A9" s="76"/>
      <c r="B9" s="9">
        <v>3</v>
      </c>
      <c r="C9" s="8" t="s">
        <v>50</v>
      </c>
      <c r="D9" s="77" t="s">
        <v>66</v>
      </c>
      <c r="E9" s="9" t="s">
        <v>10</v>
      </c>
      <c r="F9" s="10">
        <v>1</v>
      </c>
      <c r="G9" s="56"/>
      <c r="H9" s="11">
        <f aca="true" t="shared" si="2" ref="H9:H13">F9*G9</f>
        <v>0</v>
      </c>
      <c r="I9" s="16"/>
      <c r="J9" s="56">
        <v>21</v>
      </c>
      <c r="K9" s="11">
        <f aca="true" t="shared" si="3" ref="K9:K13">H9*((100+J9)/100)</f>
        <v>0</v>
      </c>
      <c r="L9" s="76"/>
    </row>
    <row r="10" spans="1:12" ht="30" customHeight="1">
      <c r="A10" s="76"/>
      <c r="B10" s="9">
        <v>4</v>
      </c>
      <c r="C10" s="8" t="s">
        <v>51</v>
      </c>
      <c r="D10" s="77" t="s">
        <v>52</v>
      </c>
      <c r="E10" s="9" t="s">
        <v>10</v>
      </c>
      <c r="F10" s="10">
        <v>4</v>
      </c>
      <c r="G10" s="56"/>
      <c r="H10" s="11">
        <f t="shared" si="2"/>
        <v>0</v>
      </c>
      <c r="I10" s="16"/>
      <c r="J10" s="56">
        <v>21</v>
      </c>
      <c r="K10" s="11">
        <f t="shared" si="3"/>
        <v>0</v>
      </c>
      <c r="L10" s="76"/>
    </row>
    <row r="11" spans="1:12" ht="30" customHeight="1">
      <c r="A11" s="76"/>
      <c r="B11" s="9">
        <v>5</v>
      </c>
      <c r="C11" s="8" t="s">
        <v>53</v>
      </c>
      <c r="D11" s="77" t="s">
        <v>54</v>
      </c>
      <c r="E11" s="9" t="s">
        <v>10</v>
      </c>
      <c r="F11" s="10">
        <v>4</v>
      </c>
      <c r="G11" s="56"/>
      <c r="H11" s="11">
        <f t="shared" si="2"/>
        <v>0</v>
      </c>
      <c r="I11" s="16"/>
      <c r="J11" s="56">
        <v>21</v>
      </c>
      <c r="K11" s="11">
        <f t="shared" si="3"/>
        <v>0</v>
      </c>
      <c r="L11" s="76"/>
    </row>
    <row r="12" spans="1:12" ht="30" customHeight="1">
      <c r="A12" s="76"/>
      <c r="B12" s="9">
        <v>6</v>
      </c>
      <c r="C12" s="8" t="s">
        <v>56</v>
      </c>
      <c r="D12" s="77" t="s">
        <v>57</v>
      </c>
      <c r="E12" s="9" t="s">
        <v>10</v>
      </c>
      <c r="F12" s="10">
        <v>1</v>
      </c>
      <c r="G12" s="56"/>
      <c r="H12" s="11">
        <f t="shared" si="2"/>
        <v>0</v>
      </c>
      <c r="I12" s="16"/>
      <c r="J12" s="56">
        <v>21</v>
      </c>
      <c r="K12" s="11">
        <f t="shared" si="3"/>
        <v>0</v>
      </c>
      <c r="L12" s="76"/>
    </row>
    <row r="13" spans="1:12" ht="30" customHeight="1">
      <c r="A13" s="76"/>
      <c r="B13" s="9">
        <v>7</v>
      </c>
      <c r="C13" s="8" t="s">
        <v>58</v>
      </c>
      <c r="D13" s="77" t="s">
        <v>59</v>
      </c>
      <c r="E13" s="9" t="s">
        <v>10</v>
      </c>
      <c r="F13" s="10">
        <v>1</v>
      </c>
      <c r="G13" s="56"/>
      <c r="H13" s="11">
        <f t="shared" si="2"/>
        <v>0</v>
      </c>
      <c r="I13" s="16"/>
      <c r="J13" s="56">
        <v>21</v>
      </c>
      <c r="K13" s="11">
        <f t="shared" si="3"/>
        <v>0</v>
      </c>
      <c r="L13" s="76"/>
    </row>
    <row r="14" spans="2:11" ht="30" customHeight="1">
      <c r="B14" s="82" t="s">
        <v>15</v>
      </c>
      <c r="C14" s="83"/>
      <c r="D14" s="83"/>
      <c r="E14" s="84"/>
      <c r="F14" s="84"/>
      <c r="G14" s="12" t="s">
        <v>16</v>
      </c>
      <c r="H14" s="13">
        <f>SUM(H7:H13)</f>
        <v>0</v>
      </c>
      <c r="I14" s="14"/>
      <c r="J14" s="12" t="s">
        <v>17</v>
      </c>
      <c r="K14" s="13">
        <f>SUM(K7:K13)</f>
        <v>0</v>
      </c>
    </row>
    <row r="15" spans="2:11" ht="15">
      <c r="B15" s="2"/>
      <c r="C15" s="2"/>
      <c r="D15" s="2"/>
      <c r="E15" s="2"/>
      <c r="F15" s="2"/>
      <c r="G15" s="4"/>
      <c r="H15" s="2"/>
      <c r="I15" s="2"/>
      <c r="J15" s="2"/>
      <c r="K15" s="2"/>
    </row>
    <row r="16" spans="2:11" ht="18" customHeight="1">
      <c r="B16" s="2" t="s">
        <v>19</v>
      </c>
      <c r="C16" s="2"/>
      <c r="D16" s="2"/>
      <c r="E16" s="2"/>
      <c r="F16" s="2"/>
      <c r="G16" s="4"/>
      <c r="H16" s="2"/>
      <c r="I16" s="2"/>
      <c r="J16" s="2"/>
      <c r="K16" s="2"/>
    </row>
    <row r="17" spans="2:11" ht="31.5" customHeight="1">
      <c r="B17" s="102" t="s">
        <v>61</v>
      </c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1" ht="30" customHeight="1">
      <c r="B18" s="2"/>
      <c r="C18" s="2"/>
      <c r="D18" s="2"/>
      <c r="E18" s="2"/>
      <c r="F18" s="2"/>
      <c r="G18" s="4"/>
      <c r="H18" s="2"/>
      <c r="I18" s="2"/>
      <c r="J18" s="2"/>
      <c r="K18" s="2"/>
    </row>
  </sheetData>
  <sheetProtection algorithmName="SHA-512" hashValue="CUlpdN/ZnJ+0YBJuZw0n12h2EW7e5lV3arWBj6GY6Gx0Uav7Y31Fu1ogjEp6LofbEUBkySBJDuVXUdmNCRZqnw==" saltValue="YlTmrSph7PiKhuHh9gv1UA==" spinCount="100000" sheet="1" formatColumns="0" formatRows="0"/>
  <mergeCells count="9">
    <mergeCell ref="B17:K17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3"/>
  <sheetViews>
    <sheetView zoomScale="110" zoomScaleNormal="110" workbookViewId="0" topLeftCell="A3">
      <selection activeCell="D15" sqref="D15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39.28125" style="1" customWidth="1"/>
    <col min="5" max="5" width="14.421875" style="1" customWidth="1"/>
    <col min="6" max="6" width="5.00390625" style="1" bestFit="1" customWidth="1"/>
    <col min="7" max="7" width="5.00390625" style="1" customWidth="1"/>
    <col min="8" max="8" width="5.140625" style="1" bestFit="1" customWidth="1"/>
    <col min="9" max="9" width="17.8515625" style="1" customWidth="1"/>
    <col min="10" max="10" width="1.1484375" style="1" customWidth="1"/>
    <col min="11" max="11" width="14.421875" style="1" customWidth="1"/>
    <col min="12" max="12" width="17.8515625" style="5" customWidth="1"/>
    <col min="13" max="13" width="14.421875" style="1" customWidth="1"/>
    <col min="14" max="14" width="17.8515625" style="1" customWidth="1"/>
    <col min="15" max="15" width="17.8515625" style="2" customWidth="1"/>
    <col min="16" max="16384" width="8.8515625" style="1" customWidth="1"/>
  </cols>
  <sheetData>
    <row r="1" spans="2:14" ht="45" customHeight="1">
      <c r="B1" s="99" t="s">
        <v>26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2:14" ht="30" customHeight="1">
      <c r="B2" s="98" t="s">
        <v>4</v>
      </c>
      <c r="C2" s="98"/>
      <c r="D2" s="131" t="str">
        <f>'Souhrnný list'!D2:H2</f>
        <v>Laparoskopické sestavy (gynekologické a chirurgické) pro Oblastní nemocnici Náchod</v>
      </c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2:14" ht="15">
      <c r="B3" s="98" t="s">
        <v>0</v>
      </c>
      <c r="C3" s="98"/>
      <c r="D3" s="134" t="s">
        <v>1</v>
      </c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2:14" ht="15">
      <c r="B4" s="98" t="s">
        <v>25</v>
      </c>
      <c r="C4" s="98"/>
      <c r="D4" s="38">
        <f>'Souhrnný list'!D4</f>
        <v>0</v>
      </c>
      <c r="E4" s="62" t="str">
        <f>'Souhrnný list'!E4</f>
        <v>IČO:</v>
      </c>
      <c r="F4" s="137" t="str">
        <f>'Souhrnný list'!F4</f>
        <v>DIČ:</v>
      </c>
      <c r="G4" s="139"/>
      <c r="H4" s="139"/>
      <c r="I4" s="139"/>
      <c r="J4" s="63"/>
      <c r="K4" s="34" t="s">
        <v>5</v>
      </c>
      <c r="L4" s="39">
        <f>'Souhrnný list'!H4</f>
        <v>0</v>
      </c>
      <c r="M4" s="137"/>
      <c r="N4" s="138"/>
    </row>
    <row r="5" spans="2:14" ht="14.45" customHeight="1" thickBot="1">
      <c r="B5" s="2"/>
      <c r="C5" s="2"/>
      <c r="D5" s="2"/>
      <c r="E5" s="2"/>
      <c r="F5" s="2"/>
      <c r="G5" s="58"/>
      <c r="H5" s="58"/>
      <c r="I5" s="2"/>
      <c r="J5" s="2"/>
      <c r="K5" s="2"/>
      <c r="L5" s="4"/>
      <c r="M5" s="2"/>
      <c r="N5" s="2"/>
    </row>
    <row r="6" spans="2:14" s="2" customFormat="1" ht="30" customHeight="1">
      <c r="B6" s="27"/>
      <c r="E6" s="141" t="s">
        <v>67</v>
      </c>
      <c r="F6" s="143"/>
      <c r="G6" s="143"/>
      <c r="H6" s="143"/>
      <c r="I6" s="142"/>
      <c r="J6" s="29"/>
      <c r="K6" s="141" t="s">
        <v>32</v>
      </c>
      <c r="L6" s="142"/>
      <c r="M6" s="141" t="s">
        <v>33</v>
      </c>
      <c r="N6" s="142"/>
    </row>
    <row r="7" spans="2:14" s="2" customFormat="1" ht="45" customHeight="1" thickBot="1">
      <c r="B7" s="109" t="s">
        <v>63</v>
      </c>
      <c r="C7" s="110"/>
      <c r="D7" s="111"/>
      <c r="E7" s="128" t="s">
        <v>47</v>
      </c>
      <c r="F7" s="129"/>
      <c r="G7" s="129"/>
      <c r="H7" s="129"/>
      <c r="I7" s="130"/>
      <c r="J7" s="30"/>
      <c r="K7" s="128" t="s">
        <v>22</v>
      </c>
      <c r="L7" s="130"/>
      <c r="M7" s="128" t="s">
        <v>48</v>
      </c>
      <c r="N7" s="130"/>
    </row>
    <row r="8" spans="2:14" s="2" customFormat="1" ht="15" customHeight="1">
      <c r="B8" s="120" t="s">
        <v>2</v>
      </c>
      <c r="C8" s="114" t="s">
        <v>3</v>
      </c>
      <c r="D8" s="116" t="s">
        <v>6</v>
      </c>
      <c r="E8" s="118" t="s">
        <v>42</v>
      </c>
      <c r="F8" s="122" t="s">
        <v>38</v>
      </c>
      <c r="G8" s="123"/>
      <c r="H8" s="124"/>
      <c r="I8" s="85" t="s">
        <v>21</v>
      </c>
      <c r="J8" s="31"/>
      <c r="K8" s="118" t="s">
        <v>23</v>
      </c>
      <c r="L8" s="85" t="s">
        <v>21</v>
      </c>
      <c r="M8" s="118" t="s">
        <v>24</v>
      </c>
      <c r="N8" s="85" t="s">
        <v>21</v>
      </c>
    </row>
    <row r="9" spans="2:14" s="2" customFormat="1" ht="57" customHeight="1" thickBot="1">
      <c r="B9" s="121"/>
      <c r="C9" s="115"/>
      <c r="D9" s="117"/>
      <c r="E9" s="119"/>
      <c r="F9" s="125"/>
      <c r="G9" s="126"/>
      <c r="H9" s="127"/>
      <c r="I9" s="66" t="s">
        <v>41</v>
      </c>
      <c r="J9" s="32"/>
      <c r="K9" s="140"/>
      <c r="L9" s="25" t="s">
        <v>43</v>
      </c>
      <c r="M9" s="140"/>
      <c r="N9" s="25" t="s">
        <v>44</v>
      </c>
    </row>
    <row r="10" spans="2:14" s="2" customFormat="1" ht="30" customHeight="1">
      <c r="B10" s="86">
        <v>1</v>
      </c>
      <c r="C10" s="8" t="s">
        <v>55</v>
      </c>
      <c r="D10" s="77" t="s">
        <v>64</v>
      </c>
      <c r="E10" s="67"/>
      <c r="F10" s="60" t="s">
        <v>39</v>
      </c>
      <c r="G10" s="59"/>
      <c r="H10" s="61" t="s">
        <v>40</v>
      </c>
      <c r="I10" s="68">
        <f>_xlfn.IFERROR((1/G10)*5*E10,0)</f>
        <v>0</v>
      </c>
      <c r="J10" s="74"/>
      <c r="K10" s="57"/>
      <c r="L10" s="23">
        <f>K10*200</f>
        <v>0</v>
      </c>
      <c r="M10" s="57"/>
      <c r="N10" s="23">
        <f>M10*8000</f>
        <v>0</v>
      </c>
    </row>
    <row r="11" spans="2:14" s="76" customFormat="1" ht="30" customHeight="1">
      <c r="B11" s="86">
        <v>2</v>
      </c>
      <c r="C11" s="8" t="s">
        <v>49</v>
      </c>
      <c r="D11" s="77" t="s">
        <v>65</v>
      </c>
      <c r="E11" s="57"/>
      <c r="F11" s="78" t="s">
        <v>39</v>
      </c>
      <c r="G11" s="79"/>
      <c r="H11" s="80" t="s">
        <v>40</v>
      </c>
      <c r="I11" s="23">
        <f aca="true" t="shared" si="0" ref="I11:I16">_xlfn.IFERROR((1/G11)*5*E11,0)</f>
        <v>0</v>
      </c>
      <c r="J11" s="74"/>
      <c r="K11" s="57"/>
      <c r="L11" s="23">
        <f aca="true" t="shared" si="1" ref="L11:L16">K11*200</f>
        <v>0</v>
      </c>
      <c r="M11" s="57"/>
      <c r="N11" s="23">
        <f aca="true" t="shared" si="2" ref="N11:N16">M11*8000</f>
        <v>0</v>
      </c>
    </row>
    <row r="12" spans="2:14" s="76" customFormat="1" ht="30" customHeight="1">
      <c r="B12" s="86">
        <v>3</v>
      </c>
      <c r="C12" s="8" t="s">
        <v>50</v>
      </c>
      <c r="D12" s="77" t="s">
        <v>66</v>
      </c>
      <c r="E12" s="57"/>
      <c r="F12" s="78" t="s">
        <v>39</v>
      </c>
      <c r="G12" s="79"/>
      <c r="H12" s="80" t="s">
        <v>40</v>
      </c>
      <c r="I12" s="23">
        <f t="shared" si="0"/>
        <v>0</v>
      </c>
      <c r="J12" s="74"/>
      <c r="K12" s="57"/>
      <c r="L12" s="23">
        <f t="shared" si="1"/>
        <v>0</v>
      </c>
      <c r="M12" s="57"/>
      <c r="N12" s="23">
        <f t="shared" si="2"/>
        <v>0</v>
      </c>
    </row>
    <row r="13" spans="2:14" s="76" customFormat="1" ht="30" customHeight="1">
      <c r="B13" s="86">
        <v>4</v>
      </c>
      <c r="C13" s="8" t="s">
        <v>51</v>
      </c>
      <c r="D13" s="77" t="s">
        <v>52</v>
      </c>
      <c r="E13" s="57"/>
      <c r="F13" s="78" t="s">
        <v>39</v>
      </c>
      <c r="G13" s="79"/>
      <c r="H13" s="80" t="s">
        <v>40</v>
      </c>
      <c r="I13" s="23">
        <f t="shared" si="0"/>
        <v>0</v>
      </c>
      <c r="J13" s="74"/>
      <c r="K13" s="57"/>
      <c r="L13" s="23">
        <f t="shared" si="1"/>
        <v>0</v>
      </c>
      <c r="M13" s="57"/>
      <c r="N13" s="23">
        <f t="shared" si="2"/>
        <v>0</v>
      </c>
    </row>
    <row r="14" spans="2:14" s="76" customFormat="1" ht="30" customHeight="1">
      <c r="B14" s="86">
        <v>5</v>
      </c>
      <c r="C14" s="8" t="s">
        <v>53</v>
      </c>
      <c r="D14" s="77" t="s">
        <v>54</v>
      </c>
      <c r="E14" s="69"/>
      <c r="F14" s="70" t="s">
        <v>39</v>
      </c>
      <c r="G14" s="71"/>
      <c r="H14" s="72" t="s">
        <v>40</v>
      </c>
      <c r="I14" s="73">
        <f t="shared" si="0"/>
        <v>0</v>
      </c>
      <c r="J14" s="74"/>
      <c r="K14" s="57"/>
      <c r="L14" s="23">
        <f t="shared" si="1"/>
        <v>0</v>
      </c>
      <c r="M14" s="57"/>
      <c r="N14" s="23">
        <f t="shared" si="2"/>
        <v>0</v>
      </c>
    </row>
    <row r="15" spans="2:14" s="81" customFormat="1" ht="30" customHeight="1">
      <c r="B15" s="86">
        <v>6</v>
      </c>
      <c r="C15" s="8" t="s">
        <v>56</v>
      </c>
      <c r="D15" s="77" t="s">
        <v>57</v>
      </c>
      <c r="E15" s="57"/>
      <c r="F15" s="78" t="s">
        <v>39</v>
      </c>
      <c r="G15" s="79"/>
      <c r="H15" s="80" t="s">
        <v>40</v>
      </c>
      <c r="I15" s="23">
        <f t="shared" si="0"/>
        <v>0</v>
      </c>
      <c r="J15" s="74"/>
      <c r="K15" s="57"/>
      <c r="L15" s="23">
        <f t="shared" si="1"/>
        <v>0</v>
      </c>
      <c r="M15" s="57"/>
      <c r="N15" s="23">
        <f t="shared" si="2"/>
        <v>0</v>
      </c>
    </row>
    <row r="16" spans="2:14" s="65" customFormat="1" ht="30" customHeight="1" thickBot="1">
      <c r="B16" s="86">
        <v>7</v>
      </c>
      <c r="C16" s="8" t="s">
        <v>58</v>
      </c>
      <c r="D16" s="77" t="s">
        <v>59</v>
      </c>
      <c r="E16" s="69"/>
      <c r="F16" s="70" t="s">
        <v>39</v>
      </c>
      <c r="G16" s="71"/>
      <c r="H16" s="72" t="s">
        <v>40</v>
      </c>
      <c r="I16" s="73">
        <f t="shared" si="0"/>
        <v>0</v>
      </c>
      <c r="J16" s="74"/>
      <c r="K16" s="57"/>
      <c r="L16" s="23">
        <f t="shared" si="1"/>
        <v>0</v>
      </c>
      <c r="M16" s="57"/>
      <c r="N16" s="23">
        <f t="shared" si="2"/>
        <v>0</v>
      </c>
    </row>
    <row r="17" spans="2:14" s="2" customFormat="1" ht="30" customHeight="1" thickBot="1">
      <c r="B17" s="112" t="s">
        <v>31</v>
      </c>
      <c r="C17" s="113"/>
      <c r="D17" s="113"/>
      <c r="E17" s="20"/>
      <c r="F17" s="19"/>
      <c r="G17" s="19"/>
      <c r="H17" s="19"/>
      <c r="I17" s="24">
        <f>SUM(I10:I16)</f>
        <v>0</v>
      </c>
      <c r="J17" s="75"/>
      <c r="K17" s="18"/>
      <c r="L17" s="24">
        <f>SUM(L10:L16)</f>
        <v>0</v>
      </c>
      <c r="M17" s="18"/>
      <c r="N17" s="24">
        <f>SUM(N10:N16)</f>
        <v>0</v>
      </c>
    </row>
    <row r="18" spans="2:14" ht="30.75" thickBot="1">
      <c r="B18" s="2"/>
      <c r="C18" s="2"/>
      <c r="D18" s="2"/>
      <c r="E18" s="2"/>
      <c r="F18" s="2"/>
      <c r="G18" s="58"/>
      <c r="H18" s="58"/>
      <c r="I18" s="22" t="s">
        <v>21</v>
      </c>
      <c r="J18" s="33"/>
      <c r="L18" s="22" t="s">
        <v>21</v>
      </c>
      <c r="M18" s="64"/>
      <c r="N18" s="22" t="s">
        <v>21</v>
      </c>
    </row>
    <row r="19" spans="2:14" ht="15.75" thickBot="1">
      <c r="B19" s="2"/>
      <c r="C19" s="2"/>
      <c r="D19" s="2"/>
      <c r="E19" s="2"/>
      <c r="F19" s="2"/>
      <c r="G19" s="58"/>
      <c r="H19" s="58"/>
      <c r="I19" s="28"/>
      <c r="J19" s="28"/>
      <c r="K19" s="2"/>
      <c r="L19" s="28"/>
      <c r="M19" s="2"/>
      <c r="N19" s="28"/>
    </row>
    <row r="20" spans="2:12" s="2" customFormat="1" ht="33.75" customHeight="1" thickBot="1">
      <c r="B20" s="106" t="s">
        <v>62</v>
      </c>
      <c r="C20" s="107"/>
      <c r="D20" s="107"/>
      <c r="E20" s="107"/>
      <c r="F20" s="107"/>
      <c r="G20" s="107"/>
      <c r="H20" s="108"/>
      <c r="I20" s="35">
        <f>I17+L17+N17</f>
        <v>0</v>
      </c>
      <c r="J20" s="37"/>
      <c r="K20" s="36" t="s">
        <v>27</v>
      </c>
      <c r="L20" s="4"/>
    </row>
    <row r="21" spans="7:12" s="2" customFormat="1" ht="30.6" customHeight="1">
      <c r="G21" s="58"/>
      <c r="H21" s="58"/>
      <c r="L21" s="4"/>
    </row>
    <row r="22" spans="2:14" s="2" customFormat="1" ht="18" customHeight="1">
      <c r="B22" s="17"/>
      <c r="C22" s="1"/>
      <c r="D22" s="1"/>
      <c r="E22" s="1"/>
      <c r="F22" s="1"/>
      <c r="G22" s="1"/>
      <c r="H22" s="1"/>
      <c r="I22" s="1"/>
      <c r="J22" s="1"/>
      <c r="K22" s="1"/>
      <c r="L22" s="5"/>
      <c r="M22" s="1"/>
      <c r="N22" s="1"/>
    </row>
    <row r="23" spans="2:14" s="2" customFormat="1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5"/>
      <c r="M23" s="1"/>
      <c r="N23" s="1"/>
    </row>
    <row r="24" ht="18" customHeight="1"/>
  </sheetData>
  <sheetProtection algorithmName="SHA-512" hashValue="f4a2nf3krVgPNBuwXaTerM9NkuDQ/Ig+tyHW9rnUmey25GsvVOFzB24DUdOVP7vHzkh0U32xpYUc16o43oD3AQ==" saltValue="cQ1zxJSQfcFlOl/9FszC6g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20:H20"/>
    <mergeCell ref="B7:D7"/>
    <mergeCell ref="B4:C4"/>
    <mergeCell ref="B17:D17"/>
    <mergeCell ref="C8:C9"/>
    <mergeCell ref="D8:D9"/>
    <mergeCell ref="E8:E9"/>
    <mergeCell ref="B8:B9"/>
    <mergeCell ref="F8:H9"/>
    <mergeCell ref="E7:I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2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2021-05-06T10:00:40Z</cp:lastPrinted>
  <dcterms:created xsi:type="dcterms:W3CDTF">2019-10-21T13:53:46Z</dcterms:created>
  <dcterms:modified xsi:type="dcterms:W3CDTF">2021-05-18T08:02:09Z</dcterms:modified>
  <cp:category/>
  <cp:version/>
  <cp:contentType/>
  <cp:contentStatus/>
</cp:coreProperties>
</file>