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  <sheet name="C - spotřební materiál" sheetId="4" r:id="rId4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3">'C - spotřební materiál'!$B$1:$H$36</definedName>
    <definedName name="_xlnm.Print_Area" localSheetId="0">'Souhrnný list'!$B$1:$H$14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<sst xmlns="http://schemas.openxmlformats.org/spreadsheetml/2006/main" count="129" uniqueCount="101">
  <si>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</si>
  <si>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</si>
  <si>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</si>
  <si>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</si>
  <si>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</si>
  <si>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</si>
  <si>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</si>
  <si>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</si>
  <si>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</si>
  <si>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</si>
  <si>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</si>
  <si>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</si>
  <si>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</si>
  <si>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</si>
  <si>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</si>
  <si>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</si>
  <si>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</si>
  <si>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</si>
  <si>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</si>
  <si>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</si>
  <si>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</si>
  <si>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</si>
  <si>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</si>
  <si>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</si>
  <si>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</si>
  <si>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</si>
  <si>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</si>
  <si>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</si>
  <si>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</si>
  <si>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</si>
  <si>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</si>
  <si>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</si>
  <si>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</si>
  <si>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</si>
  <si>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</si>
  <si>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</si>
  <si>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</si>
  <si>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</si>
  <si>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</si>
  <si>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</si>
  <si>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</si>
  <si>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</si>
  <si>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</si>
  <si>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</si>
  <si>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</si>
  <si>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</si>
  <si>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</si>
  <si>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</si>
  <si>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</si>
  <si>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</si>
  <si>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</si>
  <si>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Uvedené ceny platí pro servisní práce
na 1 ks daného zařízení.</t>
  </si>
  <si>
    <t>Artroskopická věž pro Oblastní nemocnici Náchod</t>
  </si>
  <si>
    <t>T-0850</t>
  </si>
  <si>
    <t>endoskopická věž artroskopická vč. příslušenství</t>
  </si>
  <si>
    <t>c) Nabídková cena C - cena za spotřební materiál</t>
  </si>
  <si>
    <t>Počet ASK/den</t>
  </si>
  <si>
    <t>Počet ASK výkonů v rámci 1 operačního dne.</t>
  </si>
  <si>
    <t>Operační dny/týden</t>
  </si>
  <si>
    <t>Průměrný počet operačních dnů v týdnu.</t>
  </si>
  <si>
    <t>Průměrný počet měsíců, ve kterém jsou splněna kritéria výše.</t>
  </si>
  <si>
    <t>Složitá ASK ramene/rok</t>
  </si>
  <si>
    <t>Přibližný odhad počtu rekonstrukcí ramene (započítán shaver i koagulace).</t>
  </si>
  <si>
    <t>ACL/rok</t>
  </si>
  <si>
    <t>Přibližný odhad počtu rekonstrukcí ACL (započítán shaver).</t>
  </si>
  <si>
    <t>Prostá ASK</t>
  </si>
  <si>
    <t>Diagnostická artroskopie a artroskopie bez použití shaveru a koagulace.</t>
  </si>
  <si>
    <t>Počet operačních dní/rok</t>
  </si>
  <si>
    <t>Počet ASK/rok</t>
  </si>
  <si>
    <t>Shaver</t>
  </si>
  <si>
    <t>náklady na frézy</t>
  </si>
  <si>
    <t>cena za frézu * počet použití za rok</t>
  </si>
  <si>
    <t>Koagulace</t>
  </si>
  <si>
    <t>náklady na bipolární elektrody</t>
  </si>
  <si>
    <t>cena za elektrodu * počet použití za rok</t>
  </si>
  <si>
    <t>ASK Pumpa</t>
  </si>
  <si>
    <t>náklady na denní set</t>
  </si>
  <si>
    <t>cena za denní set * počet použití za rok</t>
  </si>
  <si>
    <t>náklady na pacientský set</t>
  </si>
  <si>
    <t>suma nákladů jednotlivých položek</t>
  </si>
  <si>
    <t>cena za rok * 5</t>
  </si>
  <si>
    <t>Fréza - jednorázová pomůcka</t>
  </si>
  <si>
    <t>Elektroda - jednorázová pomůcka</t>
  </si>
  <si>
    <t xml:space="preserve">Denní set - hadicový set na 24 hodin </t>
  </si>
  <si>
    <t>Pacientský set - jednorázová pomůcka</t>
  </si>
  <si>
    <t>Struktura a počty výkonů jsou stanoveny zadavatelem bez možnosti měnit tyto hodnoty účastníkem.</t>
  </si>
  <si>
    <t>Cena za 1 ks spotřebního materiálu
[Kč bez DPH]</t>
  </si>
  <si>
    <t>Počet použití za rok</t>
  </si>
  <si>
    <t>Název spotřebního materiálu</t>
  </si>
  <si>
    <t>Počet měsíců provozu/rok</t>
  </si>
  <si>
    <t>Náklady na rok
[Kč bez DPH]</t>
  </si>
  <si>
    <t>Poznámka</t>
  </si>
  <si>
    <t>Název spotřebního materiálu (náklady)</t>
  </si>
  <si>
    <t>cena za pac. set * počet použití za rok</t>
  </si>
  <si>
    <t>Náklady za unikátní spotřební materiál CELKEM / ROK</t>
  </si>
  <si>
    <t>Účastník vyplní pouze žlutě označená pole.</t>
  </si>
  <si>
    <t>Počet použitého unikátního spotřebního materiálu je stanovený zadavatelem bez možnosti měnit tyto hodnoty účastníkem. Účastník doplní do tabulky spotřebního materiálu jeho cenu (žlutě označená pole) a výpočet bude proveden dle zadavatelem zadaných vzorců.</t>
  </si>
  <si>
    <t>Celkem náklady za 60 měsíců</t>
  </si>
  <si>
    <t>Výpočet nákladů za 60 měsíců ve spotřebním materiálu, které účastník zahrnul do výpočtu ceny zakázky</t>
  </si>
  <si>
    <r>
      <t xml:space="preserve">Nabídková cena C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</si>
  <si>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Roční náklady na pravidelnou bezpečnostní technickou kontrolu (BTK) za 1 ks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</si>
</sst>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name val="Arial"/>
      <family val="2"/>
    </font>
    <font>
      <b/>
      <sz val="12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4" fontId="3" fillId="2" borderId="14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" fontId="10" fillId="2" borderId="19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10" fillId="4" borderId="19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1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6" borderId="24" xfId="0" applyFont="1" applyFill="1" applyBorder="1" applyAlignment="1">
      <alignment horizontal="center" wrapText="1"/>
    </xf>
    <xf numFmtId="4" fontId="5" fillId="2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1" fontId="4" fillId="5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4" fontId="5" fillId="7" borderId="8" xfId="0" applyNumberFormat="1" applyFont="1" applyFill="1" applyBorder="1" applyAlignment="1" applyProtection="1">
      <alignment horizontal="right" vertical="center"/>
      <protection locked="0"/>
    </xf>
    <xf numFmtId="2" fontId="5" fillId="7" borderId="29" xfId="0" applyNumberFormat="1" applyFont="1" applyFill="1" applyBorder="1" applyAlignment="1" applyProtection="1">
      <alignment horizontal="right" vertical="center" wrapText="1"/>
      <protection/>
    </xf>
    <xf numFmtId="2" fontId="5" fillId="7" borderId="7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0" xfId="0" applyNumberFormat="1" applyFont="1" applyFill="1" applyBorder="1" applyAlignment="1" applyProtection="1">
      <alignment horizontal="left" vertical="center" wrapText="1"/>
      <protection/>
    </xf>
    <xf numFmtId="4" fontId="5" fillId="2" borderId="10" xfId="0" applyNumberFormat="1" applyFont="1" applyFill="1" applyBorder="1" applyAlignment="1">
      <alignment vertical="center"/>
    </xf>
    <xf numFmtId="4" fontId="5" fillId="7" borderId="31" xfId="0" applyNumberFormat="1" applyFont="1" applyFill="1" applyBorder="1" applyAlignment="1" applyProtection="1">
      <alignment horizontal="right" vertical="center"/>
      <protection locked="0"/>
    </xf>
    <xf numFmtId="4" fontId="5" fillId="2" borderId="32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4" fillId="3" borderId="21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14" fontId="3" fillId="2" borderId="1" xfId="0" applyNumberFormat="1" applyFont="1" applyFill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9" fillId="4" borderId="46" xfId="0" applyFont="1" applyFill="1" applyBorder="1" applyAlignment="1">
      <alignment horizontal="justify" vertical="center" wrapText="1"/>
    </xf>
    <xf numFmtId="0" fontId="9" fillId="4" borderId="47" xfId="0" applyFont="1" applyFill="1" applyBorder="1" applyAlignment="1">
      <alignment horizontal="justify" vertic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52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9" fillId="4" borderId="62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 applyProtection="1">
      <alignment horizontal="left" vertical="center" wrapText="1"/>
      <protection/>
    </xf>
    <xf numFmtId="0" fontId="9" fillId="4" borderId="63" xfId="0" applyFont="1" applyFill="1" applyBorder="1" applyAlignment="1" applyProtection="1">
      <alignment horizontal="left" vertical="center" wrapText="1"/>
      <protection/>
    </xf>
    <xf numFmtId="0" fontId="7" fillId="4" borderId="49" xfId="0" applyFont="1" applyFill="1" applyBorder="1" applyAlignment="1" applyProtection="1">
      <alignment horizontal="left" vertical="center" wrapText="1"/>
      <protection/>
    </xf>
    <xf numFmtId="0" fontId="7" fillId="4" borderId="51" xfId="0" applyFont="1" applyFill="1" applyBorder="1" applyAlignment="1" applyProtection="1">
      <alignment horizontal="left" vertical="center" wrapText="1"/>
      <protection/>
    </xf>
    <xf numFmtId="0" fontId="7" fillId="4" borderId="50" xfId="0" applyFont="1" applyFill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164" fontId="4" fillId="3" borderId="29" xfId="0" applyNumberFormat="1" applyFont="1" applyFill="1" applyBorder="1" applyAlignment="1" applyProtection="1">
      <alignment horizontal="right" vertical="center" indent="1"/>
      <protection/>
    </xf>
    <xf numFmtId="164" fontId="4" fillId="3" borderId="30" xfId="0" applyNumberFormat="1" applyFont="1" applyFill="1" applyBorder="1" applyAlignment="1" applyProtection="1">
      <alignment horizontal="right" vertical="center" indent="1"/>
      <protection/>
    </xf>
    <xf numFmtId="0" fontId="4" fillId="3" borderId="63" xfId="0" applyFont="1" applyFill="1" applyBorder="1" applyAlignment="1" applyProtection="1">
      <alignment horizontal="left" vertical="center" wrapText="1"/>
      <protection/>
    </xf>
    <xf numFmtId="0" fontId="4" fillId="3" borderId="10" xfId="0" applyFont="1" applyFill="1" applyBorder="1" applyAlignment="1" applyProtection="1">
      <alignment horizontal="left" vertical="center" wrapText="1"/>
      <protection/>
    </xf>
    <xf numFmtId="164" fontId="3" fillId="2" borderId="65" xfId="0" applyNumberFormat="1" applyFont="1" applyFill="1" applyBorder="1" applyAlignment="1" applyProtection="1">
      <alignment horizontal="right" vertical="center" indent="1"/>
      <protection/>
    </xf>
    <xf numFmtId="164" fontId="3" fillId="2" borderId="66" xfId="0" applyNumberFormat="1" applyFont="1" applyFill="1" applyBorder="1" applyAlignment="1" applyProtection="1">
      <alignment horizontal="right" vertical="center" indent="1"/>
      <protection/>
    </xf>
    <xf numFmtId="164" fontId="3" fillId="2" borderId="3" xfId="0" applyNumberFormat="1" applyFont="1" applyFill="1" applyBorder="1" applyAlignment="1" applyProtection="1">
      <alignment horizontal="right" vertical="center" indent="1"/>
      <protection/>
    </xf>
    <xf numFmtId="164" fontId="3" fillId="2" borderId="4" xfId="0" applyNumberFormat="1" applyFont="1" applyFill="1" applyBorder="1" applyAlignment="1" applyProtection="1">
      <alignment horizontal="right" vertical="center" indent="1"/>
      <protection/>
    </xf>
    <xf numFmtId="164" fontId="7" fillId="4" borderId="65" xfId="0" applyNumberFormat="1" applyFont="1" applyFill="1" applyBorder="1" applyAlignment="1" applyProtection="1">
      <alignment horizontal="right" vertical="center" indent="1"/>
      <protection/>
    </xf>
    <xf numFmtId="164" fontId="7" fillId="4" borderId="66" xfId="0" applyNumberFormat="1" applyFont="1" applyFill="1" applyBorder="1" applyAlignment="1" applyProtection="1">
      <alignment horizontal="right" vertical="center" inden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9" fillId="4" borderId="10" xfId="0" applyFont="1" applyFill="1" applyBorder="1" applyAlignment="1" applyProtection="1">
      <alignment horizontal="left" vertical="center" wrapText="1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63" xfId="0" applyFont="1" applyFill="1" applyBorder="1" applyAlignment="1" applyProtection="1">
      <alignment horizontal="center" vertical="center"/>
      <protection/>
    </xf>
    <xf numFmtId="0" fontId="4" fillId="3" borderId="63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164" fontId="3" fillId="7" borderId="3" xfId="0" applyNumberFormat="1" applyFont="1" applyFill="1" applyBorder="1" applyAlignment="1" applyProtection="1">
      <alignment horizontal="right" vertical="center" indent="1"/>
      <protection locked="0"/>
    </xf>
    <xf numFmtId="164" fontId="3" fillId="7" borderId="4" xfId="0" applyNumberFormat="1" applyFont="1" applyFill="1" applyBorder="1" applyAlignment="1" applyProtection="1">
      <alignment horizontal="right" vertical="center" indent="1"/>
      <protection locked="0"/>
    </xf>
    <xf numFmtId="164" fontId="3" fillId="7" borderId="65" xfId="0" applyNumberFormat="1" applyFont="1" applyFill="1" applyBorder="1" applyAlignment="1" applyProtection="1">
      <alignment horizontal="right" vertical="center" indent="1"/>
      <protection locked="0"/>
    </xf>
    <xf numFmtId="164" fontId="3" fillId="7" borderId="66" xfId="0" applyNumberFormat="1" applyFont="1" applyFill="1" applyBorder="1" applyAlignment="1" applyProtection="1">
      <alignment horizontal="right" vertical="center" indent="1"/>
      <protection locked="0"/>
    </xf>
    <xf numFmtId="0" fontId="3" fillId="0" borderId="67" xfId="0" applyFont="1" applyBorder="1" applyAlignment="1" applyProtection="1">
      <alignment vertical="center" wrapText="1"/>
      <protection/>
    </xf>
    <xf numFmtId="0" fontId="3" fillId="0" borderId="6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43" xfId="0" applyFont="1" applyFill="1" applyBorder="1" applyAlignment="1" applyProtection="1">
      <alignment horizontal="left" vertical="center"/>
      <protection/>
    </xf>
    <xf numFmtId="0" fontId="4" fillId="3" borderId="8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5"/>
  <sheetViews>
    <sheetView tabSelected="1" workbookViewId="0" topLeftCell="A1">
      <selection activeCell="B8" sqref="B8:D8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2" t="s">
        <v>28</v>
      </c>
      <c r="C1" s="92"/>
      <c r="D1" s="92"/>
      <c r="E1" s="92"/>
      <c r="F1" s="92"/>
      <c r="G1" s="92"/>
      <c r="H1" s="92"/>
    </row>
    <row r="2" spans="2:8" s="2" customFormat="1" ht="30" customHeight="1">
      <c r="B2" s="91" t="s">
        <v>4</v>
      </c>
      <c r="C2" s="91"/>
      <c r="D2" s="93" t="s">
        <v>52</v>
      </c>
      <c r="E2" s="93"/>
      <c r="F2" s="93"/>
      <c r="G2" s="93"/>
      <c r="H2" s="93"/>
    </row>
    <row r="3" spans="2:8" s="2" customFormat="1" ht="15">
      <c r="B3" s="91" t="s">
        <v>0</v>
      </c>
      <c r="C3" s="91"/>
      <c r="D3" s="94" t="s">
        <v>1</v>
      </c>
      <c r="E3" s="94"/>
      <c r="F3" s="94"/>
      <c r="G3" s="94"/>
      <c r="H3" s="94"/>
    </row>
    <row r="4" spans="2:8" s="2" customFormat="1" ht="15">
      <c r="B4" s="91" t="s">
        <v>25</v>
      </c>
      <c r="C4" s="91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1"/>
      <c r="H6" s="21"/>
    </row>
    <row r="7" spans="2:8" s="2" customFormat="1" ht="21" customHeight="1">
      <c r="B7" s="99" t="s">
        <v>29</v>
      </c>
      <c r="C7" s="100"/>
      <c r="D7" s="101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99" t="s">
        <v>30</v>
      </c>
      <c r="C8" s="100"/>
      <c r="D8" s="101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102" t="s">
        <v>34</v>
      </c>
      <c r="D9" s="103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104" t="s">
        <v>45</v>
      </c>
      <c r="D10" s="105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104" t="s">
        <v>46</v>
      </c>
      <c r="D11" s="105"/>
      <c r="E11" s="45">
        <f>'B - servisní práce'!N11</f>
        <v>0</v>
      </c>
      <c r="F11" s="45">
        <f t="shared" si="0"/>
        <v>0</v>
      </c>
      <c r="G11" s="48"/>
      <c r="H11" s="49"/>
    </row>
    <row r="12" spans="2:8" s="78" customFormat="1" ht="21" customHeight="1">
      <c r="B12" s="99" t="s">
        <v>99</v>
      </c>
      <c r="C12" s="100"/>
      <c r="D12" s="101"/>
      <c r="E12" s="44">
        <f>'C - spotřební materiál'!D36</f>
        <v>0</v>
      </c>
      <c r="F12" s="50">
        <f>E12*1.21</f>
        <v>0</v>
      </c>
      <c r="G12" s="48"/>
      <c r="H12" s="49"/>
    </row>
    <row r="13" spans="2:8" s="2" customFormat="1" ht="36" customHeight="1">
      <c r="B13" s="95" t="s">
        <v>37</v>
      </c>
      <c r="C13" s="96"/>
      <c r="D13" s="97"/>
      <c r="E13" s="51">
        <f>E7+E8+E12</f>
        <v>0</v>
      </c>
      <c r="F13" s="51">
        <f>F7+F8+F12</f>
        <v>0</v>
      </c>
      <c r="G13" s="48"/>
      <c r="H13" s="49"/>
    </row>
    <row r="14" spans="2:8" ht="30.6" customHeight="1">
      <c r="B14" s="2"/>
      <c r="C14" s="98"/>
      <c r="D14" s="98"/>
      <c r="E14" s="2"/>
      <c r="F14" s="4"/>
      <c r="G14" s="2"/>
      <c r="H14" s="2"/>
    </row>
    <row r="15" spans="2:8" ht="15">
      <c r="B15" s="2"/>
      <c r="C15" s="98"/>
      <c r="D15" s="98"/>
      <c r="E15" s="2"/>
      <c r="F15" s="4"/>
      <c r="G15" s="2"/>
      <c r="H15" s="2"/>
    </row>
  </sheetData>
  <sheetProtection algorithmName="SHA-512" hashValue="6ta8Pj1MDjnjOUUMIUfFtXogfqsAIhhvLNjJpghMxj2kJa5GhvyFQ0KLDPiLu+F1SP7BwufsbwhK11/9gKNlVQ==" saltValue="pQeg3oodyLKSw59Bwd3EpQ==" spinCount="100000" sheet="1" formatColumns="0" formatRows="0"/>
  <mergeCells count="15">
    <mergeCell ref="B13:D13"/>
    <mergeCell ref="C14:D14"/>
    <mergeCell ref="C15:D15"/>
    <mergeCell ref="B7:D7"/>
    <mergeCell ref="B8:D8"/>
    <mergeCell ref="C9:D9"/>
    <mergeCell ref="C10:D10"/>
    <mergeCell ref="C11:D11"/>
    <mergeCell ref="B12:D12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zoomScale="110" zoomScaleNormal="110"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31.421875" style="1" customWidth="1"/>
    <col min="5" max="5" width="5.421875" style="1" customWidth="1"/>
    <col min="6" max="6" width="10.0039062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30" customHeight="1">
      <c r="B2" s="91" t="s">
        <v>4</v>
      </c>
      <c r="C2" s="91"/>
      <c r="D2" s="93" t="str">
        <f>'Souhrnný list'!D2:H2</f>
        <v>Artroskopická věž pro Oblastní nemocnici Náchod</v>
      </c>
      <c r="E2" s="93"/>
      <c r="F2" s="93"/>
      <c r="G2" s="93"/>
      <c r="H2" s="93"/>
      <c r="I2" s="93"/>
      <c r="J2" s="93"/>
      <c r="K2" s="93"/>
    </row>
    <row r="3" spans="2:11" ht="15">
      <c r="B3" s="91" t="s">
        <v>0</v>
      </c>
      <c r="C3" s="91"/>
      <c r="D3" s="94" t="s">
        <v>1</v>
      </c>
      <c r="E3" s="94"/>
      <c r="F3" s="94"/>
      <c r="G3" s="94"/>
      <c r="H3" s="94"/>
      <c r="I3" s="94"/>
      <c r="J3" s="94"/>
      <c r="K3" s="94"/>
    </row>
    <row r="4" spans="2:11" ht="15">
      <c r="B4" s="91" t="s">
        <v>25</v>
      </c>
      <c r="C4" s="91"/>
      <c r="D4" s="39">
        <f>'Souhrnný list'!D4</f>
        <v>0</v>
      </c>
      <c r="E4" s="107" t="str">
        <f>'Souhrnný list'!E4</f>
        <v>IČO:</v>
      </c>
      <c r="F4" s="108"/>
      <c r="G4" s="107" t="str">
        <f>'Souhrnný list'!F4</f>
        <v>DIČ:</v>
      </c>
      <c r="H4" s="108"/>
      <c r="I4" s="109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5"/>
      <c r="J6" s="6" t="s">
        <v>14</v>
      </c>
      <c r="K6" s="6" t="s">
        <v>18</v>
      </c>
    </row>
    <row r="7" spans="2:11" ht="30" customHeight="1">
      <c r="B7" s="9">
        <v>1</v>
      </c>
      <c r="C7" s="8" t="s">
        <v>53</v>
      </c>
      <c r="D7" s="63" t="s">
        <v>54</v>
      </c>
      <c r="E7" s="9" t="s">
        <v>10</v>
      </c>
      <c r="F7" s="10">
        <v>1</v>
      </c>
      <c r="G7" s="55"/>
      <c r="H7" s="11">
        <f>F7*G7</f>
        <v>0</v>
      </c>
      <c r="I7" s="16"/>
      <c r="J7" s="55">
        <v>21</v>
      </c>
      <c r="K7" s="11">
        <f>H7*((100+J7)/100)</f>
        <v>0</v>
      </c>
    </row>
    <row r="8" spans="2:11" ht="30" customHeight="1">
      <c r="B8" s="64" t="s">
        <v>15</v>
      </c>
      <c r="C8" s="65"/>
      <c r="D8" s="65"/>
      <c r="E8" s="66"/>
      <c r="F8" s="66"/>
      <c r="G8" s="12" t="s">
        <v>16</v>
      </c>
      <c r="H8" s="13">
        <f>SUM(H7:H7)</f>
        <v>0</v>
      </c>
      <c r="I8" s="14"/>
      <c r="J8" s="12" t="s">
        <v>17</v>
      </c>
      <c r="K8" s="13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1.5" customHeight="1">
      <c r="B11" s="106" t="s">
        <v>49</v>
      </c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IWGTx2ulxRobC0O1YVAieNsPn2UETYqkRLQO0kiZGHjISjpUr0lFULVGXCQ1H5bp8cu2JXGslOKbjMlhpzt4Zw==" saltValue="pZEGRV42qqvPwIkbTvvQ3g==" spinCount="100000" sheet="1" formatColumns="0" formatRows="0"/>
  <mergeCells count="9">
    <mergeCell ref="B11:K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zoomScale="110" zoomScaleNormal="110" workbookViewId="0" topLeftCell="A1">
      <selection activeCell="M10" sqref="M10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31.421875" style="1" customWidth="1"/>
    <col min="5" max="5" width="14.421875" style="1" customWidth="1"/>
    <col min="6" max="6" width="5.00390625" style="1" bestFit="1" customWidth="1"/>
    <col min="7" max="7" width="4.8515625" style="1" customWidth="1"/>
    <col min="8" max="8" width="5.140625" style="1" bestFit="1" customWidth="1"/>
    <col min="9" max="9" width="17.8515625" style="1" customWidth="1"/>
    <col min="10" max="10" width="1.1484375" style="1" customWidth="1"/>
    <col min="11" max="11" width="14.421875" style="1" customWidth="1"/>
    <col min="12" max="12" width="17.8515625" style="5" customWidth="1"/>
    <col min="13" max="13" width="14.421875" style="1" customWidth="1"/>
    <col min="14" max="14" width="17.8515625" style="1" customWidth="1"/>
    <col min="15" max="15" width="17.8515625" style="2" customWidth="1"/>
    <col min="16" max="16384" width="8.8515625" style="1" customWidth="1"/>
  </cols>
  <sheetData>
    <row r="1" spans="2:14" ht="45" customHeight="1">
      <c r="B1" s="92" t="s">
        <v>26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30" customHeight="1">
      <c r="B2" s="91" t="s">
        <v>4</v>
      </c>
      <c r="C2" s="91"/>
      <c r="D2" s="120" t="str">
        <f>'Souhrnný list'!D2:H2</f>
        <v>Artroskopická věž pro Oblastní nemocnici Náchod</v>
      </c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2:14" ht="15">
      <c r="B3" s="91" t="s">
        <v>0</v>
      </c>
      <c r="C3" s="91"/>
      <c r="D3" s="123" t="s">
        <v>1</v>
      </c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2:14" ht="15">
      <c r="B4" s="91" t="s">
        <v>25</v>
      </c>
      <c r="C4" s="91"/>
      <c r="D4" s="37">
        <f>'Souhrnný list'!D4</f>
        <v>0</v>
      </c>
      <c r="E4" s="57" t="str">
        <f>'Souhrnný list'!E4</f>
        <v>IČO:</v>
      </c>
      <c r="F4" s="110" t="str">
        <f>'Souhrnný list'!F4</f>
        <v>DIČ:</v>
      </c>
      <c r="G4" s="112"/>
      <c r="H4" s="112"/>
      <c r="I4" s="112"/>
      <c r="J4" s="58"/>
      <c r="K4" s="33" t="s">
        <v>5</v>
      </c>
      <c r="L4" s="38">
        <f>'Souhrnný list'!H4</f>
        <v>0</v>
      </c>
      <c r="M4" s="110"/>
      <c r="N4" s="111"/>
    </row>
    <row r="5" spans="2:14" ht="14.45" customHeight="1" thickBot="1">
      <c r="B5" s="2"/>
      <c r="C5" s="2"/>
      <c r="D5" s="2"/>
      <c r="E5" s="2"/>
      <c r="F5" s="2"/>
      <c r="G5" s="56"/>
      <c r="H5" s="56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17" t="s">
        <v>100</v>
      </c>
      <c r="F6" s="119"/>
      <c r="G6" s="119"/>
      <c r="H6" s="119"/>
      <c r="I6" s="118"/>
      <c r="J6" s="28"/>
      <c r="K6" s="117" t="s">
        <v>32</v>
      </c>
      <c r="L6" s="118"/>
      <c r="M6" s="117" t="s">
        <v>33</v>
      </c>
      <c r="N6" s="118"/>
    </row>
    <row r="7" spans="2:14" s="2" customFormat="1" ht="45" customHeight="1" thickBot="1">
      <c r="B7" s="129" t="s">
        <v>51</v>
      </c>
      <c r="C7" s="130"/>
      <c r="D7" s="131"/>
      <c r="E7" s="113" t="s">
        <v>47</v>
      </c>
      <c r="F7" s="147"/>
      <c r="G7" s="147"/>
      <c r="H7" s="147"/>
      <c r="I7" s="114"/>
      <c r="J7" s="29"/>
      <c r="K7" s="113" t="s">
        <v>22</v>
      </c>
      <c r="L7" s="114"/>
      <c r="M7" s="113" t="s">
        <v>48</v>
      </c>
      <c r="N7" s="114"/>
    </row>
    <row r="8" spans="2:14" s="2" customFormat="1" ht="15" customHeight="1">
      <c r="B8" s="139" t="s">
        <v>2</v>
      </c>
      <c r="C8" s="134" t="s">
        <v>3</v>
      </c>
      <c r="D8" s="136" t="s">
        <v>6</v>
      </c>
      <c r="E8" s="115" t="s">
        <v>42</v>
      </c>
      <c r="F8" s="141" t="s">
        <v>38</v>
      </c>
      <c r="G8" s="142"/>
      <c r="H8" s="143"/>
      <c r="I8" s="67" t="s">
        <v>21</v>
      </c>
      <c r="J8" s="30"/>
      <c r="K8" s="115" t="s">
        <v>23</v>
      </c>
      <c r="L8" s="67" t="s">
        <v>21</v>
      </c>
      <c r="M8" s="115" t="s">
        <v>24</v>
      </c>
      <c r="N8" s="67" t="s">
        <v>21</v>
      </c>
    </row>
    <row r="9" spans="2:14" s="2" customFormat="1" ht="57" customHeight="1" thickBot="1">
      <c r="B9" s="140"/>
      <c r="C9" s="135"/>
      <c r="D9" s="137"/>
      <c r="E9" s="138"/>
      <c r="F9" s="144"/>
      <c r="G9" s="145"/>
      <c r="H9" s="146"/>
      <c r="I9" s="60" t="s">
        <v>41</v>
      </c>
      <c r="J9" s="31"/>
      <c r="K9" s="116"/>
      <c r="L9" s="24" t="s">
        <v>43</v>
      </c>
      <c r="M9" s="116"/>
      <c r="N9" s="24" t="s">
        <v>44</v>
      </c>
    </row>
    <row r="10" spans="2:14" s="2" customFormat="1" ht="30" customHeight="1" thickBot="1">
      <c r="B10" s="68">
        <v>1</v>
      </c>
      <c r="C10" s="69" t="s">
        <v>53</v>
      </c>
      <c r="D10" s="63" t="s">
        <v>54</v>
      </c>
      <c r="E10" s="70"/>
      <c r="F10" s="71" t="s">
        <v>39</v>
      </c>
      <c r="G10" s="72"/>
      <c r="H10" s="73" t="s">
        <v>40</v>
      </c>
      <c r="I10" s="74">
        <f>_xlfn.IFERROR((1/G10)*5*E10,0)</f>
        <v>0</v>
      </c>
      <c r="J10" s="61"/>
      <c r="K10" s="75"/>
      <c r="L10" s="76">
        <f>K10*200</f>
        <v>0</v>
      </c>
      <c r="M10" s="75"/>
      <c r="N10" s="76">
        <f>M10*8000</f>
        <v>0</v>
      </c>
    </row>
    <row r="11" spans="2:14" s="2" customFormat="1" ht="30" customHeight="1" thickBot="1">
      <c r="B11" s="132" t="s">
        <v>31</v>
      </c>
      <c r="C11" s="133"/>
      <c r="D11" s="133"/>
      <c r="E11" s="20"/>
      <c r="F11" s="19"/>
      <c r="G11" s="19"/>
      <c r="H11" s="19"/>
      <c r="I11" s="23">
        <f>SUM(I10:I10)</f>
        <v>0</v>
      </c>
      <c r="J11" s="62"/>
      <c r="K11" s="18"/>
      <c r="L11" s="23">
        <f>SUM(L10:L10)</f>
        <v>0</v>
      </c>
      <c r="M11" s="18"/>
      <c r="N11" s="23">
        <f>SUM(N10:N10)</f>
        <v>0</v>
      </c>
    </row>
    <row r="12" spans="2:14" ht="30.75" thickBot="1">
      <c r="B12" s="2"/>
      <c r="C12" s="2"/>
      <c r="D12" s="2"/>
      <c r="E12" s="2"/>
      <c r="F12" s="2"/>
      <c r="G12" s="56"/>
      <c r="H12" s="56"/>
      <c r="I12" s="22" t="s">
        <v>21</v>
      </c>
      <c r="J12" s="32"/>
      <c r="L12" s="22" t="s">
        <v>21</v>
      </c>
      <c r="M12" s="59"/>
      <c r="N12" s="22" t="s">
        <v>21</v>
      </c>
    </row>
    <row r="13" spans="2:14" ht="15.75" thickBot="1">
      <c r="B13" s="2"/>
      <c r="C13" s="2"/>
      <c r="D13" s="2"/>
      <c r="E13" s="2"/>
      <c r="F13" s="2"/>
      <c r="G13" s="56"/>
      <c r="H13" s="56"/>
      <c r="I13" s="27"/>
      <c r="J13" s="27"/>
      <c r="K13" s="2"/>
      <c r="L13" s="27"/>
      <c r="M13" s="2"/>
      <c r="N13" s="27"/>
    </row>
    <row r="14" spans="2:12" s="2" customFormat="1" ht="33.75" customHeight="1" thickBot="1">
      <c r="B14" s="126" t="s">
        <v>50</v>
      </c>
      <c r="C14" s="127"/>
      <c r="D14" s="127"/>
      <c r="E14" s="127"/>
      <c r="F14" s="127"/>
      <c r="G14" s="127"/>
      <c r="H14" s="128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6"/>
      <c r="H15" s="56"/>
      <c r="L15" s="4"/>
    </row>
    <row r="16" spans="2:14" s="2" customFormat="1" ht="18" customHeight="1">
      <c r="B16" s="17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hZs010Eg3u5W/d6UQNW69x+wMrpfLckVxRgX3R/BhH04+JUdVp+n20oINP5UkQV8tNUfEKD/3Z5HxbMJ+vsuyA==" saltValue="IxkWnbtFZ+9NRtdZ+r7cPA==" spinCount="100000" sheet="1" formatColumns="0" formatRows="0"/>
  <mergeCells count="24">
    <mergeCell ref="B14:H14"/>
    <mergeCell ref="B7:D7"/>
    <mergeCell ref="B4:C4"/>
    <mergeCell ref="B11:D11"/>
    <mergeCell ref="C8:C9"/>
    <mergeCell ref="D8:D9"/>
    <mergeCell ref="E8:E9"/>
    <mergeCell ref="B8:B9"/>
    <mergeCell ref="F8:H9"/>
    <mergeCell ref="E7:I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2" r:id="rId1"/>
  <headerFooter>
    <oddHeader>&amp;LPříloha č. 5_b: Nabídková cena B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653D-6228-455A-B507-21877842E8BE}">
  <sheetPr>
    <pageSetUpPr fitToPage="1"/>
  </sheetPr>
  <dimension ref="A1:L37"/>
  <sheetViews>
    <sheetView zoomScale="110" zoomScaleNormal="110" workbookViewId="0" topLeftCell="A1">
      <selection activeCell="D7" sqref="D7"/>
    </sheetView>
  </sheetViews>
  <sheetFormatPr defaultColWidth="8.8515625" defaultRowHeight="15"/>
  <cols>
    <col min="1" max="1" width="2.8515625" style="77" customWidth="1"/>
    <col min="2" max="2" width="13.8515625" style="1" customWidth="1"/>
    <col min="3" max="3" width="20.00390625" style="1" customWidth="1"/>
    <col min="4" max="4" width="15.8515625" style="1" customWidth="1"/>
    <col min="5" max="5" width="10.00390625" style="1" customWidth="1"/>
    <col min="6" max="6" width="7.57421875" style="5" customWidth="1"/>
    <col min="7" max="7" width="9.7109375" style="1" customWidth="1"/>
    <col min="8" max="8" width="17.8515625" style="1" customWidth="1"/>
    <col min="9" max="9" width="53.57421875" style="77" customWidth="1"/>
    <col min="10" max="16384" width="8.8515625" style="1" customWidth="1"/>
  </cols>
  <sheetData>
    <row r="1" spans="2:8" ht="45" customHeight="1">
      <c r="B1" s="194" t="s">
        <v>55</v>
      </c>
      <c r="C1" s="194"/>
      <c r="D1" s="194"/>
      <c r="E1" s="194"/>
      <c r="F1" s="194"/>
      <c r="G1" s="194"/>
      <c r="H1" s="194"/>
    </row>
    <row r="2" spans="2:8" ht="30" customHeight="1">
      <c r="B2" s="81" t="s">
        <v>4</v>
      </c>
      <c r="C2" s="195" t="str">
        <f>'Souhrnný list'!D2</f>
        <v>Artroskopická věž pro Oblastní nemocnici Náchod</v>
      </c>
      <c r="D2" s="195"/>
      <c r="E2" s="195"/>
      <c r="F2" s="195"/>
      <c r="G2" s="195"/>
      <c r="H2" s="195"/>
    </row>
    <row r="3" spans="2:8" ht="15">
      <c r="B3" s="81" t="s">
        <v>0</v>
      </c>
      <c r="C3" s="196" t="s">
        <v>1</v>
      </c>
      <c r="D3" s="196"/>
      <c r="E3" s="196"/>
      <c r="F3" s="196"/>
      <c r="G3" s="196"/>
      <c r="H3" s="196"/>
    </row>
    <row r="4" spans="2:8" ht="15">
      <c r="B4" s="81" t="s">
        <v>25</v>
      </c>
      <c r="C4" s="82">
        <f>'Souhrnný list'!D4</f>
        <v>0</v>
      </c>
      <c r="D4" s="83" t="str">
        <f>'Souhrnný list'!E4</f>
        <v>IČO:</v>
      </c>
      <c r="E4" s="197" t="str">
        <f>'Souhrnný list'!F4</f>
        <v>DIČ:</v>
      </c>
      <c r="F4" s="198"/>
      <c r="G4" s="84" t="s">
        <v>5</v>
      </c>
      <c r="H4" s="85">
        <f>'Souhrnný list'!H4</f>
        <v>0</v>
      </c>
    </row>
    <row r="5" spans="1:9" s="80" customFormat="1" ht="46.5" customHeight="1" thickBot="1">
      <c r="A5" s="79"/>
      <c r="B5" s="202" t="s">
        <v>98</v>
      </c>
      <c r="C5" s="202"/>
      <c r="D5" s="202"/>
      <c r="E5" s="202"/>
      <c r="F5" s="202"/>
      <c r="G5" s="202"/>
      <c r="H5" s="202"/>
      <c r="I5" s="79"/>
    </row>
    <row r="6" spans="1:11" ht="30" customHeight="1">
      <c r="A6" s="77"/>
      <c r="B6" s="192" t="s">
        <v>56</v>
      </c>
      <c r="C6" s="193"/>
      <c r="D6" s="86">
        <v>4</v>
      </c>
      <c r="E6" s="203" t="s">
        <v>57</v>
      </c>
      <c r="F6" s="203"/>
      <c r="G6" s="203"/>
      <c r="H6" s="204"/>
      <c r="I6" s="77"/>
      <c r="J6" s="1"/>
      <c r="K6" s="1"/>
    </row>
    <row r="7" spans="1:11" ht="30" customHeight="1">
      <c r="A7" s="77"/>
      <c r="B7" s="176" t="s">
        <v>58</v>
      </c>
      <c r="C7" s="177"/>
      <c r="D7" s="87">
        <v>5</v>
      </c>
      <c r="E7" s="154" t="s">
        <v>59</v>
      </c>
      <c r="F7" s="154"/>
      <c r="G7" s="154"/>
      <c r="H7" s="182"/>
      <c r="I7" s="77"/>
      <c r="J7" s="1"/>
      <c r="K7" s="1"/>
    </row>
    <row r="8" spans="1:11" ht="30" customHeight="1">
      <c r="A8" s="77"/>
      <c r="B8" s="176" t="s">
        <v>89</v>
      </c>
      <c r="C8" s="177"/>
      <c r="D8" s="87">
        <v>12</v>
      </c>
      <c r="E8" s="154" t="s">
        <v>60</v>
      </c>
      <c r="F8" s="154"/>
      <c r="G8" s="154"/>
      <c r="H8" s="182"/>
      <c r="I8" s="77"/>
      <c r="J8" s="1"/>
      <c r="K8" s="1"/>
    </row>
    <row r="9" spans="1:11" ht="30" customHeight="1">
      <c r="A9" s="77"/>
      <c r="B9" s="176" t="s">
        <v>61</v>
      </c>
      <c r="C9" s="177"/>
      <c r="D9" s="87">
        <v>110</v>
      </c>
      <c r="E9" s="154" t="s">
        <v>62</v>
      </c>
      <c r="F9" s="154"/>
      <c r="G9" s="154"/>
      <c r="H9" s="182"/>
      <c r="I9" s="77"/>
      <c r="J9" s="1"/>
      <c r="K9" s="1"/>
    </row>
    <row r="10" spans="1:11" ht="30" customHeight="1">
      <c r="A10" s="77"/>
      <c r="B10" s="176" t="s">
        <v>63</v>
      </c>
      <c r="C10" s="177"/>
      <c r="D10" s="87">
        <v>50</v>
      </c>
      <c r="E10" s="154" t="s">
        <v>64</v>
      </c>
      <c r="F10" s="154"/>
      <c r="G10" s="154"/>
      <c r="H10" s="182"/>
      <c r="I10" s="77"/>
      <c r="J10" s="1"/>
      <c r="K10" s="1"/>
    </row>
    <row r="11" spans="1:11" ht="30" customHeight="1">
      <c r="A11" s="77"/>
      <c r="B11" s="176" t="s">
        <v>65</v>
      </c>
      <c r="C11" s="177"/>
      <c r="D11" s="87">
        <v>20</v>
      </c>
      <c r="E11" s="154" t="s">
        <v>66</v>
      </c>
      <c r="F11" s="154"/>
      <c r="G11" s="154"/>
      <c r="H11" s="182"/>
      <c r="I11" s="77"/>
      <c r="J11" s="1"/>
      <c r="K11" s="1"/>
    </row>
    <row r="12" spans="1:11" ht="30" customHeight="1">
      <c r="A12" s="77"/>
      <c r="B12" s="176" t="s">
        <v>67</v>
      </c>
      <c r="C12" s="177"/>
      <c r="D12" s="87">
        <v>220</v>
      </c>
      <c r="E12" s="177"/>
      <c r="F12" s="177"/>
      <c r="G12" s="177"/>
      <c r="H12" s="183"/>
      <c r="I12" s="77"/>
      <c r="J12" s="1"/>
      <c r="K12" s="1"/>
    </row>
    <row r="13" spans="1:11" ht="30" customHeight="1" thickBot="1">
      <c r="A13" s="77"/>
      <c r="B13" s="200" t="s">
        <v>68</v>
      </c>
      <c r="C13" s="184"/>
      <c r="D13" s="88">
        <v>390</v>
      </c>
      <c r="E13" s="184"/>
      <c r="F13" s="184"/>
      <c r="G13" s="184"/>
      <c r="H13" s="185"/>
      <c r="I13" s="77"/>
      <c r="J13" s="1"/>
      <c r="K13" s="1"/>
    </row>
    <row r="14" spans="1:11" ht="22.5" customHeight="1">
      <c r="A14" s="77"/>
      <c r="B14" s="188" t="s">
        <v>95</v>
      </c>
      <c r="C14" s="188"/>
      <c r="D14" s="188"/>
      <c r="E14" s="188"/>
      <c r="F14" s="188"/>
      <c r="G14" s="188"/>
      <c r="H14" s="188"/>
      <c r="I14" s="77"/>
      <c r="J14" s="1"/>
      <c r="K14" s="1"/>
    </row>
    <row r="15" spans="1:11" ht="22.5" customHeight="1">
      <c r="A15" s="77"/>
      <c r="B15" s="188" t="s">
        <v>85</v>
      </c>
      <c r="C15" s="188"/>
      <c r="D15" s="188"/>
      <c r="E15" s="188"/>
      <c r="F15" s="188"/>
      <c r="G15" s="188"/>
      <c r="H15" s="188"/>
      <c r="I15" s="77"/>
      <c r="J15" s="1"/>
      <c r="K15" s="1"/>
    </row>
    <row r="16" spans="1:11" ht="55.5" customHeight="1" thickBot="1">
      <c r="A16" s="77"/>
      <c r="B16" s="189" t="s">
        <v>96</v>
      </c>
      <c r="C16" s="189"/>
      <c r="D16" s="189"/>
      <c r="E16" s="189"/>
      <c r="F16" s="189"/>
      <c r="G16" s="189"/>
      <c r="H16" s="189"/>
      <c r="I16" s="77"/>
      <c r="J16" s="1"/>
      <c r="K16" s="1"/>
    </row>
    <row r="17" spans="1:12" ht="52.5" customHeight="1" thickBot="1">
      <c r="A17" s="77"/>
      <c r="B17" s="172" t="s">
        <v>88</v>
      </c>
      <c r="C17" s="173"/>
      <c r="D17" s="174" t="s">
        <v>86</v>
      </c>
      <c r="E17" s="174"/>
      <c r="F17" s="174" t="s">
        <v>87</v>
      </c>
      <c r="G17" s="174"/>
      <c r="H17" s="175"/>
      <c r="I17" s="77"/>
      <c r="J17" s="1"/>
      <c r="K17" s="1"/>
      <c r="L17" s="1"/>
    </row>
    <row r="18" spans="1:12" ht="16.5" customHeight="1">
      <c r="A18" s="77"/>
      <c r="B18" s="150" t="s">
        <v>69</v>
      </c>
      <c r="C18" s="151"/>
      <c r="D18" s="151"/>
      <c r="E18" s="151"/>
      <c r="F18" s="151"/>
      <c r="G18" s="151"/>
      <c r="H18" s="152"/>
      <c r="I18" s="77"/>
      <c r="J18" s="1"/>
      <c r="K18" s="1"/>
      <c r="L18" s="1"/>
    </row>
    <row r="19" spans="1:12" ht="30" customHeight="1" thickBot="1">
      <c r="A19" s="77"/>
      <c r="B19" s="153" t="s">
        <v>81</v>
      </c>
      <c r="C19" s="154"/>
      <c r="D19" s="180"/>
      <c r="E19" s="181"/>
      <c r="F19" s="186">
        <v>160</v>
      </c>
      <c r="G19" s="186"/>
      <c r="H19" s="187"/>
      <c r="I19" s="77"/>
      <c r="J19" s="1"/>
      <c r="K19" s="1"/>
      <c r="L19" s="1"/>
    </row>
    <row r="20" spans="1:12" ht="16.5" customHeight="1">
      <c r="A20" s="77"/>
      <c r="B20" s="150" t="s">
        <v>72</v>
      </c>
      <c r="C20" s="151"/>
      <c r="D20" s="151"/>
      <c r="E20" s="151"/>
      <c r="F20" s="151"/>
      <c r="G20" s="151"/>
      <c r="H20" s="152"/>
      <c r="I20" s="77"/>
      <c r="J20" s="1"/>
      <c r="K20" s="1"/>
      <c r="L20" s="1"/>
    </row>
    <row r="21" spans="1:12" ht="30" customHeight="1" thickBot="1">
      <c r="A21" s="77"/>
      <c r="B21" s="153" t="s">
        <v>82</v>
      </c>
      <c r="C21" s="154"/>
      <c r="D21" s="180"/>
      <c r="E21" s="181"/>
      <c r="F21" s="186">
        <v>110</v>
      </c>
      <c r="G21" s="186"/>
      <c r="H21" s="187"/>
      <c r="I21" s="77"/>
      <c r="J21" s="1"/>
      <c r="K21" s="1"/>
      <c r="L21" s="1"/>
    </row>
    <row r="22" spans="1:12" ht="16.5" customHeight="1">
      <c r="A22" s="77"/>
      <c r="B22" s="150" t="s">
        <v>75</v>
      </c>
      <c r="C22" s="151"/>
      <c r="D22" s="151"/>
      <c r="E22" s="151"/>
      <c r="F22" s="151"/>
      <c r="G22" s="151"/>
      <c r="H22" s="152"/>
      <c r="I22" s="77"/>
      <c r="J22" s="1"/>
      <c r="K22" s="1"/>
      <c r="L22" s="1"/>
    </row>
    <row r="23" spans="1:12" ht="30" customHeight="1">
      <c r="A23" s="77"/>
      <c r="B23" s="153" t="s">
        <v>83</v>
      </c>
      <c r="C23" s="154"/>
      <c r="D23" s="178"/>
      <c r="E23" s="179"/>
      <c r="F23" s="186">
        <v>220</v>
      </c>
      <c r="G23" s="186"/>
      <c r="H23" s="187"/>
      <c r="I23" s="77"/>
      <c r="J23" s="1"/>
      <c r="K23" s="1"/>
      <c r="L23" s="1"/>
    </row>
    <row r="24" spans="1:12" ht="30" customHeight="1" thickBot="1">
      <c r="A24" s="77"/>
      <c r="B24" s="155" t="s">
        <v>84</v>
      </c>
      <c r="C24" s="156"/>
      <c r="D24" s="180"/>
      <c r="E24" s="181"/>
      <c r="F24" s="190">
        <v>390</v>
      </c>
      <c r="G24" s="190"/>
      <c r="H24" s="191"/>
      <c r="I24" s="77"/>
      <c r="J24" s="1"/>
      <c r="K24" s="1"/>
      <c r="L24" s="1"/>
    </row>
    <row r="25" spans="2:8" s="77" customFormat="1" ht="7.5" customHeight="1" thickBot="1">
      <c r="B25" s="89"/>
      <c r="C25" s="89"/>
      <c r="D25" s="89"/>
      <c r="E25" s="89"/>
      <c r="F25" s="90"/>
      <c r="G25" s="89"/>
      <c r="H25" s="89"/>
    </row>
    <row r="26" spans="1:12" ht="37.5" customHeight="1" thickBot="1">
      <c r="A26" s="77"/>
      <c r="B26" s="201" t="s">
        <v>92</v>
      </c>
      <c r="C26" s="174"/>
      <c r="D26" s="174" t="s">
        <v>90</v>
      </c>
      <c r="E26" s="174"/>
      <c r="F26" s="174" t="s">
        <v>91</v>
      </c>
      <c r="G26" s="174"/>
      <c r="H26" s="175"/>
      <c r="I26" s="77"/>
      <c r="J26" s="1"/>
      <c r="K26" s="1"/>
      <c r="L26" s="1"/>
    </row>
    <row r="27" spans="1:12" ht="16.5" customHeight="1">
      <c r="A27" s="77"/>
      <c r="B27" s="150" t="s">
        <v>69</v>
      </c>
      <c r="C27" s="151"/>
      <c r="D27" s="151"/>
      <c r="E27" s="151"/>
      <c r="F27" s="151"/>
      <c r="G27" s="151"/>
      <c r="H27" s="152"/>
      <c r="I27" s="77"/>
      <c r="J27" s="1"/>
      <c r="K27" s="1"/>
      <c r="L27" s="1"/>
    </row>
    <row r="28" spans="1:12" ht="30" customHeight="1" thickBot="1">
      <c r="A28" s="77"/>
      <c r="B28" s="153" t="s">
        <v>70</v>
      </c>
      <c r="C28" s="154"/>
      <c r="D28" s="161">
        <f>D19*F19</f>
        <v>0</v>
      </c>
      <c r="E28" s="162"/>
      <c r="F28" s="167" t="s">
        <v>71</v>
      </c>
      <c r="G28" s="167"/>
      <c r="H28" s="168"/>
      <c r="I28" s="77"/>
      <c r="J28" s="1"/>
      <c r="K28" s="1"/>
      <c r="L28" s="1"/>
    </row>
    <row r="29" spans="1:12" ht="16.5" customHeight="1">
      <c r="A29" s="77"/>
      <c r="B29" s="150" t="s">
        <v>72</v>
      </c>
      <c r="C29" s="151"/>
      <c r="D29" s="151"/>
      <c r="E29" s="151"/>
      <c r="F29" s="151"/>
      <c r="G29" s="151"/>
      <c r="H29" s="152"/>
      <c r="I29" s="77"/>
      <c r="J29" s="1"/>
      <c r="K29" s="1"/>
      <c r="L29" s="1"/>
    </row>
    <row r="30" spans="1:12" ht="30" customHeight="1" thickBot="1">
      <c r="A30" s="77"/>
      <c r="B30" s="153" t="s">
        <v>73</v>
      </c>
      <c r="C30" s="154"/>
      <c r="D30" s="161">
        <f>D21*F21</f>
        <v>0</v>
      </c>
      <c r="E30" s="162"/>
      <c r="F30" s="167" t="s">
        <v>74</v>
      </c>
      <c r="G30" s="167"/>
      <c r="H30" s="168"/>
      <c r="I30" s="77"/>
      <c r="J30" s="1"/>
      <c r="K30" s="1"/>
      <c r="L30" s="1"/>
    </row>
    <row r="31" spans="1:12" ht="16.5" customHeight="1">
      <c r="A31" s="77"/>
      <c r="B31" s="150" t="s">
        <v>75</v>
      </c>
      <c r="C31" s="151"/>
      <c r="D31" s="151"/>
      <c r="E31" s="151"/>
      <c r="F31" s="151"/>
      <c r="G31" s="151"/>
      <c r="H31" s="152"/>
      <c r="I31" s="77"/>
      <c r="J31" s="1"/>
      <c r="K31" s="1"/>
      <c r="L31" s="1"/>
    </row>
    <row r="32" spans="1:12" ht="30" customHeight="1">
      <c r="A32" s="77"/>
      <c r="B32" s="153" t="s">
        <v>76</v>
      </c>
      <c r="C32" s="154"/>
      <c r="D32" s="163">
        <f>D23*F23</f>
        <v>0</v>
      </c>
      <c r="E32" s="164"/>
      <c r="F32" s="167" t="s">
        <v>77</v>
      </c>
      <c r="G32" s="167"/>
      <c r="H32" s="168"/>
      <c r="I32" s="77"/>
      <c r="J32" s="1"/>
      <c r="K32" s="1"/>
      <c r="L32" s="1"/>
    </row>
    <row r="33" spans="1:12" ht="30" customHeight="1" thickBot="1">
      <c r="A33" s="77"/>
      <c r="B33" s="155" t="s">
        <v>78</v>
      </c>
      <c r="C33" s="156"/>
      <c r="D33" s="161">
        <f>D24*F24</f>
        <v>0</v>
      </c>
      <c r="E33" s="162"/>
      <c r="F33" s="169" t="s">
        <v>93</v>
      </c>
      <c r="G33" s="169"/>
      <c r="H33" s="170"/>
      <c r="I33" s="77"/>
      <c r="J33" s="1"/>
      <c r="K33" s="1"/>
      <c r="L33" s="1"/>
    </row>
    <row r="34" spans="1:12" ht="37.5" customHeight="1" thickBot="1">
      <c r="A34" s="77"/>
      <c r="B34" s="148" t="s">
        <v>94</v>
      </c>
      <c r="C34" s="149"/>
      <c r="D34" s="165">
        <f>SUM(D28:D33)</f>
        <v>0</v>
      </c>
      <c r="E34" s="166"/>
      <c r="F34" s="149" t="s">
        <v>79</v>
      </c>
      <c r="G34" s="149"/>
      <c r="H34" s="171"/>
      <c r="I34" s="77"/>
      <c r="J34" s="1"/>
      <c r="K34" s="1"/>
      <c r="L34" s="1"/>
    </row>
    <row r="35" spans="2:8" s="77" customFormat="1" ht="7.5" customHeight="1" thickBot="1">
      <c r="B35" s="89"/>
      <c r="C35" s="89"/>
      <c r="D35" s="89"/>
      <c r="E35" s="89"/>
      <c r="F35" s="90"/>
      <c r="G35" s="89"/>
      <c r="H35" s="89"/>
    </row>
    <row r="36" spans="1:12" ht="37.5" customHeight="1" thickBot="1">
      <c r="A36" s="77"/>
      <c r="B36" s="199" t="s">
        <v>97</v>
      </c>
      <c r="C36" s="159"/>
      <c r="D36" s="157">
        <f>5*D34</f>
        <v>0</v>
      </c>
      <c r="E36" s="158"/>
      <c r="F36" s="159" t="s">
        <v>80</v>
      </c>
      <c r="G36" s="159"/>
      <c r="H36" s="160"/>
      <c r="I36" s="77"/>
      <c r="J36" s="1"/>
      <c r="K36" s="1"/>
      <c r="L36" s="1"/>
    </row>
    <row r="37" s="77" customFormat="1" ht="30" customHeight="1">
      <c r="F37" s="4"/>
    </row>
  </sheetData>
  <sheetProtection algorithmName="SHA-512" hashValue="8ey5ISgzWjDEqJMVk6sBKTit7ZeM857I3MfPjyV5wBBvywFmncLRNPq/DPTxNGkxLW/keS7LXrKWTbgr115Uzg==" saltValue="JzpwGPUTA5rAtzCRoPukHQ==" spinCount="100000" sheet="1" formatColumns="0" formatRows="0"/>
  <protectedRanges>
    <protectedRange password="CD1E" sqref="D19:D24" name="Oblast1"/>
  </protectedRanges>
  <mergeCells count="66">
    <mergeCell ref="B1:H1"/>
    <mergeCell ref="C2:H2"/>
    <mergeCell ref="C3:H3"/>
    <mergeCell ref="E4:F4"/>
    <mergeCell ref="B36:C36"/>
    <mergeCell ref="B12:C12"/>
    <mergeCell ref="B13:C13"/>
    <mergeCell ref="B26:C26"/>
    <mergeCell ref="B28:C28"/>
    <mergeCell ref="B21:C21"/>
    <mergeCell ref="B23:C23"/>
    <mergeCell ref="B24:C24"/>
    <mergeCell ref="B5:H5"/>
    <mergeCell ref="E6:H6"/>
    <mergeCell ref="E7:H7"/>
    <mergeCell ref="E8:H8"/>
    <mergeCell ref="E9:H9"/>
    <mergeCell ref="E10:H10"/>
    <mergeCell ref="B6:C6"/>
    <mergeCell ref="B7:C7"/>
    <mergeCell ref="B8:C8"/>
    <mergeCell ref="B9:C9"/>
    <mergeCell ref="B10:C10"/>
    <mergeCell ref="B11:C11"/>
    <mergeCell ref="D23:E23"/>
    <mergeCell ref="D24:E24"/>
    <mergeCell ref="E11:H11"/>
    <mergeCell ref="E12:H12"/>
    <mergeCell ref="E13:H13"/>
    <mergeCell ref="F19:H19"/>
    <mergeCell ref="F21:H21"/>
    <mergeCell ref="D17:E17"/>
    <mergeCell ref="D19:E19"/>
    <mergeCell ref="D21:E21"/>
    <mergeCell ref="B14:H14"/>
    <mergeCell ref="B15:H15"/>
    <mergeCell ref="B16:H16"/>
    <mergeCell ref="F23:H23"/>
    <mergeCell ref="F24:H24"/>
    <mergeCell ref="D26:E26"/>
    <mergeCell ref="D28:E28"/>
    <mergeCell ref="F26:H26"/>
    <mergeCell ref="F28:H28"/>
    <mergeCell ref="B27:H27"/>
    <mergeCell ref="B17:C17"/>
    <mergeCell ref="B19:C19"/>
    <mergeCell ref="B18:H18"/>
    <mergeCell ref="B20:H20"/>
    <mergeCell ref="B22:H22"/>
    <mergeCell ref="F17:H17"/>
    <mergeCell ref="D36:E36"/>
    <mergeCell ref="F36:H36"/>
    <mergeCell ref="D30:E30"/>
    <mergeCell ref="D32:E32"/>
    <mergeCell ref="D33:E33"/>
    <mergeCell ref="D34:E34"/>
    <mergeCell ref="F30:H30"/>
    <mergeCell ref="F32:H32"/>
    <mergeCell ref="F33:H33"/>
    <mergeCell ref="F34:H34"/>
    <mergeCell ref="B34:C34"/>
    <mergeCell ref="B29:H29"/>
    <mergeCell ref="B31:H31"/>
    <mergeCell ref="B30:C30"/>
    <mergeCell ref="B32:C32"/>
    <mergeCell ref="B33:C3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r:id="rId1"/>
  <headerFooter>
    <oddHeader>&amp;LPříloha č. 5_a: Nabídková cena A</oddHeader>
    <oddFooter>&amp;C&amp;P/&amp;N</oddFooter>
  </headerFooter>
  <rowBreaks count="1" manualBreakCount="1">
    <brk id="25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2021-05-14T12:37:50Z</cp:lastPrinted>
  <dcterms:created xsi:type="dcterms:W3CDTF">2019-10-21T13:53:46Z</dcterms:created>
  <dcterms:modified xsi:type="dcterms:W3CDTF">2021-05-18T08:16:26Z</dcterms:modified>
  <cp:category/>
  <cp:version/>
  <cp:contentType/>
  <cp:contentStatus/>
</cp:coreProperties>
</file>