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ever - Severní část" sheetId="2" r:id="rId2"/>
    <sheet name="jih - Jižní část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'sever - Severní část'!$C$129:$K$304</definedName>
    <definedName name="_xlnm.Print_Area" localSheetId="1">'sever - Severní část'!$C$4:$J$76,'sever - Severní část'!$C$82:$J$111,'sever - Severní část'!$C$117:$K$304</definedName>
    <definedName name="_xlnm.Print_Titles" localSheetId="1">'sever - Severní část'!$129:$129</definedName>
    <definedName name="_xlnm._FilterDatabase" localSheetId="2" hidden="1">'jih - Jižní část'!$C$129:$K$254</definedName>
    <definedName name="_xlnm.Print_Area" localSheetId="2">'jih - Jižní část'!$C$4:$J$76,'jih - Jižní část'!$C$82:$J$111,'jih - Jižní část'!$C$117:$K$254</definedName>
    <definedName name="_xlnm.Print_Titles" localSheetId="2">'jih - Jižní část'!$129:$129</definedName>
    <definedName name="_xlnm.Print_Area" localSheetId="3">'Seznam figur'!$C$4:$G$95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253"/>
  <c r="BH253"/>
  <c r="BG253"/>
  <c r="BF253"/>
  <c r="T253"/>
  <c r="T252"/>
  <c r="R253"/>
  <c r="R252"/>
  <c r="P253"/>
  <c r="P252"/>
  <c r="BI250"/>
  <c r="BH250"/>
  <c r="BG250"/>
  <c r="BF250"/>
  <c r="T250"/>
  <c r="T249"/>
  <c r="R250"/>
  <c r="R249"/>
  <c r="P250"/>
  <c r="P249"/>
  <c r="BI247"/>
  <c r="BH247"/>
  <c r="BG247"/>
  <c r="BF247"/>
  <c r="T247"/>
  <c r="R247"/>
  <c r="P247"/>
  <c r="BI245"/>
  <c r="BH245"/>
  <c r="BG245"/>
  <c r="BF245"/>
  <c r="T245"/>
  <c r="R245"/>
  <c r="P245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126"/>
  <c r="J14"/>
  <c r="J12"/>
  <c r="J124"/>
  <c r="E7"/>
  <c r="E120"/>
  <c i="2" r="J37"/>
  <c r="J36"/>
  <c i="1" r="AY95"/>
  <c i="2" r="J35"/>
  <c i="1" r="AX95"/>
  <c i="2"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T297"/>
  <c r="R298"/>
  <c r="R297"/>
  <c r="P298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T286"/>
  <c r="T285"/>
  <c r="R287"/>
  <c r="R286"/>
  <c r="R285"/>
  <c r="P287"/>
  <c r="P286"/>
  <c r="P285"/>
  <c r="BI283"/>
  <c r="BH283"/>
  <c r="BG283"/>
  <c r="BF283"/>
  <c r="T283"/>
  <c r="T282"/>
  <c r="R283"/>
  <c r="R282"/>
  <c r="P283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F124"/>
  <c r="E122"/>
  <c r="F89"/>
  <c r="E87"/>
  <c r="J24"/>
  <c r="E24"/>
  <c r="J127"/>
  <c r="J23"/>
  <c r="J21"/>
  <c r="E21"/>
  <c r="J126"/>
  <c r="J20"/>
  <c r="J18"/>
  <c r="E18"/>
  <c r="F127"/>
  <c r="J17"/>
  <c r="J15"/>
  <c r="E15"/>
  <c r="F91"/>
  <c r="J14"/>
  <c r="J12"/>
  <c r="J124"/>
  <c r="E7"/>
  <c r="E120"/>
  <c i="1" r="L90"/>
  <c r="AM90"/>
  <c r="AM89"/>
  <c r="L89"/>
  <c r="AM87"/>
  <c r="L87"/>
  <c r="L85"/>
  <c r="L84"/>
  <c i="3" r="BK253"/>
  <c r="BK250"/>
  <c r="BK247"/>
  <c r="BK245"/>
  <c r="BK240"/>
  <c r="J237"/>
  <c r="BK234"/>
  <c r="J231"/>
  <c r="BK227"/>
  <c r="BK224"/>
  <c r="BK222"/>
  <c r="BK219"/>
  <c r="J217"/>
  <c r="J215"/>
  <c r="J211"/>
  <c r="J209"/>
  <c r="J207"/>
  <c r="J204"/>
  <c r="BK201"/>
  <c r="BK197"/>
  <c r="J194"/>
  <c r="BK191"/>
  <c r="J188"/>
  <c r="J184"/>
  <c r="J181"/>
  <c r="J178"/>
  <c r="BK176"/>
  <c r="BK173"/>
  <c r="J169"/>
  <c r="BK167"/>
  <c r="BK165"/>
  <c r="J161"/>
  <c r="BK158"/>
  <c r="J154"/>
  <c r="BK151"/>
  <c r="J151"/>
  <c r="BK148"/>
  <c r="J145"/>
  <c r="BK142"/>
  <c r="J139"/>
  <c r="BK136"/>
  <c r="J136"/>
  <c r="BK133"/>
  <c i="2" r="BK303"/>
  <c r="J303"/>
  <c r="BK301"/>
  <c r="J298"/>
  <c r="J295"/>
  <c r="BK293"/>
  <c r="J291"/>
  <c r="J287"/>
  <c r="BK283"/>
  <c r="BK280"/>
  <c r="J278"/>
  <c r="BK275"/>
  <c r="J273"/>
  <c r="BK271"/>
  <c r="J267"/>
  <c r="J264"/>
  <c r="J262"/>
  <c r="BK260"/>
  <c r="BK258"/>
  <c r="BK255"/>
  <c r="J252"/>
  <c r="BK249"/>
  <c r="J245"/>
  <c r="J242"/>
  <c r="BK239"/>
  <c r="BK236"/>
  <c r="BK233"/>
  <c r="J229"/>
  <c r="J226"/>
  <c r="J223"/>
  <c r="BK220"/>
  <c r="BK217"/>
  <c r="BK215"/>
  <c r="J212"/>
  <c r="BK210"/>
  <c r="BK208"/>
  <c r="BK206"/>
  <c r="BK200"/>
  <c r="J197"/>
  <c r="BK194"/>
  <c r="J188"/>
  <c r="BK184"/>
  <c r="BK181"/>
  <c r="BK178"/>
  <c r="J175"/>
  <c r="BK171"/>
  <c r="BK168"/>
  <c r="J165"/>
  <c r="BK162"/>
  <c r="BK159"/>
  <c r="J156"/>
  <c r="BK153"/>
  <c r="J151"/>
  <c r="BK148"/>
  <c r="BK145"/>
  <c r="BK142"/>
  <c r="BK139"/>
  <c r="J136"/>
  <c r="BK133"/>
  <c i="3" r="J253"/>
  <c r="J250"/>
  <c r="J247"/>
  <c r="J245"/>
  <c r="J240"/>
  <c r="BK237"/>
  <c r="J234"/>
  <c r="BK231"/>
  <c r="J227"/>
  <c r="J224"/>
  <c r="J222"/>
  <c r="J219"/>
  <c r="BK217"/>
  <c r="BK215"/>
  <c r="BK211"/>
  <c r="BK209"/>
  <c r="BK207"/>
  <c r="BK204"/>
  <c r="J201"/>
  <c r="J197"/>
  <c r="BK194"/>
  <c r="J191"/>
  <c r="BK188"/>
  <c r="BK184"/>
  <c r="BK181"/>
  <c r="BK178"/>
  <c r="J176"/>
  <c r="J173"/>
  <c r="BK169"/>
  <c r="J167"/>
  <c r="J165"/>
  <c r="BK161"/>
  <c r="J158"/>
  <c r="BK154"/>
  <c r="J148"/>
  <c r="BK145"/>
  <c r="J142"/>
  <c r="BK139"/>
  <c r="J133"/>
  <c i="2" r="J301"/>
  <c r="BK298"/>
  <c r="BK295"/>
  <c r="J293"/>
  <c r="BK291"/>
  <c r="BK287"/>
  <c r="J283"/>
  <c r="J280"/>
  <c r="BK278"/>
  <c r="J275"/>
  <c r="BK273"/>
  <c r="J271"/>
  <c r="BK267"/>
  <c r="BK264"/>
  <c r="BK262"/>
  <c r="J260"/>
  <c r="J258"/>
  <c r="J255"/>
  <c r="BK252"/>
  <c r="J249"/>
  <c r="BK245"/>
  <c r="BK242"/>
  <c r="J239"/>
  <c r="J236"/>
  <c r="J233"/>
  <c r="BK229"/>
  <c r="BK226"/>
  <c r="BK223"/>
  <c r="J220"/>
  <c r="J217"/>
  <c r="J215"/>
  <c r="BK212"/>
  <c r="J210"/>
  <c r="J208"/>
  <c r="J206"/>
  <c r="BK202"/>
  <c r="J202"/>
  <c r="J200"/>
  <c r="BK197"/>
  <c r="J194"/>
  <c r="BK188"/>
  <c r="J184"/>
  <c r="J181"/>
  <c r="J178"/>
  <c r="BK175"/>
  <c r="J171"/>
  <c r="J168"/>
  <c r="BK165"/>
  <c r="J162"/>
  <c r="J159"/>
  <c r="BK156"/>
  <c r="J153"/>
  <c r="BK151"/>
  <c r="J148"/>
  <c r="J145"/>
  <c r="J142"/>
  <c r="J139"/>
  <c r="BK136"/>
  <c r="J133"/>
  <c i="1" r="AS94"/>
  <c i="2" l="1" r="P132"/>
  <c r="T132"/>
  <c r="R174"/>
  <c r="T174"/>
  <c r="P187"/>
  <c r="T187"/>
  <c r="P232"/>
  <c r="T232"/>
  <c r="P248"/>
  <c r="T248"/>
  <c r="P270"/>
  <c r="T270"/>
  <c r="BK290"/>
  <c r="J290"/>
  <c r="J108"/>
  <c r="P290"/>
  <c r="T290"/>
  <c r="P300"/>
  <c r="R300"/>
  <c i="3" r="BK132"/>
  <c r="R132"/>
  <c r="BK157"/>
  <c r="J157"/>
  <c r="J99"/>
  <c r="P157"/>
  <c r="BK164"/>
  <c r="J164"/>
  <c r="J100"/>
  <c r="R164"/>
  <c r="BK187"/>
  <c r="J187"/>
  <c r="J101"/>
  <c r="P187"/>
  <c r="T187"/>
  <c r="P200"/>
  <c r="T200"/>
  <c r="P214"/>
  <c r="T214"/>
  <c r="BK230"/>
  <c r="BK229"/>
  <c r="J229"/>
  <c r="J105"/>
  <c r="R230"/>
  <c r="R229"/>
  <c i="2" r="BK132"/>
  <c r="J132"/>
  <c r="J98"/>
  <c r="R132"/>
  <c r="BK174"/>
  <c r="J174"/>
  <c r="J99"/>
  <c r="P174"/>
  <c r="BK187"/>
  <c r="J187"/>
  <c r="J100"/>
  <c r="R187"/>
  <c r="BK232"/>
  <c r="J232"/>
  <c r="J101"/>
  <c r="R232"/>
  <c r="BK248"/>
  <c r="J248"/>
  <c r="J102"/>
  <c r="R248"/>
  <c r="BK270"/>
  <c r="J270"/>
  <c r="J103"/>
  <c r="R270"/>
  <c r="R290"/>
  <c r="R289"/>
  <c r="BK300"/>
  <c r="J300"/>
  <c r="J110"/>
  <c r="T300"/>
  <c i="3" r="P132"/>
  <c r="T132"/>
  <c r="R157"/>
  <c r="T157"/>
  <c r="P164"/>
  <c r="T164"/>
  <c r="R187"/>
  <c r="BK200"/>
  <c r="J200"/>
  <c r="J102"/>
  <c r="R200"/>
  <c r="BK214"/>
  <c r="J214"/>
  <c r="J103"/>
  <c r="R214"/>
  <c r="P230"/>
  <c r="P229"/>
  <c r="T230"/>
  <c r="T229"/>
  <c r="BK244"/>
  <c r="J244"/>
  <c r="J108"/>
  <c r="P244"/>
  <c r="P243"/>
  <c r="R244"/>
  <c r="R243"/>
  <c r="T244"/>
  <c r="T243"/>
  <c i="2" r="E85"/>
  <c r="J89"/>
  <c r="J91"/>
  <c r="F92"/>
  <c r="F126"/>
  <c r="BE133"/>
  <c r="BE136"/>
  <c r="BE151"/>
  <c r="BE159"/>
  <c r="BE171"/>
  <c r="BE175"/>
  <c r="BE184"/>
  <c r="BE188"/>
  <c r="BE210"/>
  <c r="BE220"/>
  <c r="BE226"/>
  <c r="BE242"/>
  <c r="BE245"/>
  <c r="BE249"/>
  <c r="BE258"/>
  <c r="BE262"/>
  <c r="BE264"/>
  <c r="BE267"/>
  <c r="BE275"/>
  <c r="BE280"/>
  <c r="BE283"/>
  <c r="BE293"/>
  <c r="BE295"/>
  <c r="BK286"/>
  <c r="BK285"/>
  <c r="J285"/>
  <c r="J105"/>
  <c i="3" r="J89"/>
  <c r="J91"/>
  <c r="J92"/>
  <c r="BE133"/>
  <c r="BE136"/>
  <c r="BE139"/>
  <c r="BE142"/>
  <c r="BE151"/>
  <c r="BE158"/>
  <c r="BE167"/>
  <c r="BE178"/>
  <c r="BE181"/>
  <c r="BE188"/>
  <c r="BE191"/>
  <c r="BE197"/>
  <c r="BE201"/>
  <c r="BE207"/>
  <c r="BE209"/>
  <c r="BE215"/>
  <c r="BE217"/>
  <c r="BE224"/>
  <c r="BE227"/>
  <c r="BE234"/>
  <c r="BE240"/>
  <c r="BE247"/>
  <c i="2" r="J92"/>
  <c r="BE139"/>
  <c r="BE142"/>
  <c r="BE145"/>
  <c r="BE148"/>
  <c r="BE153"/>
  <c r="BE156"/>
  <c r="BE162"/>
  <c r="BE165"/>
  <c r="BE168"/>
  <c r="BE178"/>
  <c r="BE181"/>
  <c r="BE194"/>
  <c r="BE197"/>
  <c r="BE200"/>
  <c r="BE202"/>
  <c r="BE206"/>
  <c r="BE208"/>
  <c r="BE212"/>
  <c r="BE215"/>
  <c r="BE217"/>
  <c r="BE223"/>
  <c r="BE229"/>
  <c r="BE233"/>
  <c r="BE236"/>
  <c r="BE239"/>
  <c r="BE252"/>
  <c r="BE255"/>
  <c r="BE260"/>
  <c r="BE271"/>
  <c r="BE273"/>
  <c r="BE278"/>
  <c r="BE287"/>
  <c r="BE291"/>
  <c r="BE298"/>
  <c r="BE301"/>
  <c r="BE303"/>
  <c r="BK282"/>
  <c r="J282"/>
  <c r="J104"/>
  <c r="BK297"/>
  <c r="J297"/>
  <c r="J109"/>
  <c i="3" r="E85"/>
  <c r="F91"/>
  <c r="F92"/>
  <c r="BE145"/>
  <c r="BE148"/>
  <c r="BE154"/>
  <c r="BE161"/>
  <c r="BE165"/>
  <c r="BE169"/>
  <c r="BE173"/>
  <c r="BE176"/>
  <c r="BE184"/>
  <c r="BE194"/>
  <c r="BE204"/>
  <c r="BE211"/>
  <c r="BE219"/>
  <c r="BE222"/>
  <c r="BE231"/>
  <c r="BE237"/>
  <c r="BE245"/>
  <c r="BE250"/>
  <c r="BE253"/>
  <c r="BK226"/>
  <c r="J226"/>
  <c r="J104"/>
  <c r="BK249"/>
  <c r="J249"/>
  <c r="J109"/>
  <c r="BK252"/>
  <c r="J252"/>
  <c r="J110"/>
  <c i="2" r="F35"/>
  <c i="1" r="BB95"/>
  <c i="3" r="F34"/>
  <c i="1" r="BA96"/>
  <c i="3" r="F36"/>
  <c i="1" r="BC96"/>
  <c i="2" r="J34"/>
  <c i="1" r="AW95"/>
  <c i="2" r="F36"/>
  <c i="1" r="BC95"/>
  <c i="3" r="F37"/>
  <c i="1" r="BD96"/>
  <c i="2" r="F37"/>
  <c i="1" r="BD95"/>
  <c i="3" r="F35"/>
  <c i="1" r="BB96"/>
  <c i="2" r="F34"/>
  <c i="1" r="BA95"/>
  <c i="3" r="J34"/>
  <c i="1" r="AW96"/>
  <c i="3" l="1" r="T131"/>
  <c r="T130"/>
  <c r="P131"/>
  <c r="P130"/>
  <c i="1" r="AU96"/>
  <c i="2" r="R131"/>
  <c r="R130"/>
  <c i="3" r="R131"/>
  <c r="R130"/>
  <c r="BK131"/>
  <c r="J131"/>
  <c r="J97"/>
  <c i="2" r="T289"/>
  <c r="T131"/>
  <c r="T130"/>
  <c r="P289"/>
  <c r="P131"/>
  <c r="P130"/>
  <c i="1" r="AU95"/>
  <c i="2" r="BK131"/>
  <c r="J286"/>
  <c r="J106"/>
  <c r="BK289"/>
  <c r="J289"/>
  <c r="J107"/>
  <c i="3" r="J132"/>
  <c r="J98"/>
  <c r="J230"/>
  <c r="J106"/>
  <c r="BK243"/>
  <c r="J243"/>
  <c r="J107"/>
  <c i="1" r="BD94"/>
  <c r="W33"/>
  <c i="2" r="J33"/>
  <c i="1" r="AV95"/>
  <c r="AT95"/>
  <c r="BB94"/>
  <c r="W31"/>
  <c r="BC94"/>
  <c r="W32"/>
  <c i="3" r="J33"/>
  <c i="1" r="AV96"/>
  <c r="AT96"/>
  <c r="BA94"/>
  <c r="W30"/>
  <c i="2" r="F33"/>
  <c i="1" r="AZ95"/>
  <c i="3" r="F33"/>
  <c i="1" r="AZ96"/>
  <c i="2" l="1" r="BK130"/>
  <c r="J130"/>
  <c r="J96"/>
  <c r="J131"/>
  <c r="J97"/>
  <c i="3" r="BK130"/>
  <c r="J130"/>
  <c i="1" r="AU94"/>
  <c r="AZ94"/>
  <c r="W29"/>
  <c r="AW94"/>
  <c r="AK30"/>
  <c r="AX94"/>
  <c r="AY94"/>
  <c i="3" r="J30"/>
  <c i="1" r="AG96"/>
  <c r="AN96"/>
  <c i="3" l="1" r="J39"/>
  <c r="J96"/>
  <c i="2" r="J30"/>
  <c i="1" r="AG95"/>
  <c r="AN95"/>
  <c r="AV94"/>
  <c r="AK29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<sst xmlns="http://schemas.openxmlformats.org/spreadsheetml/2006/main">
  <si>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</si>
  <si>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</si>
  <si>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</si>
  <si>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</si>
  <si>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{a1331c97-c035-4235-a0fc-a354d9a53b53}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</si>
  <si>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</si>
  <si>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</si>
  <si>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</si>
  <si>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</si>
  <si>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</si>
  <si>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</si>
  <si>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</si>
  <si>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</si>
  <si>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</si>
  <si>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ZZS_KHK1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</si>
  <si>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</si>
  <si>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</si>
  <si>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Oplocení a vjezdové brány do heliportu</t>
  </si>
  <si>
    <t>KSO:</t>
  </si>
  <si>
    <t>CC-CZ:</t>
  </si>
  <si>
    <t>Místo:</t>
  </si>
  <si>
    <t>Hradec Králové, Heliport</t>
  </si>
  <si>
    <t>Datum:</t>
  </si>
  <si>
    <t>20. 7. 2020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</si>
  <si>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</si>
  <si>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</si>
  <si>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</si>
  <si>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</si>
  <si>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</si>
  <si>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</si>
  <si>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</si>
  <si>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</si>
  <si>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</si>
  <si>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</si>
  <si>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</si>
  <si>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</si>
  <si>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</si>
  <si>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</si>
  <si>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</si>
  <si>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</si>
  <si>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</si>
  <si>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</si>
  <si>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</si>
  <si>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</si>
  <si>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</si>
  <si>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</si>
  <si>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</si>
  <si>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</si>
  <si>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</si>
  <si>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</si>
  <si>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</si>
  <si>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</si>
  <si>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</si>
  <si>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</si>
  <si>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</si>
  <si>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</si>
  <si>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</si>
  <si>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</si>
  <si>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</si>
  <si>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</si>
  <si>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</si>
  <si>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</si>
  <si>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</si>
  <si>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</si>
  <si>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</si>
  <si>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</si>
  <si>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</si>
  <si>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</si>
  <si>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</si>
  <si>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</si>
  <si>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</si>
  <si>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</si>
  <si>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</si>
  <si>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</si>
  <si>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</si>
  <si>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</si>
  <si>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</si>
  <si>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</si>
  <si>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</si>
  <si>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sever</t>
  </si>
  <si>
    <t>Severní část</t>
  </si>
  <si>
    <t>STA</t>
  </si>
  <si>
    <t>1</t>
  </si>
  <si>
    <t>{71457d07-86f5-4f08-9880-f907ec4f9d31}</t>
  </si>
  <si>
    <t>2</t>
  </si>
  <si>
    <t>jih</t>
  </si>
  <si>
    <t>Jižní část</t>
  </si>
  <si>
    <t>{826ea62d-ccaf-40cf-a69f-dd45e1e40c49}</t>
  </si>
  <si>
    <t>a1</t>
  </si>
  <si>
    <t>2,1</t>
  </si>
  <si>
    <t>a2</t>
  </si>
  <si>
    <t>1,16</t>
  </si>
  <si>
    <t>KRYCÍ LIST SOUPISU PRACÍ</t>
  </si>
  <si>
    <t>a3</t>
  </si>
  <si>
    <t>1,2</t>
  </si>
  <si>
    <t>a5</t>
  </si>
  <si>
    <t>a6</t>
  </si>
  <si>
    <t>12,2</t>
  </si>
  <si>
    <t>Objekt:</t>
  </si>
  <si>
    <t>sever - Severní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</si>
  <si>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</si>
  <si>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</si>
  <si>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</si>
  <si>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</si>
  <si>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</si>
  <si>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</si>
  <si>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</si>
  <si>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</si>
  <si>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</si>
  <si>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</si>
  <si>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</si>
  <si>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</si>
  <si>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</si>
  <si>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</si>
  <si>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</si>
  <si>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</si>
  <si>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</si>
  <si>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</si>
  <si>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</si>
  <si>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</si>
  <si>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</si>
  <si>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</si>
  <si>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</si>
  <si>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</si>
  <si>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</si>
  <si>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</si>
  <si>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</si>
  <si>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</si>
  <si>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</si>
  <si>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</si>
  <si>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</si>
  <si>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</si>
  <si>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</si>
  <si>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</si>
  <si>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</si>
  <si>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</si>
  <si>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</si>
  <si>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</si>
  <si>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</si>
  <si>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</si>
  <si>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2020 01</t>
  </si>
  <si>
    <t>4</t>
  </si>
  <si>
    <t>-121269549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</si>
  <si>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</si>
  <si>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</si>
  <si>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</si>
  <si>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 xml:space="preserve">"vodící proužek"  1*0,5*2</t>
  </si>
  <si>
    <t>113106123</t>
  </si>
  <si>
    <t>Rozebrání dlažeb ze zámkových dlaždic komunikací pro pěší ručně</t>
  </si>
  <si>
    <t>1515062020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</si>
  <si>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</si>
  <si>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1,5*1+1*0,6</t>
  </si>
  <si>
    <t>3</t>
  </si>
  <si>
    <t>113107111</t>
  </si>
  <si>
    <t>Odstranění podkladu z kameniva těženého tl 100 mm ručně</t>
  </si>
  <si>
    <t>-535145784</t>
  </si>
  <si>
    <t>Odstranění podkladů nebo krytů ručně s přemístěním hmot na skládku na vzdálenost do 3 m nebo s naložením na dopravní prostředek z kameniva těženého, o tl. vrstvy do 100 mm</t>
  </si>
  <si>
    <t>113107112</t>
  </si>
  <si>
    <t>Odstranění podkladu z kameniva těženého tl 200 mm ručně</t>
  </si>
  <si>
    <t>125246695</t>
  </si>
  <si>
    <t>Odstranění podkladů nebo krytů ručně s přemístěním hmot na skládku na vzdálenost do 3 m nebo s naložením na dopravní prostředek z kameniva těženého, o tl. vrstvy přes 100 do 200 mm</t>
  </si>
  <si>
    <t>5</t>
  </si>
  <si>
    <t>113107131</t>
  </si>
  <si>
    <t>Odstranění podkladu z betonu prostého tl 150 mm ručně</t>
  </si>
  <si>
    <t>-501110814</t>
  </si>
  <si>
    <t>Odstranění podkladů nebo krytů ručně s přemístěním hmot na skládku na vzdálenost do 3 m nebo s naložením na dopravní prostředek z betonu prostého, o tl. vrstvy přes 100 do 150 mm</t>
  </si>
  <si>
    <t>0,6*1*2</t>
  </si>
  <si>
    <t>6</t>
  </si>
  <si>
    <t>113107142</t>
  </si>
  <si>
    <t>Odstranění podkladu živičného tl 100 mm ručně</t>
  </si>
  <si>
    <t>1672110261</t>
  </si>
  <si>
    <t>Odstranění podkladů nebo krytů ručně s přemístěním hmot na skládku na vzdálenost do 3 m nebo s naložením na dopravní prostředek živičných, o tl. vrstvy přes 50 do 100 mm</t>
  </si>
  <si>
    <t>1*0,1*2</t>
  </si>
  <si>
    <t>7</t>
  </si>
  <si>
    <t>113202111</t>
  </si>
  <si>
    <t>Vytrhání obrub krajníků obrubníků stojatých</t>
  </si>
  <si>
    <t>m</t>
  </si>
  <si>
    <t>117375677</t>
  </si>
  <si>
    <t xml:space="preserve">Vytrhání obrub  s vybouráním lože, s přemístěním hmot na skládku na vzdálenost do 3 m nebo s naložením na dopravní prostředek z krajníků nebo obrubníků stojatých</t>
  </si>
  <si>
    <t>8</t>
  </si>
  <si>
    <t>129001101</t>
  </si>
  <si>
    <t>Příplatek za ztížení odkopávky nebo prokopávky v blízkosti inženýrských sítí</t>
  </si>
  <si>
    <t>m3</t>
  </si>
  <si>
    <t>-1254189734</t>
  </si>
  <si>
    <t>Příplatek k cenám vykopávek za ztížení vykopávky v blízkosti podzemního vedení nebo výbušnin v horninách jakékoliv třídy</t>
  </si>
  <si>
    <t>a2+a3</t>
  </si>
  <si>
    <t>9</t>
  </si>
  <si>
    <t>132212111</t>
  </si>
  <si>
    <t>Hloubení rýh š do 800 mm v soudržných horninách třídy těžitelnosti I, skupiny 3 ručně</t>
  </si>
  <si>
    <t>1004756238</t>
  </si>
  <si>
    <t>Hloubení rýh šířky do 800 mm ručně zapažených i nezapažených, s urovnáním dna do předepsaného profilu a spádu v hornině třídy těžitelnosti I skupiny 3 soudržných</t>
  </si>
  <si>
    <t>2*0,6*1</t>
  </si>
  <si>
    <t>10</t>
  </si>
  <si>
    <t>133212011</t>
  </si>
  <si>
    <t>Hloubení šachet v hornině třídy těžitelnosti I, skupiny 3, plocha výkopu do 4 m2 ručně</t>
  </si>
  <si>
    <t>1568086848</t>
  </si>
  <si>
    <t>Hloubení šachet ručně zapažených i nezapažených v horninách třídy těžitelnosti I skupiny 3, půdorysná plocha výkopu do 4 m2</t>
  </si>
  <si>
    <t>0,4*0,4*1*5+0,6*0,6*1</t>
  </si>
  <si>
    <t>11</t>
  </si>
  <si>
    <t>162751117</t>
  </si>
  <si>
    <t>Vodorovné přemístění do 10000 m výkopku/sypaniny z horniny třídy těžitelnosti I, skupiny 1 až 3</t>
  </si>
  <si>
    <t>-1357959175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</si>
  <si>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</si>
  <si>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</t>
  </si>
  <si>
    <t>171201221</t>
  </si>
  <si>
    <t>Poplatek za uložení na skládce (skládkovné) zeminy a kamení kód odpadu 17 05 04</t>
  </si>
  <si>
    <t>t</t>
  </si>
  <si>
    <t>1299753655</t>
  </si>
  <si>
    <t>Poplatek za uložení stavebního odpadu na skládce (skládkovné) zeminy a kamení zatříděného do Katalogu odpadů pod kódem 17 05 04</t>
  </si>
  <si>
    <t>(a2+a3)*1,8</t>
  </si>
  <si>
    <t>13</t>
  </si>
  <si>
    <t>171251201</t>
  </si>
  <si>
    <t>Uložení sypaniny na skládky nebo meziskládky</t>
  </si>
  <si>
    <t>1469938003</t>
  </si>
  <si>
    <t>Uložení sypaniny na skládky nebo meziskládky bez hutnění s upravením uložené sypaniny do předepsaného tvaru</t>
  </si>
  <si>
    <t>14</t>
  </si>
  <si>
    <t>181951112</t>
  </si>
  <si>
    <t>Úprava pláně v hornině třídy těžitelnosti I, skupiny 1 až 3 se zhutněním</t>
  </si>
  <si>
    <t>787966880</t>
  </si>
  <si>
    <t>Úprava pláně vyrovnáním výškových rozdílů strojně v hornině třídy těžitelnosti I, skupiny 1 až 3 se zhutněním</t>
  </si>
  <si>
    <t>0,4*0,4*5+0,6*0,6+2*0,6</t>
  </si>
  <si>
    <t>Zakládání</t>
  </si>
  <si>
    <t>274321511</t>
  </si>
  <si>
    <t>Základové pasy ze ŽB bez zvýšených nároků na prostředí tř. C 25/30</t>
  </si>
  <si>
    <t>1132348331</t>
  </si>
  <si>
    <t>Základy z betonu železového (bez výztuže) pasy z betonu bez zvláštních nároků na prostředí tř. C 25/30</t>
  </si>
  <si>
    <t>a3*1,035</t>
  </si>
  <si>
    <t>16</t>
  </si>
  <si>
    <t>274361821</t>
  </si>
  <si>
    <t>Výztuž základových pásů betonářskou ocelí 10 505 (R)</t>
  </si>
  <si>
    <t>966494400</t>
  </si>
  <si>
    <t>Výztuž základů pasů z betonářské oceli 10 505 (R) nebo BSt 500</t>
  </si>
  <si>
    <t>a3*0,035</t>
  </si>
  <si>
    <t>17</t>
  </si>
  <si>
    <t>275313811</t>
  </si>
  <si>
    <t>Základové patky z betonu tř. C 25/30</t>
  </si>
  <si>
    <t>1864470328</t>
  </si>
  <si>
    <t>Základy z betonu prostého patky a bloky z betonu kamenem neprokládaného tř. C 25/30</t>
  </si>
  <si>
    <t>a2*1,035</t>
  </si>
  <si>
    <t>18</t>
  </si>
  <si>
    <t>275361821</t>
  </si>
  <si>
    <t>Výztuž základových patek betonářskou ocelí 10 505 (R)</t>
  </si>
  <si>
    <t>-890782963</t>
  </si>
  <si>
    <t>Výztuž základů patek z betonářské oceli 10 505 (R)</t>
  </si>
  <si>
    <t>a2*0,015</t>
  </si>
  <si>
    <t>Svislé a kompletní konstrukce</t>
  </si>
  <si>
    <t>19</t>
  </si>
  <si>
    <t>338171121</t>
  </si>
  <si>
    <t>Osazování sloupků a vzpěr plotových ocelových v do 2,60 m se zalitím MC</t>
  </si>
  <si>
    <t>kus</t>
  </si>
  <si>
    <t>224612493</t>
  </si>
  <si>
    <t>Montáž sloupků a vzpěr plotových ocelových trubkových nebo profilovaných výšky do 2,60 m se zalitím cementovou maltou do vynechaných otvorů</t>
  </si>
  <si>
    <t xml:space="preserve">"oplocení"  5</t>
  </si>
  <si>
    <t xml:space="preserve">"brána"  2</t>
  </si>
  <si>
    <t xml:space="preserve">"branka"  2</t>
  </si>
  <si>
    <t>Součet</t>
  </si>
  <si>
    <t>20</t>
  </si>
  <si>
    <t>M</t>
  </si>
  <si>
    <t>55342262</t>
  </si>
  <si>
    <t>sloupek plotový koncový a rohový Pz a komaxitový 2350/48x1,5mm</t>
  </si>
  <si>
    <t>1342461176</t>
  </si>
  <si>
    <t>sloupek plotový koncový Pz a komaxitový 2350/48x1,5mm</t>
  </si>
  <si>
    <t>45021020</t>
  </si>
  <si>
    <t>Sloupek branky výška 2400 mm průměr dle výrobce (cca 60mm) pozinkovaný poplastovaný, víčko</t>
  </si>
  <si>
    <t>1031738439</t>
  </si>
  <si>
    <t xml:space="preserve">"sloupek branky - dle výrobce"  2</t>
  </si>
  <si>
    <t>22</t>
  </si>
  <si>
    <t>45021016</t>
  </si>
  <si>
    <t>Sloupek brány výška 2400 mm průměr dle výrobce (cca 100mm) pozinkovaný poplastovaný, víčko</t>
  </si>
  <si>
    <t>-1729904267</t>
  </si>
  <si>
    <t>23</t>
  </si>
  <si>
    <t>55342255</t>
  </si>
  <si>
    <t>sloupek plotový průběžný Pz a komaxitový 2500/38x1,5mm</t>
  </si>
  <si>
    <t>1487016861</t>
  </si>
  <si>
    <t>P</t>
  </si>
  <si>
    <t>Poznámka k položce:_x000d_
víčko</t>
  </si>
  <si>
    <t>24</t>
  </si>
  <si>
    <t>348101210</t>
  </si>
  <si>
    <t>Osazení vrat a vrátek k oplocení na ocelové sloupky do 2 m2</t>
  </si>
  <si>
    <t>-865765542</t>
  </si>
  <si>
    <t>Osazení vrat a vrátek k oplocení na sloupky ocelové, plochy jednotlivě do 2 m2</t>
  </si>
  <si>
    <t>25</t>
  </si>
  <si>
    <t>553423</t>
  </si>
  <si>
    <t>branka plotová jednokřídlá Pz s PVC vrstvou 1000x1800mm, výplň tenkostěnný profil dle brány, kování, zámek, povrchová úprava</t>
  </si>
  <si>
    <t>-93234395</t>
  </si>
  <si>
    <t>26</t>
  </si>
  <si>
    <t>348101260</t>
  </si>
  <si>
    <t>Osazení vrat a vrátek k oplocení na ocelové sloupky do 15 m2</t>
  </si>
  <si>
    <t>1967503720</t>
  </si>
  <si>
    <t>Osazení vrat a vrátek k oplocení na sloupky ocelové, plochy jednotlivě přes 10 do 15 m2</t>
  </si>
  <si>
    <t>27</t>
  </si>
  <si>
    <t>55342</t>
  </si>
  <si>
    <t xml:space="preserve">brána kovová vel.  1800x6000mm, asymetrická, 1kř dl. 3500mm otočné samonosné automat otevíravévýplň tenkostěnný profil, 2kř dl 2500 otočné manuálně, stavěč křídla, kování zámek, povrch úprava</t>
  </si>
  <si>
    <t>1002573467</t>
  </si>
  <si>
    <t>Poznámka k položce:_x000d_
napojení na přívod elektro, jistící čidla</t>
  </si>
  <si>
    <t>28</t>
  </si>
  <si>
    <t>348171130</t>
  </si>
  <si>
    <t>Montáž rámového oplocení výšky přes 1,5 do 2 m</t>
  </si>
  <si>
    <t>1125229996</t>
  </si>
  <si>
    <t>Montáž oplocení z dílců kovových rámových, na ocelové sloupky, výšky přes 1,5 do 2,0 m</t>
  </si>
  <si>
    <t>29</t>
  </si>
  <si>
    <t>4500</t>
  </si>
  <si>
    <t>Svařovaný panel poplastovaný - rám mezi bránou a brankou, v 1800mm, výplň dle branky, kotvení ke sloupkům</t>
  </si>
  <si>
    <t>-1913165245</t>
  </si>
  <si>
    <t>0,45</t>
  </si>
  <si>
    <t>30</t>
  </si>
  <si>
    <t>348401120</t>
  </si>
  <si>
    <t>Montáž oplocení ze strojového pletiva s napínacími dráty výšky do 1,6 m</t>
  </si>
  <si>
    <t>1118973282</t>
  </si>
  <si>
    <t>Montáž oplocení z pletiva strojového s napínacími dráty do 1,6 m</t>
  </si>
  <si>
    <t>5+1,4+5,8</t>
  </si>
  <si>
    <t>31</t>
  </si>
  <si>
    <t>31327513</t>
  </si>
  <si>
    <t>pletivo drátěné plastifikované se čtvercovými oky 55/2,5mm v 1600mm</t>
  </si>
  <si>
    <t>-972831922</t>
  </si>
  <si>
    <t>32</t>
  </si>
  <si>
    <t>348401350</t>
  </si>
  <si>
    <t>Rozvinutí, montáž a napnutí napínacího drátu na oplocení</t>
  </si>
  <si>
    <t>157047378</t>
  </si>
  <si>
    <t>Montáž oplocení z pletiva rozvinutí, uchycení a napnutí drátu napínacího</t>
  </si>
  <si>
    <t>a6*3</t>
  </si>
  <si>
    <t>33</t>
  </si>
  <si>
    <t>15619100</t>
  </si>
  <si>
    <t>drát poplastovaný kruhový napínací 2,5/3,5mm</t>
  </si>
  <si>
    <t>-474237962</t>
  </si>
  <si>
    <t>Komunikace pozemní</t>
  </si>
  <si>
    <t>34</t>
  </si>
  <si>
    <t>564750011</t>
  </si>
  <si>
    <t>Podklad z kameniva hrubého drceného vel. 8-16 mm tl 150 mm</t>
  </si>
  <si>
    <t>1335244962</t>
  </si>
  <si>
    <t xml:space="preserve">Podklad nebo kryt z kameniva hrubého drceného  vel. 8-16 mm s rozprostřením a zhutněním, po zhutnění tl. 150 mm</t>
  </si>
  <si>
    <t>1*0,6*2</t>
  </si>
  <si>
    <t>35</t>
  </si>
  <si>
    <t>567120114</t>
  </si>
  <si>
    <t>Podklad ze směsi stmelené cementem SC C 1,5/2,0 (SC II) tl 150 mm</t>
  </si>
  <si>
    <t>-991162888</t>
  </si>
  <si>
    <t>Podklad ze směsi stmelené cementem SC bez dilatačních spár, s rozprostřením a zhutněním SC C 1,5/2,0 (SC II), po zhutnění tl. 150 mm</t>
  </si>
  <si>
    <t>36</t>
  </si>
  <si>
    <t>572330111</t>
  </si>
  <si>
    <t>Vyspravení krytu komunikací po překopech plochy do 15 m2 obalovaným kamenivem tl 50 mm</t>
  </si>
  <si>
    <t>1180100436</t>
  </si>
  <si>
    <t>Vyspravení krytu komunikací po překopech inženýrských sítí plochy do 15 m2 živičnou směsí z kameniva těženého nebo ze štěrkopísku obaleného asfaltem po zhutnění tl. přes 20 do 50 mm</t>
  </si>
  <si>
    <t>1*0,1*2*2</t>
  </si>
  <si>
    <t>37</t>
  </si>
  <si>
    <t>596211110</t>
  </si>
  <si>
    <t>Kladení zámkové dlažby komunikací pro pěší tl 60 mm skupiny A pl do 50 m2</t>
  </si>
  <si>
    <t>-307899485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</si>
  <si>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</si>
  <si>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 xml:space="preserve">"stávající"  a1</t>
  </si>
  <si>
    <t>38</t>
  </si>
  <si>
    <t>596811120</t>
  </si>
  <si>
    <t>Kladení betonové dlažby komunikací pro pěší do lože z kameniva vel do 0,09 m2 plochy do 50 m2</t>
  </si>
  <si>
    <t>-523039486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</si>
  <si>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</si>
  <si>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 xml:space="preserve">"zpětně vodící proužek"  1*0,5*2</t>
  </si>
  <si>
    <t>Ostatní konstrukce a práce, bourání</t>
  </si>
  <si>
    <t>39</t>
  </si>
  <si>
    <t>916131213</t>
  </si>
  <si>
    <t>Osazení silničního obrubníku betonového stojatého s boční opěrou do lože z betonu prostého</t>
  </si>
  <si>
    <t>855120924</t>
  </si>
  <si>
    <t>Osazení silničního obrubníku betonového se zřízením lože, s vyplněním a zatřením spár cementovou maltou stojatého s boční opěrou z betonu prostého, do lože z betonu prostého</t>
  </si>
  <si>
    <t xml:space="preserve">"stávající"  2</t>
  </si>
  <si>
    <t>40</t>
  </si>
  <si>
    <t>916231213</t>
  </si>
  <si>
    <t>Osazení chodníkového obrubníku betonového stojatého s boční opěrou do lože z betonu prostého</t>
  </si>
  <si>
    <t>-611851943</t>
  </si>
  <si>
    <t>Osazení chodníkového obrubníku betonového se zřízením lože, s vyplněním a zatřením spár cementovou maltou stojatého s boční opěrou z betonu prostého, do lože z betonu prostého</t>
  </si>
  <si>
    <t xml:space="preserve">"stávající"  1</t>
  </si>
  <si>
    <t>41</t>
  </si>
  <si>
    <t>919735112</t>
  </si>
  <si>
    <t>Řezání stávajícího živičného krytu hl do 100 mm</t>
  </si>
  <si>
    <t>207760428</t>
  </si>
  <si>
    <t xml:space="preserve">Řezání stávajícího živičného krytu nebo podkladu  hloubky přes 50 do 100 mm</t>
  </si>
  <si>
    <t>(1+0,1*2)*2</t>
  </si>
  <si>
    <t>42</t>
  </si>
  <si>
    <t>9539501</t>
  </si>
  <si>
    <t>Stavební výpomoce</t>
  </si>
  <si>
    <t>hr</t>
  </si>
  <si>
    <t>-397915069</t>
  </si>
  <si>
    <t>43</t>
  </si>
  <si>
    <t>979024442</t>
  </si>
  <si>
    <t>Očištění vybouraných obrubníků a krajníků chodníkových</t>
  </si>
  <si>
    <t>-28409308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</si>
  <si>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</si>
  <si>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44</t>
  </si>
  <si>
    <t>979024443</t>
  </si>
  <si>
    <t>Očištění vybouraných obrubníků a krajníků silničních</t>
  </si>
  <si>
    <t>-898607843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</si>
  <si>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</si>
  <si>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45</t>
  </si>
  <si>
    <t>979054441</t>
  </si>
  <si>
    <t>Očištění vybouraných z desek nebo dlaždic s původním spárováním z kameniva těženého</t>
  </si>
  <si>
    <t>581172005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</si>
  <si>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</si>
  <si>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1*0,5*2</t>
  </si>
  <si>
    <t>46</t>
  </si>
  <si>
    <t>979054451</t>
  </si>
  <si>
    <t>Očištění vybouraných zámkových dlaždic s původním spárováním z kameniva těženého</t>
  </si>
  <si>
    <t>-69324003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</si>
  <si>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</si>
  <si>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997</t>
  </si>
  <si>
    <t>Přesun sutě</t>
  </si>
  <si>
    <t>47</t>
  </si>
  <si>
    <t>997013111</t>
  </si>
  <si>
    <t>Vnitrostaveništní doprava suti a vybouraných hmot pro budovy v do 6 m s použitím mechanizace</t>
  </si>
  <si>
    <t>-237801455</t>
  </si>
  <si>
    <t xml:space="preserve">Vnitrostaveništní doprava suti a vybouraných hmot  vodorovně do 50 m svisle s použitím mechanizace pro budovy a haly výšky do 6 m</t>
  </si>
  <si>
    <t>48</t>
  </si>
  <si>
    <t>997013501</t>
  </si>
  <si>
    <t>Odvoz suti a vybouraných hmot na skládku nebo meziskládku do 1 km se složením</t>
  </si>
  <si>
    <t>-306129839</t>
  </si>
  <si>
    <t xml:space="preserve">Odvoz suti a vybouraných hmot na skládku nebo meziskládku  se složením, na vzdálenost do 1 km</t>
  </si>
  <si>
    <t>49</t>
  </si>
  <si>
    <t>997013509</t>
  </si>
  <si>
    <t>Příplatek k odvozu suti a vybouraných hmot na skládku ZKD 1 km přes 1 km</t>
  </si>
  <si>
    <t>2115429241</t>
  </si>
  <si>
    <t xml:space="preserve">Odvoz suti a vybouraných hmot na skládku nebo meziskládku  se složením, na vzdálenost Příplatek k ceně za každý další i započatý 1 km přes 1 km</t>
  </si>
  <si>
    <t>1,172*14 'Přepočtené koeficientem množství</t>
  </si>
  <si>
    <t>50</t>
  </si>
  <si>
    <t>997013631</t>
  </si>
  <si>
    <t>Poplatek za uložení na skládce (skládkovné) stavebního odpadu směsného kód odpadu 17 09 04</t>
  </si>
  <si>
    <t>766259962</t>
  </si>
  <si>
    <t>Poplatek za uložení stavebního odpadu na skládce (skládkovné) směsného stavebního a demoličního zatříděného do Katalogu odpadů pod kódem 17 09 04</t>
  </si>
  <si>
    <t>51</t>
  </si>
  <si>
    <t>997013645</t>
  </si>
  <si>
    <t>Poplatek za uložení na skládce (skládkovné) odpadu asfaltového bez dehtu kód odpadu 17 03 02</t>
  </si>
  <si>
    <t>635726138</t>
  </si>
  <si>
    <t>Poplatek za uložení stavebního odpadu na skládce (skládkovné) asfaltového bez obsahu dehtu zatříděného do Katalogu odpadů pod kódem 17 03 02</t>
  </si>
  <si>
    <t>998</t>
  </si>
  <si>
    <t>Přesun hmot</t>
  </si>
  <si>
    <t>52</t>
  </si>
  <si>
    <t>998232110</t>
  </si>
  <si>
    <t>Přesun hmot pro oplocení zděné z cihel nebo tvárnic v do 3 m</t>
  </si>
  <si>
    <t>1871201499</t>
  </si>
  <si>
    <t xml:space="preserve">Přesun hmot pro oplocení  se svislou nosnou konstrukcí zděnou z cihel, tvárnic, bloků, popř. kovovou nebo dřevěnou vodorovná dopravní vzdálenost do 50 m, pro oplocení výšky do 3 m</t>
  </si>
  <si>
    <t>PSV</t>
  </si>
  <si>
    <t>Práce a dodávky PSV</t>
  </si>
  <si>
    <t>741</t>
  </si>
  <si>
    <t>Elektroinstalace - silnoproud</t>
  </si>
  <si>
    <t>53</t>
  </si>
  <si>
    <t>7411101</t>
  </si>
  <si>
    <t>Napojení na elektro dle samostatného výkazu výměr</t>
  </si>
  <si>
    <t>kč</t>
  </si>
  <si>
    <t>-812395788</t>
  </si>
  <si>
    <t>VRN</t>
  </si>
  <si>
    <t>Vedlejší rozpočtové náklady</t>
  </si>
  <si>
    <t>VRN1</t>
  </si>
  <si>
    <t>Průzkumné, geodetické a projektové práce</t>
  </si>
  <si>
    <t>54</t>
  </si>
  <si>
    <t>012203000</t>
  </si>
  <si>
    <t>Geodetické práce při provádění stavby</t>
  </si>
  <si>
    <t>1024</t>
  </si>
  <si>
    <t>-1452504485</t>
  </si>
  <si>
    <t>55</t>
  </si>
  <si>
    <t>012303000</t>
  </si>
  <si>
    <t>Geodetické práce po výstavbě</t>
  </si>
  <si>
    <t>-30751598</t>
  </si>
  <si>
    <t>56</t>
  </si>
  <si>
    <t>013254000</t>
  </si>
  <si>
    <t>Dokumentace skutečného provedení stavby</t>
  </si>
  <si>
    <t>-1133420810</t>
  </si>
  <si>
    <t>VRN3</t>
  </si>
  <si>
    <t>Zařízení staveniště</t>
  </si>
  <si>
    <t>57</t>
  </si>
  <si>
    <t>030001000</t>
  </si>
  <si>
    <t>-2021504735</t>
  </si>
  <si>
    <t>VRN7</t>
  </si>
  <si>
    <t>Provozní vlivy</t>
  </si>
  <si>
    <t>58</t>
  </si>
  <si>
    <t>070001000</t>
  </si>
  <si>
    <t>1289831525</t>
  </si>
  <si>
    <t>59</t>
  </si>
  <si>
    <t>072103001</t>
  </si>
  <si>
    <t>Projednání DIO a zajištění DIR komunikace II.a III. třídy</t>
  </si>
  <si>
    <t>-1530683425</t>
  </si>
  <si>
    <t>20,467</t>
  </si>
  <si>
    <t>2,047</t>
  </si>
  <si>
    <t>a4</t>
  </si>
  <si>
    <t>2,207</t>
  </si>
  <si>
    <t>0,16</t>
  </si>
  <si>
    <t>18,36</t>
  </si>
  <si>
    <t>a7</t>
  </si>
  <si>
    <t>18,752</t>
  </si>
  <si>
    <t>a8</t>
  </si>
  <si>
    <t>34,945</t>
  </si>
  <si>
    <t>jih - Jižní část</t>
  </si>
  <si>
    <t xml:space="preserve">    783 - Dokončovací práce - nátěry</t>
  </si>
  <si>
    <t>121151103</t>
  </si>
  <si>
    <t>Sejmutí ornice plochy do 100 m2 tl vrstvy do 200 mm strojně</t>
  </si>
  <si>
    <t>-995915148</t>
  </si>
  <si>
    <t>Sejmutí ornice strojně při souvislé ploše do 100 m2, tl. vrstvy do 200 mm</t>
  </si>
  <si>
    <t>1,3*6,085+(1,5+11,115-1,2)*1,1</t>
  </si>
  <si>
    <t>131151100</t>
  </si>
  <si>
    <t>Hloubení jam nezapažených v hornině třídy těžitelnosti I, skupiny 1 a 2 objem do 20 m3 strojně</t>
  </si>
  <si>
    <t>-68954242</t>
  </si>
  <si>
    <t>Hloubení nezapažených jam a zářezů strojně s urovnáním dna do předepsaného profilu a spádu v hornině třídy těžitelnosti I skupiny 1 a 2 do 20 m3</t>
  </si>
  <si>
    <t>a1*0,1</t>
  </si>
  <si>
    <t>131212531</t>
  </si>
  <si>
    <t>Hloubení jamek objem do 0,5 m3 v soudržných horninách třídy těžitelnosti I, skupiny 3 ručně</t>
  </si>
  <si>
    <t>-2014384688</t>
  </si>
  <si>
    <t>Hloubení jamek ručně objemu do 0,5 m3 s odhozením výkopku do 3 m nebo naložením na dopravní prostředek v hornině třídy těžitelnosti I skupiny 3 soudržných</t>
  </si>
  <si>
    <t>0,4*0,4*1</t>
  </si>
  <si>
    <t>162651112</t>
  </si>
  <si>
    <t>Vodorovné přemístění do 5000 m výkopku/sypaniny z horniny třídy těžitelnosti I, skupiny 1 až 3</t>
  </si>
  <si>
    <t>8576278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</si>
  <si>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</si>
  <si>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a1*0,15</t>
  </si>
  <si>
    <t>-1688017295</t>
  </si>
  <si>
    <t>171151111</t>
  </si>
  <si>
    <t>Uložení sypaniny z hornin nesoudržných sypkých do násypů zhutněných</t>
  </si>
  <si>
    <t>1749966182</t>
  </si>
  <si>
    <t>Uložení sypanin do násypů s rozprostřením sypaniny ve vrstvách a s hrubým urovnáním zhutněných z hornin nesoudržných sypkých</t>
  </si>
  <si>
    <t>171201231</t>
  </si>
  <si>
    <t>Poplatek za uložení zeminy a kamení na recyklační skládce (skládkovné) kód odpadu 17 05 04</t>
  </si>
  <si>
    <t>2127158401</t>
  </si>
  <si>
    <t>Poplatek za uložení stavebního odpadu na recyklační skládce (skládkovné) zeminy a kamení zatříděného do Katalogu odpadů pod kódem 17 05 04</t>
  </si>
  <si>
    <t>a4*1,8</t>
  </si>
  <si>
    <t>71945418</t>
  </si>
  <si>
    <t>-1669384846</t>
  </si>
  <si>
    <t>-1642449889</t>
  </si>
  <si>
    <t>a3*0,015</t>
  </si>
  <si>
    <t>3381703</t>
  </si>
  <si>
    <t>Úprava stáv sloupku pro kování a zámek branky - dle výrobce branky</t>
  </si>
  <si>
    <t>1465398831</t>
  </si>
  <si>
    <t>3381704</t>
  </si>
  <si>
    <t>D+M nového stavěče křídel s vyvrtáním otvorů do vozovky s kotevní trubkou pro stavěč - dle skut</t>
  </si>
  <si>
    <t>-414675553</t>
  </si>
  <si>
    <t>-72969079</t>
  </si>
  <si>
    <t xml:space="preserve">"branka"  1</t>
  </si>
  <si>
    <t>-1392918426</t>
  </si>
  <si>
    <t xml:space="preserve">"sloupek branky - dle výrobce"  1</t>
  </si>
  <si>
    <t>348101220</t>
  </si>
  <si>
    <t>Osazení vrat a vrátek k oplocení na ocelové sloupky do 4 m2</t>
  </si>
  <si>
    <t>-1712722289</t>
  </si>
  <si>
    <t>Osazení vrat a vrátek k oplocení na sloupky ocelové, plochy jednotlivě přes 2 do 4 m2</t>
  </si>
  <si>
    <t>branka plotová jednokřídlá Pz s PVC vrstvou 1460x1800mm, výplň tenkostěnný profil 2/3 plná část 1/3 dle stáv brány, kování, zámek, povrchová úprava</t>
  </si>
  <si>
    <t>1719926343</t>
  </si>
  <si>
    <t>348401130</t>
  </si>
  <si>
    <t>Montáž oplocení ze strojového pletiva s napínacími dráty výšky do 2,0 m</t>
  </si>
  <si>
    <t>-815893281</t>
  </si>
  <si>
    <t>Montáž oplocení z pletiva strojového s napínacími dráty přes 1,6 do 2,0 m</t>
  </si>
  <si>
    <t>2,33"stávající</t>
  </si>
  <si>
    <t>1285500181</t>
  </si>
  <si>
    <t>2,33*3"stávající</t>
  </si>
  <si>
    <t>564710011</t>
  </si>
  <si>
    <t>Podklad z kameniva hrubého drceného vel. 8-16 mm tl 50 mm</t>
  </si>
  <si>
    <t>1978035062</t>
  </si>
  <si>
    <t xml:space="preserve">Podklad nebo kryt z kameniva hrubého drceného  vel. 8-16 mm s rozprostřením a zhutněním, po zhutnění tl. 50 mm</t>
  </si>
  <si>
    <t>564831111</t>
  </si>
  <si>
    <t>Podklad ze štěrkodrtě ŠD tl 100 mm</t>
  </si>
  <si>
    <t>1979607585</t>
  </si>
  <si>
    <t xml:space="preserve">Podklad ze štěrkodrti ŠD  s rozprostřením a zhutněním, po zhutnění tl. 100 mm</t>
  </si>
  <si>
    <t>6,085*1,2+(1,5+11,15-1,2)*1</t>
  </si>
  <si>
    <t>411330796</t>
  </si>
  <si>
    <t>59245018</t>
  </si>
  <si>
    <t>dlažba tvar obdélník betonová 200x100x60mm přírodní</t>
  </si>
  <si>
    <t>-1264671216</t>
  </si>
  <si>
    <t>a7*1,01</t>
  </si>
  <si>
    <t>-1791014082</t>
  </si>
  <si>
    <t>1+1,5+11,15+6,085+5,2+10,01</t>
  </si>
  <si>
    <t>59217016</t>
  </si>
  <si>
    <t>obrubník betonový chodníkový 1000x80x250mm</t>
  </si>
  <si>
    <t>-305981232</t>
  </si>
  <si>
    <t>a8*1,01</t>
  </si>
  <si>
    <t>-590246913</t>
  </si>
  <si>
    <t>966071711</t>
  </si>
  <si>
    <t>Bourání sloupků a vzpěr plotových ocelových do 2,5 m zabetonovaných</t>
  </si>
  <si>
    <t>-94044141</t>
  </si>
  <si>
    <t>Bourání plotových sloupků a vzpěr ocelových trubkových nebo profilovaných výšky do 2,50 m zabetonovaných</t>
  </si>
  <si>
    <t>966071822</t>
  </si>
  <si>
    <t>Rozebrání oplocení z drátěného pletiva se čtvercovými oky výšky do 2,0 m</t>
  </si>
  <si>
    <t>-1776826840</t>
  </si>
  <si>
    <t>Rozebrání oplocení z pletiva drátěného se čtvercovými oky, výšky přes 1,6 do 2,0 m</t>
  </si>
  <si>
    <t xml:space="preserve">"pro další použití"  2,33+1,46</t>
  </si>
  <si>
    <t>547934723</t>
  </si>
  <si>
    <t>1063100090</t>
  </si>
  <si>
    <t>-1335629367</t>
  </si>
  <si>
    <t>0,075*14 'Přepočtené koeficientem množství</t>
  </si>
  <si>
    <t>-1151588629</t>
  </si>
  <si>
    <t>2147282677</t>
  </si>
  <si>
    <t>-834439004</t>
  </si>
  <si>
    <t>783</t>
  </si>
  <si>
    <t>Dokončovací práce - nátěry</t>
  </si>
  <si>
    <t>783306805</t>
  </si>
  <si>
    <t>Odstranění nátěru ze zámečnických konstrukcí opálením</t>
  </si>
  <si>
    <t>1912421983</t>
  </si>
  <si>
    <t>Odstranění nátěrů ze zámečnických konstrukcí opálením s obroušením</t>
  </si>
  <si>
    <t>6,8*1,8*1,5</t>
  </si>
  <si>
    <t>783314201</t>
  </si>
  <si>
    <t>Základní antikorozní jednonásobný syntetický standardní nátěr zámečnických konstrukcí</t>
  </si>
  <si>
    <t>-123356980</t>
  </si>
  <si>
    <t>Základní antikorozní nátěr zámečnických konstrukcí jednonásobný syntetický standardní</t>
  </si>
  <si>
    <t>783315101</t>
  </si>
  <si>
    <t>Mezinátěr jednonásobný syntetický standardní zámečnických konstrukcí</t>
  </si>
  <si>
    <t>1224714840</t>
  </si>
  <si>
    <t>Mezinátěr zámečnických konstrukcí jednonásobný syntetický standardní</t>
  </si>
  <si>
    <t>783317101</t>
  </si>
  <si>
    <t>Krycí jednonásobný syntetický standardní nátěr zámečnických konstrukcí</t>
  </si>
  <si>
    <t>917669793</t>
  </si>
  <si>
    <t>Krycí nátěr (email) zámečnických konstrukcí jednonásobný syntetický standardní</t>
  </si>
  <si>
    <t>1048715880</t>
  </si>
  <si>
    <t>-615920714</t>
  </si>
  <si>
    <t>-476129444</t>
  </si>
  <si>
    <t>607277384</t>
  </si>
  <si>
    <t>SEZNAM FIGUR</t>
  </si>
  <si>
    <t>Výměra</t>
  </si>
  <si>
    <t xml:space="preserve"> sever</t>
  </si>
  <si>
    <t>Použití figury:</t>
  </si>
  <si>
    <t xml:space="preserve"> jih</t>
  </si>
  <si>
    <t>a2_1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</si>
</sst>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5.554688" style="1" customWidth="1"/>
    <col min="2" max="2" width="1.117188" style="1" customWidth="1"/>
    <col min="3" max="3" width="2.777344" style="1" customWidth="1"/>
    <col min="4" max="4" width="1.777344" style="1" customWidth="1"/>
    <col min="5" max="5" width="1.777344" style="1" customWidth="1"/>
    <col min="6" max="6" width="1.777344" style="1" customWidth="1"/>
    <col min="7" max="7" width="1.777344" style="1" customWidth="1"/>
    <col min="8" max="8" width="1.777344" style="1" customWidth="1"/>
    <col min="9" max="9" width="1.777344" style="1" customWidth="1"/>
    <col min="10" max="10" width="1.777344" style="1" customWidth="1"/>
    <col min="11" max="11" width="1.777344" style="1" customWidth="1"/>
    <col min="12" max="12" width="1.777344" style="1" customWidth="1"/>
    <col min="13" max="13" width="1.777344" style="1" customWidth="1"/>
    <col min="14" max="14" width="1.777344" style="1" customWidth="1"/>
    <col min="15" max="15" width="1.777344" style="1" customWidth="1"/>
    <col min="16" max="16" width="1.777344" style="1" customWidth="1"/>
    <col min="17" max="17" width="1.777344" style="1" customWidth="1"/>
    <col min="18" max="18" width="1.777344" style="1" customWidth="1"/>
    <col min="19" max="19" width="1.777344" style="1" customWidth="1"/>
    <col min="20" max="20" width="1.777344" style="1" customWidth="1"/>
    <col min="21" max="21" width="1.777344" style="1" customWidth="1"/>
    <col min="22" max="22" width="1.777344" style="1" customWidth="1"/>
    <col min="23" max="23" width="1.777344" style="1" customWidth="1"/>
    <col min="24" max="24" width="1.777344" style="1" customWidth="1"/>
    <col min="25" max="25" width="1.777344" style="1" customWidth="1"/>
    <col min="26" max="26" width="1.777344" style="1" customWidth="1"/>
    <col min="27" max="27" width="1.777344" style="1" customWidth="1"/>
    <col min="28" max="28" width="1.777344" style="1" customWidth="1"/>
    <col min="29" max="29" width="1.777344" style="1" customWidth="1"/>
    <col min="30" max="30" width="1.777344" style="1" customWidth="1"/>
    <col min="31" max="31" width="1.777344" style="1" customWidth="1"/>
    <col min="32" max="32" width="1.777344" style="1" customWidth="1"/>
    <col min="33" max="33" width="1.777344" style="1" customWidth="1"/>
    <col min="34" max="34" width="2.214844" style="1" customWidth="1"/>
    <col min="35" max="35" width="21.10547" style="1" customWidth="1"/>
    <col min="36" max="36" width="1.667969" style="1" customWidth="1"/>
    <col min="37" max="37" width="1.667969" style="1" customWidth="1"/>
    <col min="38" max="38" width="5.554688" style="1" customWidth="1"/>
    <col min="39" max="39" width="2.214844" style="1" customWidth="1"/>
    <col min="40" max="40" width="8.886719" style="1" customWidth="1"/>
    <col min="41" max="41" width="4.996094" style="1" customWidth="1"/>
    <col min="42" max="42" width="2.777344" style="1" customWidth="1"/>
    <col min="43" max="43" width="10.44531" style="1" hidden="1" customWidth="1"/>
    <col min="44" max="44" width="9.105469" style="1" customWidth="1"/>
    <col min="45" max="45" width="17.21484" style="1" hidden="1" customWidth="1"/>
    <col min="46" max="46" width="17.21484" style="1" hidden="1" customWidth="1"/>
    <col min="47" max="47" width="17.21484" style="1" hidden="1" customWidth="1"/>
    <col min="48" max="48" width="14.44531" style="1" hidden="1" customWidth="1"/>
    <col min="49" max="49" width="14.44531" style="1" hidden="1" customWidth="1"/>
    <col min="50" max="50" width="16.66406" style="1" hidden="1" customWidth="1"/>
    <col min="51" max="51" width="16.66406" style="1" hidden="1" customWidth="1"/>
    <col min="52" max="52" width="14.44531" style="1" hidden="1" customWidth="1"/>
    <col min="53" max="53" width="12.77734" style="1" hidden="1" customWidth="1"/>
    <col min="54" max="54" width="16.66406" style="1" hidden="1" customWidth="1"/>
    <col min="55" max="55" width="14.44531" style="1" hidden="1" customWidth="1"/>
    <col min="56" max="56" width="12.77734" style="1" hidden="1" customWidth="1"/>
    <col min="57" max="57" width="44.33594" style="1" customWidth="1"/>
    <col min="71" max="71" width="8.886719" style="1" hidden="1"/>
    <col min="72" max="72" width="8.886719" style="1" hidden="1"/>
    <col min="73" max="73" width="8.886719" style="1" hidden="1"/>
    <col min="74" max="74" width="8.886719" style="1" hidden="1"/>
    <col min="75" max="75" width="8.886719" style="1" hidden="1"/>
    <col min="76" max="76" width="8.886719" style="1" hidden="1"/>
    <col min="77" max="77" width="8.886719" style="1" hidden="1"/>
    <col min="78" max="78" width="8.886719" style="1" hidden="1"/>
    <col min="79" max="79" width="8.886719" style="1" hidden="1"/>
    <col min="80" max="80" width="8.886719" style="1" hidden="1"/>
    <col min="81" max="81" width="8.886719" style="1" hidden="1"/>
    <col min="82" max="82" width="8.886719" style="1" hidden="1"/>
    <col min="83" max="83" width="8.886719" style="1" hidden="1"/>
    <col min="84" max="84" width="8.886719" style="1" hidden="1"/>
    <col min="85" max="85" width="8.886719" style="1" hidden="1"/>
    <col min="86" max="86" width="8.886719" style="1" hidden="1"/>
    <col min="87" max="87" width="8.886719" style="1" hidden="1"/>
    <col min="88" max="88" width="8.886719" style="1" hidden="1"/>
    <col min="89" max="89" width="8.886719" style="1" hidden="1"/>
    <col min="90" max="90" width="8.886719" style="1" hidden="1"/>
    <col min="91" max="91" width="8.886719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26</v>
      </c>
      <c r="AK17" s="30" t="s">
        <v>27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26</v>
      </c>
      <c r="AK20" s="30" t="s">
        <v>27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33</v>
      </c>
      <c r="AR22" s="20"/>
      <c r="BE22" s="29"/>
    </row>
    <row r="23" s="1" customFormat="1" ht="14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35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36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37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38</v>
      </c>
      <c r="E29" s="3"/>
      <c r="F29" s="30" t="s">
        <v>39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40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41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42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43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50" t="s">
        <v>46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48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49</v>
      </c>
      <c r="AI60" s="39"/>
      <c r="AJ60" s="39"/>
      <c r="AK60" s="39"/>
      <c r="AL60" s="39"/>
      <c r="AM60" s="56" t="s">
        <v>50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51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52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49</v>
      </c>
      <c r="AI75" s="39"/>
      <c r="AJ75" s="39"/>
      <c r="AK75" s="39"/>
      <c r="AL75" s="39"/>
      <c r="AM75" s="56" t="s">
        <v>50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ZZS_KHK1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Oplocení a vjezdové brány do heliportu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Hradec Králové, Heliport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20. 7. 2020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4.9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54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4.9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55</v>
      </c>
      <c r="D92" s="78"/>
      <c r="E92" s="78"/>
      <c r="F92" s="78"/>
      <c r="G92" s="78"/>
      <c r="H92" s="79"/>
      <c r="I92" s="80" t="s">
        <v>56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57</v>
      </c>
      <c r="AH92" s="78"/>
      <c r="AI92" s="78"/>
      <c r="AJ92" s="78"/>
      <c r="AK92" s="78"/>
      <c r="AL92" s="78"/>
      <c r="AM92" s="78"/>
      <c r="AN92" s="80" t="s">
        <v>58</v>
      </c>
      <c r="AO92" s="78"/>
      <c r="AP92" s="82"/>
      <c r="AQ92" s="83" t="s">
        <v>59</v>
      </c>
      <c r="AR92" s="37"/>
      <c r="AS92" s="84" t="s">
        <v>60</v>
      </c>
      <c r="AT92" s="85" t="s">
        <v>61</v>
      </c>
      <c r="AU92" s="85" t="s">
        <v>62</v>
      </c>
      <c r="AV92" s="85" t="s">
        <v>63</v>
      </c>
      <c r="AW92" s="85" t="s">
        <v>64</v>
      </c>
      <c r="AX92" s="85" t="s">
        <v>65</v>
      </c>
      <c r="AY92" s="85" t="s">
        <v>66</v>
      </c>
      <c r="AZ92" s="85" t="s">
        <v>67</v>
      </c>
      <c r="BA92" s="85" t="s">
        <v>68</v>
      </c>
      <c r="BB92" s="85" t="s">
        <v>69</v>
      </c>
      <c r="BC92" s="85" t="s">
        <v>70</v>
      </c>
      <c r="BD92" s="86" t="s">
        <v>71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0001" customHeight="1">
      <c r="A94" s="6"/>
      <c r="B94" s="90"/>
      <c r="C94" s="91" t="s">
        <v>72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ROUND(SUM(AG95:AG96),2)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ROUND(SUM(AS95:AS96),2)</f>
        <v>0</v>
      </c>
      <c r="AT94" s="97">
        <f>ROUND(SUM(AV94:AW94),2)</f>
        <v>0</v>
      </c>
      <c r="AU94" s="98">
        <f>ROUND(SUM(AU95:AU96),5)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ROUND(SUM(AZ95:AZ96),2)</f>
        <v>0</v>
      </c>
      <c r="BA94" s="97">
        <f>ROUND(SUM(BA95:BA96),2)</f>
        <v>0</v>
      </c>
      <c r="BB94" s="97">
        <f>ROUND(SUM(BB95:BB96),2)</f>
        <v>0</v>
      </c>
      <c r="BC94" s="97">
        <f>ROUND(SUM(BC95:BC96),2)</f>
        <v>0</v>
      </c>
      <c r="BD94" s="99">
        <f>ROUND(SUM(BD95:BD96),2)</f>
        <v>0</v>
      </c>
      <c r="BE94" s="6"/>
      <c r="BS94" s="100" t="s">
        <v>73</v>
      </c>
      <c r="BT94" s="100" t="s">
        <v>74</v>
      </c>
      <c r="BU94" s="101" t="s">
        <v>75</v>
      </c>
      <c r="BV94" s="100" t="s">
        <v>76</v>
      </c>
      <c r="BW94" s="100" t="s">
        <v>4</v>
      </c>
      <c r="BX94" s="100" t="s">
        <v>77</v>
      </c>
      <c r="CL94" s="100" t="s">
        <v>1</v>
      </c>
    </row>
    <row r="95" s="7" customFormat="1" ht="14.5" customHeight="1">
      <c r="A95" s="102" t="s">
        <v>78</v>
      </c>
      <c r="B95" s="103"/>
      <c r="C95" s="104"/>
      <c r="D95" s="105" t="s">
        <v>79</v>
      </c>
      <c r="E95" s="105"/>
      <c r="F95" s="105"/>
      <c r="G95" s="105"/>
      <c r="H95" s="105"/>
      <c r="I95" s="106"/>
      <c r="J95" s="105" t="s">
        <v>80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'sever - Severní část'!J30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81</v>
      </c>
      <c r="AR95" s="103"/>
      <c r="AS95" s="109">
        <v>0</v>
      </c>
      <c r="AT95" s="110">
        <f>ROUND(SUM(AV95:AW95),2)</f>
        <v>0</v>
      </c>
      <c r="AU95" s="111">
        <f>'sever - Severní část'!P130</f>
        <v>0</v>
      </c>
      <c r="AV95" s="110">
        <f>'sever - Severní část'!J33</f>
        <v>0</v>
      </c>
      <c r="AW95" s="110">
        <f>'sever - Severní část'!J34</f>
        <v>0</v>
      </c>
      <c r="AX95" s="110">
        <f>'sever - Severní část'!J35</f>
        <v>0</v>
      </c>
      <c r="AY95" s="110">
        <f>'sever - Severní část'!J36</f>
        <v>0</v>
      </c>
      <c r="AZ95" s="110">
        <f>'sever - Severní část'!F33</f>
        <v>0</v>
      </c>
      <c r="BA95" s="110">
        <f>'sever - Severní část'!F34</f>
        <v>0</v>
      </c>
      <c r="BB95" s="110">
        <f>'sever - Severní část'!F35</f>
        <v>0</v>
      </c>
      <c r="BC95" s="110">
        <f>'sever - Severní část'!F36</f>
        <v>0</v>
      </c>
      <c r="BD95" s="112">
        <f>'sever - Severní část'!F37</f>
        <v>0</v>
      </c>
      <c r="BE95" s="7"/>
      <c r="BT95" s="113" t="s">
        <v>82</v>
      </c>
      <c r="BV95" s="113" t="s">
        <v>76</v>
      </c>
      <c r="BW95" s="113" t="s">
        <v>83</v>
      </c>
      <c r="BX95" s="113" t="s">
        <v>4</v>
      </c>
      <c r="CL95" s="113" t="s">
        <v>1</v>
      </c>
      <c r="CM95" s="113" t="s">
        <v>84</v>
      </c>
    </row>
    <row r="96" s="7" customFormat="1" ht="14.5" customHeight="1">
      <c r="A96" s="102" t="s">
        <v>78</v>
      </c>
      <c r="B96" s="103"/>
      <c r="C96" s="104"/>
      <c r="D96" s="105" t="s">
        <v>85</v>
      </c>
      <c r="E96" s="105"/>
      <c r="F96" s="105"/>
      <c r="G96" s="105"/>
      <c r="H96" s="105"/>
      <c r="I96" s="106"/>
      <c r="J96" s="105" t="s">
        <v>86</v>
      </c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7">
        <f>'jih - Jižní část'!J30</f>
        <v>0</v>
      </c>
      <c r="AH96" s="106"/>
      <c r="AI96" s="106"/>
      <c r="AJ96" s="106"/>
      <c r="AK96" s="106"/>
      <c r="AL96" s="106"/>
      <c r="AM96" s="106"/>
      <c r="AN96" s="107">
        <f>SUM(AG96,AT96)</f>
        <v>0</v>
      </c>
      <c r="AO96" s="106"/>
      <c r="AP96" s="106"/>
      <c r="AQ96" s="108" t="s">
        <v>81</v>
      </c>
      <c r="AR96" s="103"/>
      <c r="AS96" s="114">
        <v>0</v>
      </c>
      <c r="AT96" s="115">
        <f>ROUND(SUM(AV96:AW96),2)</f>
        <v>0</v>
      </c>
      <c r="AU96" s="116">
        <f>'jih - Jižní část'!P130</f>
        <v>0</v>
      </c>
      <c r="AV96" s="115">
        <f>'jih - Jižní část'!J33</f>
        <v>0</v>
      </c>
      <c r="AW96" s="115">
        <f>'jih - Jižní část'!J34</f>
        <v>0</v>
      </c>
      <c r="AX96" s="115">
        <f>'jih - Jižní část'!J35</f>
        <v>0</v>
      </c>
      <c r="AY96" s="115">
        <f>'jih - Jižní část'!J36</f>
        <v>0</v>
      </c>
      <c r="AZ96" s="115">
        <f>'jih - Jižní část'!F33</f>
        <v>0</v>
      </c>
      <c r="BA96" s="115">
        <f>'jih - Jižní část'!F34</f>
        <v>0</v>
      </c>
      <c r="BB96" s="115">
        <f>'jih - Jižní část'!F35</f>
        <v>0</v>
      </c>
      <c r="BC96" s="115">
        <f>'jih - Jižní část'!F36</f>
        <v>0</v>
      </c>
      <c r="BD96" s="117">
        <f>'jih - Jižní část'!F37</f>
        <v>0</v>
      </c>
      <c r="BE96" s="7"/>
      <c r="BT96" s="113" t="s">
        <v>82</v>
      </c>
      <c r="BV96" s="113" t="s">
        <v>76</v>
      </c>
      <c r="BW96" s="113" t="s">
        <v>87</v>
      </c>
      <c r="BX96" s="113" t="s">
        <v>4</v>
      </c>
      <c r="CL96" s="113" t="s">
        <v>1</v>
      </c>
      <c r="CM96" s="113" t="s">
        <v>84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ever - Severní část'!C2" display="/"/>
    <hyperlink ref="A96" location="'jih - Již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5.554688" style="1" customWidth="1"/>
    <col min="2" max="2" width="1.117188" style="1" customWidth="1"/>
    <col min="3" max="3" width="2.777344" style="1" customWidth="1"/>
    <col min="4" max="4" width="2.886719" style="1" customWidth="1"/>
    <col min="5" max="5" width="11.44531" style="1" customWidth="1"/>
    <col min="6" max="6" width="33.88672" style="1" customWidth="1"/>
    <col min="7" max="7" width="4.664063" style="1" customWidth="1"/>
    <col min="8" max="8" width="7.664063" style="1" customWidth="1"/>
    <col min="9" max="9" width="13.44531" style="118" customWidth="1"/>
    <col min="10" max="10" width="13.44531" style="1" customWidth="1"/>
    <col min="11" max="11" width="13.44531" style="1" customWidth="1"/>
    <col min="12" max="12" width="6.214844" style="1" customWidth="1"/>
    <col min="13" max="13" width="7.214844" style="1" hidden="1" customWidth="1"/>
    <col min="14" max="14" width="8.886719" style="1" hidden="1"/>
    <col min="15" max="15" width="9.445313" style="1" hidden="1" customWidth="1"/>
    <col min="16" max="16" width="9.445313" style="1" hidden="1" customWidth="1"/>
    <col min="17" max="17" width="9.445313" style="1" hidden="1" customWidth="1"/>
    <col min="18" max="18" width="9.445313" style="1" hidden="1" customWidth="1"/>
    <col min="19" max="19" width="9.445313" style="1" hidden="1" customWidth="1"/>
    <col min="20" max="20" width="9.445313" style="1" hidden="1" customWidth="1"/>
    <col min="21" max="21" width="10.88672" style="1" hidden="1" customWidth="1"/>
    <col min="22" max="22" width="8.214844" style="1" customWidth="1"/>
    <col min="23" max="23" width="10.88672" style="1" customWidth="1"/>
    <col min="24" max="24" width="8.214844" style="1" customWidth="1"/>
    <col min="25" max="25" width="9.996094" style="1" customWidth="1"/>
    <col min="26" max="26" width="7.335938" style="1" customWidth="1"/>
    <col min="27" max="27" width="9.996094" style="1" customWidth="1"/>
    <col min="28" max="28" width="10.88672" style="1" customWidth="1"/>
    <col min="29" max="29" width="7.335938" style="1" customWidth="1"/>
    <col min="30" max="30" width="9.996094" style="1" customWidth="1"/>
    <col min="31" max="31" width="10.88672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  <c r="AZ2" s="119" t="s">
        <v>88</v>
      </c>
      <c r="BA2" s="119" t="s">
        <v>1</v>
      </c>
      <c r="BB2" s="119" t="s">
        <v>1</v>
      </c>
      <c r="BC2" s="119" t="s">
        <v>89</v>
      </c>
      <c r="BD2" s="119" t="s">
        <v>84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20"/>
      <c r="J3" s="19"/>
      <c r="K3" s="19"/>
      <c r="L3" s="20"/>
      <c r="AT3" s="17" t="s">
        <v>84</v>
      </c>
      <c r="AZ3" s="119" t="s">
        <v>90</v>
      </c>
      <c r="BA3" s="119" t="s">
        <v>1</v>
      </c>
      <c r="BB3" s="119" t="s">
        <v>1</v>
      </c>
      <c r="BC3" s="119" t="s">
        <v>91</v>
      </c>
      <c r="BD3" s="119" t="s">
        <v>84</v>
      </c>
    </row>
    <row r="4" s="1" customFormat="1" ht="24.96" customHeight="1">
      <c r="B4" s="20"/>
      <c r="D4" s="21" t="s">
        <v>92</v>
      </c>
      <c r="I4" s="118"/>
      <c r="L4" s="20"/>
      <c r="M4" s="121" t="s">
        <v>10</v>
      </c>
      <c r="AT4" s="17" t="s">
        <v>3</v>
      </c>
      <c r="AZ4" s="119" t="s">
        <v>93</v>
      </c>
      <c r="BA4" s="119" t="s">
        <v>1</v>
      </c>
      <c r="BB4" s="119" t="s">
        <v>1</v>
      </c>
      <c r="BC4" s="119" t="s">
        <v>94</v>
      </c>
      <c r="BD4" s="119" t="s">
        <v>84</v>
      </c>
    </row>
    <row r="5" s="1" customFormat="1" ht="6.96" customHeight="1">
      <c r="B5" s="20"/>
      <c r="I5" s="118"/>
      <c r="L5" s="20"/>
      <c r="AZ5" s="119" t="s">
        <v>95</v>
      </c>
      <c r="BA5" s="119" t="s">
        <v>1</v>
      </c>
      <c r="BB5" s="119" t="s">
        <v>1</v>
      </c>
      <c r="BC5" s="119" t="s">
        <v>94</v>
      </c>
      <c r="BD5" s="119" t="s">
        <v>84</v>
      </c>
    </row>
    <row r="6" s="1" customFormat="1" ht="12" customHeight="1">
      <c r="B6" s="20"/>
      <c r="D6" s="30" t="s">
        <v>16</v>
      </c>
      <c r="I6" s="118"/>
      <c r="L6" s="20"/>
      <c r="AZ6" s="119" t="s">
        <v>96</v>
      </c>
      <c r="BA6" s="119" t="s">
        <v>1</v>
      </c>
      <c r="BB6" s="119" t="s">
        <v>1</v>
      </c>
      <c r="BC6" s="119" t="s">
        <v>97</v>
      </c>
      <c r="BD6" s="119" t="s">
        <v>84</v>
      </c>
    </row>
    <row r="7" s="1" customFormat="1" ht="14.5" customHeight="1">
      <c r="B7" s="20"/>
      <c r="E7" s="122" t="str">
        <f>'Rekapitulace stavby'!K6</f>
        <v>Oplocení a vjezdové brány do heliportu</v>
      </c>
      <c r="F7" s="30"/>
      <c r="G7" s="30"/>
      <c r="H7" s="30"/>
      <c r="I7" s="118"/>
      <c r="L7" s="20"/>
    </row>
    <row r="8" s="2" customFormat="1" ht="12" customHeight="1">
      <c r="A8" s="36"/>
      <c r="B8" s="37"/>
      <c r="C8" s="36"/>
      <c r="D8" s="30" t="s">
        <v>98</v>
      </c>
      <c r="E8" s="36"/>
      <c r="F8" s="36"/>
      <c r="G8" s="36"/>
      <c r="H8" s="36"/>
      <c r="I8" s="123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4.5" customHeight="1">
      <c r="A9" s="36"/>
      <c r="B9" s="37"/>
      <c r="C9" s="36"/>
      <c r="D9" s="36"/>
      <c r="E9" s="65" t="s">
        <v>99</v>
      </c>
      <c r="F9" s="36"/>
      <c r="G9" s="36"/>
      <c r="H9" s="36"/>
      <c r="I9" s="123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3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4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4" t="s">
        <v>22</v>
      </c>
      <c r="J12" s="67" t="str">
        <f>'Rekapitulace stavby'!AN8</f>
        <v>20. 7. 2020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3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4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4" t="s">
        <v>27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3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124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4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3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124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4" t="s">
        <v>27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3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32</v>
      </c>
      <c r="E23" s="36"/>
      <c r="F23" s="36"/>
      <c r="G23" s="36"/>
      <c r="H23" s="36"/>
      <c r="I23" s="124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4" t="s">
        <v>27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3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33</v>
      </c>
      <c r="E26" s="36"/>
      <c r="F26" s="36"/>
      <c r="G26" s="36"/>
      <c r="H26" s="36"/>
      <c r="I26" s="123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4.5" customHeight="1">
      <c r="A27" s="125"/>
      <c r="B27" s="126"/>
      <c r="C27" s="125"/>
      <c r="D27" s="125"/>
      <c r="E27" s="34" t="s">
        <v>1</v>
      </c>
      <c r="F27" s="34"/>
      <c r="G27" s="34"/>
      <c r="H27" s="34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3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9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30" t="s">
        <v>34</v>
      </c>
      <c r="E30" s="36"/>
      <c r="F30" s="36"/>
      <c r="G30" s="36"/>
      <c r="H30" s="36"/>
      <c r="I30" s="123"/>
      <c r="J30" s="94">
        <f>ROUND(J130,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9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36</v>
      </c>
      <c r="G32" s="36"/>
      <c r="H32" s="36"/>
      <c r="I32" s="131" t="s">
        <v>35</v>
      </c>
      <c r="J32" s="41" t="s">
        <v>37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2" t="s">
        <v>38</v>
      </c>
      <c r="E33" s="30" t="s">
        <v>39</v>
      </c>
      <c r="F33" s="133">
        <f>ROUND((SUM(BE130:BE304)),  2)</f>
        <v>0</v>
      </c>
      <c r="G33" s="36"/>
      <c r="H33" s="36"/>
      <c r="I33" s="134">
        <v>0.20999999999999999</v>
      </c>
      <c r="J33" s="133">
        <f>ROUND(((SUM(BE130:BE304))*I33),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40</v>
      </c>
      <c r="F34" s="133">
        <f>ROUND((SUM(BF130:BF304)),  2)</f>
        <v>0</v>
      </c>
      <c r="G34" s="36"/>
      <c r="H34" s="36"/>
      <c r="I34" s="134">
        <v>0.14999999999999999</v>
      </c>
      <c r="J34" s="133">
        <f>ROUND(((SUM(BF130:BF304))*I34),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41</v>
      </c>
      <c r="F35" s="133">
        <f>ROUND((SUM(BG130:BG304)),  2)</f>
        <v>0</v>
      </c>
      <c r="G35" s="36"/>
      <c r="H35" s="36"/>
      <c r="I35" s="134">
        <v>0.20999999999999999</v>
      </c>
      <c r="J35" s="133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42</v>
      </c>
      <c r="F36" s="133">
        <f>ROUND((SUM(BH130:BH304)),  2)</f>
        <v>0</v>
      </c>
      <c r="G36" s="36"/>
      <c r="H36" s="36"/>
      <c r="I36" s="134">
        <v>0.14999999999999999</v>
      </c>
      <c r="J36" s="133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ROUND((SUM(BI130:BI304)),  2)</f>
        <v>0</v>
      </c>
      <c r="G37" s="36"/>
      <c r="H37" s="36"/>
      <c r="I37" s="134">
        <v>0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3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5"/>
      <c r="D39" s="136" t="s">
        <v>44</v>
      </c>
      <c r="E39" s="79"/>
      <c r="F39" s="79"/>
      <c r="G39" s="137" t="s">
        <v>45</v>
      </c>
      <c r="H39" s="138" t="s">
        <v>46</v>
      </c>
      <c r="I39" s="139"/>
      <c r="J39" s="140">
        <f>SUM(J30:J37)</f>
        <v>0</v>
      </c>
      <c r="K39" s="141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3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47</v>
      </c>
      <c r="E50" s="55"/>
      <c r="F50" s="55"/>
      <c r="G50" s="54" t="s">
        <v>48</v>
      </c>
      <c r="H50" s="55"/>
      <c r="I50" s="142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49</v>
      </c>
      <c r="E61" s="39"/>
      <c r="F61" s="143" t="s">
        <v>50</v>
      </c>
      <c r="G61" s="56" t="s">
        <v>49</v>
      </c>
      <c r="H61" s="39"/>
      <c r="I61" s="144"/>
      <c r="J61" s="145" t="s">
        <v>50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51</v>
      </c>
      <c r="E65" s="57"/>
      <c r="F65" s="57"/>
      <c r="G65" s="54" t="s">
        <v>52</v>
      </c>
      <c r="H65" s="57"/>
      <c r="I65" s="146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49</v>
      </c>
      <c r="E76" s="39"/>
      <c r="F76" s="143" t="s">
        <v>50</v>
      </c>
      <c r="G76" s="56" t="s">
        <v>49</v>
      </c>
      <c r="H76" s="39"/>
      <c r="I76" s="144"/>
      <c r="J76" s="145" t="s">
        <v>50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7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8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123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3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3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4.5" customHeight="1">
      <c r="A85" s="36"/>
      <c r="B85" s="37"/>
      <c r="C85" s="36"/>
      <c r="D85" s="36"/>
      <c r="E85" s="122" t="str">
        <f>E7</f>
        <v>Oplocení a vjezdové brány do heliportu</v>
      </c>
      <c r="F85" s="30"/>
      <c r="G85" s="30"/>
      <c r="H85" s="30"/>
      <c r="I85" s="123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98</v>
      </c>
      <c r="D86" s="36"/>
      <c r="E86" s="36"/>
      <c r="F86" s="36"/>
      <c r="G86" s="36"/>
      <c r="H86" s="36"/>
      <c r="I86" s="123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4.5" customHeight="1">
      <c r="A87" s="36"/>
      <c r="B87" s="37"/>
      <c r="C87" s="36"/>
      <c r="D87" s="36"/>
      <c r="E87" s="65" t="str">
        <f>E9</f>
        <v>sever - Severní část</v>
      </c>
      <c r="F87" s="36"/>
      <c r="G87" s="36"/>
      <c r="H87" s="36"/>
      <c r="I87" s="123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3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Hradec Králové, Heliport</v>
      </c>
      <c r="G89" s="36"/>
      <c r="H89" s="36"/>
      <c r="I89" s="124" t="s">
        <v>22</v>
      </c>
      <c r="J89" s="67" t="str">
        <f>IF(J12="","",J12)</f>
        <v>20. 7. 2020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3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4.9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4" t="s">
        <v>30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4.9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124" t="s">
        <v>32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3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9" t="s">
        <v>101</v>
      </c>
      <c r="D94" s="135"/>
      <c r="E94" s="135"/>
      <c r="F94" s="135"/>
      <c r="G94" s="135"/>
      <c r="H94" s="135"/>
      <c r="I94" s="150"/>
      <c r="J94" s="151" t="s">
        <v>102</v>
      </c>
      <c r="K94" s="13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3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2" t="s">
        <v>103</v>
      </c>
      <c r="D96" s="36"/>
      <c r="E96" s="36"/>
      <c r="F96" s="36"/>
      <c r="G96" s="36"/>
      <c r="H96" s="36"/>
      <c r="I96" s="123"/>
      <c r="J96" s="94">
        <f>J130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104</v>
      </c>
    </row>
    <row r="97" s="9" customFormat="1" ht="24.96" customHeight="1">
      <c r="A97" s="9"/>
      <c r="B97" s="153"/>
      <c r="C97" s="9"/>
      <c r="D97" s="154" t="s">
        <v>105</v>
      </c>
      <c r="E97" s="155"/>
      <c r="F97" s="155"/>
      <c r="G97" s="155"/>
      <c r="H97" s="155"/>
      <c r="I97" s="156"/>
      <c r="J97" s="157">
        <f>J131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106</v>
      </c>
      <c r="E98" s="160"/>
      <c r="F98" s="160"/>
      <c r="G98" s="160"/>
      <c r="H98" s="160"/>
      <c r="I98" s="161"/>
      <c r="J98" s="162">
        <f>J132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8"/>
      <c r="C99" s="10"/>
      <c r="D99" s="159" t="s">
        <v>107</v>
      </c>
      <c r="E99" s="160"/>
      <c r="F99" s="160"/>
      <c r="G99" s="160"/>
      <c r="H99" s="160"/>
      <c r="I99" s="161"/>
      <c r="J99" s="162">
        <f>J174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8"/>
      <c r="C100" s="10"/>
      <c r="D100" s="159" t="s">
        <v>108</v>
      </c>
      <c r="E100" s="160"/>
      <c r="F100" s="160"/>
      <c r="G100" s="160"/>
      <c r="H100" s="160"/>
      <c r="I100" s="161"/>
      <c r="J100" s="162">
        <f>J187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8"/>
      <c r="C101" s="10"/>
      <c r="D101" s="159" t="s">
        <v>109</v>
      </c>
      <c r="E101" s="160"/>
      <c r="F101" s="160"/>
      <c r="G101" s="160"/>
      <c r="H101" s="160"/>
      <c r="I101" s="161"/>
      <c r="J101" s="162">
        <f>J232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8"/>
      <c r="C102" s="10"/>
      <c r="D102" s="159" t="s">
        <v>110</v>
      </c>
      <c r="E102" s="160"/>
      <c r="F102" s="160"/>
      <c r="G102" s="160"/>
      <c r="H102" s="160"/>
      <c r="I102" s="161"/>
      <c r="J102" s="162">
        <f>J248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8"/>
      <c r="C103" s="10"/>
      <c r="D103" s="159" t="s">
        <v>111</v>
      </c>
      <c r="E103" s="160"/>
      <c r="F103" s="160"/>
      <c r="G103" s="160"/>
      <c r="H103" s="160"/>
      <c r="I103" s="161"/>
      <c r="J103" s="162">
        <f>J270</f>
        <v>0</v>
      </c>
      <c r="K103" s="10"/>
      <c r="L103" s="15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8"/>
      <c r="C104" s="10"/>
      <c r="D104" s="159" t="s">
        <v>112</v>
      </c>
      <c r="E104" s="160"/>
      <c r="F104" s="160"/>
      <c r="G104" s="160"/>
      <c r="H104" s="160"/>
      <c r="I104" s="161"/>
      <c r="J104" s="162">
        <f>J282</f>
        <v>0</v>
      </c>
      <c r="K104" s="10"/>
      <c r="L104" s="15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3"/>
      <c r="C105" s="9"/>
      <c r="D105" s="154" t="s">
        <v>113</v>
      </c>
      <c r="E105" s="155"/>
      <c r="F105" s="155"/>
      <c r="G105" s="155"/>
      <c r="H105" s="155"/>
      <c r="I105" s="156"/>
      <c r="J105" s="157">
        <f>J285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8"/>
      <c r="C106" s="10"/>
      <c r="D106" s="159" t="s">
        <v>114</v>
      </c>
      <c r="E106" s="160"/>
      <c r="F106" s="160"/>
      <c r="G106" s="160"/>
      <c r="H106" s="160"/>
      <c r="I106" s="161"/>
      <c r="J106" s="162">
        <f>J286</f>
        <v>0</v>
      </c>
      <c r="K106" s="10"/>
      <c r="L106" s="15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3"/>
      <c r="C107" s="9"/>
      <c r="D107" s="154" t="s">
        <v>115</v>
      </c>
      <c r="E107" s="155"/>
      <c r="F107" s="155"/>
      <c r="G107" s="155"/>
      <c r="H107" s="155"/>
      <c r="I107" s="156"/>
      <c r="J107" s="157">
        <f>J289</f>
        <v>0</v>
      </c>
      <c r="K107" s="9"/>
      <c r="L107" s="15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8"/>
      <c r="C108" s="10"/>
      <c r="D108" s="159" t="s">
        <v>116</v>
      </c>
      <c r="E108" s="160"/>
      <c r="F108" s="160"/>
      <c r="G108" s="160"/>
      <c r="H108" s="160"/>
      <c r="I108" s="161"/>
      <c r="J108" s="162">
        <f>J290</f>
        <v>0</v>
      </c>
      <c r="K108" s="10"/>
      <c r="L108" s="15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8"/>
      <c r="C109" s="10"/>
      <c r="D109" s="159" t="s">
        <v>117</v>
      </c>
      <c r="E109" s="160"/>
      <c r="F109" s="160"/>
      <c r="G109" s="160"/>
      <c r="H109" s="160"/>
      <c r="I109" s="161"/>
      <c r="J109" s="162">
        <f>J297</f>
        <v>0</v>
      </c>
      <c r="K109" s="10"/>
      <c r="L109" s="15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8"/>
      <c r="C110" s="10"/>
      <c r="D110" s="159" t="s">
        <v>118</v>
      </c>
      <c r="E110" s="160"/>
      <c r="F110" s="160"/>
      <c r="G110" s="160"/>
      <c r="H110" s="160"/>
      <c r="I110" s="161"/>
      <c r="J110" s="162">
        <f>J300</f>
        <v>0</v>
      </c>
      <c r="K110" s="10"/>
      <c r="L110" s="15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6"/>
      <c r="B111" s="37"/>
      <c r="C111" s="36"/>
      <c r="D111" s="36"/>
      <c r="E111" s="36"/>
      <c r="F111" s="36"/>
      <c r="G111" s="36"/>
      <c r="H111" s="36"/>
      <c r="I111" s="123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58"/>
      <c r="C112" s="59"/>
      <c r="D112" s="59"/>
      <c r="E112" s="59"/>
      <c r="F112" s="59"/>
      <c r="G112" s="59"/>
      <c r="H112" s="59"/>
      <c r="I112" s="147"/>
      <c r="J112" s="59"/>
      <c r="K112" s="59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6" s="2" customFormat="1" ht="6.96" customHeight="1">
      <c r="A116" s="36"/>
      <c r="B116" s="60"/>
      <c r="C116" s="61"/>
      <c r="D116" s="61"/>
      <c r="E116" s="61"/>
      <c r="F116" s="61"/>
      <c r="G116" s="61"/>
      <c r="H116" s="61"/>
      <c r="I116" s="148"/>
      <c r="J116" s="61"/>
      <c r="K116" s="61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119</v>
      </c>
      <c r="D117" s="36"/>
      <c r="E117" s="36"/>
      <c r="F117" s="36"/>
      <c r="G117" s="36"/>
      <c r="H117" s="36"/>
      <c r="I117" s="123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123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6"/>
      <c r="E119" s="36"/>
      <c r="F119" s="36"/>
      <c r="G119" s="36"/>
      <c r="H119" s="36"/>
      <c r="I119" s="123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4.5" customHeight="1">
      <c r="A120" s="36"/>
      <c r="B120" s="37"/>
      <c r="C120" s="36"/>
      <c r="D120" s="36"/>
      <c r="E120" s="122" t="str">
        <f>E7</f>
        <v>Oplocení a vjezdové brány do heliportu</v>
      </c>
      <c r="F120" s="30"/>
      <c r="G120" s="30"/>
      <c r="H120" s="30"/>
      <c r="I120" s="123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98</v>
      </c>
      <c r="D121" s="36"/>
      <c r="E121" s="36"/>
      <c r="F121" s="36"/>
      <c r="G121" s="36"/>
      <c r="H121" s="36"/>
      <c r="I121" s="123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4.5" customHeight="1">
      <c r="A122" s="36"/>
      <c r="B122" s="37"/>
      <c r="C122" s="36"/>
      <c r="D122" s="36"/>
      <c r="E122" s="65" t="str">
        <f>E9</f>
        <v>sever - Severní část</v>
      </c>
      <c r="F122" s="36"/>
      <c r="G122" s="36"/>
      <c r="H122" s="36"/>
      <c r="I122" s="123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123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F12</f>
        <v>Hradec Králové, Heliport</v>
      </c>
      <c r="G124" s="36"/>
      <c r="H124" s="36"/>
      <c r="I124" s="124" t="s">
        <v>22</v>
      </c>
      <c r="J124" s="67" t="str">
        <f>IF(J12="","",J12)</f>
        <v>20. 7. 2020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123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4.9" customHeight="1">
      <c r="A126" s="36"/>
      <c r="B126" s="37"/>
      <c r="C126" s="30" t="s">
        <v>24</v>
      </c>
      <c r="D126" s="36"/>
      <c r="E126" s="36"/>
      <c r="F126" s="25" t="str">
        <f>E15</f>
        <v xml:space="preserve"> </v>
      </c>
      <c r="G126" s="36"/>
      <c r="H126" s="36"/>
      <c r="I126" s="124" t="s">
        <v>30</v>
      </c>
      <c r="J126" s="34" t="str">
        <f>E21</f>
        <v xml:space="preserve"> 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4.9" customHeight="1">
      <c r="A127" s="36"/>
      <c r="B127" s="37"/>
      <c r="C127" s="30" t="s">
        <v>28</v>
      </c>
      <c r="D127" s="36"/>
      <c r="E127" s="36"/>
      <c r="F127" s="25" t="str">
        <f>IF(E18="","",E18)</f>
        <v>Vyplň údaj</v>
      </c>
      <c r="G127" s="36"/>
      <c r="H127" s="36"/>
      <c r="I127" s="124" t="s">
        <v>32</v>
      </c>
      <c r="J127" s="34" t="str">
        <f>E24</f>
        <v xml:space="preserve"> 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123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63"/>
      <c r="B129" s="164"/>
      <c r="C129" s="165" t="s">
        <v>120</v>
      </c>
      <c r="D129" s="166" t="s">
        <v>59</v>
      </c>
      <c r="E129" s="166" t="s">
        <v>55</v>
      </c>
      <c r="F129" s="166" t="s">
        <v>56</v>
      </c>
      <c r="G129" s="166" t="s">
        <v>121</v>
      </c>
      <c r="H129" s="166" t="s">
        <v>122</v>
      </c>
      <c r="I129" s="167" t="s">
        <v>123</v>
      </c>
      <c r="J129" s="166" t="s">
        <v>102</v>
      </c>
      <c r="K129" s="168" t="s">
        <v>124</v>
      </c>
      <c r="L129" s="169"/>
      <c r="M129" s="84" t="s">
        <v>1</v>
      </c>
      <c r="N129" s="85" t="s">
        <v>38</v>
      </c>
      <c r="O129" s="85" t="s">
        <v>125</v>
      </c>
      <c r="P129" s="85" t="s">
        <v>126</v>
      </c>
      <c r="Q129" s="85" t="s">
        <v>127</v>
      </c>
      <c r="R129" s="85" t="s">
        <v>128</v>
      </c>
      <c r="S129" s="85" t="s">
        <v>129</v>
      </c>
      <c r="T129" s="86" t="s">
        <v>130</v>
      </c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</row>
    <row r="130" s="2" customFormat="1" ht="22.8" customHeight="1">
      <c r="A130" s="36"/>
      <c r="B130" s="37"/>
      <c r="C130" s="91" t="s">
        <v>131</v>
      </c>
      <c r="D130" s="36"/>
      <c r="E130" s="36"/>
      <c r="F130" s="36"/>
      <c r="G130" s="36"/>
      <c r="H130" s="36"/>
      <c r="I130" s="123"/>
      <c r="J130" s="170">
        <f>BK130</f>
        <v>0</v>
      </c>
      <c r="K130" s="36"/>
      <c r="L130" s="37"/>
      <c r="M130" s="87"/>
      <c r="N130" s="71"/>
      <c r="O130" s="88"/>
      <c r="P130" s="171">
        <f>P131+P285+P289</f>
        <v>0</v>
      </c>
      <c r="Q130" s="88"/>
      <c r="R130" s="171">
        <f>R131+R285+R289</f>
        <v>7.1840685000000004</v>
      </c>
      <c r="S130" s="88"/>
      <c r="T130" s="172">
        <f>T131+T285+T289</f>
        <v>1.1719999999999999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73</v>
      </c>
      <c r="AU130" s="17" t="s">
        <v>104</v>
      </c>
      <c r="BK130" s="173">
        <f>BK131+BK285+BK289</f>
        <v>0</v>
      </c>
    </row>
    <row r="131" s="12" customFormat="1" ht="25.92" customHeight="1">
      <c r="A131" s="12"/>
      <c r="B131" s="174"/>
      <c r="C131" s="12"/>
      <c r="D131" s="175" t="s">
        <v>73</v>
      </c>
      <c r="E131" s="176" t="s">
        <v>132</v>
      </c>
      <c r="F131" s="176" t="s">
        <v>133</v>
      </c>
      <c r="G131" s="12"/>
      <c r="H131" s="12"/>
      <c r="I131" s="177"/>
      <c r="J131" s="178">
        <f>BK131</f>
        <v>0</v>
      </c>
      <c r="K131" s="12"/>
      <c r="L131" s="174"/>
      <c r="M131" s="179"/>
      <c r="N131" s="180"/>
      <c r="O131" s="180"/>
      <c r="P131" s="181">
        <f>P132+P174+P187+P232+P248+P270+P282</f>
        <v>0</v>
      </c>
      <c r="Q131" s="180"/>
      <c r="R131" s="181">
        <f>R132+R174+R187+R232+R248+R270+R282</f>
        <v>7.1840685000000004</v>
      </c>
      <c r="S131" s="180"/>
      <c r="T131" s="182">
        <f>T132+T174+T187+T232+T248+T270+T282</f>
        <v>1.1719999999999999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5" t="s">
        <v>82</v>
      </c>
      <c r="AT131" s="183" t="s">
        <v>73</v>
      </c>
      <c r="AU131" s="183" t="s">
        <v>74</v>
      </c>
      <c r="AY131" s="175" t="s">
        <v>134</v>
      </c>
      <c r="BK131" s="184">
        <f>BK132+BK174+BK187+BK232+BK248+BK270+BK282</f>
        <v>0</v>
      </c>
    </row>
    <row r="132" s="12" customFormat="1" ht="22.8" customHeight="1">
      <c r="A132" s="12"/>
      <c r="B132" s="174"/>
      <c r="C132" s="12"/>
      <c r="D132" s="175" t="s">
        <v>73</v>
      </c>
      <c r="E132" s="185" t="s">
        <v>82</v>
      </c>
      <c r="F132" s="185" t="s">
        <v>135</v>
      </c>
      <c r="G132" s="12"/>
      <c r="H132" s="12"/>
      <c r="I132" s="177"/>
      <c r="J132" s="186">
        <f>BK132</f>
        <v>0</v>
      </c>
      <c r="K132" s="12"/>
      <c r="L132" s="174"/>
      <c r="M132" s="179"/>
      <c r="N132" s="180"/>
      <c r="O132" s="180"/>
      <c r="P132" s="181">
        <f>SUM(P133:P173)</f>
        <v>0</v>
      </c>
      <c r="Q132" s="180"/>
      <c r="R132" s="181">
        <f>SUM(R133:R173)</f>
        <v>0</v>
      </c>
      <c r="S132" s="180"/>
      <c r="T132" s="182">
        <f>SUM(T133:T173)</f>
        <v>1.1719999999999999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5" t="s">
        <v>82</v>
      </c>
      <c r="AT132" s="183" t="s">
        <v>73</v>
      </c>
      <c r="AU132" s="183" t="s">
        <v>82</v>
      </c>
      <c r="AY132" s="175" t="s">
        <v>134</v>
      </c>
      <c r="BK132" s="184">
        <f>SUM(BK133:BK173)</f>
        <v>0</v>
      </c>
    </row>
    <row r="133" s="2" customFormat="1" ht="31" customHeight="1">
      <c r="A133" s="36"/>
      <c r="B133" s="187"/>
      <c r="C133" s="188" t="s">
        <v>82</v>
      </c>
      <c r="D133" s="188" t="s">
        <v>136</v>
      </c>
      <c r="E133" s="189" t="s">
        <v>137</v>
      </c>
      <c r="F133" s="190" t="s">
        <v>138</v>
      </c>
      <c r="G133" s="191" t="s">
        <v>139</v>
      </c>
      <c r="H133" s="192">
        <v>1</v>
      </c>
      <c r="I133" s="193"/>
      <c r="J133" s="194">
        <f>ROUND(I133*H133,2)</f>
        <v>0</v>
      </c>
      <c r="K133" s="190" t="s">
        <v>140</v>
      </c>
      <c r="L133" s="37"/>
      <c r="M133" s="195" t="s">
        <v>1</v>
      </c>
      <c r="N133" s="196" t="s">
        <v>39</v>
      </c>
      <c r="O133" s="75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9" t="s">
        <v>141</v>
      </c>
      <c r="AT133" s="199" t="s">
        <v>136</v>
      </c>
      <c r="AU133" s="199" t="s">
        <v>84</v>
      </c>
      <c r="AY133" s="17" t="s">
        <v>134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82</v>
      </c>
      <c r="BK133" s="200">
        <f>ROUND(I133*H133,2)</f>
        <v>0</v>
      </c>
      <c r="BL133" s="17" t="s">
        <v>141</v>
      </c>
      <c r="BM133" s="199" t="s">
        <v>142</v>
      </c>
    </row>
    <row r="134" s="2" customFormat="1">
      <c r="A134" s="36"/>
      <c r="B134" s="37"/>
      <c r="C134" s="36"/>
      <c r="D134" s="201" t="s">
        <v>143</v>
      </c>
      <c r="E134" s="36"/>
      <c r="F134" s="202" t="s">
        <v>144</v>
      </c>
      <c r="G134" s="36"/>
      <c r="H134" s="36"/>
      <c r="I134" s="123"/>
      <c r="J134" s="36"/>
      <c r="K134" s="36"/>
      <c r="L134" s="37"/>
      <c r="M134" s="203"/>
      <c r="N134" s="204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143</v>
      </c>
      <c r="AU134" s="17" t="s">
        <v>84</v>
      </c>
    </row>
    <row r="135" s="13" customFormat="1">
      <c r="A135" s="13"/>
      <c r="B135" s="205"/>
      <c r="C135" s="13"/>
      <c r="D135" s="201" t="s">
        <v>145</v>
      </c>
      <c r="E135" s="206" t="s">
        <v>1</v>
      </c>
      <c r="F135" s="207" t="s">
        <v>146</v>
      </c>
      <c r="G135" s="13"/>
      <c r="H135" s="208">
        <v>1</v>
      </c>
      <c r="I135" s="209"/>
      <c r="J135" s="13"/>
      <c r="K135" s="13"/>
      <c r="L135" s="205"/>
      <c r="M135" s="210"/>
      <c r="N135" s="211"/>
      <c r="O135" s="211"/>
      <c r="P135" s="211"/>
      <c r="Q135" s="211"/>
      <c r="R135" s="211"/>
      <c r="S135" s="211"/>
      <c r="T135" s="21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6" t="s">
        <v>145</v>
      </c>
      <c r="AU135" s="206" t="s">
        <v>84</v>
      </c>
      <c r="AV135" s="13" t="s">
        <v>84</v>
      </c>
      <c r="AW135" s="13" t="s">
        <v>31</v>
      </c>
      <c r="AX135" s="13" t="s">
        <v>82</v>
      </c>
      <c r="AY135" s="206" t="s">
        <v>134</v>
      </c>
    </row>
    <row r="136" s="2" customFormat="1" ht="20.5" customHeight="1">
      <c r="A136" s="36"/>
      <c r="B136" s="187"/>
      <c r="C136" s="188" t="s">
        <v>84</v>
      </c>
      <c r="D136" s="188" t="s">
        <v>136</v>
      </c>
      <c r="E136" s="189" t="s">
        <v>147</v>
      </c>
      <c r="F136" s="190" t="s">
        <v>148</v>
      </c>
      <c r="G136" s="191" t="s">
        <v>139</v>
      </c>
      <c r="H136" s="192">
        <v>2.1000000000000001</v>
      </c>
      <c r="I136" s="193"/>
      <c r="J136" s="194">
        <f>ROUND(I136*H136,2)</f>
        <v>0</v>
      </c>
      <c r="K136" s="190" t="s">
        <v>140</v>
      </c>
      <c r="L136" s="37"/>
      <c r="M136" s="195" t="s">
        <v>1</v>
      </c>
      <c r="N136" s="196" t="s">
        <v>39</v>
      </c>
      <c r="O136" s="75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9" t="s">
        <v>141</v>
      </c>
      <c r="AT136" s="199" t="s">
        <v>136</v>
      </c>
      <c r="AU136" s="199" t="s">
        <v>84</v>
      </c>
      <c r="AY136" s="17" t="s">
        <v>134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82</v>
      </c>
      <c r="BK136" s="200">
        <f>ROUND(I136*H136,2)</f>
        <v>0</v>
      </c>
      <c r="BL136" s="17" t="s">
        <v>141</v>
      </c>
      <c r="BM136" s="199" t="s">
        <v>149</v>
      </c>
    </row>
    <row r="137" s="2" customFormat="1">
      <c r="A137" s="36"/>
      <c r="B137" s="37"/>
      <c r="C137" s="36"/>
      <c r="D137" s="201" t="s">
        <v>143</v>
      </c>
      <c r="E137" s="36"/>
      <c r="F137" s="202" t="s">
        <v>150</v>
      </c>
      <c r="G137" s="36"/>
      <c r="H137" s="36"/>
      <c r="I137" s="123"/>
      <c r="J137" s="36"/>
      <c r="K137" s="36"/>
      <c r="L137" s="37"/>
      <c r="M137" s="203"/>
      <c r="N137" s="204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143</v>
      </c>
      <c r="AU137" s="17" t="s">
        <v>84</v>
      </c>
    </row>
    <row r="138" s="13" customFormat="1">
      <c r="A138" s="13"/>
      <c r="B138" s="205"/>
      <c r="C138" s="13"/>
      <c r="D138" s="201" t="s">
        <v>145</v>
      </c>
      <c r="E138" s="206" t="s">
        <v>88</v>
      </c>
      <c r="F138" s="207" t="s">
        <v>151</v>
      </c>
      <c r="G138" s="13"/>
      <c r="H138" s="208">
        <v>2.1000000000000001</v>
      </c>
      <c r="I138" s="209"/>
      <c r="J138" s="13"/>
      <c r="K138" s="13"/>
      <c r="L138" s="205"/>
      <c r="M138" s="210"/>
      <c r="N138" s="211"/>
      <c r="O138" s="211"/>
      <c r="P138" s="211"/>
      <c r="Q138" s="211"/>
      <c r="R138" s="211"/>
      <c r="S138" s="211"/>
      <c r="T138" s="21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6" t="s">
        <v>145</v>
      </c>
      <c r="AU138" s="206" t="s">
        <v>84</v>
      </c>
      <c r="AV138" s="13" t="s">
        <v>84</v>
      </c>
      <c r="AW138" s="13" t="s">
        <v>31</v>
      </c>
      <c r="AX138" s="13" t="s">
        <v>82</v>
      </c>
      <c r="AY138" s="206" t="s">
        <v>134</v>
      </c>
    </row>
    <row r="139" s="2" customFormat="1" ht="20.5" customHeight="1">
      <c r="A139" s="36"/>
      <c r="B139" s="187"/>
      <c r="C139" s="188" t="s">
        <v>152</v>
      </c>
      <c r="D139" s="188" t="s">
        <v>136</v>
      </c>
      <c r="E139" s="189" t="s">
        <v>153</v>
      </c>
      <c r="F139" s="190" t="s">
        <v>154</v>
      </c>
      <c r="G139" s="191" t="s">
        <v>139</v>
      </c>
      <c r="H139" s="192">
        <v>2.1000000000000001</v>
      </c>
      <c r="I139" s="193"/>
      <c r="J139" s="194">
        <f>ROUND(I139*H139,2)</f>
        <v>0</v>
      </c>
      <c r="K139" s="190" t="s">
        <v>140</v>
      </c>
      <c r="L139" s="37"/>
      <c r="M139" s="195" t="s">
        <v>1</v>
      </c>
      <c r="N139" s="196" t="s">
        <v>39</v>
      </c>
      <c r="O139" s="75"/>
      <c r="P139" s="197">
        <f>O139*H139</f>
        <v>0</v>
      </c>
      <c r="Q139" s="197">
        <v>0</v>
      </c>
      <c r="R139" s="197">
        <f>Q139*H139</f>
        <v>0</v>
      </c>
      <c r="S139" s="197">
        <v>0.17999999999999999</v>
      </c>
      <c r="T139" s="198">
        <f>S139*H139</f>
        <v>0.378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9" t="s">
        <v>141</v>
      </c>
      <c r="AT139" s="199" t="s">
        <v>136</v>
      </c>
      <c r="AU139" s="199" t="s">
        <v>84</v>
      </c>
      <c r="AY139" s="17" t="s">
        <v>134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82</v>
      </c>
      <c r="BK139" s="200">
        <f>ROUND(I139*H139,2)</f>
        <v>0</v>
      </c>
      <c r="BL139" s="17" t="s">
        <v>141</v>
      </c>
      <c r="BM139" s="199" t="s">
        <v>155</v>
      </c>
    </row>
    <row r="140" s="2" customFormat="1">
      <c r="A140" s="36"/>
      <c r="B140" s="37"/>
      <c r="C140" s="36"/>
      <c r="D140" s="201" t="s">
        <v>143</v>
      </c>
      <c r="E140" s="36"/>
      <c r="F140" s="202" t="s">
        <v>156</v>
      </c>
      <c r="G140" s="36"/>
      <c r="H140" s="36"/>
      <c r="I140" s="123"/>
      <c r="J140" s="36"/>
      <c r="K140" s="36"/>
      <c r="L140" s="37"/>
      <c r="M140" s="203"/>
      <c r="N140" s="204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143</v>
      </c>
      <c r="AU140" s="17" t="s">
        <v>84</v>
      </c>
    </row>
    <row r="141" s="13" customFormat="1">
      <c r="A141" s="13"/>
      <c r="B141" s="205"/>
      <c r="C141" s="13"/>
      <c r="D141" s="201" t="s">
        <v>145</v>
      </c>
      <c r="E141" s="206" t="s">
        <v>1</v>
      </c>
      <c r="F141" s="207" t="s">
        <v>88</v>
      </c>
      <c r="G141" s="13"/>
      <c r="H141" s="208">
        <v>2.1000000000000001</v>
      </c>
      <c r="I141" s="209"/>
      <c r="J141" s="13"/>
      <c r="K141" s="13"/>
      <c r="L141" s="205"/>
      <c r="M141" s="210"/>
      <c r="N141" s="211"/>
      <c r="O141" s="211"/>
      <c r="P141" s="211"/>
      <c r="Q141" s="211"/>
      <c r="R141" s="211"/>
      <c r="S141" s="211"/>
      <c r="T141" s="21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6" t="s">
        <v>145</v>
      </c>
      <c r="AU141" s="206" t="s">
        <v>84</v>
      </c>
      <c r="AV141" s="13" t="s">
        <v>84</v>
      </c>
      <c r="AW141" s="13" t="s">
        <v>31</v>
      </c>
      <c r="AX141" s="13" t="s">
        <v>82</v>
      </c>
      <c r="AY141" s="206" t="s">
        <v>134</v>
      </c>
    </row>
    <row r="142" s="2" customFormat="1" ht="20.5" customHeight="1">
      <c r="A142" s="36"/>
      <c r="B142" s="187"/>
      <c r="C142" s="188" t="s">
        <v>141</v>
      </c>
      <c r="D142" s="188" t="s">
        <v>136</v>
      </c>
      <c r="E142" s="189" t="s">
        <v>157</v>
      </c>
      <c r="F142" s="190" t="s">
        <v>158</v>
      </c>
      <c r="G142" s="191" t="s">
        <v>139</v>
      </c>
      <c r="H142" s="192">
        <v>1.2</v>
      </c>
      <c r="I142" s="193"/>
      <c r="J142" s="194">
        <f>ROUND(I142*H142,2)</f>
        <v>0</v>
      </c>
      <c r="K142" s="190" t="s">
        <v>140</v>
      </c>
      <c r="L142" s="37"/>
      <c r="M142" s="195" t="s">
        <v>1</v>
      </c>
      <c r="N142" s="196" t="s">
        <v>39</v>
      </c>
      <c r="O142" s="75"/>
      <c r="P142" s="197">
        <f>O142*H142</f>
        <v>0</v>
      </c>
      <c r="Q142" s="197">
        <v>0</v>
      </c>
      <c r="R142" s="197">
        <f>Q142*H142</f>
        <v>0</v>
      </c>
      <c r="S142" s="197">
        <v>0.29999999999999999</v>
      </c>
      <c r="T142" s="198">
        <f>S142*H142</f>
        <v>0.35999999999999999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9" t="s">
        <v>141</v>
      </c>
      <c r="AT142" s="199" t="s">
        <v>136</v>
      </c>
      <c r="AU142" s="199" t="s">
        <v>84</v>
      </c>
      <c r="AY142" s="17" t="s">
        <v>134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82</v>
      </c>
      <c r="BK142" s="200">
        <f>ROUND(I142*H142,2)</f>
        <v>0</v>
      </c>
      <c r="BL142" s="17" t="s">
        <v>141</v>
      </c>
      <c r="BM142" s="199" t="s">
        <v>159</v>
      </c>
    </row>
    <row r="143" s="2" customFormat="1">
      <c r="A143" s="36"/>
      <c r="B143" s="37"/>
      <c r="C143" s="36"/>
      <c r="D143" s="201" t="s">
        <v>143</v>
      </c>
      <c r="E143" s="36"/>
      <c r="F143" s="202" t="s">
        <v>160</v>
      </c>
      <c r="G143" s="36"/>
      <c r="H143" s="36"/>
      <c r="I143" s="123"/>
      <c r="J143" s="36"/>
      <c r="K143" s="36"/>
      <c r="L143" s="37"/>
      <c r="M143" s="203"/>
      <c r="N143" s="204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143</v>
      </c>
      <c r="AU143" s="17" t="s">
        <v>84</v>
      </c>
    </row>
    <row r="144" s="13" customFormat="1">
      <c r="A144" s="13"/>
      <c r="B144" s="205"/>
      <c r="C144" s="13"/>
      <c r="D144" s="201" t="s">
        <v>145</v>
      </c>
      <c r="E144" s="206" t="s">
        <v>1</v>
      </c>
      <c r="F144" s="207" t="s">
        <v>95</v>
      </c>
      <c r="G144" s="13"/>
      <c r="H144" s="208">
        <v>1.2</v>
      </c>
      <c r="I144" s="209"/>
      <c r="J144" s="13"/>
      <c r="K144" s="13"/>
      <c r="L144" s="205"/>
      <c r="M144" s="210"/>
      <c r="N144" s="211"/>
      <c r="O144" s="211"/>
      <c r="P144" s="211"/>
      <c r="Q144" s="211"/>
      <c r="R144" s="211"/>
      <c r="S144" s="211"/>
      <c r="T144" s="21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6" t="s">
        <v>145</v>
      </c>
      <c r="AU144" s="206" t="s">
        <v>84</v>
      </c>
      <c r="AV144" s="13" t="s">
        <v>84</v>
      </c>
      <c r="AW144" s="13" t="s">
        <v>31</v>
      </c>
      <c r="AX144" s="13" t="s">
        <v>82</v>
      </c>
      <c r="AY144" s="206" t="s">
        <v>134</v>
      </c>
    </row>
    <row r="145" s="2" customFormat="1" ht="20.5" customHeight="1">
      <c r="A145" s="36"/>
      <c r="B145" s="187"/>
      <c r="C145" s="188" t="s">
        <v>161</v>
      </c>
      <c r="D145" s="188" t="s">
        <v>136</v>
      </c>
      <c r="E145" s="189" t="s">
        <v>162</v>
      </c>
      <c r="F145" s="190" t="s">
        <v>163</v>
      </c>
      <c r="G145" s="191" t="s">
        <v>139</v>
      </c>
      <c r="H145" s="192">
        <v>1.2</v>
      </c>
      <c r="I145" s="193"/>
      <c r="J145" s="194">
        <f>ROUND(I145*H145,2)</f>
        <v>0</v>
      </c>
      <c r="K145" s="190" t="s">
        <v>140</v>
      </c>
      <c r="L145" s="37"/>
      <c r="M145" s="195" t="s">
        <v>1</v>
      </c>
      <c r="N145" s="196" t="s">
        <v>39</v>
      </c>
      <c r="O145" s="75"/>
      <c r="P145" s="197">
        <f>O145*H145</f>
        <v>0</v>
      </c>
      <c r="Q145" s="197">
        <v>0</v>
      </c>
      <c r="R145" s="197">
        <f>Q145*H145</f>
        <v>0</v>
      </c>
      <c r="S145" s="197">
        <v>0.32500000000000001</v>
      </c>
      <c r="T145" s="198">
        <f>S145*H145</f>
        <v>0.39000000000000001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9" t="s">
        <v>141</v>
      </c>
      <c r="AT145" s="199" t="s">
        <v>136</v>
      </c>
      <c r="AU145" s="199" t="s">
        <v>84</v>
      </c>
      <c r="AY145" s="17" t="s">
        <v>134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82</v>
      </c>
      <c r="BK145" s="200">
        <f>ROUND(I145*H145,2)</f>
        <v>0</v>
      </c>
      <c r="BL145" s="17" t="s">
        <v>141</v>
      </c>
      <c r="BM145" s="199" t="s">
        <v>164</v>
      </c>
    </row>
    <row r="146" s="2" customFormat="1">
      <c r="A146" s="36"/>
      <c r="B146" s="37"/>
      <c r="C146" s="36"/>
      <c r="D146" s="201" t="s">
        <v>143</v>
      </c>
      <c r="E146" s="36"/>
      <c r="F146" s="202" t="s">
        <v>165</v>
      </c>
      <c r="G146" s="36"/>
      <c r="H146" s="36"/>
      <c r="I146" s="123"/>
      <c r="J146" s="36"/>
      <c r="K146" s="36"/>
      <c r="L146" s="37"/>
      <c r="M146" s="203"/>
      <c r="N146" s="204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143</v>
      </c>
      <c r="AU146" s="17" t="s">
        <v>84</v>
      </c>
    </row>
    <row r="147" s="13" customFormat="1">
      <c r="A147" s="13"/>
      <c r="B147" s="205"/>
      <c r="C147" s="13"/>
      <c r="D147" s="201" t="s">
        <v>145</v>
      </c>
      <c r="E147" s="206" t="s">
        <v>95</v>
      </c>
      <c r="F147" s="207" t="s">
        <v>166</v>
      </c>
      <c r="G147" s="13"/>
      <c r="H147" s="208">
        <v>1.2</v>
      </c>
      <c r="I147" s="209"/>
      <c r="J147" s="13"/>
      <c r="K147" s="13"/>
      <c r="L147" s="205"/>
      <c r="M147" s="210"/>
      <c r="N147" s="211"/>
      <c r="O147" s="211"/>
      <c r="P147" s="211"/>
      <c r="Q147" s="211"/>
      <c r="R147" s="211"/>
      <c r="S147" s="211"/>
      <c r="T147" s="21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6" t="s">
        <v>145</v>
      </c>
      <c r="AU147" s="206" t="s">
        <v>84</v>
      </c>
      <c r="AV147" s="13" t="s">
        <v>84</v>
      </c>
      <c r="AW147" s="13" t="s">
        <v>31</v>
      </c>
      <c r="AX147" s="13" t="s">
        <v>82</v>
      </c>
      <c r="AY147" s="206" t="s">
        <v>134</v>
      </c>
    </row>
    <row r="148" s="2" customFormat="1" ht="20.5" customHeight="1">
      <c r="A148" s="36"/>
      <c r="B148" s="187"/>
      <c r="C148" s="188" t="s">
        <v>167</v>
      </c>
      <c r="D148" s="188" t="s">
        <v>136</v>
      </c>
      <c r="E148" s="189" t="s">
        <v>168</v>
      </c>
      <c r="F148" s="190" t="s">
        <v>169</v>
      </c>
      <c r="G148" s="191" t="s">
        <v>139</v>
      </c>
      <c r="H148" s="192">
        <v>0.20000000000000001</v>
      </c>
      <c r="I148" s="193"/>
      <c r="J148" s="194">
        <f>ROUND(I148*H148,2)</f>
        <v>0</v>
      </c>
      <c r="K148" s="190" t="s">
        <v>140</v>
      </c>
      <c r="L148" s="37"/>
      <c r="M148" s="195" t="s">
        <v>1</v>
      </c>
      <c r="N148" s="196" t="s">
        <v>39</v>
      </c>
      <c r="O148" s="75"/>
      <c r="P148" s="197">
        <f>O148*H148</f>
        <v>0</v>
      </c>
      <c r="Q148" s="197">
        <v>0</v>
      </c>
      <c r="R148" s="197">
        <f>Q148*H148</f>
        <v>0</v>
      </c>
      <c r="S148" s="197">
        <v>0.22</v>
      </c>
      <c r="T148" s="198">
        <f>S148*H148</f>
        <v>0.044000000000000004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9" t="s">
        <v>141</v>
      </c>
      <c r="AT148" s="199" t="s">
        <v>136</v>
      </c>
      <c r="AU148" s="199" t="s">
        <v>84</v>
      </c>
      <c r="AY148" s="17" t="s">
        <v>134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82</v>
      </c>
      <c r="BK148" s="200">
        <f>ROUND(I148*H148,2)</f>
        <v>0</v>
      </c>
      <c r="BL148" s="17" t="s">
        <v>141</v>
      </c>
      <c r="BM148" s="199" t="s">
        <v>170</v>
      </c>
    </row>
    <row r="149" s="2" customFormat="1">
      <c r="A149" s="36"/>
      <c r="B149" s="37"/>
      <c r="C149" s="36"/>
      <c r="D149" s="201" t="s">
        <v>143</v>
      </c>
      <c r="E149" s="36"/>
      <c r="F149" s="202" t="s">
        <v>171</v>
      </c>
      <c r="G149" s="36"/>
      <c r="H149" s="36"/>
      <c r="I149" s="123"/>
      <c r="J149" s="36"/>
      <c r="K149" s="36"/>
      <c r="L149" s="37"/>
      <c r="M149" s="203"/>
      <c r="N149" s="204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143</v>
      </c>
      <c r="AU149" s="17" t="s">
        <v>84</v>
      </c>
    </row>
    <row r="150" s="13" customFormat="1">
      <c r="A150" s="13"/>
      <c r="B150" s="205"/>
      <c r="C150" s="13"/>
      <c r="D150" s="201" t="s">
        <v>145</v>
      </c>
      <c r="E150" s="206" t="s">
        <v>1</v>
      </c>
      <c r="F150" s="207" t="s">
        <v>172</v>
      </c>
      <c r="G150" s="13"/>
      <c r="H150" s="208">
        <v>0.20000000000000001</v>
      </c>
      <c r="I150" s="209"/>
      <c r="J150" s="13"/>
      <c r="K150" s="13"/>
      <c r="L150" s="205"/>
      <c r="M150" s="210"/>
      <c r="N150" s="211"/>
      <c r="O150" s="211"/>
      <c r="P150" s="211"/>
      <c r="Q150" s="211"/>
      <c r="R150" s="211"/>
      <c r="S150" s="211"/>
      <c r="T150" s="21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6" t="s">
        <v>145</v>
      </c>
      <c r="AU150" s="206" t="s">
        <v>84</v>
      </c>
      <c r="AV150" s="13" t="s">
        <v>84</v>
      </c>
      <c r="AW150" s="13" t="s">
        <v>31</v>
      </c>
      <c r="AX150" s="13" t="s">
        <v>82</v>
      </c>
      <c r="AY150" s="206" t="s">
        <v>134</v>
      </c>
    </row>
    <row r="151" s="2" customFormat="1" ht="20.5" customHeight="1">
      <c r="A151" s="36"/>
      <c r="B151" s="187"/>
      <c r="C151" s="188" t="s">
        <v>173</v>
      </c>
      <c r="D151" s="188" t="s">
        <v>136</v>
      </c>
      <c r="E151" s="189" t="s">
        <v>174</v>
      </c>
      <c r="F151" s="190" t="s">
        <v>175</v>
      </c>
      <c r="G151" s="191" t="s">
        <v>176</v>
      </c>
      <c r="H151" s="192">
        <v>3</v>
      </c>
      <c r="I151" s="193"/>
      <c r="J151" s="194">
        <f>ROUND(I151*H151,2)</f>
        <v>0</v>
      </c>
      <c r="K151" s="190" t="s">
        <v>140</v>
      </c>
      <c r="L151" s="37"/>
      <c r="M151" s="195" t="s">
        <v>1</v>
      </c>
      <c r="N151" s="196" t="s">
        <v>39</v>
      </c>
      <c r="O151" s="75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9" t="s">
        <v>141</v>
      </c>
      <c r="AT151" s="199" t="s">
        <v>136</v>
      </c>
      <c r="AU151" s="199" t="s">
        <v>84</v>
      </c>
      <c r="AY151" s="17" t="s">
        <v>134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82</v>
      </c>
      <c r="BK151" s="200">
        <f>ROUND(I151*H151,2)</f>
        <v>0</v>
      </c>
      <c r="BL151" s="17" t="s">
        <v>141</v>
      </c>
      <c r="BM151" s="199" t="s">
        <v>177</v>
      </c>
    </row>
    <row r="152" s="2" customFormat="1">
      <c r="A152" s="36"/>
      <c r="B152" s="37"/>
      <c r="C152" s="36"/>
      <c r="D152" s="201" t="s">
        <v>143</v>
      </c>
      <c r="E152" s="36"/>
      <c r="F152" s="202" t="s">
        <v>178</v>
      </c>
      <c r="G152" s="36"/>
      <c r="H152" s="36"/>
      <c r="I152" s="123"/>
      <c r="J152" s="36"/>
      <c r="K152" s="36"/>
      <c r="L152" s="37"/>
      <c r="M152" s="203"/>
      <c r="N152" s="204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143</v>
      </c>
      <c r="AU152" s="17" t="s">
        <v>84</v>
      </c>
    </row>
    <row r="153" s="2" customFormat="1" ht="31" customHeight="1">
      <c r="A153" s="36"/>
      <c r="B153" s="187"/>
      <c r="C153" s="188" t="s">
        <v>179</v>
      </c>
      <c r="D153" s="188" t="s">
        <v>136</v>
      </c>
      <c r="E153" s="189" t="s">
        <v>180</v>
      </c>
      <c r="F153" s="190" t="s">
        <v>181</v>
      </c>
      <c r="G153" s="191" t="s">
        <v>182</v>
      </c>
      <c r="H153" s="192">
        <v>2.3599999999999999</v>
      </c>
      <c r="I153" s="193"/>
      <c r="J153" s="194">
        <f>ROUND(I153*H153,2)</f>
        <v>0</v>
      </c>
      <c r="K153" s="190" t="s">
        <v>140</v>
      </c>
      <c r="L153" s="37"/>
      <c r="M153" s="195" t="s">
        <v>1</v>
      </c>
      <c r="N153" s="196" t="s">
        <v>39</v>
      </c>
      <c r="O153" s="75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9" t="s">
        <v>141</v>
      </c>
      <c r="AT153" s="199" t="s">
        <v>136</v>
      </c>
      <c r="AU153" s="199" t="s">
        <v>84</v>
      </c>
      <c r="AY153" s="17" t="s">
        <v>134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7" t="s">
        <v>82</v>
      </c>
      <c r="BK153" s="200">
        <f>ROUND(I153*H153,2)</f>
        <v>0</v>
      </c>
      <c r="BL153" s="17" t="s">
        <v>141</v>
      </c>
      <c r="BM153" s="199" t="s">
        <v>183</v>
      </c>
    </row>
    <row r="154" s="2" customFormat="1">
      <c r="A154" s="36"/>
      <c r="B154" s="37"/>
      <c r="C154" s="36"/>
      <c r="D154" s="201" t="s">
        <v>143</v>
      </c>
      <c r="E154" s="36"/>
      <c r="F154" s="202" t="s">
        <v>184</v>
      </c>
      <c r="G154" s="36"/>
      <c r="H154" s="36"/>
      <c r="I154" s="123"/>
      <c r="J154" s="36"/>
      <c r="K154" s="36"/>
      <c r="L154" s="37"/>
      <c r="M154" s="203"/>
      <c r="N154" s="204"/>
      <c r="O154" s="75"/>
      <c r="P154" s="75"/>
      <c r="Q154" s="75"/>
      <c r="R154" s="75"/>
      <c r="S154" s="75"/>
      <c r="T154" s="7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7" t="s">
        <v>143</v>
      </c>
      <c r="AU154" s="17" t="s">
        <v>84</v>
      </c>
    </row>
    <row r="155" s="13" customFormat="1">
      <c r="A155" s="13"/>
      <c r="B155" s="205"/>
      <c r="C155" s="13"/>
      <c r="D155" s="201" t="s">
        <v>145</v>
      </c>
      <c r="E155" s="206" t="s">
        <v>1</v>
      </c>
      <c r="F155" s="207" t="s">
        <v>185</v>
      </c>
      <c r="G155" s="13"/>
      <c r="H155" s="208">
        <v>2.3599999999999999</v>
      </c>
      <c r="I155" s="209"/>
      <c r="J155" s="13"/>
      <c r="K155" s="13"/>
      <c r="L155" s="205"/>
      <c r="M155" s="210"/>
      <c r="N155" s="211"/>
      <c r="O155" s="211"/>
      <c r="P155" s="211"/>
      <c r="Q155" s="211"/>
      <c r="R155" s="211"/>
      <c r="S155" s="211"/>
      <c r="T155" s="21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6" t="s">
        <v>145</v>
      </c>
      <c r="AU155" s="206" t="s">
        <v>84</v>
      </c>
      <c r="AV155" s="13" t="s">
        <v>84</v>
      </c>
      <c r="AW155" s="13" t="s">
        <v>31</v>
      </c>
      <c r="AX155" s="13" t="s">
        <v>82</v>
      </c>
      <c r="AY155" s="206" t="s">
        <v>134</v>
      </c>
    </row>
    <row r="156" s="2" customFormat="1" ht="31" customHeight="1">
      <c r="A156" s="36"/>
      <c r="B156" s="187"/>
      <c r="C156" s="188" t="s">
        <v>186</v>
      </c>
      <c r="D156" s="188" t="s">
        <v>136</v>
      </c>
      <c r="E156" s="189" t="s">
        <v>187</v>
      </c>
      <c r="F156" s="190" t="s">
        <v>188</v>
      </c>
      <c r="G156" s="191" t="s">
        <v>182</v>
      </c>
      <c r="H156" s="192">
        <v>1.2</v>
      </c>
      <c r="I156" s="193"/>
      <c r="J156" s="194">
        <f>ROUND(I156*H156,2)</f>
        <v>0</v>
      </c>
      <c r="K156" s="190" t="s">
        <v>140</v>
      </c>
      <c r="L156" s="37"/>
      <c r="M156" s="195" t="s">
        <v>1</v>
      </c>
      <c r="N156" s="196" t="s">
        <v>39</v>
      </c>
      <c r="O156" s="75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9" t="s">
        <v>141</v>
      </c>
      <c r="AT156" s="199" t="s">
        <v>136</v>
      </c>
      <c r="AU156" s="199" t="s">
        <v>84</v>
      </c>
      <c r="AY156" s="17" t="s">
        <v>134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82</v>
      </c>
      <c r="BK156" s="200">
        <f>ROUND(I156*H156,2)</f>
        <v>0</v>
      </c>
      <c r="BL156" s="17" t="s">
        <v>141</v>
      </c>
      <c r="BM156" s="199" t="s">
        <v>189</v>
      </c>
    </row>
    <row r="157" s="2" customFormat="1">
      <c r="A157" s="36"/>
      <c r="B157" s="37"/>
      <c r="C157" s="36"/>
      <c r="D157" s="201" t="s">
        <v>143</v>
      </c>
      <c r="E157" s="36"/>
      <c r="F157" s="202" t="s">
        <v>190</v>
      </c>
      <c r="G157" s="36"/>
      <c r="H157" s="36"/>
      <c r="I157" s="123"/>
      <c r="J157" s="36"/>
      <c r="K157" s="36"/>
      <c r="L157" s="37"/>
      <c r="M157" s="203"/>
      <c r="N157" s="204"/>
      <c r="O157" s="75"/>
      <c r="P157" s="75"/>
      <c r="Q157" s="75"/>
      <c r="R157" s="75"/>
      <c r="S157" s="75"/>
      <c r="T157" s="7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7" t="s">
        <v>143</v>
      </c>
      <c r="AU157" s="17" t="s">
        <v>84</v>
      </c>
    </row>
    <row r="158" s="13" customFormat="1">
      <c r="A158" s="13"/>
      <c r="B158" s="205"/>
      <c r="C158" s="13"/>
      <c r="D158" s="201" t="s">
        <v>145</v>
      </c>
      <c r="E158" s="206" t="s">
        <v>93</v>
      </c>
      <c r="F158" s="207" t="s">
        <v>191</v>
      </c>
      <c r="G158" s="13"/>
      <c r="H158" s="208">
        <v>1.2</v>
      </c>
      <c r="I158" s="209"/>
      <c r="J158" s="13"/>
      <c r="K158" s="13"/>
      <c r="L158" s="205"/>
      <c r="M158" s="210"/>
      <c r="N158" s="211"/>
      <c r="O158" s="211"/>
      <c r="P158" s="211"/>
      <c r="Q158" s="211"/>
      <c r="R158" s="211"/>
      <c r="S158" s="211"/>
      <c r="T158" s="21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6" t="s">
        <v>145</v>
      </c>
      <c r="AU158" s="206" t="s">
        <v>84</v>
      </c>
      <c r="AV158" s="13" t="s">
        <v>84</v>
      </c>
      <c r="AW158" s="13" t="s">
        <v>31</v>
      </c>
      <c r="AX158" s="13" t="s">
        <v>82</v>
      </c>
      <c r="AY158" s="206" t="s">
        <v>134</v>
      </c>
    </row>
    <row r="159" s="2" customFormat="1" ht="31" customHeight="1">
      <c r="A159" s="36"/>
      <c r="B159" s="187"/>
      <c r="C159" s="188" t="s">
        <v>192</v>
      </c>
      <c r="D159" s="188" t="s">
        <v>136</v>
      </c>
      <c r="E159" s="189" t="s">
        <v>193</v>
      </c>
      <c r="F159" s="190" t="s">
        <v>194</v>
      </c>
      <c r="G159" s="191" t="s">
        <v>182</v>
      </c>
      <c r="H159" s="192">
        <v>1.1599999999999999</v>
      </c>
      <c r="I159" s="193"/>
      <c r="J159" s="194">
        <f>ROUND(I159*H159,2)</f>
        <v>0</v>
      </c>
      <c r="K159" s="190" t="s">
        <v>140</v>
      </c>
      <c r="L159" s="37"/>
      <c r="M159" s="195" t="s">
        <v>1</v>
      </c>
      <c r="N159" s="196" t="s">
        <v>39</v>
      </c>
      <c r="O159" s="75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9" t="s">
        <v>141</v>
      </c>
      <c r="AT159" s="199" t="s">
        <v>136</v>
      </c>
      <c r="AU159" s="199" t="s">
        <v>84</v>
      </c>
      <c r="AY159" s="17" t="s">
        <v>134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82</v>
      </c>
      <c r="BK159" s="200">
        <f>ROUND(I159*H159,2)</f>
        <v>0</v>
      </c>
      <c r="BL159" s="17" t="s">
        <v>141</v>
      </c>
      <c r="BM159" s="199" t="s">
        <v>195</v>
      </c>
    </row>
    <row r="160" s="2" customFormat="1">
      <c r="A160" s="36"/>
      <c r="B160" s="37"/>
      <c r="C160" s="36"/>
      <c r="D160" s="201" t="s">
        <v>143</v>
      </c>
      <c r="E160" s="36"/>
      <c r="F160" s="202" t="s">
        <v>196</v>
      </c>
      <c r="G160" s="36"/>
      <c r="H160" s="36"/>
      <c r="I160" s="123"/>
      <c r="J160" s="36"/>
      <c r="K160" s="36"/>
      <c r="L160" s="37"/>
      <c r="M160" s="203"/>
      <c r="N160" s="204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143</v>
      </c>
      <c r="AU160" s="17" t="s">
        <v>84</v>
      </c>
    </row>
    <row r="161" s="13" customFormat="1">
      <c r="A161" s="13"/>
      <c r="B161" s="205"/>
      <c r="C161" s="13"/>
      <c r="D161" s="201" t="s">
        <v>145</v>
      </c>
      <c r="E161" s="206" t="s">
        <v>90</v>
      </c>
      <c r="F161" s="207" t="s">
        <v>197</v>
      </c>
      <c r="G161" s="13"/>
      <c r="H161" s="208">
        <v>1.1599999999999999</v>
      </c>
      <c r="I161" s="209"/>
      <c r="J161" s="13"/>
      <c r="K161" s="13"/>
      <c r="L161" s="205"/>
      <c r="M161" s="210"/>
      <c r="N161" s="211"/>
      <c r="O161" s="211"/>
      <c r="P161" s="211"/>
      <c r="Q161" s="211"/>
      <c r="R161" s="211"/>
      <c r="S161" s="211"/>
      <c r="T161" s="21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6" t="s">
        <v>145</v>
      </c>
      <c r="AU161" s="206" t="s">
        <v>84</v>
      </c>
      <c r="AV161" s="13" t="s">
        <v>84</v>
      </c>
      <c r="AW161" s="13" t="s">
        <v>31</v>
      </c>
      <c r="AX161" s="13" t="s">
        <v>82</v>
      </c>
      <c r="AY161" s="206" t="s">
        <v>134</v>
      </c>
    </row>
    <row r="162" s="2" customFormat="1" ht="31" customHeight="1">
      <c r="A162" s="36"/>
      <c r="B162" s="187"/>
      <c r="C162" s="188" t="s">
        <v>198</v>
      </c>
      <c r="D162" s="188" t="s">
        <v>136</v>
      </c>
      <c r="E162" s="189" t="s">
        <v>199</v>
      </c>
      <c r="F162" s="190" t="s">
        <v>200</v>
      </c>
      <c r="G162" s="191" t="s">
        <v>182</v>
      </c>
      <c r="H162" s="192">
        <v>2.3599999999999999</v>
      </c>
      <c r="I162" s="193"/>
      <c r="J162" s="194">
        <f>ROUND(I162*H162,2)</f>
        <v>0</v>
      </c>
      <c r="K162" s="190" t="s">
        <v>140</v>
      </c>
      <c r="L162" s="37"/>
      <c r="M162" s="195" t="s">
        <v>1</v>
      </c>
      <c r="N162" s="196" t="s">
        <v>39</v>
      </c>
      <c r="O162" s="75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9" t="s">
        <v>141</v>
      </c>
      <c r="AT162" s="199" t="s">
        <v>136</v>
      </c>
      <c r="AU162" s="199" t="s">
        <v>84</v>
      </c>
      <c r="AY162" s="17" t="s">
        <v>134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7" t="s">
        <v>82</v>
      </c>
      <c r="BK162" s="200">
        <f>ROUND(I162*H162,2)</f>
        <v>0</v>
      </c>
      <c r="BL162" s="17" t="s">
        <v>141</v>
      </c>
      <c r="BM162" s="199" t="s">
        <v>201</v>
      </c>
    </row>
    <row r="163" s="2" customFormat="1">
      <c r="A163" s="36"/>
      <c r="B163" s="37"/>
      <c r="C163" s="36"/>
      <c r="D163" s="201" t="s">
        <v>143</v>
      </c>
      <c r="E163" s="36"/>
      <c r="F163" s="202" t="s">
        <v>202</v>
      </c>
      <c r="G163" s="36"/>
      <c r="H163" s="36"/>
      <c r="I163" s="123"/>
      <c r="J163" s="36"/>
      <c r="K163" s="36"/>
      <c r="L163" s="37"/>
      <c r="M163" s="203"/>
      <c r="N163" s="204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143</v>
      </c>
      <c r="AU163" s="17" t="s">
        <v>84</v>
      </c>
    </row>
    <row r="164" s="13" customFormat="1">
      <c r="A164" s="13"/>
      <c r="B164" s="205"/>
      <c r="C164" s="13"/>
      <c r="D164" s="201" t="s">
        <v>145</v>
      </c>
      <c r="E164" s="206" t="s">
        <v>1</v>
      </c>
      <c r="F164" s="207" t="s">
        <v>185</v>
      </c>
      <c r="G164" s="13"/>
      <c r="H164" s="208">
        <v>2.3599999999999999</v>
      </c>
      <c r="I164" s="209"/>
      <c r="J164" s="13"/>
      <c r="K164" s="13"/>
      <c r="L164" s="205"/>
      <c r="M164" s="210"/>
      <c r="N164" s="211"/>
      <c r="O164" s="211"/>
      <c r="P164" s="211"/>
      <c r="Q164" s="211"/>
      <c r="R164" s="211"/>
      <c r="S164" s="211"/>
      <c r="T164" s="21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6" t="s">
        <v>145</v>
      </c>
      <c r="AU164" s="206" t="s">
        <v>84</v>
      </c>
      <c r="AV164" s="13" t="s">
        <v>84</v>
      </c>
      <c r="AW164" s="13" t="s">
        <v>31</v>
      </c>
      <c r="AX164" s="13" t="s">
        <v>82</v>
      </c>
      <c r="AY164" s="206" t="s">
        <v>134</v>
      </c>
    </row>
    <row r="165" s="2" customFormat="1" ht="31" customHeight="1">
      <c r="A165" s="36"/>
      <c r="B165" s="187"/>
      <c r="C165" s="188" t="s">
        <v>203</v>
      </c>
      <c r="D165" s="188" t="s">
        <v>136</v>
      </c>
      <c r="E165" s="189" t="s">
        <v>204</v>
      </c>
      <c r="F165" s="190" t="s">
        <v>205</v>
      </c>
      <c r="G165" s="191" t="s">
        <v>206</v>
      </c>
      <c r="H165" s="192">
        <v>4.2480000000000002</v>
      </c>
      <c r="I165" s="193"/>
      <c r="J165" s="194">
        <f>ROUND(I165*H165,2)</f>
        <v>0</v>
      </c>
      <c r="K165" s="190" t="s">
        <v>140</v>
      </c>
      <c r="L165" s="37"/>
      <c r="M165" s="195" t="s">
        <v>1</v>
      </c>
      <c r="N165" s="196" t="s">
        <v>39</v>
      </c>
      <c r="O165" s="75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9" t="s">
        <v>141</v>
      </c>
      <c r="AT165" s="199" t="s">
        <v>136</v>
      </c>
      <c r="AU165" s="199" t="s">
        <v>84</v>
      </c>
      <c r="AY165" s="17" t="s">
        <v>134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82</v>
      </c>
      <c r="BK165" s="200">
        <f>ROUND(I165*H165,2)</f>
        <v>0</v>
      </c>
      <c r="BL165" s="17" t="s">
        <v>141</v>
      </c>
      <c r="BM165" s="199" t="s">
        <v>207</v>
      </c>
    </row>
    <row r="166" s="2" customFormat="1">
      <c r="A166" s="36"/>
      <c r="B166" s="37"/>
      <c r="C166" s="36"/>
      <c r="D166" s="201" t="s">
        <v>143</v>
      </c>
      <c r="E166" s="36"/>
      <c r="F166" s="202" t="s">
        <v>208</v>
      </c>
      <c r="G166" s="36"/>
      <c r="H166" s="36"/>
      <c r="I166" s="123"/>
      <c r="J166" s="36"/>
      <c r="K166" s="36"/>
      <c r="L166" s="37"/>
      <c r="M166" s="203"/>
      <c r="N166" s="204"/>
      <c r="O166" s="75"/>
      <c r="P166" s="75"/>
      <c r="Q166" s="75"/>
      <c r="R166" s="75"/>
      <c r="S166" s="75"/>
      <c r="T166" s="7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7" t="s">
        <v>143</v>
      </c>
      <c r="AU166" s="17" t="s">
        <v>84</v>
      </c>
    </row>
    <row r="167" s="13" customFormat="1">
      <c r="A167" s="13"/>
      <c r="B167" s="205"/>
      <c r="C167" s="13"/>
      <c r="D167" s="201" t="s">
        <v>145</v>
      </c>
      <c r="E167" s="206" t="s">
        <v>1</v>
      </c>
      <c r="F167" s="207" t="s">
        <v>209</v>
      </c>
      <c r="G167" s="13"/>
      <c r="H167" s="208">
        <v>4.2480000000000002</v>
      </c>
      <c r="I167" s="209"/>
      <c r="J167" s="13"/>
      <c r="K167" s="13"/>
      <c r="L167" s="205"/>
      <c r="M167" s="210"/>
      <c r="N167" s="211"/>
      <c r="O167" s="211"/>
      <c r="P167" s="211"/>
      <c r="Q167" s="211"/>
      <c r="R167" s="211"/>
      <c r="S167" s="211"/>
      <c r="T167" s="21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6" t="s">
        <v>145</v>
      </c>
      <c r="AU167" s="206" t="s">
        <v>84</v>
      </c>
      <c r="AV167" s="13" t="s">
        <v>84</v>
      </c>
      <c r="AW167" s="13" t="s">
        <v>31</v>
      </c>
      <c r="AX167" s="13" t="s">
        <v>82</v>
      </c>
      <c r="AY167" s="206" t="s">
        <v>134</v>
      </c>
    </row>
    <row r="168" s="2" customFormat="1" ht="20.5" customHeight="1">
      <c r="A168" s="36"/>
      <c r="B168" s="187"/>
      <c r="C168" s="188" t="s">
        <v>210</v>
      </c>
      <c r="D168" s="188" t="s">
        <v>136</v>
      </c>
      <c r="E168" s="189" t="s">
        <v>211</v>
      </c>
      <c r="F168" s="190" t="s">
        <v>212</v>
      </c>
      <c r="G168" s="191" t="s">
        <v>182</v>
      </c>
      <c r="H168" s="192">
        <v>2.3599999999999999</v>
      </c>
      <c r="I168" s="193"/>
      <c r="J168" s="194">
        <f>ROUND(I168*H168,2)</f>
        <v>0</v>
      </c>
      <c r="K168" s="190" t="s">
        <v>140</v>
      </c>
      <c r="L168" s="37"/>
      <c r="M168" s="195" t="s">
        <v>1</v>
      </c>
      <c r="N168" s="196" t="s">
        <v>39</v>
      </c>
      <c r="O168" s="75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9" t="s">
        <v>141</v>
      </c>
      <c r="AT168" s="199" t="s">
        <v>136</v>
      </c>
      <c r="AU168" s="199" t="s">
        <v>84</v>
      </c>
      <c r="AY168" s="17" t="s">
        <v>134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82</v>
      </c>
      <c r="BK168" s="200">
        <f>ROUND(I168*H168,2)</f>
        <v>0</v>
      </c>
      <c r="BL168" s="17" t="s">
        <v>141</v>
      </c>
      <c r="BM168" s="199" t="s">
        <v>213</v>
      </c>
    </row>
    <row r="169" s="2" customFormat="1">
      <c r="A169" s="36"/>
      <c r="B169" s="37"/>
      <c r="C169" s="36"/>
      <c r="D169" s="201" t="s">
        <v>143</v>
      </c>
      <c r="E169" s="36"/>
      <c r="F169" s="202" t="s">
        <v>214</v>
      </c>
      <c r="G169" s="36"/>
      <c r="H169" s="36"/>
      <c r="I169" s="123"/>
      <c r="J169" s="36"/>
      <c r="K169" s="36"/>
      <c r="L169" s="37"/>
      <c r="M169" s="203"/>
      <c r="N169" s="204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143</v>
      </c>
      <c r="AU169" s="17" t="s">
        <v>84</v>
      </c>
    </row>
    <row r="170" s="13" customFormat="1">
      <c r="A170" s="13"/>
      <c r="B170" s="205"/>
      <c r="C170" s="13"/>
      <c r="D170" s="201" t="s">
        <v>145</v>
      </c>
      <c r="E170" s="206" t="s">
        <v>1</v>
      </c>
      <c r="F170" s="207" t="s">
        <v>185</v>
      </c>
      <c r="G170" s="13"/>
      <c r="H170" s="208">
        <v>2.3599999999999999</v>
      </c>
      <c r="I170" s="209"/>
      <c r="J170" s="13"/>
      <c r="K170" s="13"/>
      <c r="L170" s="205"/>
      <c r="M170" s="210"/>
      <c r="N170" s="211"/>
      <c r="O170" s="211"/>
      <c r="P170" s="211"/>
      <c r="Q170" s="211"/>
      <c r="R170" s="211"/>
      <c r="S170" s="211"/>
      <c r="T170" s="21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6" t="s">
        <v>145</v>
      </c>
      <c r="AU170" s="206" t="s">
        <v>84</v>
      </c>
      <c r="AV170" s="13" t="s">
        <v>84</v>
      </c>
      <c r="AW170" s="13" t="s">
        <v>31</v>
      </c>
      <c r="AX170" s="13" t="s">
        <v>82</v>
      </c>
      <c r="AY170" s="206" t="s">
        <v>134</v>
      </c>
    </row>
    <row r="171" s="2" customFormat="1" ht="31" customHeight="1">
      <c r="A171" s="36"/>
      <c r="B171" s="187"/>
      <c r="C171" s="188" t="s">
        <v>215</v>
      </c>
      <c r="D171" s="188" t="s">
        <v>136</v>
      </c>
      <c r="E171" s="189" t="s">
        <v>216</v>
      </c>
      <c r="F171" s="190" t="s">
        <v>217</v>
      </c>
      <c r="G171" s="191" t="s">
        <v>139</v>
      </c>
      <c r="H171" s="192">
        <v>2.3599999999999999</v>
      </c>
      <c r="I171" s="193"/>
      <c r="J171" s="194">
        <f>ROUND(I171*H171,2)</f>
        <v>0</v>
      </c>
      <c r="K171" s="190" t="s">
        <v>140</v>
      </c>
      <c r="L171" s="37"/>
      <c r="M171" s="195" t="s">
        <v>1</v>
      </c>
      <c r="N171" s="196" t="s">
        <v>39</v>
      </c>
      <c r="O171" s="75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9" t="s">
        <v>141</v>
      </c>
      <c r="AT171" s="199" t="s">
        <v>136</v>
      </c>
      <c r="AU171" s="199" t="s">
        <v>84</v>
      </c>
      <c r="AY171" s="17" t="s">
        <v>134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82</v>
      </c>
      <c r="BK171" s="200">
        <f>ROUND(I171*H171,2)</f>
        <v>0</v>
      </c>
      <c r="BL171" s="17" t="s">
        <v>141</v>
      </c>
      <c r="BM171" s="199" t="s">
        <v>218</v>
      </c>
    </row>
    <row r="172" s="2" customFormat="1">
      <c r="A172" s="36"/>
      <c r="B172" s="37"/>
      <c r="C172" s="36"/>
      <c r="D172" s="201" t="s">
        <v>143</v>
      </c>
      <c r="E172" s="36"/>
      <c r="F172" s="202" t="s">
        <v>219</v>
      </c>
      <c r="G172" s="36"/>
      <c r="H172" s="36"/>
      <c r="I172" s="123"/>
      <c r="J172" s="36"/>
      <c r="K172" s="36"/>
      <c r="L172" s="37"/>
      <c r="M172" s="203"/>
      <c r="N172" s="204"/>
      <c r="O172" s="75"/>
      <c r="P172" s="75"/>
      <c r="Q172" s="75"/>
      <c r="R172" s="75"/>
      <c r="S172" s="75"/>
      <c r="T172" s="7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7" t="s">
        <v>143</v>
      </c>
      <c r="AU172" s="17" t="s">
        <v>84</v>
      </c>
    </row>
    <row r="173" s="13" customFormat="1">
      <c r="A173" s="13"/>
      <c r="B173" s="205"/>
      <c r="C173" s="13"/>
      <c r="D173" s="201" t="s">
        <v>145</v>
      </c>
      <c r="E173" s="206" t="s">
        <v>1</v>
      </c>
      <c r="F173" s="207" t="s">
        <v>220</v>
      </c>
      <c r="G173" s="13"/>
      <c r="H173" s="208">
        <v>2.3599999999999999</v>
      </c>
      <c r="I173" s="209"/>
      <c r="J173" s="13"/>
      <c r="K173" s="13"/>
      <c r="L173" s="205"/>
      <c r="M173" s="210"/>
      <c r="N173" s="211"/>
      <c r="O173" s="211"/>
      <c r="P173" s="211"/>
      <c r="Q173" s="211"/>
      <c r="R173" s="211"/>
      <c r="S173" s="211"/>
      <c r="T173" s="21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6" t="s">
        <v>145</v>
      </c>
      <c r="AU173" s="206" t="s">
        <v>84</v>
      </c>
      <c r="AV173" s="13" t="s">
        <v>84</v>
      </c>
      <c r="AW173" s="13" t="s">
        <v>31</v>
      </c>
      <c r="AX173" s="13" t="s">
        <v>82</v>
      </c>
      <c r="AY173" s="206" t="s">
        <v>134</v>
      </c>
    </row>
    <row r="174" s="12" customFormat="1" ht="22.8" customHeight="1">
      <c r="A174" s="12"/>
      <c r="B174" s="174"/>
      <c r="C174" s="12"/>
      <c r="D174" s="175" t="s">
        <v>73</v>
      </c>
      <c r="E174" s="185" t="s">
        <v>84</v>
      </c>
      <c r="F174" s="185" t="s">
        <v>221</v>
      </c>
      <c r="G174" s="12"/>
      <c r="H174" s="12"/>
      <c r="I174" s="177"/>
      <c r="J174" s="186">
        <f>BK174</f>
        <v>0</v>
      </c>
      <c r="K174" s="12"/>
      <c r="L174" s="174"/>
      <c r="M174" s="179"/>
      <c r="N174" s="180"/>
      <c r="O174" s="180"/>
      <c r="P174" s="181">
        <f>SUM(P175:P186)</f>
        <v>0</v>
      </c>
      <c r="Q174" s="180"/>
      <c r="R174" s="181">
        <f>SUM(R175:R186)</f>
        <v>6.0559375000000006</v>
      </c>
      <c r="S174" s="180"/>
      <c r="T174" s="182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75" t="s">
        <v>82</v>
      </c>
      <c r="AT174" s="183" t="s">
        <v>73</v>
      </c>
      <c r="AU174" s="183" t="s">
        <v>82</v>
      </c>
      <c r="AY174" s="175" t="s">
        <v>134</v>
      </c>
      <c r="BK174" s="184">
        <f>SUM(BK175:BK186)</f>
        <v>0</v>
      </c>
    </row>
    <row r="175" s="2" customFormat="1" ht="20.5" customHeight="1">
      <c r="A175" s="36"/>
      <c r="B175" s="187"/>
      <c r="C175" s="188" t="s">
        <v>8</v>
      </c>
      <c r="D175" s="188" t="s">
        <v>136</v>
      </c>
      <c r="E175" s="189" t="s">
        <v>222</v>
      </c>
      <c r="F175" s="190" t="s">
        <v>223</v>
      </c>
      <c r="G175" s="191" t="s">
        <v>182</v>
      </c>
      <c r="H175" s="192">
        <v>1.242</v>
      </c>
      <c r="I175" s="193"/>
      <c r="J175" s="194">
        <f>ROUND(I175*H175,2)</f>
        <v>0</v>
      </c>
      <c r="K175" s="190" t="s">
        <v>140</v>
      </c>
      <c r="L175" s="37"/>
      <c r="M175" s="195" t="s">
        <v>1</v>
      </c>
      <c r="N175" s="196" t="s">
        <v>39</v>
      </c>
      <c r="O175" s="75"/>
      <c r="P175" s="197">
        <f>O175*H175</f>
        <v>0</v>
      </c>
      <c r="Q175" s="197">
        <v>2.45329</v>
      </c>
      <c r="R175" s="197">
        <f>Q175*H175</f>
        <v>3.0469861799999998</v>
      </c>
      <c r="S175" s="197">
        <v>0</v>
      </c>
      <c r="T175" s="19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9" t="s">
        <v>141</v>
      </c>
      <c r="AT175" s="199" t="s">
        <v>136</v>
      </c>
      <c r="AU175" s="199" t="s">
        <v>84</v>
      </c>
      <c r="AY175" s="17" t="s">
        <v>134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82</v>
      </c>
      <c r="BK175" s="200">
        <f>ROUND(I175*H175,2)</f>
        <v>0</v>
      </c>
      <c r="BL175" s="17" t="s">
        <v>141</v>
      </c>
      <c r="BM175" s="199" t="s">
        <v>224</v>
      </c>
    </row>
    <row r="176" s="2" customFormat="1">
      <c r="A176" s="36"/>
      <c r="B176" s="37"/>
      <c r="C176" s="36"/>
      <c r="D176" s="201" t="s">
        <v>143</v>
      </c>
      <c r="E176" s="36"/>
      <c r="F176" s="202" t="s">
        <v>225</v>
      </c>
      <c r="G176" s="36"/>
      <c r="H176" s="36"/>
      <c r="I176" s="123"/>
      <c r="J176" s="36"/>
      <c r="K176" s="36"/>
      <c r="L176" s="37"/>
      <c r="M176" s="203"/>
      <c r="N176" s="204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143</v>
      </c>
      <c r="AU176" s="17" t="s">
        <v>84</v>
      </c>
    </row>
    <row r="177" s="13" customFormat="1">
      <c r="A177" s="13"/>
      <c r="B177" s="205"/>
      <c r="C177" s="13"/>
      <c r="D177" s="201" t="s">
        <v>145</v>
      </c>
      <c r="E177" s="206" t="s">
        <v>1</v>
      </c>
      <c r="F177" s="207" t="s">
        <v>226</v>
      </c>
      <c r="G177" s="13"/>
      <c r="H177" s="208">
        <v>1.242</v>
      </c>
      <c r="I177" s="209"/>
      <c r="J177" s="13"/>
      <c r="K177" s="13"/>
      <c r="L177" s="205"/>
      <c r="M177" s="210"/>
      <c r="N177" s="211"/>
      <c r="O177" s="211"/>
      <c r="P177" s="211"/>
      <c r="Q177" s="211"/>
      <c r="R177" s="211"/>
      <c r="S177" s="211"/>
      <c r="T177" s="21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6" t="s">
        <v>145</v>
      </c>
      <c r="AU177" s="206" t="s">
        <v>84</v>
      </c>
      <c r="AV177" s="13" t="s">
        <v>84</v>
      </c>
      <c r="AW177" s="13" t="s">
        <v>31</v>
      </c>
      <c r="AX177" s="13" t="s">
        <v>82</v>
      </c>
      <c r="AY177" s="206" t="s">
        <v>134</v>
      </c>
    </row>
    <row r="178" s="2" customFormat="1" ht="20.5" customHeight="1">
      <c r="A178" s="36"/>
      <c r="B178" s="187"/>
      <c r="C178" s="188" t="s">
        <v>227</v>
      </c>
      <c r="D178" s="188" t="s">
        <v>136</v>
      </c>
      <c r="E178" s="189" t="s">
        <v>228</v>
      </c>
      <c r="F178" s="190" t="s">
        <v>229</v>
      </c>
      <c r="G178" s="191" t="s">
        <v>206</v>
      </c>
      <c r="H178" s="192">
        <v>0.042000000000000003</v>
      </c>
      <c r="I178" s="193"/>
      <c r="J178" s="194">
        <f>ROUND(I178*H178,2)</f>
        <v>0</v>
      </c>
      <c r="K178" s="190" t="s">
        <v>140</v>
      </c>
      <c r="L178" s="37"/>
      <c r="M178" s="195" t="s">
        <v>1</v>
      </c>
      <c r="N178" s="196" t="s">
        <v>39</v>
      </c>
      <c r="O178" s="75"/>
      <c r="P178" s="197">
        <f>O178*H178</f>
        <v>0</v>
      </c>
      <c r="Q178" s="197">
        <v>1.0601700000000001</v>
      </c>
      <c r="R178" s="197">
        <f>Q178*H178</f>
        <v>0.044527140000000007</v>
      </c>
      <c r="S178" s="197">
        <v>0</v>
      </c>
      <c r="T178" s="19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9" t="s">
        <v>141</v>
      </c>
      <c r="AT178" s="199" t="s">
        <v>136</v>
      </c>
      <c r="AU178" s="199" t="s">
        <v>84</v>
      </c>
      <c r="AY178" s="17" t="s">
        <v>134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82</v>
      </c>
      <c r="BK178" s="200">
        <f>ROUND(I178*H178,2)</f>
        <v>0</v>
      </c>
      <c r="BL178" s="17" t="s">
        <v>141</v>
      </c>
      <c r="BM178" s="199" t="s">
        <v>230</v>
      </c>
    </row>
    <row r="179" s="2" customFormat="1">
      <c r="A179" s="36"/>
      <c r="B179" s="37"/>
      <c r="C179" s="36"/>
      <c r="D179" s="201" t="s">
        <v>143</v>
      </c>
      <c r="E179" s="36"/>
      <c r="F179" s="202" t="s">
        <v>231</v>
      </c>
      <c r="G179" s="36"/>
      <c r="H179" s="36"/>
      <c r="I179" s="123"/>
      <c r="J179" s="36"/>
      <c r="K179" s="36"/>
      <c r="L179" s="37"/>
      <c r="M179" s="203"/>
      <c r="N179" s="204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143</v>
      </c>
      <c r="AU179" s="17" t="s">
        <v>84</v>
      </c>
    </row>
    <row r="180" s="13" customFormat="1">
      <c r="A180" s="13"/>
      <c r="B180" s="205"/>
      <c r="C180" s="13"/>
      <c r="D180" s="201" t="s">
        <v>145</v>
      </c>
      <c r="E180" s="206" t="s">
        <v>1</v>
      </c>
      <c r="F180" s="207" t="s">
        <v>232</v>
      </c>
      <c r="G180" s="13"/>
      <c r="H180" s="208">
        <v>0.042000000000000003</v>
      </c>
      <c r="I180" s="209"/>
      <c r="J180" s="13"/>
      <c r="K180" s="13"/>
      <c r="L180" s="205"/>
      <c r="M180" s="210"/>
      <c r="N180" s="211"/>
      <c r="O180" s="211"/>
      <c r="P180" s="211"/>
      <c r="Q180" s="211"/>
      <c r="R180" s="211"/>
      <c r="S180" s="211"/>
      <c r="T180" s="21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6" t="s">
        <v>145</v>
      </c>
      <c r="AU180" s="206" t="s">
        <v>84</v>
      </c>
      <c r="AV180" s="13" t="s">
        <v>84</v>
      </c>
      <c r="AW180" s="13" t="s">
        <v>31</v>
      </c>
      <c r="AX180" s="13" t="s">
        <v>82</v>
      </c>
      <c r="AY180" s="206" t="s">
        <v>134</v>
      </c>
    </row>
    <row r="181" s="2" customFormat="1" ht="20.5" customHeight="1">
      <c r="A181" s="36"/>
      <c r="B181" s="187"/>
      <c r="C181" s="188" t="s">
        <v>233</v>
      </c>
      <c r="D181" s="188" t="s">
        <v>136</v>
      </c>
      <c r="E181" s="189" t="s">
        <v>234</v>
      </c>
      <c r="F181" s="190" t="s">
        <v>235</v>
      </c>
      <c r="G181" s="191" t="s">
        <v>182</v>
      </c>
      <c r="H181" s="192">
        <v>1.2010000000000001</v>
      </c>
      <c r="I181" s="193"/>
      <c r="J181" s="194">
        <f>ROUND(I181*H181,2)</f>
        <v>0</v>
      </c>
      <c r="K181" s="190" t="s">
        <v>140</v>
      </c>
      <c r="L181" s="37"/>
      <c r="M181" s="195" t="s">
        <v>1</v>
      </c>
      <c r="N181" s="196" t="s">
        <v>39</v>
      </c>
      <c r="O181" s="75"/>
      <c r="P181" s="197">
        <f>O181*H181</f>
        <v>0</v>
      </c>
      <c r="Q181" s="197">
        <v>2.45329</v>
      </c>
      <c r="R181" s="197">
        <f>Q181*H181</f>
        <v>2.9464012900000003</v>
      </c>
      <c r="S181" s="197">
        <v>0</v>
      </c>
      <c r="T181" s="19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9" t="s">
        <v>141</v>
      </c>
      <c r="AT181" s="199" t="s">
        <v>136</v>
      </c>
      <c r="AU181" s="199" t="s">
        <v>84</v>
      </c>
      <c r="AY181" s="17" t="s">
        <v>134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82</v>
      </c>
      <c r="BK181" s="200">
        <f>ROUND(I181*H181,2)</f>
        <v>0</v>
      </c>
      <c r="BL181" s="17" t="s">
        <v>141</v>
      </c>
      <c r="BM181" s="199" t="s">
        <v>236</v>
      </c>
    </row>
    <row r="182" s="2" customFormat="1">
      <c r="A182" s="36"/>
      <c r="B182" s="37"/>
      <c r="C182" s="36"/>
      <c r="D182" s="201" t="s">
        <v>143</v>
      </c>
      <c r="E182" s="36"/>
      <c r="F182" s="202" t="s">
        <v>237</v>
      </c>
      <c r="G182" s="36"/>
      <c r="H182" s="36"/>
      <c r="I182" s="123"/>
      <c r="J182" s="36"/>
      <c r="K182" s="36"/>
      <c r="L182" s="37"/>
      <c r="M182" s="203"/>
      <c r="N182" s="204"/>
      <c r="O182" s="75"/>
      <c r="P182" s="75"/>
      <c r="Q182" s="75"/>
      <c r="R182" s="75"/>
      <c r="S182" s="75"/>
      <c r="T182" s="7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7" t="s">
        <v>143</v>
      </c>
      <c r="AU182" s="17" t="s">
        <v>84</v>
      </c>
    </row>
    <row r="183" s="13" customFormat="1">
      <c r="A183" s="13"/>
      <c r="B183" s="205"/>
      <c r="C183" s="13"/>
      <c r="D183" s="201" t="s">
        <v>145</v>
      </c>
      <c r="E183" s="206" t="s">
        <v>1</v>
      </c>
      <c r="F183" s="207" t="s">
        <v>238</v>
      </c>
      <c r="G183" s="13"/>
      <c r="H183" s="208">
        <v>1.2010000000000001</v>
      </c>
      <c r="I183" s="209"/>
      <c r="J183" s="13"/>
      <c r="K183" s="13"/>
      <c r="L183" s="205"/>
      <c r="M183" s="210"/>
      <c r="N183" s="211"/>
      <c r="O183" s="211"/>
      <c r="P183" s="211"/>
      <c r="Q183" s="211"/>
      <c r="R183" s="211"/>
      <c r="S183" s="211"/>
      <c r="T183" s="21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6" t="s">
        <v>145</v>
      </c>
      <c r="AU183" s="206" t="s">
        <v>84</v>
      </c>
      <c r="AV183" s="13" t="s">
        <v>84</v>
      </c>
      <c r="AW183" s="13" t="s">
        <v>31</v>
      </c>
      <c r="AX183" s="13" t="s">
        <v>82</v>
      </c>
      <c r="AY183" s="206" t="s">
        <v>134</v>
      </c>
    </row>
    <row r="184" s="2" customFormat="1" ht="20.5" customHeight="1">
      <c r="A184" s="36"/>
      <c r="B184" s="187"/>
      <c r="C184" s="188" t="s">
        <v>239</v>
      </c>
      <c r="D184" s="188" t="s">
        <v>136</v>
      </c>
      <c r="E184" s="189" t="s">
        <v>240</v>
      </c>
      <c r="F184" s="190" t="s">
        <v>241</v>
      </c>
      <c r="G184" s="191" t="s">
        <v>206</v>
      </c>
      <c r="H184" s="192">
        <v>0.017000000000000001</v>
      </c>
      <c r="I184" s="193"/>
      <c r="J184" s="194">
        <f>ROUND(I184*H184,2)</f>
        <v>0</v>
      </c>
      <c r="K184" s="190" t="s">
        <v>140</v>
      </c>
      <c r="L184" s="37"/>
      <c r="M184" s="195" t="s">
        <v>1</v>
      </c>
      <c r="N184" s="196" t="s">
        <v>39</v>
      </c>
      <c r="O184" s="75"/>
      <c r="P184" s="197">
        <f>O184*H184</f>
        <v>0</v>
      </c>
      <c r="Q184" s="197">
        <v>1.0601700000000001</v>
      </c>
      <c r="R184" s="197">
        <f>Q184*H184</f>
        <v>0.018022890000000003</v>
      </c>
      <c r="S184" s="197">
        <v>0</v>
      </c>
      <c r="T184" s="19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9" t="s">
        <v>141</v>
      </c>
      <c r="AT184" s="199" t="s">
        <v>136</v>
      </c>
      <c r="AU184" s="199" t="s">
        <v>84</v>
      </c>
      <c r="AY184" s="17" t="s">
        <v>134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82</v>
      </c>
      <c r="BK184" s="200">
        <f>ROUND(I184*H184,2)</f>
        <v>0</v>
      </c>
      <c r="BL184" s="17" t="s">
        <v>141</v>
      </c>
      <c r="BM184" s="199" t="s">
        <v>242</v>
      </c>
    </row>
    <row r="185" s="2" customFormat="1">
      <c r="A185" s="36"/>
      <c r="B185" s="37"/>
      <c r="C185" s="36"/>
      <c r="D185" s="201" t="s">
        <v>143</v>
      </c>
      <c r="E185" s="36"/>
      <c r="F185" s="202" t="s">
        <v>243</v>
      </c>
      <c r="G185" s="36"/>
      <c r="H185" s="36"/>
      <c r="I185" s="123"/>
      <c r="J185" s="36"/>
      <c r="K185" s="36"/>
      <c r="L185" s="37"/>
      <c r="M185" s="203"/>
      <c r="N185" s="204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143</v>
      </c>
      <c r="AU185" s="17" t="s">
        <v>84</v>
      </c>
    </row>
    <row r="186" s="13" customFormat="1">
      <c r="A186" s="13"/>
      <c r="B186" s="205"/>
      <c r="C186" s="13"/>
      <c r="D186" s="201" t="s">
        <v>145</v>
      </c>
      <c r="E186" s="206" t="s">
        <v>1</v>
      </c>
      <c r="F186" s="207" t="s">
        <v>244</v>
      </c>
      <c r="G186" s="13"/>
      <c r="H186" s="208">
        <v>0.017000000000000001</v>
      </c>
      <c r="I186" s="209"/>
      <c r="J186" s="13"/>
      <c r="K186" s="13"/>
      <c r="L186" s="205"/>
      <c r="M186" s="210"/>
      <c r="N186" s="211"/>
      <c r="O186" s="211"/>
      <c r="P186" s="211"/>
      <c r="Q186" s="211"/>
      <c r="R186" s="211"/>
      <c r="S186" s="211"/>
      <c r="T186" s="21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6" t="s">
        <v>145</v>
      </c>
      <c r="AU186" s="206" t="s">
        <v>84</v>
      </c>
      <c r="AV186" s="13" t="s">
        <v>84</v>
      </c>
      <c r="AW186" s="13" t="s">
        <v>31</v>
      </c>
      <c r="AX186" s="13" t="s">
        <v>82</v>
      </c>
      <c r="AY186" s="206" t="s">
        <v>134</v>
      </c>
    </row>
    <row r="187" s="12" customFormat="1" ht="22.8" customHeight="1">
      <c r="A187" s="12"/>
      <c r="B187" s="174"/>
      <c r="C187" s="12"/>
      <c r="D187" s="175" t="s">
        <v>73</v>
      </c>
      <c r="E187" s="185" t="s">
        <v>152</v>
      </c>
      <c r="F187" s="185" t="s">
        <v>245</v>
      </c>
      <c r="G187" s="12"/>
      <c r="H187" s="12"/>
      <c r="I187" s="177"/>
      <c r="J187" s="186">
        <f>BK187</f>
        <v>0</v>
      </c>
      <c r="K187" s="12"/>
      <c r="L187" s="174"/>
      <c r="M187" s="179"/>
      <c r="N187" s="180"/>
      <c r="O187" s="180"/>
      <c r="P187" s="181">
        <f>SUM(P188:P231)</f>
        <v>0</v>
      </c>
      <c r="Q187" s="180"/>
      <c r="R187" s="181">
        <f>SUM(R188:R231)</f>
        <v>0.35715400000000008</v>
      </c>
      <c r="S187" s="180"/>
      <c r="T187" s="182">
        <f>SUM(T188:T231)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75" t="s">
        <v>82</v>
      </c>
      <c r="AT187" s="183" t="s">
        <v>73</v>
      </c>
      <c r="AU187" s="183" t="s">
        <v>82</v>
      </c>
      <c r="AY187" s="175" t="s">
        <v>134</v>
      </c>
      <c r="BK187" s="184">
        <f>SUM(BK188:BK231)</f>
        <v>0</v>
      </c>
    </row>
    <row r="188" s="2" customFormat="1" ht="31" customHeight="1">
      <c r="A188" s="36"/>
      <c r="B188" s="187"/>
      <c r="C188" s="188" t="s">
        <v>246</v>
      </c>
      <c r="D188" s="188" t="s">
        <v>136</v>
      </c>
      <c r="E188" s="189" t="s">
        <v>247</v>
      </c>
      <c r="F188" s="190" t="s">
        <v>248</v>
      </c>
      <c r="G188" s="191" t="s">
        <v>249</v>
      </c>
      <c r="H188" s="192">
        <v>9</v>
      </c>
      <c r="I188" s="193"/>
      <c r="J188" s="194">
        <f>ROUND(I188*H188,2)</f>
        <v>0</v>
      </c>
      <c r="K188" s="190" t="s">
        <v>140</v>
      </c>
      <c r="L188" s="37"/>
      <c r="M188" s="195" t="s">
        <v>1</v>
      </c>
      <c r="N188" s="196" t="s">
        <v>39</v>
      </c>
      <c r="O188" s="75"/>
      <c r="P188" s="197">
        <f>O188*H188</f>
        <v>0</v>
      </c>
      <c r="Q188" s="197">
        <v>0.0070200000000000002</v>
      </c>
      <c r="R188" s="197">
        <f>Q188*H188</f>
        <v>0.06318</v>
      </c>
      <c r="S188" s="197">
        <v>0</v>
      </c>
      <c r="T188" s="19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9" t="s">
        <v>141</v>
      </c>
      <c r="AT188" s="199" t="s">
        <v>136</v>
      </c>
      <c r="AU188" s="199" t="s">
        <v>84</v>
      </c>
      <c r="AY188" s="17" t="s">
        <v>134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82</v>
      </c>
      <c r="BK188" s="200">
        <f>ROUND(I188*H188,2)</f>
        <v>0</v>
      </c>
      <c r="BL188" s="17" t="s">
        <v>141</v>
      </c>
      <c r="BM188" s="199" t="s">
        <v>250</v>
      </c>
    </row>
    <row r="189" s="2" customFormat="1">
      <c r="A189" s="36"/>
      <c r="B189" s="37"/>
      <c r="C189" s="36"/>
      <c r="D189" s="201" t="s">
        <v>143</v>
      </c>
      <c r="E189" s="36"/>
      <c r="F189" s="202" t="s">
        <v>251</v>
      </c>
      <c r="G189" s="36"/>
      <c r="H189" s="36"/>
      <c r="I189" s="123"/>
      <c r="J189" s="36"/>
      <c r="K189" s="36"/>
      <c r="L189" s="37"/>
      <c r="M189" s="203"/>
      <c r="N189" s="204"/>
      <c r="O189" s="75"/>
      <c r="P189" s="75"/>
      <c r="Q189" s="75"/>
      <c r="R189" s="75"/>
      <c r="S189" s="75"/>
      <c r="T189" s="7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143</v>
      </c>
      <c r="AU189" s="17" t="s">
        <v>84</v>
      </c>
    </row>
    <row r="190" s="13" customFormat="1">
      <c r="A190" s="13"/>
      <c r="B190" s="205"/>
      <c r="C190" s="13"/>
      <c r="D190" s="201" t="s">
        <v>145</v>
      </c>
      <c r="E190" s="206" t="s">
        <v>1</v>
      </c>
      <c r="F190" s="207" t="s">
        <v>252</v>
      </c>
      <c r="G190" s="13"/>
      <c r="H190" s="208">
        <v>5</v>
      </c>
      <c r="I190" s="209"/>
      <c r="J190" s="13"/>
      <c r="K190" s="13"/>
      <c r="L190" s="205"/>
      <c r="M190" s="210"/>
      <c r="N190" s="211"/>
      <c r="O190" s="211"/>
      <c r="P190" s="211"/>
      <c r="Q190" s="211"/>
      <c r="R190" s="211"/>
      <c r="S190" s="211"/>
      <c r="T190" s="21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6" t="s">
        <v>145</v>
      </c>
      <c r="AU190" s="206" t="s">
        <v>84</v>
      </c>
      <c r="AV190" s="13" t="s">
        <v>84</v>
      </c>
      <c r="AW190" s="13" t="s">
        <v>31</v>
      </c>
      <c r="AX190" s="13" t="s">
        <v>74</v>
      </c>
      <c r="AY190" s="206" t="s">
        <v>134</v>
      </c>
    </row>
    <row r="191" s="13" customFormat="1">
      <c r="A191" s="13"/>
      <c r="B191" s="205"/>
      <c r="C191" s="13"/>
      <c r="D191" s="201" t="s">
        <v>145</v>
      </c>
      <c r="E191" s="206" t="s">
        <v>1</v>
      </c>
      <c r="F191" s="207" t="s">
        <v>253</v>
      </c>
      <c r="G191" s="13"/>
      <c r="H191" s="208">
        <v>2</v>
      </c>
      <c r="I191" s="209"/>
      <c r="J191" s="13"/>
      <c r="K191" s="13"/>
      <c r="L191" s="205"/>
      <c r="M191" s="210"/>
      <c r="N191" s="211"/>
      <c r="O191" s="211"/>
      <c r="P191" s="211"/>
      <c r="Q191" s="211"/>
      <c r="R191" s="211"/>
      <c r="S191" s="211"/>
      <c r="T191" s="21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06" t="s">
        <v>145</v>
      </c>
      <c r="AU191" s="206" t="s">
        <v>84</v>
      </c>
      <c r="AV191" s="13" t="s">
        <v>84</v>
      </c>
      <c r="AW191" s="13" t="s">
        <v>31</v>
      </c>
      <c r="AX191" s="13" t="s">
        <v>74</v>
      </c>
      <c r="AY191" s="206" t="s">
        <v>134</v>
      </c>
    </row>
    <row r="192" s="13" customFormat="1">
      <c r="A192" s="13"/>
      <c r="B192" s="205"/>
      <c r="C192" s="13"/>
      <c r="D192" s="201" t="s">
        <v>145</v>
      </c>
      <c r="E192" s="206" t="s">
        <v>1</v>
      </c>
      <c r="F192" s="207" t="s">
        <v>254</v>
      </c>
      <c r="G192" s="13"/>
      <c r="H192" s="208">
        <v>2</v>
      </c>
      <c r="I192" s="209"/>
      <c r="J192" s="13"/>
      <c r="K192" s="13"/>
      <c r="L192" s="205"/>
      <c r="M192" s="210"/>
      <c r="N192" s="211"/>
      <c r="O192" s="211"/>
      <c r="P192" s="211"/>
      <c r="Q192" s="211"/>
      <c r="R192" s="211"/>
      <c r="S192" s="211"/>
      <c r="T192" s="21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06" t="s">
        <v>145</v>
      </c>
      <c r="AU192" s="206" t="s">
        <v>84</v>
      </c>
      <c r="AV192" s="13" t="s">
        <v>84</v>
      </c>
      <c r="AW192" s="13" t="s">
        <v>31</v>
      </c>
      <c r="AX192" s="13" t="s">
        <v>74</v>
      </c>
      <c r="AY192" s="206" t="s">
        <v>134</v>
      </c>
    </row>
    <row r="193" s="14" customFormat="1">
      <c r="A193" s="14"/>
      <c r="B193" s="213"/>
      <c r="C193" s="14"/>
      <c r="D193" s="201" t="s">
        <v>145</v>
      </c>
      <c r="E193" s="214" t="s">
        <v>1</v>
      </c>
      <c r="F193" s="215" t="s">
        <v>255</v>
      </c>
      <c r="G193" s="14"/>
      <c r="H193" s="216">
        <v>9</v>
      </c>
      <c r="I193" s="217"/>
      <c r="J193" s="14"/>
      <c r="K193" s="14"/>
      <c r="L193" s="213"/>
      <c r="M193" s="218"/>
      <c r="N193" s="219"/>
      <c r="O193" s="219"/>
      <c r="P193" s="219"/>
      <c r="Q193" s="219"/>
      <c r="R193" s="219"/>
      <c r="S193" s="219"/>
      <c r="T193" s="22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14" t="s">
        <v>145</v>
      </c>
      <c r="AU193" s="214" t="s">
        <v>84</v>
      </c>
      <c r="AV193" s="14" t="s">
        <v>141</v>
      </c>
      <c r="AW193" s="14" t="s">
        <v>31</v>
      </c>
      <c r="AX193" s="14" t="s">
        <v>82</v>
      </c>
      <c r="AY193" s="214" t="s">
        <v>134</v>
      </c>
    </row>
    <row r="194" s="2" customFormat="1" ht="20.5" customHeight="1">
      <c r="A194" s="36"/>
      <c r="B194" s="187"/>
      <c r="C194" s="221" t="s">
        <v>256</v>
      </c>
      <c r="D194" s="221" t="s">
        <v>257</v>
      </c>
      <c r="E194" s="222" t="s">
        <v>258</v>
      </c>
      <c r="F194" s="223" t="s">
        <v>259</v>
      </c>
      <c r="G194" s="224" t="s">
        <v>249</v>
      </c>
      <c r="H194" s="225">
        <v>2</v>
      </c>
      <c r="I194" s="226"/>
      <c r="J194" s="227">
        <f>ROUND(I194*H194,2)</f>
        <v>0</v>
      </c>
      <c r="K194" s="223" t="s">
        <v>140</v>
      </c>
      <c r="L194" s="228"/>
      <c r="M194" s="229" t="s">
        <v>1</v>
      </c>
      <c r="N194" s="230" t="s">
        <v>39</v>
      </c>
      <c r="O194" s="75"/>
      <c r="P194" s="197">
        <f>O194*H194</f>
        <v>0</v>
      </c>
      <c r="Q194" s="197">
        <v>0.0038999999999999998</v>
      </c>
      <c r="R194" s="197">
        <f>Q194*H194</f>
        <v>0.0077999999999999996</v>
      </c>
      <c r="S194" s="197">
        <v>0</v>
      </c>
      <c r="T194" s="19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9" t="s">
        <v>179</v>
      </c>
      <c r="AT194" s="199" t="s">
        <v>257</v>
      </c>
      <c r="AU194" s="199" t="s">
        <v>84</v>
      </c>
      <c r="AY194" s="17" t="s">
        <v>134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82</v>
      </c>
      <c r="BK194" s="200">
        <f>ROUND(I194*H194,2)</f>
        <v>0</v>
      </c>
      <c r="BL194" s="17" t="s">
        <v>141</v>
      </c>
      <c r="BM194" s="199" t="s">
        <v>260</v>
      </c>
    </row>
    <row r="195" s="2" customFormat="1">
      <c r="A195" s="36"/>
      <c r="B195" s="37"/>
      <c r="C195" s="36"/>
      <c r="D195" s="201" t="s">
        <v>143</v>
      </c>
      <c r="E195" s="36"/>
      <c r="F195" s="202" t="s">
        <v>261</v>
      </c>
      <c r="G195" s="36"/>
      <c r="H195" s="36"/>
      <c r="I195" s="123"/>
      <c r="J195" s="36"/>
      <c r="K195" s="36"/>
      <c r="L195" s="37"/>
      <c r="M195" s="203"/>
      <c r="N195" s="204"/>
      <c r="O195" s="75"/>
      <c r="P195" s="75"/>
      <c r="Q195" s="75"/>
      <c r="R195" s="75"/>
      <c r="S195" s="75"/>
      <c r="T195" s="7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7" t="s">
        <v>143</v>
      </c>
      <c r="AU195" s="17" t="s">
        <v>84</v>
      </c>
    </row>
    <row r="196" s="13" customFormat="1">
      <c r="A196" s="13"/>
      <c r="B196" s="205"/>
      <c r="C196" s="13"/>
      <c r="D196" s="201" t="s">
        <v>145</v>
      </c>
      <c r="E196" s="206" t="s">
        <v>1</v>
      </c>
      <c r="F196" s="207" t="s">
        <v>84</v>
      </c>
      <c r="G196" s="13"/>
      <c r="H196" s="208">
        <v>2</v>
      </c>
      <c r="I196" s="209"/>
      <c r="J196" s="13"/>
      <c r="K196" s="13"/>
      <c r="L196" s="205"/>
      <c r="M196" s="210"/>
      <c r="N196" s="211"/>
      <c r="O196" s="211"/>
      <c r="P196" s="211"/>
      <c r="Q196" s="211"/>
      <c r="R196" s="211"/>
      <c r="S196" s="211"/>
      <c r="T196" s="21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6" t="s">
        <v>145</v>
      </c>
      <c r="AU196" s="206" t="s">
        <v>84</v>
      </c>
      <c r="AV196" s="13" t="s">
        <v>84</v>
      </c>
      <c r="AW196" s="13" t="s">
        <v>31</v>
      </c>
      <c r="AX196" s="13" t="s">
        <v>82</v>
      </c>
      <c r="AY196" s="206" t="s">
        <v>134</v>
      </c>
    </row>
    <row r="197" s="2" customFormat="1" ht="31" customHeight="1">
      <c r="A197" s="36"/>
      <c r="B197" s="187"/>
      <c r="C197" s="221" t="s">
        <v>7</v>
      </c>
      <c r="D197" s="221" t="s">
        <v>257</v>
      </c>
      <c r="E197" s="222" t="s">
        <v>262</v>
      </c>
      <c r="F197" s="223" t="s">
        <v>263</v>
      </c>
      <c r="G197" s="224" t="s">
        <v>249</v>
      </c>
      <c r="H197" s="225">
        <v>2</v>
      </c>
      <c r="I197" s="226"/>
      <c r="J197" s="227">
        <f>ROUND(I197*H197,2)</f>
        <v>0</v>
      </c>
      <c r="K197" s="223" t="s">
        <v>1</v>
      </c>
      <c r="L197" s="228"/>
      <c r="M197" s="229" t="s">
        <v>1</v>
      </c>
      <c r="N197" s="230" t="s">
        <v>39</v>
      </c>
      <c r="O197" s="75"/>
      <c r="P197" s="197">
        <f>O197*H197</f>
        <v>0</v>
      </c>
      <c r="Q197" s="197">
        <v>0.0055900000000000004</v>
      </c>
      <c r="R197" s="197">
        <f>Q197*H197</f>
        <v>0.011180000000000001</v>
      </c>
      <c r="S197" s="197">
        <v>0</v>
      </c>
      <c r="T197" s="19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9" t="s">
        <v>179</v>
      </c>
      <c r="AT197" s="199" t="s">
        <v>257</v>
      </c>
      <c r="AU197" s="199" t="s">
        <v>84</v>
      </c>
      <c r="AY197" s="17" t="s">
        <v>134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82</v>
      </c>
      <c r="BK197" s="200">
        <f>ROUND(I197*H197,2)</f>
        <v>0</v>
      </c>
      <c r="BL197" s="17" t="s">
        <v>141</v>
      </c>
      <c r="BM197" s="199" t="s">
        <v>264</v>
      </c>
    </row>
    <row r="198" s="2" customFormat="1">
      <c r="A198" s="36"/>
      <c r="B198" s="37"/>
      <c r="C198" s="36"/>
      <c r="D198" s="201" t="s">
        <v>143</v>
      </c>
      <c r="E198" s="36"/>
      <c r="F198" s="202" t="s">
        <v>263</v>
      </c>
      <c r="G198" s="36"/>
      <c r="H198" s="36"/>
      <c r="I198" s="123"/>
      <c r="J198" s="36"/>
      <c r="K198" s="36"/>
      <c r="L198" s="37"/>
      <c r="M198" s="203"/>
      <c r="N198" s="204"/>
      <c r="O198" s="75"/>
      <c r="P198" s="75"/>
      <c r="Q198" s="75"/>
      <c r="R198" s="75"/>
      <c r="S198" s="75"/>
      <c r="T198" s="7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7" t="s">
        <v>143</v>
      </c>
      <c r="AU198" s="17" t="s">
        <v>84</v>
      </c>
    </row>
    <row r="199" s="13" customFormat="1">
      <c r="A199" s="13"/>
      <c r="B199" s="205"/>
      <c r="C199" s="13"/>
      <c r="D199" s="201" t="s">
        <v>145</v>
      </c>
      <c r="E199" s="206" t="s">
        <v>1</v>
      </c>
      <c r="F199" s="207" t="s">
        <v>265</v>
      </c>
      <c r="G199" s="13"/>
      <c r="H199" s="208">
        <v>2</v>
      </c>
      <c r="I199" s="209"/>
      <c r="J199" s="13"/>
      <c r="K199" s="13"/>
      <c r="L199" s="205"/>
      <c r="M199" s="210"/>
      <c r="N199" s="211"/>
      <c r="O199" s="211"/>
      <c r="P199" s="211"/>
      <c r="Q199" s="211"/>
      <c r="R199" s="211"/>
      <c r="S199" s="211"/>
      <c r="T199" s="21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6" t="s">
        <v>145</v>
      </c>
      <c r="AU199" s="206" t="s">
        <v>84</v>
      </c>
      <c r="AV199" s="13" t="s">
        <v>84</v>
      </c>
      <c r="AW199" s="13" t="s">
        <v>31</v>
      </c>
      <c r="AX199" s="13" t="s">
        <v>82</v>
      </c>
      <c r="AY199" s="206" t="s">
        <v>134</v>
      </c>
    </row>
    <row r="200" s="2" customFormat="1" ht="31" customHeight="1">
      <c r="A200" s="36"/>
      <c r="B200" s="187"/>
      <c r="C200" s="221" t="s">
        <v>266</v>
      </c>
      <c r="D200" s="221" t="s">
        <v>257</v>
      </c>
      <c r="E200" s="222" t="s">
        <v>267</v>
      </c>
      <c r="F200" s="223" t="s">
        <v>268</v>
      </c>
      <c r="G200" s="224" t="s">
        <v>249</v>
      </c>
      <c r="H200" s="225">
        <v>2</v>
      </c>
      <c r="I200" s="226"/>
      <c r="J200" s="227">
        <f>ROUND(I200*H200,2)</f>
        <v>0</v>
      </c>
      <c r="K200" s="223" t="s">
        <v>1</v>
      </c>
      <c r="L200" s="228"/>
      <c r="M200" s="229" t="s">
        <v>1</v>
      </c>
      <c r="N200" s="230" t="s">
        <v>39</v>
      </c>
      <c r="O200" s="75"/>
      <c r="P200" s="197">
        <f>O200*H200</f>
        <v>0</v>
      </c>
      <c r="Q200" s="197">
        <v>0.0067400000000000003</v>
      </c>
      <c r="R200" s="197">
        <f>Q200*H200</f>
        <v>0.013480000000000001</v>
      </c>
      <c r="S200" s="197">
        <v>0</v>
      </c>
      <c r="T200" s="19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9" t="s">
        <v>179</v>
      </c>
      <c r="AT200" s="199" t="s">
        <v>257</v>
      </c>
      <c r="AU200" s="199" t="s">
        <v>84</v>
      </c>
      <c r="AY200" s="17" t="s">
        <v>134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82</v>
      </c>
      <c r="BK200" s="200">
        <f>ROUND(I200*H200,2)</f>
        <v>0</v>
      </c>
      <c r="BL200" s="17" t="s">
        <v>141</v>
      </c>
      <c r="BM200" s="199" t="s">
        <v>269</v>
      </c>
    </row>
    <row r="201" s="2" customFormat="1">
      <c r="A201" s="36"/>
      <c r="B201" s="37"/>
      <c r="C201" s="36"/>
      <c r="D201" s="201" t="s">
        <v>143</v>
      </c>
      <c r="E201" s="36"/>
      <c r="F201" s="202" t="s">
        <v>268</v>
      </c>
      <c r="G201" s="36"/>
      <c r="H201" s="36"/>
      <c r="I201" s="123"/>
      <c r="J201" s="36"/>
      <c r="K201" s="36"/>
      <c r="L201" s="37"/>
      <c r="M201" s="203"/>
      <c r="N201" s="204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143</v>
      </c>
      <c r="AU201" s="17" t="s">
        <v>84</v>
      </c>
    </row>
    <row r="202" s="2" customFormat="1" ht="20.5" customHeight="1">
      <c r="A202" s="36"/>
      <c r="B202" s="187"/>
      <c r="C202" s="221" t="s">
        <v>270</v>
      </c>
      <c r="D202" s="221" t="s">
        <v>257</v>
      </c>
      <c r="E202" s="222" t="s">
        <v>271</v>
      </c>
      <c r="F202" s="223" t="s">
        <v>272</v>
      </c>
      <c r="G202" s="224" t="s">
        <v>249</v>
      </c>
      <c r="H202" s="225">
        <v>3</v>
      </c>
      <c r="I202" s="226"/>
      <c r="J202" s="227">
        <f>ROUND(I202*H202,2)</f>
        <v>0</v>
      </c>
      <c r="K202" s="223" t="s">
        <v>140</v>
      </c>
      <c r="L202" s="228"/>
      <c r="M202" s="229" t="s">
        <v>1</v>
      </c>
      <c r="N202" s="230" t="s">
        <v>39</v>
      </c>
      <c r="O202" s="75"/>
      <c r="P202" s="197">
        <f>O202*H202</f>
        <v>0</v>
      </c>
      <c r="Q202" s="197">
        <v>0.0035000000000000001</v>
      </c>
      <c r="R202" s="197">
        <f>Q202*H202</f>
        <v>0.010500000000000001</v>
      </c>
      <c r="S202" s="197">
        <v>0</v>
      </c>
      <c r="T202" s="198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9" t="s">
        <v>179</v>
      </c>
      <c r="AT202" s="199" t="s">
        <v>257</v>
      </c>
      <c r="AU202" s="199" t="s">
        <v>84</v>
      </c>
      <c r="AY202" s="17" t="s">
        <v>134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7" t="s">
        <v>82</v>
      </c>
      <c r="BK202" s="200">
        <f>ROUND(I202*H202,2)</f>
        <v>0</v>
      </c>
      <c r="BL202" s="17" t="s">
        <v>141</v>
      </c>
      <c r="BM202" s="199" t="s">
        <v>273</v>
      </c>
    </row>
    <row r="203" s="2" customFormat="1">
      <c r="A203" s="36"/>
      <c r="B203" s="37"/>
      <c r="C203" s="36"/>
      <c r="D203" s="201" t="s">
        <v>143</v>
      </c>
      <c r="E203" s="36"/>
      <c r="F203" s="202" t="s">
        <v>272</v>
      </c>
      <c r="G203" s="36"/>
      <c r="H203" s="36"/>
      <c r="I203" s="123"/>
      <c r="J203" s="36"/>
      <c r="K203" s="36"/>
      <c r="L203" s="37"/>
      <c r="M203" s="203"/>
      <c r="N203" s="204"/>
      <c r="O203" s="75"/>
      <c r="P203" s="75"/>
      <c r="Q203" s="75"/>
      <c r="R203" s="75"/>
      <c r="S203" s="75"/>
      <c r="T203" s="7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7" t="s">
        <v>143</v>
      </c>
      <c r="AU203" s="17" t="s">
        <v>84</v>
      </c>
    </row>
    <row r="204" s="2" customFormat="1">
      <c r="A204" s="36"/>
      <c r="B204" s="37"/>
      <c r="C204" s="36"/>
      <c r="D204" s="201" t="s">
        <v>274</v>
      </c>
      <c r="E204" s="36"/>
      <c r="F204" s="231" t="s">
        <v>275</v>
      </c>
      <c r="G204" s="36"/>
      <c r="H204" s="36"/>
      <c r="I204" s="123"/>
      <c r="J204" s="36"/>
      <c r="K204" s="36"/>
      <c r="L204" s="37"/>
      <c r="M204" s="203"/>
      <c r="N204" s="204"/>
      <c r="O204" s="75"/>
      <c r="P204" s="75"/>
      <c r="Q204" s="75"/>
      <c r="R204" s="75"/>
      <c r="S204" s="75"/>
      <c r="T204" s="7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7" t="s">
        <v>274</v>
      </c>
      <c r="AU204" s="17" t="s">
        <v>84</v>
      </c>
    </row>
    <row r="205" s="13" customFormat="1">
      <c r="A205" s="13"/>
      <c r="B205" s="205"/>
      <c r="C205" s="13"/>
      <c r="D205" s="201" t="s">
        <v>145</v>
      </c>
      <c r="E205" s="206" t="s">
        <v>1</v>
      </c>
      <c r="F205" s="207" t="s">
        <v>152</v>
      </c>
      <c r="G205" s="13"/>
      <c r="H205" s="208">
        <v>3</v>
      </c>
      <c r="I205" s="209"/>
      <c r="J205" s="13"/>
      <c r="K205" s="13"/>
      <c r="L205" s="205"/>
      <c r="M205" s="210"/>
      <c r="N205" s="211"/>
      <c r="O205" s="211"/>
      <c r="P205" s="211"/>
      <c r="Q205" s="211"/>
      <c r="R205" s="211"/>
      <c r="S205" s="211"/>
      <c r="T205" s="21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06" t="s">
        <v>145</v>
      </c>
      <c r="AU205" s="206" t="s">
        <v>84</v>
      </c>
      <c r="AV205" s="13" t="s">
        <v>84</v>
      </c>
      <c r="AW205" s="13" t="s">
        <v>31</v>
      </c>
      <c r="AX205" s="13" t="s">
        <v>82</v>
      </c>
      <c r="AY205" s="206" t="s">
        <v>134</v>
      </c>
    </row>
    <row r="206" s="2" customFormat="1" ht="20.5" customHeight="1">
      <c r="A206" s="36"/>
      <c r="B206" s="187"/>
      <c r="C206" s="188" t="s">
        <v>276</v>
      </c>
      <c r="D206" s="188" t="s">
        <v>136</v>
      </c>
      <c r="E206" s="189" t="s">
        <v>277</v>
      </c>
      <c r="F206" s="190" t="s">
        <v>278</v>
      </c>
      <c r="G206" s="191" t="s">
        <v>249</v>
      </c>
      <c r="H206" s="192">
        <v>1</v>
      </c>
      <c r="I206" s="193"/>
      <c r="J206" s="194">
        <f>ROUND(I206*H206,2)</f>
        <v>0</v>
      </c>
      <c r="K206" s="190" t="s">
        <v>140</v>
      </c>
      <c r="L206" s="37"/>
      <c r="M206" s="195" t="s">
        <v>1</v>
      </c>
      <c r="N206" s="196" t="s">
        <v>39</v>
      </c>
      <c r="O206" s="75"/>
      <c r="P206" s="197">
        <f>O206*H206</f>
        <v>0</v>
      </c>
      <c r="Q206" s="197">
        <v>0</v>
      </c>
      <c r="R206" s="197">
        <f>Q206*H206</f>
        <v>0</v>
      </c>
      <c r="S206" s="197">
        <v>0</v>
      </c>
      <c r="T206" s="19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9" t="s">
        <v>141</v>
      </c>
      <c r="AT206" s="199" t="s">
        <v>136</v>
      </c>
      <c r="AU206" s="199" t="s">
        <v>84</v>
      </c>
      <c r="AY206" s="17" t="s">
        <v>134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82</v>
      </c>
      <c r="BK206" s="200">
        <f>ROUND(I206*H206,2)</f>
        <v>0</v>
      </c>
      <c r="BL206" s="17" t="s">
        <v>141</v>
      </c>
      <c r="BM206" s="199" t="s">
        <v>279</v>
      </c>
    </row>
    <row r="207" s="2" customFormat="1">
      <c r="A207" s="36"/>
      <c r="B207" s="37"/>
      <c r="C207" s="36"/>
      <c r="D207" s="201" t="s">
        <v>143</v>
      </c>
      <c r="E207" s="36"/>
      <c r="F207" s="202" t="s">
        <v>280</v>
      </c>
      <c r="G207" s="36"/>
      <c r="H207" s="36"/>
      <c r="I207" s="123"/>
      <c r="J207" s="36"/>
      <c r="K207" s="36"/>
      <c r="L207" s="37"/>
      <c r="M207" s="203"/>
      <c r="N207" s="204"/>
      <c r="O207" s="75"/>
      <c r="P207" s="75"/>
      <c r="Q207" s="75"/>
      <c r="R207" s="75"/>
      <c r="S207" s="75"/>
      <c r="T207" s="7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7" t="s">
        <v>143</v>
      </c>
      <c r="AU207" s="17" t="s">
        <v>84</v>
      </c>
    </row>
    <row r="208" s="2" customFormat="1" ht="41.5" customHeight="1">
      <c r="A208" s="36"/>
      <c r="B208" s="187"/>
      <c r="C208" s="221" t="s">
        <v>281</v>
      </c>
      <c r="D208" s="221" t="s">
        <v>257</v>
      </c>
      <c r="E208" s="222" t="s">
        <v>282</v>
      </c>
      <c r="F208" s="223" t="s">
        <v>283</v>
      </c>
      <c r="G208" s="224" t="s">
        <v>249</v>
      </c>
      <c r="H208" s="225">
        <v>1</v>
      </c>
      <c r="I208" s="226"/>
      <c r="J208" s="227">
        <f>ROUND(I208*H208,2)</f>
        <v>0</v>
      </c>
      <c r="K208" s="223" t="s">
        <v>1</v>
      </c>
      <c r="L208" s="228"/>
      <c r="M208" s="229" t="s">
        <v>1</v>
      </c>
      <c r="N208" s="230" t="s">
        <v>39</v>
      </c>
      <c r="O208" s="75"/>
      <c r="P208" s="197">
        <f>O208*H208</f>
        <v>0</v>
      </c>
      <c r="Q208" s="197">
        <v>0</v>
      </c>
      <c r="R208" s="197">
        <f>Q208*H208</f>
        <v>0</v>
      </c>
      <c r="S208" s="197">
        <v>0</v>
      </c>
      <c r="T208" s="198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9" t="s">
        <v>179</v>
      </c>
      <c r="AT208" s="199" t="s">
        <v>257</v>
      </c>
      <c r="AU208" s="199" t="s">
        <v>84</v>
      </c>
      <c r="AY208" s="17" t="s">
        <v>134</v>
      </c>
      <c r="BE208" s="200">
        <f>IF(N208="základní",J208,0)</f>
        <v>0</v>
      </c>
      <c r="BF208" s="200">
        <f>IF(N208="snížená",J208,0)</f>
        <v>0</v>
      </c>
      <c r="BG208" s="200">
        <f>IF(N208="zákl. přenesená",J208,0)</f>
        <v>0</v>
      </c>
      <c r="BH208" s="200">
        <f>IF(N208="sníž. přenesená",J208,0)</f>
        <v>0</v>
      </c>
      <c r="BI208" s="200">
        <f>IF(N208="nulová",J208,0)</f>
        <v>0</v>
      </c>
      <c r="BJ208" s="17" t="s">
        <v>82</v>
      </c>
      <c r="BK208" s="200">
        <f>ROUND(I208*H208,2)</f>
        <v>0</v>
      </c>
      <c r="BL208" s="17" t="s">
        <v>141</v>
      </c>
      <c r="BM208" s="199" t="s">
        <v>284</v>
      </c>
    </row>
    <row r="209" s="2" customFormat="1">
      <c r="A209" s="36"/>
      <c r="B209" s="37"/>
      <c r="C209" s="36"/>
      <c r="D209" s="201" t="s">
        <v>143</v>
      </c>
      <c r="E209" s="36"/>
      <c r="F209" s="202" t="s">
        <v>283</v>
      </c>
      <c r="G209" s="36"/>
      <c r="H209" s="36"/>
      <c r="I209" s="123"/>
      <c r="J209" s="36"/>
      <c r="K209" s="36"/>
      <c r="L209" s="37"/>
      <c r="M209" s="203"/>
      <c r="N209" s="204"/>
      <c r="O209" s="75"/>
      <c r="P209" s="75"/>
      <c r="Q209" s="75"/>
      <c r="R209" s="75"/>
      <c r="S209" s="75"/>
      <c r="T209" s="7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7" t="s">
        <v>143</v>
      </c>
      <c r="AU209" s="17" t="s">
        <v>84</v>
      </c>
    </row>
    <row r="210" s="2" customFormat="1" ht="20.5" customHeight="1">
      <c r="A210" s="36"/>
      <c r="B210" s="187"/>
      <c r="C210" s="188" t="s">
        <v>285</v>
      </c>
      <c r="D210" s="188" t="s">
        <v>136</v>
      </c>
      <c r="E210" s="189" t="s">
        <v>286</v>
      </c>
      <c r="F210" s="190" t="s">
        <v>287</v>
      </c>
      <c r="G210" s="191" t="s">
        <v>249</v>
      </c>
      <c r="H210" s="192">
        <v>1</v>
      </c>
      <c r="I210" s="193"/>
      <c r="J210" s="194">
        <f>ROUND(I210*H210,2)</f>
        <v>0</v>
      </c>
      <c r="K210" s="190" t="s">
        <v>140</v>
      </c>
      <c r="L210" s="37"/>
      <c r="M210" s="195" t="s">
        <v>1</v>
      </c>
      <c r="N210" s="196" t="s">
        <v>39</v>
      </c>
      <c r="O210" s="75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9" t="s">
        <v>141</v>
      </c>
      <c r="AT210" s="199" t="s">
        <v>136</v>
      </c>
      <c r="AU210" s="199" t="s">
        <v>84</v>
      </c>
      <c r="AY210" s="17" t="s">
        <v>134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7" t="s">
        <v>82</v>
      </c>
      <c r="BK210" s="200">
        <f>ROUND(I210*H210,2)</f>
        <v>0</v>
      </c>
      <c r="BL210" s="17" t="s">
        <v>141</v>
      </c>
      <c r="BM210" s="199" t="s">
        <v>288</v>
      </c>
    </row>
    <row r="211" s="2" customFormat="1">
      <c r="A211" s="36"/>
      <c r="B211" s="37"/>
      <c r="C211" s="36"/>
      <c r="D211" s="201" t="s">
        <v>143</v>
      </c>
      <c r="E211" s="36"/>
      <c r="F211" s="202" t="s">
        <v>289</v>
      </c>
      <c r="G211" s="36"/>
      <c r="H211" s="36"/>
      <c r="I211" s="123"/>
      <c r="J211" s="36"/>
      <c r="K211" s="36"/>
      <c r="L211" s="37"/>
      <c r="M211" s="203"/>
      <c r="N211" s="204"/>
      <c r="O211" s="75"/>
      <c r="P211" s="75"/>
      <c r="Q211" s="75"/>
      <c r="R211" s="75"/>
      <c r="S211" s="75"/>
      <c r="T211" s="7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7" t="s">
        <v>143</v>
      </c>
      <c r="AU211" s="17" t="s">
        <v>84</v>
      </c>
    </row>
    <row r="212" s="2" customFormat="1" ht="62.5" customHeight="1">
      <c r="A212" s="36"/>
      <c r="B212" s="187"/>
      <c r="C212" s="221" t="s">
        <v>290</v>
      </c>
      <c r="D212" s="221" t="s">
        <v>257</v>
      </c>
      <c r="E212" s="222" t="s">
        <v>291</v>
      </c>
      <c r="F212" s="223" t="s">
        <v>292</v>
      </c>
      <c r="G212" s="224" t="s">
        <v>249</v>
      </c>
      <c r="H212" s="225">
        <v>1</v>
      </c>
      <c r="I212" s="226"/>
      <c r="J212" s="227">
        <f>ROUND(I212*H212,2)</f>
        <v>0</v>
      </c>
      <c r="K212" s="223" t="s">
        <v>1</v>
      </c>
      <c r="L212" s="228"/>
      <c r="M212" s="229" t="s">
        <v>1</v>
      </c>
      <c r="N212" s="230" t="s">
        <v>39</v>
      </c>
      <c r="O212" s="75"/>
      <c r="P212" s="197">
        <f>O212*H212</f>
        <v>0</v>
      </c>
      <c r="Q212" s="197">
        <v>0.22</v>
      </c>
      <c r="R212" s="197">
        <f>Q212*H212</f>
        <v>0.22</v>
      </c>
      <c r="S212" s="197">
        <v>0</v>
      </c>
      <c r="T212" s="19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9" t="s">
        <v>179</v>
      </c>
      <c r="AT212" s="199" t="s">
        <v>257</v>
      </c>
      <c r="AU212" s="199" t="s">
        <v>84</v>
      </c>
      <c r="AY212" s="17" t="s">
        <v>134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82</v>
      </c>
      <c r="BK212" s="200">
        <f>ROUND(I212*H212,2)</f>
        <v>0</v>
      </c>
      <c r="BL212" s="17" t="s">
        <v>141</v>
      </c>
      <c r="BM212" s="199" t="s">
        <v>293</v>
      </c>
    </row>
    <row r="213" s="2" customFormat="1">
      <c r="A213" s="36"/>
      <c r="B213" s="37"/>
      <c r="C213" s="36"/>
      <c r="D213" s="201" t="s">
        <v>143</v>
      </c>
      <c r="E213" s="36"/>
      <c r="F213" s="202" t="s">
        <v>292</v>
      </c>
      <c r="G213" s="36"/>
      <c r="H213" s="36"/>
      <c r="I213" s="123"/>
      <c r="J213" s="36"/>
      <c r="K213" s="36"/>
      <c r="L213" s="37"/>
      <c r="M213" s="203"/>
      <c r="N213" s="204"/>
      <c r="O213" s="75"/>
      <c r="P213" s="75"/>
      <c r="Q213" s="75"/>
      <c r="R213" s="75"/>
      <c r="S213" s="75"/>
      <c r="T213" s="7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7" t="s">
        <v>143</v>
      </c>
      <c r="AU213" s="17" t="s">
        <v>84</v>
      </c>
    </row>
    <row r="214" s="2" customFormat="1">
      <c r="A214" s="36"/>
      <c r="B214" s="37"/>
      <c r="C214" s="36"/>
      <c r="D214" s="201" t="s">
        <v>274</v>
      </c>
      <c r="E214" s="36"/>
      <c r="F214" s="231" t="s">
        <v>294</v>
      </c>
      <c r="G214" s="36"/>
      <c r="H214" s="36"/>
      <c r="I214" s="123"/>
      <c r="J214" s="36"/>
      <c r="K214" s="36"/>
      <c r="L214" s="37"/>
      <c r="M214" s="203"/>
      <c r="N214" s="204"/>
      <c r="O214" s="75"/>
      <c r="P214" s="75"/>
      <c r="Q214" s="75"/>
      <c r="R214" s="75"/>
      <c r="S214" s="75"/>
      <c r="T214" s="7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7" t="s">
        <v>274</v>
      </c>
      <c r="AU214" s="17" t="s">
        <v>84</v>
      </c>
    </row>
    <row r="215" s="2" customFormat="1" ht="20.5" customHeight="1">
      <c r="A215" s="36"/>
      <c r="B215" s="187"/>
      <c r="C215" s="188" t="s">
        <v>295</v>
      </c>
      <c r="D215" s="188" t="s">
        <v>136</v>
      </c>
      <c r="E215" s="189" t="s">
        <v>296</v>
      </c>
      <c r="F215" s="190" t="s">
        <v>297</v>
      </c>
      <c r="G215" s="191" t="s">
        <v>176</v>
      </c>
      <c r="H215" s="192">
        <v>0.45000000000000001</v>
      </c>
      <c r="I215" s="193"/>
      <c r="J215" s="194">
        <f>ROUND(I215*H215,2)</f>
        <v>0</v>
      </c>
      <c r="K215" s="190" t="s">
        <v>140</v>
      </c>
      <c r="L215" s="37"/>
      <c r="M215" s="195" t="s">
        <v>1</v>
      </c>
      <c r="N215" s="196" t="s">
        <v>39</v>
      </c>
      <c r="O215" s="75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9" t="s">
        <v>141</v>
      </c>
      <c r="AT215" s="199" t="s">
        <v>136</v>
      </c>
      <c r="AU215" s="199" t="s">
        <v>84</v>
      </c>
      <c r="AY215" s="17" t="s">
        <v>134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82</v>
      </c>
      <c r="BK215" s="200">
        <f>ROUND(I215*H215,2)</f>
        <v>0</v>
      </c>
      <c r="BL215" s="17" t="s">
        <v>141</v>
      </c>
      <c r="BM215" s="199" t="s">
        <v>298</v>
      </c>
    </row>
    <row r="216" s="2" customFormat="1">
      <c r="A216" s="36"/>
      <c r="B216" s="37"/>
      <c r="C216" s="36"/>
      <c r="D216" s="201" t="s">
        <v>143</v>
      </c>
      <c r="E216" s="36"/>
      <c r="F216" s="202" t="s">
        <v>299</v>
      </c>
      <c r="G216" s="36"/>
      <c r="H216" s="36"/>
      <c r="I216" s="123"/>
      <c r="J216" s="36"/>
      <c r="K216" s="36"/>
      <c r="L216" s="37"/>
      <c r="M216" s="203"/>
      <c r="N216" s="204"/>
      <c r="O216" s="75"/>
      <c r="P216" s="75"/>
      <c r="Q216" s="75"/>
      <c r="R216" s="75"/>
      <c r="S216" s="75"/>
      <c r="T216" s="7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7" t="s">
        <v>143</v>
      </c>
      <c r="AU216" s="17" t="s">
        <v>84</v>
      </c>
    </row>
    <row r="217" s="2" customFormat="1" ht="41.5" customHeight="1">
      <c r="A217" s="36"/>
      <c r="B217" s="187"/>
      <c r="C217" s="221" t="s">
        <v>300</v>
      </c>
      <c r="D217" s="221" t="s">
        <v>257</v>
      </c>
      <c r="E217" s="222" t="s">
        <v>301</v>
      </c>
      <c r="F217" s="223" t="s">
        <v>302</v>
      </c>
      <c r="G217" s="224" t="s">
        <v>176</v>
      </c>
      <c r="H217" s="225">
        <v>0.45000000000000001</v>
      </c>
      <c r="I217" s="226"/>
      <c r="J217" s="227">
        <f>ROUND(I217*H217,2)</f>
        <v>0</v>
      </c>
      <c r="K217" s="223" t="s">
        <v>1</v>
      </c>
      <c r="L217" s="228"/>
      <c r="M217" s="229" t="s">
        <v>1</v>
      </c>
      <c r="N217" s="230" t="s">
        <v>39</v>
      </c>
      <c r="O217" s="75"/>
      <c r="P217" s="197">
        <f>O217*H217</f>
        <v>0</v>
      </c>
      <c r="Q217" s="197">
        <v>0.025000000000000001</v>
      </c>
      <c r="R217" s="197">
        <f>Q217*H217</f>
        <v>0.011250000000000001</v>
      </c>
      <c r="S217" s="197">
        <v>0</v>
      </c>
      <c r="T217" s="19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9" t="s">
        <v>179</v>
      </c>
      <c r="AT217" s="199" t="s">
        <v>257</v>
      </c>
      <c r="AU217" s="199" t="s">
        <v>84</v>
      </c>
      <c r="AY217" s="17" t="s">
        <v>134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7" t="s">
        <v>82</v>
      </c>
      <c r="BK217" s="200">
        <f>ROUND(I217*H217,2)</f>
        <v>0</v>
      </c>
      <c r="BL217" s="17" t="s">
        <v>141</v>
      </c>
      <c r="BM217" s="199" t="s">
        <v>303</v>
      </c>
    </row>
    <row r="218" s="2" customFormat="1">
      <c r="A218" s="36"/>
      <c r="B218" s="37"/>
      <c r="C218" s="36"/>
      <c r="D218" s="201" t="s">
        <v>143</v>
      </c>
      <c r="E218" s="36"/>
      <c r="F218" s="202" t="s">
        <v>302</v>
      </c>
      <c r="G218" s="36"/>
      <c r="H218" s="36"/>
      <c r="I218" s="123"/>
      <c r="J218" s="36"/>
      <c r="K218" s="36"/>
      <c r="L218" s="37"/>
      <c r="M218" s="203"/>
      <c r="N218" s="204"/>
      <c r="O218" s="75"/>
      <c r="P218" s="75"/>
      <c r="Q218" s="75"/>
      <c r="R218" s="75"/>
      <c r="S218" s="75"/>
      <c r="T218" s="7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7" t="s">
        <v>143</v>
      </c>
      <c r="AU218" s="17" t="s">
        <v>84</v>
      </c>
    </row>
    <row r="219" s="13" customFormat="1">
      <c r="A219" s="13"/>
      <c r="B219" s="205"/>
      <c r="C219" s="13"/>
      <c r="D219" s="201" t="s">
        <v>145</v>
      </c>
      <c r="E219" s="206" t="s">
        <v>1</v>
      </c>
      <c r="F219" s="207" t="s">
        <v>304</v>
      </c>
      <c r="G219" s="13"/>
      <c r="H219" s="208">
        <v>0.45000000000000001</v>
      </c>
      <c r="I219" s="209"/>
      <c r="J219" s="13"/>
      <c r="K219" s="13"/>
      <c r="L219" s="205"/>
      <c r="M219" s="210"/>
      <c r="N219" s="211"/>
      <c r="O219" s="211"/>
      <c r="P219" s="211"/>
      <c r="Q219" s="211"/>
      <c r="R219" s="211"/>
      <c r="S219" s="211"/>
      <c r="T219" s="21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06" t="s">
        <v>145</v>
      </c>
      <c r="AU219" s="206" t="s">
        <v>84</v>
      </c>
      <c r="AV219" s="13" t="s">
        <v>84</v>
      </c>
      <c r="AW219" s="13" t="s">
        <v>31</v>
      </c>
      <c r="AX219" s="13" t="s">
        <v>82</v>
      </c>
      <c r="AY219" s="206" t="s">
        <v>134</v>
      </c>
    </row>
    <row r="220" s="2" customFormat="1" ht="31" customHeight="1">
      <c r="A220" s="36"/>
      <c r="B220" s="187"/>
      <c r="C220" s="188" t="s">
        <v>305</v>
      </c>
      <c r="D220" s="188" t="s">
        <v>136</v>
      </c>
      <c r="E220" s="189" t="s">
        <v>306</v>
      </c>
      <c r="F220" s="190" t="s">
        <v>307</v>
      </c>
      <c r="G220" s="191" t="s">
        <v>176</v>
      </c>
      <c r="H220" s="192">
        <v>12.199999999999999</v>
      </c>
      <c r="I220" s="193"/>
      <c r="J220" s="194">
        <f>ROUND(I220*H220,2)</f>
        <v>0</v>
      </c>
      <c r="K220" s="190" t="s">
        <v>140</v>
      </c>
      <c r="L220" s="37"/>
      <c r="M220" s="195" t="s">
        <v>1</v>
      </c>
      <c r="N220" s="196" t="s">
        <v>39</v>
      </c>
      <c r="O220" s="75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9" t="s">
        <v>141</v>
      </c>
      <c r="AT220" s="199" t="s">
        <v>136</v>
      </c>
      <c r="AU220" s="199" t="s">
        <v>84</v>
      </c>
      <c r="AY220" s="17" t="s">
        <v>134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7" t="s">
        <v>82</v>
      </c>
      <c r="BK220" s="200">
        <f>ROUND(I220*H220,2)</f>
        <v>0</v>
      </c>
      <c r="BL220" s="17" t="s">
        <v>141</v>
      </c>
      <c r="BM220" s="199" t="s">
        <v>308</v>
      </c>
    </row>
    <row r="221" s="2" customFormat="1">
      <c r="A221" s="36"/>
      <c r="B221" s="37"/>
      <c r="C221" s="36"/>
      <c r="D221" s="201" t="s">
        <v>143</v>
      </c>
      <c r="E221" s="36"/>
      <c r="F221" s="202" t="s">
        <v>309</v>
      </c>
      <c r="G221" s="36"/>
      <c r="H221" s="36"/>
      <c r="I221" s="123"/>
      <c r="J221" s="36"/>
      <c r="K221" s="36"/>
      <c r="L221" s="37"/>
      <c r="M221" s="203"/>
      <c r="N221" s="204"/>
      <c r="O221" s="75"/>
      <c r="P221" s="75"/>
      <c r="Q221" s="75"/>
      <c r="R221" s="75"/>
      <c r="S221" s="75"/>
      <c r="T221" s="7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7" t="s">
        <v>143</v>
      </c>
      <c r="AU221" s="17" t="s">
        <v>84</v>
      </c>
    </row>
    <row r="222" s="13" customFormat="1">
      <c r="A222" s="13"/>
      <c r="B222" s="205"/>
      <c r="C222" s="13"/>
      <c r="D222" s="201" t="s">
        <v>145</v>
      </c>
      <c r="E222" s="206" t="s">
        <v>96</v>
      </c>
      <c r="F222" s="207" t="s">
        <v>310</v>
      </c>
      <c r="G222" s="13"/>
      <c r="H222" s="208">
        <v>12.199999999999999</v>
      </c>
      <c r="I222" s="209"/>
      <c r="J222" s="13"/>
      <c r="K222" s="13"/>
      <c r="L222" s="205"/>
      <c r="M222" s="210"/>
      <c r="N222" s="211"/>
      <c r="O222" s="211"/>
      <c r="P222" s="211"/>
      <c r="Q222" s="211"/>
      <c r="R222" s="211"/>
      <c r="S222" s="211"/>
      <c r="T222" s="21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6" t="s">
        <v>145</v>
      </c>
      <c r="AU222" s="206" t="s">
        <v>84</v>
      </c>
      <c r="AV222" s="13" t="s">
        <v>84</v>
      </c>
      <c r="AW222" s="13" t="s">
        <v>31</v>
      </c>
      <c r="AX222" s="13" t="s">
        <v>82</v>
      </c>
      <c r="AY222" s="206" t="s">
        <v>134</v>
      </c>
    </row>
    <row r="223" s="2" customFormat="1" ht="31" customHeight="1">
      <c r="A223" s="36"/>
      <c r="B223" s="187"/>
      <c r="C223" s="221" t="s">
        <v>311</v>
      </c>
      <c r="D223" s="221" t="s">
        <v>257</v>
      </c>
      <c r="E223" s="222" t="s">
        <v>312</v>
      </c>
      <c r="F223" s="223" t="s">
        <v>313</v>
      </c>
      <c r="G223" s="224" t="s">
        <v>176</v>
      </c>
      <c r="H223" s="225">
        <v>12.199999999999999</v>
      </c>
      <c r="I223" s="226"/>
      <c r="J223" s="227">
        <f>ROUND(I223*H223,2)</f>
        <v>0</v>
      </c>
      <c r="K223" s="223" t="s">
        <v>140</v>
      </c>
      <c r="L223" s="228"/>
      <c r="M223" s="229" t="s">
        <v>1</v>
      </c>
      <c r="N223" s="230" t="s">
        <v>39</v>
      </c>
      <c r="O223" s="75"/>
      <c r="P223" s="197">
        <f>O223*H223</f>
        <v>0</v>
      </c>
      <c r="Q223" s="197">
        <v>0.0015</v>
      </c>
      <c r="R223" s="197">
        <f>Q223*H223</f>
        <v>0.0183</v>
      </c>
      <c r="S223" s="197">
        <v>0</v>
      </c>
      <c r="T223" s="198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9" t="s">
        <v>179</v>
      </c>
      <c r="AT223" s="199" t="s">
        <v>257</v>
      </c>
      <c r="AU223" s="199" t="s">
        <v>84</v>
      </c>
      <c r="AY223" s="17" t="s">
        <v>134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82</v>
      </c>
      <c r="BK223" s="200">
        <f>ROUND(I223*H223,2)</f>
        <v>0</v>
      </c>
      <c r="BL223" s="17" t="s">
        <v>141</v>
      </c>
      <c r="BM223" s="199" t="s">
        <v>314</v>
      </c>
    </row>
    <row r="224" s="2" customFormat="1">
      <c r="A224" s="36"/>
      <c r="B224" s="37"/>
      <c r="C224" s="36"/>
      <c r="D224" s="201" t="s">
        <v>143</v>
      </c>
      <c r="E224" s="36"/>
      <c r="F224" s="202" t="s">
        <v>313</v>
      </c>
      <c r="G224" s="36"/>
      <c r="H224" s="36"/>
      <c r="I224" s="123"/>
      <c r="J224" s="36"/>
      <c r="K224" s="36"/>
      <c r="L224" s="37"/>
      <c r="M224" s="203"/>
      <c r="N224" s="204"/>
      <c r="O224" s="75"/>
      <c r="P224" s="75"/>
      <c r="Q224" s="75"/>
      <c r="R224" s="75"/>
      <c r="S224" s="75"/>
      <c r="T224" s="7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7" t="s">
        <v>143</v>
      </c>
      <c r="AU224" s="17" t="s">
        <v>84</v>
      </c>
    </row>
    <row r="225" s="13" customFormat="1">
      <c r="A225" s="13"/>
      <c r="B225" s="205"/>
      <c r="C225" s="13"/>
      <c r="D225" s="201" t="s">
        <v>145</v>
      </c>
      <c r="E225" s="206" t="s">
        <v>1</v>
      </c>
      <c r="F225" s="207" t="s">
        <v>96</v>
      </c>
      <c r="G225" s="13"/>
      <c r="H225" s="208">
        <v>12.199999999999999</v>
      </c>
      <c r="I225" s="209"/>
      <c r="J225" s="13"/>
      <c r="K225" s="13"/>
      <c r="L225" s="205"/>
      <c r="M225" s="210"/>
      <c r="N225" s="211"/>
      <c r="O225" s="211"/>
      <c r="P225" s="211"/>
      <c r="Q225" s="211"/>
      <c r="R225" s="211"/>
      <c r="S225" s="211"/>
      <c r="T225" s="21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06" t="s">
        <v>145</v>
      </c>
      <c r="AU225" s="206" t="s">
        <v>84</v>
      </c>
      <c r="AV225" s="13" t="s">
        <v>84</v>
      </c>
      <c r="AW225" s="13" t="s">
        <v>31</v>
      </c>
      <c r="AX225" s="13" t="s">
        <v>82</v>
      </c>
      <c r="AY225" s="206" t="s">
        <v>134</v>
      </c>
    </row>
    <row r="226" s="2" customFormat="1" ht="20.5" customHeight="1">
      <c r="A226" s="36"/>
      <c r="B226" s="187"/>
      <c r="C226" s="188" t="s">
        <v>315</v>
      </c>
      <c r="D226" s="188" t="s">
        <v>136</v>
      </c>
      <c r="E226" s="189" t="s">
        <v>316</v>
      </c>
      <c r="F226" s="190" t="s">
        <v>317</v>
      </c>
      <c r="G226" s="191" t="s">
        <v>176</v>
      </c>
      <c r="H226" s="192">
        <v>36.600000000000001</v>
      </c>
      <c r="I226" s="193"/>
      <c r="J226" s="194">
        <f>ROUND(I226*H226,2)</f>
        <v>0</v>
      </c>
      <c r="K226" s="190" t="s">
        <v>140</v>
      </c>
      <c r="L226" s="37"/>
      <c r="M226" s="195" t="s">
        <v>1</v>
      </c>
      <c r="N226" s="196" t="s">
        <v>39</v>
      </c>
      <c r="O226" s="75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9" t="s">
        <v>141</v>
      </c>
      <c r="AT226" s="199" t="s">
        <v>136</v>
      </c>
      <c r="AU226" s="199" t="s">
        <v>84</v>
      </c>
      <c r="AY226" s="17" t="s">
        <v>134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82</v>
      </c>
      <c r="BK226" s="200">
        <f>ROUND(I226*H226,2)</f>
        <v>0</v>
      </c>
      <c r="BL226" s="17" t="s">
        <v>141</v>
      </c>
      <c r="BM226" s="199" t="s">
        <v>318</v>
      </c>
    </row>
    <row r="227" s="2" customFormat="1">
      <c r="A227" s="36"/>
      <c r="B227" s="37"/>
      <c r="C227" s="36"/>
      <c r="D227" s="201" t="s">
        <v>143</v>
      </c>
      <c r="E227" s="36"/>
      <c r="F227" s="202" t="s">
        <v>319</v>
      </c>
      <c r="G227" s="36"/>
      <c r="H227" s="36"/>
      <c r="I227" s="123"/>
      <c r="J227" s="36"/>
      <c r="K227" s="36"/>
      <c r="L227" s="37"/>
      <c r="M227" s="203"/>
      <c r="N227" s="204"/>
      <c r="O227" s="75"/>
      <c r="P227" s="75"/>
      <c r="Q227" s="75"/>
      <c r="R227" s="75"/>
      <c r="S227" s="75"/>
      <c r="T227" s="7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7" t="s">
        <v>143</v>
      </c>
      <c r="AU227" s="17" t="s">
        <v>84</v>
      </c>
    </row>
    <row r="228" s="13" customFormat="1">
      <c r="A228" s="13"/>
      <c r="B228" s="205"/>
      <c r="C228" s="13"/>
      <c r="D228" s="201" t="s">
        <v>145</v>
      </c>
      <c r="E228" s="206" t="s">
        <v>1</v>
      </c>
      <c r="F228" s="207" t="s">
        <v>320</v>
      </c>
      <c r="G228" s="13"/>
      <c r="H228" s="208">
        <v>36.600000000000001</v>
      </c>
      <c r="I228" s="209"/>
      <c r="J228" s="13"/>
      <c r="K228" s="13"/>
      <c r="L228" s="205"/>
      <c r="M228" s="210"/>
      <c r="N228" s="211"/>
      <c r="O228" s="211"/>
      <c r="P228" s="211"/>
      <c r="Q228" s="211"/>
      <c r="R228" s="211"/>
      <c r="S228" s="211"/>
      <c r="T228" s="21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6" t="s">
        <v>145</v>
      </c>
      <c r="AU228" s="206" t="s">
        <v>84</v>
      </c>
      <c r="AV228" s="13" t="s">
        <v>84</v>
      </c>
      <c r="AW228" s="13" t="s">
        <v>31</v>
      </c>
      <c r="AX228" s="13" t="s">
        <v>82</v>
      </c>
      <c r="AY228" s="206" t="s">
        <v>134</v>
      </c>
    </row>
    <row r="229" s="2" customFormat="1" ht="20.5" customHeight="1">
      <c r="A229" s="36"/>
      <c r="B229" s="187"/>
      <c r="C229" s="221" t="s">
        <v>321</v>
      </c>
      <c r="D229" s="221" t="s">
        <v>257</v>
      </c>
      <c r="E229" s="222" t="s">
        <v>322</v>
      </c>
      <c r="F229" s="223" t="s">
        <v>323</v>
      </c>
      <c r="G229" s="224" t="s">
        <v>176</v>
      </c>
      <c r="H229" s="225">
        <v>36.600000000000001</v>
      </c>
      <c r="I229" s="226"/>
      <c r="J229" s="227">
        <f>ROUND(I229*H229,2)</f>
        <v>0</v>
      </c>
      <c r="K229" s="223" t="s">
        <v>140</v>
      </c>
      <c r="L229" s="228"/>
      <c r="M229" s="229" t="s">
        <v>1</v>
      </c>
      <c r="N229" s="230" t="s">
        <v>39</v>
      </c>
      <c r="O229" s="75"/>
      <c r="P229" s="197">
        <f>O229*H229</f>
        <v>0</v>
      </c>
      <c r="Q229" s="197">
        <v>4.0000000000000003E-05</v>
      </c>
      <c r="R229" s="197">
        <f>Q229*H229</f>
        <v>0.0014640000000000002</v>
      </c>
      <c r="S229" s="197">
        <v>0</v>
      </c>
      <c r="T229" s="19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99" t="s">
        <v>179</v>
      </c>
      <c r="AT229" s="199" t="s">
        <v>257</v>
      </c>
      <c r="AU229" s="199" t="s">
        <v>84</v>
      </c>
      <c r="AY229" s="17" t="s">
        <v>134</v>
      </c>
      <c r="BE229" s="200">
        <f>IF(N229="základní",J229,0)</f>
        <v>0</v>
      </c>
      <c r="BF229" s="200">
        <f>IF(N229="snížená",J229,0)</f>
        <v>0</v>
      </c>
      <c r="BG229" s="200">
        <f>IF(N229="zákl. přenesená",J229,0)</f>
        <v>0</v>
      </c>
      <c r="BH229" s="200">
        <f>IF(N229="sníž. přenesená",J229,0)</f>
        <v>0</v>
      </c>
      <c r="BI229" s="200">
        <f>IF(N229="nulová",J229,0)</f>
        <v>0</v>
      </c>
      <c r="BJ229" s="17" t="s">
        <v>82</v>
      </c>
      <c r="BK229" s="200">
        <f>ROUND(I229*H229,2)</f>
        <v>0</v>
      </c>
      <c r="BL229" s="17" t="s">
        <v>141</v>
      </c>
      <c r="BM229" s="199" t="s">
        <v>324</v>
      </c>
    </row>
    <row r="230" s="2" customFormat="1">
      <c r="A230" s="36"/>
      <c r="B230" s="37"/>
      <c r="C230" s="36"/>
      <c r="D230" s="201" t="s">
        <v>143</v>
      </c>
      <c r="E230" s="36"/>
      <c r="F230" s="202" t="s">
        <v>323</v>
      </c>
      <c r="G230" s="36"/>
      <c r="H230" s="36"/>
      <c r="I230" s="123"/>
      <c r="J230" s="36"/>
      <c r="K230" s="36"/>
      <c r="L230" s="37"/>
      <c r="M230" s="203"/>
      <c r="N230" s="204"/>
      <c r="O230" s="75"/>
      <c r="P230" s="75"/>
      <c r="Q230" s="75"/>
      <c r="R230" s="75"/>
      <c r="S230" s="75"/>
      <c r="T230" s="7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7" t="s">
        <v>143</v>
      </c>
      <c r="AU230" s="17" t="s">
        <v>84</v>
      </c>
    </row>
    <row r="231" s="13" customFormat="1">
      <c r="A231" s="13"/>
      <c r="B231" s="205"/>
      <c r="C231" s="13"/>
      <c r="D231" s="201" t="s">
        <v>145</v>
      </c>
      <c r="E231" s="206" t="s">
        <v>1</v>
      </c>
      <c r="F231" s="207" t="s">
        <v>320</v>
      </c>
      <c r="G231" s="13"/>
      <c r="H231" s="208">
        <v>36.600000000000001</v>
      </c>
      <c r="I231" s="209"/>
      <c r="J231" s="13"/>
      <c r="K231" s="13"/>
      <c r="L231" s="205"/>
      <c r="M231" s="210"/>
      <c r="N231" s="211"/>
      <c r="O231" s="211"/>
      <c r="P231" s="211"/>
      <c r="Q231" s="211"/>
      <c r="R231" s="211"/>
      <c r="S231" s="211"/>
      <c r="T231" s="21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6" t="s">
        <v>145</v>
      </c>
      <c r="AU231" s="206" t="s">
        <v>84</v>
      </c>
      <c r="AV231" s="13" t="s">
        <v>84</v>
      </c>
      <c r="AW231" s="13" t="s">
        <v>31</v>
      </c>
      <c r="AX231" s="13" t="s">
        <v>82</v>
      </c>
      <c r="AY231" s="206" t="s">
        <v>134</v>
      </c>
    </row>
    <row r="232" s="12" customFormat="1" ht="22.8" customHeight="1">
      <c r="A232" s="12"/>
      <c r="B232" s="174"/>
      <c r="C232" s="12"/>
      <c r="D232" s="175" t="s">
        <v>73</v>
      </c>
      <c r="E232" s="185" t="s">
        <v>161</v>
      </c>
      <c r="F232" s="185" t="s">
        <v>325</v>
      </c>
      <c r="G232" s="12"/>
      <c r="H232" s="12"/>
      <c r="I232" s="177"/>
      <c r="J232" s="186">
        <f>BK232</f>
        <v>0</v>
      </c>
      <c r="K232" s="12"/>
      <c r="L232" s="174"/>
      <c r="M232" s="179"/>
      <c r="N232" s="180"/>
      <c r="O232" s="180"/>
      <c r="P232" s="181">
        <f>SUM(P233:P247)</f>
        <v>0</v>
      </c>
      <c r="Q232" s="180"/>
      <c r="R232" s="181">
        <f>SUM(R233:R247)</f>
        <v>0.330677</v>
      </c>
      <c r="S232" s="180"/>
      <c r="T232" s="182">
        <f>SUM(T233:T247)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75" t="s">
        <v>82</v>
      </c>
      <c r="AT232" s="183" t="s">
        <v>73</v>
      </c>
      <c r="AU232" s="183" t="s">
        <v>82</v>
      </c>
      <c r="AY232" s="175" t="s">
        <v>134</v>
      </c>
      <c r="BK232" s="184">
        <f>SUM(BK233:BK247)</f>
        <v>0</v>
      </c>
    </row>
    <row r="233" s="2" customFormat="1" ht="20.5" customHeight="1">
      <c r="A233" s="36"/>
      <c r="B233" s="187"/>
      <c r="C233" s="188" t="s">
        <v>326</v>
      </c>
      <c r="D233" s="188" t="s">
        <v>136</v>
      </c>
      <c r="E233" s="189" t="s">
        <v>327</v>
      </c>
      <c r="F233" s="190" t="s">
        <v>328</v>
      </c>
      <c r="G233" s="191" t="s">
        <v>139</v>
      </c>
      <c r="H233" s="192">
        <v>1.2</v>
      </c>
      <c r="I233" s="193"/>
      <c r="J233" s="194">
        <f>ROUND(I233*H233,2)</f>
        <v>0</v>
      </c>
      <c r="K233" s="190" t="s">
        <v>140</v>
      </c>
      <c r="L233" s="37"/>
      <c r="M233" s="195" t="s">
        <v>1</v>
      </c>
      <c r="N233" s="196" t="s">
        <v>39</v>
      </c>
      <c r="O233" s="75"/>
      <c r="P233" s="197">
        <f>O233*H233</f>
        <v>0</v>
      </c>
      <c r="Q233" s="197">
        <v>0</v>
      </c>
      <c r="R233" s="197">
        <f>Q233*H233</f>
        <v>0</v>
      </c>
      <c r="S233" s="197">
        <v>0</v>
      </c>
      <c r="T233" s="198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9" t="s">
        <v>141</v>
      </c>
      <c r="AT233" s="199" t="s">
        <v>136</v>
      </c>
      <c r="AU233" s="199" t="s">
        <v>84</v>
      </c>
      <c r="AY233" s="17" t="s">
        <v>134</v>
      </c>
      <c r="BE233" s="200">
        <f>IF(N233="základní",J233,0)</f>
        <v>0</v>
      </c>
      <c r="BF233" s="200">
        <f>IF(N233="snížená",J233,0)</f>
        <v>0</v>
      </c>
      <c r="BG233" s="200">
        <f>IF(N233="zákl. přenesená",J233,0)</f>
        <v>0</v>
      </c>
      <c r="BH233" s="200">
        <f>IF(N233="sníž. přenesená",J233,0)</f>
        <v>0</v>
      </c>
      <c r="BI233" s="200">
        <f>IF(N233="nulová",J233,0)</f>
        <v>0</v>
      </c>
      <c r="BJ233" s="17" t="s">
        <v>82</v>
      </c>
      <c r="BK233" s="200">
        <f>ROUND(I233*H233,2)</f>
        <v>0</v>
      </c>
      <c r="BL233" s="17" t="s">
        <v>141</v>
      </c>
      <c r="BM233" s="199" t="s">
        <v>329</v>
      </c>
    </row>
    <row r="234" s="2" customFormat="1">
      <c r="A234" s="36"/>
      <c r="B234" s="37"/>
      <c r="C234" s="36"/>
      <c r="D234" s="201" t="s">
        <v>143</v>
      </c>
      <c r="E234" s="36"/>
      <c r="F234" s="202" t="s">
        <v>330</v>
      </c>
      <c r="G234" s="36"/>
      <c r="H234" s="36"/>
      <c r="I234" s="123"/>
      <c r="J234" s="36"/>
      <c r="K234" s="36"/>
      <c r="L234" s="37"/>
      <c r="M234" s="203"/>
      <c r="N234" s="204"/>
      <c r="O234" s="75"/>
      <c r="P234" s="75"/>
      <c r="Q234" s="75"/>
      <c r="R234" s="75"/>
      <c r="S234" s="75"/>
      <c r="T234" s="7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7" t="s">
        <v>143</v>
      </c>
      <c r="AU234" s="17" t="s">
        <v>84</v>
      </c>
    </row>
    <row r="235" s="13" customFormat="1">
      <c r="A235" s="13"/>
      <c r="B235" s="205"/>
      <c r="C235" s="13"/>
      <c r="D235" s="201" t="s">
        <v>145</v>
      </c>
      <c r="E235" s="206" t="s">
        <v>1</v>
      </c>
      <c r="F235" s="207" t="s">
        <v>331</v>
      </c>
      <c r="G235" s="13"/>
      <c r="H235" s="208">
        <v>1.2</v>
      </c>
      <c r="I235" s="209"/>
      <c r="J235" s="13"/>
      <c r="K235" s="13"/>
      <c r="L235" s="205"/>
      <c r="M235" s="210"/>
      <c r="N235" s="211"/>
      <c r="O235" s="211"/>
      <c r="P235" s="211"/>
      <c r="Q235" s="211"/>
      <c r="R235" s="211"/>
      <c r="S235" s="211"/>
      <c r="T235" s="21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06" t="s">
        <v>145</v>
      </c>
      <c r="AU235" s="206" t="s">
        <v>84</v>
      </c>
      <c r="AV235" s="13" t="s">
        <v>84</v>
      </c>
      <c r="AW235" s="13" t="s">
        <v>31</v>
      </c>
      <c r="AX235" s="13" t="s">
        <v>82</v>
      </c>
      <c r="AY235" s="206" t="s">
        <v>134</v>
      </c>
    </row>
    <row r="236" s="2" customFormat="1" ht="31" customHeight="1">
      <c r="A236" s="36"/>
      <c r="B236" s="187"/>
      <c r="C236" s="188" t="s">
        <v>332</v>
      </c>
      <c r="D236" s="188" t="s">
        <v>136</v>
      </c>
      <c r="E236" s="189" t="s">
        <v>333</v>
      </c>
      <c r="F236" s="190" t="s">
        <v>334</v>
      </c>
      <c r="G236" s="191" t="s">
        <v>139</v>
      </c>
      <c r="H236" s="192">
        <v>1.2</v>
      </c>
      <c r="I236" s="193"/>
      <c r="J236" s="194">
        <f>ROUND(I236*H236,2)</f>
        <v>0</v>
      </c>
      <c r="K236" s="190" t="s">
        <v>140</v>
      </c>
      <c r="L236" s="37"/>
      <c r="M236" s="195" t="s">
        <v>1</v>
      </c>
      <c r="N236" s="196" t="s">
        <v>39</v>
      </c>
      <c r="O236" s="75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9" t="s">
        <v>141</v>
      </c>
      <c r="AT236" s="199" t="s">
        <v>136</v>
      </c>
      <c r="AU236" s="199" t="s">
        <v>84</v>
      </c>
      <c r="AY236" s="17" t="s">
        <v>134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7" t="s">
        <v>82</v>
      </c>
      <c r="BK236" s="200">
        <f>ROUND(I236*H236,2)</f>
        <v>0</v>
      </c>
      <c r="BL236" s="17" t="s">
        <v>141</v>
      </c>
      <c r="BM236" s="199" t="s">
        <v>335</v>
      </c>
    </row>
    <row r="237" s="2" customFormat="1">
      <c r="A237" s="36"/>
      <c r="B237" s="37"/>
      <c r="C237" s="36"/>
      <c r="D237" s="201" t="s">
        <v>143</v>
      </c>
      <c r="E237" s="36"/>
      <c r="F237" s="202" t="s">
        <v>336</v>
      </c>
      <c r="G237" s="36"/>
      <c r="H237" s="36"/>
      <c r="I237" s="123"/>
      <c r="J237" s="36"/>
      <c r="K237" s="36"/>
      <c r="L237" s="37"/>
      <c r="M237" s="203"/>
      <c r="N237" s="204"/>
      <c r="O237" s="75"/>
      <c r="P237" s="75"/>
      <c r="Q237" s="75"/>
      <c r="R237" s="75"/>
      <c r="S237" s="75"/>
      <c r="T237" s="7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7" t="s">
        <v>143</v>
      </c>
      <c r="AU237" s="17" t="s">
        <v>84</v>
      </c>
    </row>
    <row r="238" s="13" customFormat="1">
      <c r="A238" s="13"/>
      <c r="B238" s="205"/>
      <c r="C238" s="13"/>
      <c r="D238" s="201" t="s">
        <v>145</v>
      </c>
      <c r="E238" s="206" t="s">
        <v>1</v>
      </c>
      <c r="F238" s="207" t="s">
        <v>331</v>
      </c>
      <c r="G238" s="13"/>
      <c r="H238" s="208">
        <v>1.2</v>
      </c>
      <c r="I238" s="209"/>
      <c r="J238" s="13"/>
      <c r="K238" s="13"/>
      <c r="L238" s="205"/>
      <c r="M238" s="210"/>
      <c r="N238" s="211"/>
      <c r="O238" s="211"/>
      <c r="P238" s="211"/>
      <c r="Q238" s="211"/>
      <c r="R238" s="211"/>
      <c r="S238" s="211"/>
      <c r="T238" s="21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6" t="s">
        <v>145</v>
      </c>
      <c r="AU238" s="206" t="s">
        <v>84</v>
      </c>
      <c r="AV238" s="13" t="s">
        <v>84</v>
      </c>
      <c r="AW238" s="13" t="s">
        <v>31</v>
      </c>
      <c r="AX238" s="13" t="s">
        <v>82</v>
      </c>
      <c r="AY238" s="206" t="s">
        <v>134</v>
      </c>
    </row>
    <row r="239" s="2" customFormat="1" ht="31" customHeight="1">
      <c r="A239" s="36"/>
      <c r="B239" s="187"/>
      <c r="C239" s="188" t="s">
        <v>337</v>
      </c>
      <c r="D239" s="188" t="s">
        <v>136</v>
      </c>
      <c r="E239" s="189" t="s">
        <v>338</v>
      </c>
      <c r="F239" s="190" t="s">
        <v>339</v>
      </c>
      <c r="G239" s="191" t="s">
        <v>139</v>
      </c>
      <c r="H239" s="192">
        <v>0.40000000000000002</v>
      </c>
      <c r="I239" s="193"/>
      <c r="J239" s="194">
        <f>ROUND(I239*H239,2)</f>
        <v>0</v>
      </c>
      <c r="K239" s="190" t="s">
        <v>140</v>
      </c>
      <c r="L239" s="37"/>
      <c r="M239" s="195" t="s">
        <v>1</v>
      </c>
      <c r="N239" s="196" t="s">
        <v>39</v>
      </c>
      <c r="O239" s="75"/>
      <c r="P239" s="197">
        <f>O239*H239</f>
        <v>0</v>
      </c>
      <c r="Q239" s="197">
        <v>0.13188</v>
      </c>
      <c r="R239" s="197">
        <f>Q239*H239</f>
        <v>0.052752</v>
      </c>
      <c r="S239" s="197">
        <v>0</v>
      </c>
      <c r="T239" s="19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9" t="s">
        <v>141</v>
      </c>
      <c r="AT239" s="199" t="s">
        <v>136</v>
      </c>
      <c r="AU239" s="199" t="s">
        <v>84</v>
      </c>
      <c r="AY239" s="17" t="s">
        <v>134</v>
      </c>
      <c r="BE239" s="200">
        <f>IF(N239="základní",J239,0)</f>
        <v>0</v>
      </c>
      <c r="BF239" s="200">
        <f>IF(N239="snížená",J239,0)</f>
        <v>0</v>
      </c>
      <c r="BG239" s="200">
        <f>IF(N239="zákl. přenesená",J239,0)</f>
        <v>0</v>
      </c>
      <c r="BH239" s="200">
        <f>IF(N239="sníž. přenesená",J239,0)</f>
        <v>0</v>
      </c>
      <c r="BI239" s="200">
        <f>IF(N239="nulová",J239,0)</f>
        <v>0</v>
      </c>
      <c r="BJ239" s="17" t="s">
        <v>82</v>
      </c>
      <c r="BK239" s="200">
        <f>ROUND(I239*H239,2)</f>
        <v>0</v>
      </c>
      <c r="BL239" s="17" t="s">
        <v>141</v>
      </c>
      <c r="BM239" s="199" t="s">
        <v>340</v>
      </c>
    </row>
    <row r="240" s="2" customFormat="1">
      <c r="A240" s="36"/>
      <c r="B240" s="37"/>
      <c r="C240" s="36"/>
      <c r="D240" s="201" t="s">
        <v>143</v>
      </c>
      <c r="E240" s="36"/>
      <c r="F240" s="202" t="s">
        <v>341</v>
      </c>
      <c r="G240" s="36"/>
      <c r="H240" s="36"/>
      <c r="I240" s="123"/>
      <c r="J240" s="36"/>
      <c r="K240" s="36"/>
      <c r="L240" s="37"/>
      <c r="M240" s="203"/>
      <c r="N240" s="204"/>
      <c r="O240" s="75"/>
      <c r="P240" s="75"/>
      <c r="Q240" s="75"/>
      <c r="R240" s="75"/>
      <c r="S240" s="75"/>
      <c r="T240" s="7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7" t="s">
        <v>143</v>
      </c>
      <c r="AU240" s="17" t="s">
        <v>84</v>
      </c>
    </row>
    <row r="241" s="13" customFormat="1">
      <c r="A241" s="13"/>
      <c r="B241" s="205"/>
      <c r="C241" s="13"/>
      <c r="D241" s="201" t="s">
        <v>145</v>
      </c>
      <c r="E241" s="206" t="s">
        <v>1</v>
      </c>
      <c r="F241" s="207" t="s">
        <v>342</v>
      </c>
      <c r="G241" s="13"/>
      <c r="H241" s="208">
        <v>0.40000000000000002</v>
      </c>
      <c r="I241" s="209"/>
      <c r="J241" s="13"/>
      <c r="K241" s="13"/>
      <c r="L241" s="205"/>
      <c r="M241" s="210"/>
      <c r="N241" s="211"/>
      <c r="O241" s="211"/>
      <c r="P241" s="211"/>
      <c r="Q241" s="211"/>
      <c r="R241" s="211"/>
      <c r="S241" s="211"/>
      <c r="T241" s="21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6" t="s">
        <v>145</v>
      </c>
      <c r="AU241" s="206" t="s">
        <v>84</v>
      </c>
      <c r="AV241" s="13" t="s">
        <v>84</v>
      </c>
      <c r="AW241" s="13" t="s">
        <v>31</v>
      </c>
      <c r="AX241" s="13" t="s">
        <v>82</v>
      </c>
      <c r="AY241" s="206" t="s">
        <v>134</v>
      </c>
    </row>
    <row r="242" s="2" customFormat="1" ht="31" customHeight="1">
      <c r="A242" s="36"/>
      <c r="B242" s="187"/>
      <c r="C242" s="188" t="s">
        <v>343</v>
      </c>
      <c r="D242" s="188" t="s">
        <v>136</v>
      </c>
      <c r="E242" s="189" t="s">
        <v>344</v>
      </c>
      <c r="F242" s="190" t="s">
        <v>345</v>
      </c>
      <c r="G242" s="191" t="s">
        <v>139</v>
      </c>
      <c r="H242" s="192">
        <v>2.1000000000000001</v>
      </c>
      <c r="I242" s="193"/>
      <c r="J242" s="194">
        <f>ROUND(I242*H242,2)</f>
        <v>0</v>
      </c>
      <c r="K242" s="190" t="s">
        <v>140</v>
      </c>
      <c r="L242" s="37"/>
      <c r="M242" s="195" t="s">
        <v>1</v>
      </c>
      <c r="N242" s="196" t="s">
        <v>39</v>
      </c>
      <c r="O242" s="75"/>
      <c r="P242" s="197">
        <f>O242*H242</f>
        <v>0</v>
      </c>
      <c r="Q242" s="197">
        <v>0.084250000000000005</v>
      </c>
      <c r="R242" s="197">
        <f>Q242*H242</f>
        <v>0.17692500000000003</v>
      </c>
      <c r="S242" s="197">
        <v>0</v>
      </c>
      <c r="T242" s="198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9" t="s">
        <v>141</v>
      </c>
      <c r="AT242" s="199" t="s">
        <v>136</v>
      </c>
      <c r="AU242" s="199" t="s">
        <v>84</v>
      </c>
      <c r="AY242" s="17" t="s">
        <v>134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82</v>
      </c>
      <c r="BK242" s="200">
        <f>ROUND(I242*H242,2)</f>
        <v>0</v>
      </c>
      <c r="BL242" s="17" t="s">
        <v>141</v>
      </c>
      <c r="BM242" s="199" t="s">
        <v>346</v>
      </c>
    </row>
    <row r="243" s="2" customFormat="1">
      <c r="A243" s="36"/>
      <c r="B243" s="37"/>
      <c r="C243" s="36"/>
      <c r="D243" s="201" t="s">
        <v>143</v>
      </c>
      <c r="E243" s="36"/>
      <c r="F243" s="202" t="s">
        <v>347</v>
      </c>
      <c r="G243" s="36"/>
      <c r="H243" s="36"/>
      <c r="I243" s="123"/>
      <c r="J243" s="36"/>
      <c r="K243" s="36"/>
      <c r="L243" s="37"/>
      <c r="M243" s="203"/>
      <c r="N243" s="204"/>
      <c r="O243" s="75"/>
      <c r="P243" s="75"/>
      <c r="Q243" s="75"/>
      <c r="R243" s="75"/>
      <c r="S243" s="75"/>
      <c r="T243" s="7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7" t="s">
        <v>143</v>
      </c>
      <c r="AU243" s="17" t="s">
        <v>84</v>
      </c>
    </row>
    <row r="244" s="13" customFormat="1">
      <c r="A244" s="13"/>
      <c r="B244" s="205"/>
      <c r="C244" s="13"/>
      <c r="D244" s="201" t="s">
        <v>145</v>
      </c>
      <c r="E244" s="206" t="s">
        <v>1</v>
      </c>
      <c r="F244" s="207" t="s">
        <v>348</v>
      </c>
      <c r="G244" s="13"/>
      <c r="H244" s="208">
        <v>2.1000000000000001</v>
      </c>
      <c r="I244" s="209"/>
      <c r="J244" s="13"/>
      <c r="K244" s="13"/>
      <c r="L244" s="205"/>
      <c r="M244" s="210"/>
      <c r="N244" s="211"/>
      <c r="O244" s="211"/>
      <c r="P244" s="211"/>
      <c r="Q244" s="211"/>
      <c r="R244" s="211"/>
      <c r="S244" s="211"/>
      <c r="T244" s="21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06" t="s">
        <v>145</v>
      </c>
      <c r="AU244" s="206" t="s">
        <v>84</v>
      </c>
      <c r="AV244" s="13" t="s">
        <v>84</v>
      </c>
      <c r="AW244" s="13" t="s">
        <v>31</v>
      </c>
      <c r="AX244" s="13" t="s">
        <v>82</v>
      </c>
      <c r="AY244" s="206" t="s">
        <v>134</v>
      </c>
    </row>
    <row r="245" s="2" customFormat="1" ht="31" customHeight="1">
      <c r="A245" s="36"/>
      <c r="B245" s="187"/>
      <c r="C245" s="188" t="s">
        <v>349</v>
      </c>
      <c r="D245" s="188" t="s">
        <v>136</v>
      </c>
      <c r="E245" s="189" t="s">
        <v>350</v>
      </c>
      <c r="F245" s="190" t="s">
        <v>351</v>
      </c>
      <c r="G245" s="191" t="s">
        <v>139</v>
      </c>
      <c r="H245" s="192">
        <v>1</v>
      </c>
      <c r="I245" s="193"/>
      <c r="J245" s="194">
        <f>ROUND(I245*H245,2)</f>
        <v>0</v>
      </c>
      <c r="K245" s="190" t="s">
        <v>140</v>
      </c>
      <c r="L245" s="37"/>
      <c r="M245" s="195" t="s">
        <v>1</v>
      </c>
      <c r="N245" s="196" t="s">
        <v>39</v>
      </c>
      <c r="O245" s="75"/>
      <c r="P245" s="197">
        <f>O245*H245</f>
        <v>0</v>
      </c>
      <c r="Q245" s="197">
        <v>0.10100000000000001</v>
      </c>
      <c r="R245" s="197">
        <f>Q245*H245</f>
        <v>0.10100000000000001</v>
      </c>
      <c r="S245" s="197">
        <v>0</v>
      </c>
      <c r="T245" s="19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9" t="s">
        <v>141</v>
      </c>
      <c r="AT245" s="199" t="s">
        <v>136</v>
      </c>
      <c r="AU245" s="199" t="s">
        <v>84</v>
      </c>
      <c r="AY245" s="17" t="s">
        <v>134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82</v>
      </c>
      <c r="BK245" s="200">
        <f>ROUND(I245*H245,2)</f>
        <v>0</v>
      </c>
      <c r="BL245" s="17" t="s">
        <v>141</v>
      </c>
      <c r="BM245" s="199" t="s">
        <v>352</v>
      </c>
    </row>
    <row r="246" s="2" customFormat="1">
      <c r="A246" s="36"/>
      <c r="B246" s="37"/>
      <c r="C246" s="36"/>
      <c r="D246" s="201" t="s">
        <v>143</v>
      </c>
      <c r="E246" s="36"/>
      <c r="F246" s="202" t="s">
        <v>353</v>
      </c>
      <c r="G246" s="36"/>
      <c r="H246" s="36"/>
      <c r="I246" s="123"/>
      <c r="J246" s="36"/>
      <c r="K246" s="36"/>
      <c r="L246" s="37"/>
      <c r="M246" s="203"/>
      <c r="N246" s="204"/>
      <c r="O246" s="75"/>
      <c r="P246" s="75"/>
      <c r="Q246" s="75"/>
      <c r="R246" s="75"/>
      <c r="S246" s="75"/>
      <c r="T246" s="7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7" t="s">
        <v>143</v>
      </c>
      <c r="AU246" s="17" t="s">
        <v>84</v>
      </c>
    </row>
    <row r="247" s="13" customFormat="1">
      <c r="A247" s="13"/>
      <c r="B247" s="205"/>
      <c r="C247" s="13"/>
      <c r="D247" s="201" t="s">
        <v>145</v>
      </c>
      <c r="E247" s="206" t="s">
        <v>1</v>
      </c>
      <c r="F247" s="207" t="s">
        <v>354</v>
      </c>
      <c r="G247" s="13"/>
      <c r="H247" s="208">
        <v>1</v>
      </c>
      <c r="I247" s="209"/>
      <c r="J247" s="13"/>
      <c r="K247" s="13"/>
      <c r="L247" s="205"/>
      <c r="M247" s="210"/>
      <c r="N247" s="211"/>
      <c r="O247" s="211"/>
      <c r="P247" s="211"/>
      <c r="Q247" s="211"/>
      <c r="R247" s="211"/>
      <c r="S247" s="211"/>
      <c r="T247" s="21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06" t="s">
        <v>145</v>
      </c>
      <c r="AU247" s="206" t="s">
        <v>84</v>
      </c>
      <c r="AV247" s="13" t="s">
        <v>84</v>
      </c>
      <c r="AW247" s="13" t="s">
        <v>31</v>
      </c>
      <c r="AX247" s="13" t="s">
        <v>82</v>
      </c>
      <c r="AY247" s="206" t="s">
        <v>134</v>
      </c>
    </row>
    <row r="248" s="12" customFormat="1" ht="22.8" customHeight="1">
      <c r="A248" s="12"/>
      <c r="B248" s="174"/>
      <c r="C248" s="12"/>
      <c r="D248" s="175" t="s">
        <v>73</v>
      </c>
      <c r="E248" s="185" t="s">
        <v>186</v>
      </c>
      <c r="F248" s="185" t="s">
        <v>355</v>
      </c>
      <c r="G248" s="12"/>
      <c r="H248" s="12"/>
      <c r="I248" s="177"/>
      <c r="J248" s="186">
        <f>BK248</f>
        <v>0</v>
      </c>
      <c r="K248" s="12"/>
      <c r="L248" s="174"/>
      <c r="M248" s="179"/>
      <c r="N248" s="180"/>
      <c r="O248" s="180"/>
      <c r="P248" s="181">
        <f>SUM(P249:P269)</f>
        <v>0</v>
      </c>
      <c r="Q248" s="180"/>
      <c r="R248" s="181">
        <f>SUM(R249:R269)</f>
        <v>0.44030000000000002</v>
      </c>
      <c r="S248" s="180"/>
      <c r="T248" s="182">
        <f>SUM(T249:T269)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75" t="s">
        <v>82</v>
      </c>
      <c r="AT248" s="183" t="s">
        <v>73</v>
      </c>
      <c r="AU248" s="183" t="s">
        <v>82</v>
      </c>
      <c r="AY248" s="175" t="s">
        <v>134</v>
      </c>
      <c r="BK248" s="184">
        <f>SUM(BK249:BK269)</f>
        <v>0</v>
      </c>
    </row>
    <row r="249" s="2" customFormat="1" ht="31" customHeight="1">
      <c r="A249" s="36"/>
      <c r="B249" s="187"/>
      <c r="C249" s="188" t="s">
        <v>356</v>
      </c>
      <c r="D249" s="188" t="s">
        <v>136</v>
      </c>
      <c r="E249" s="189" t="s">
        <v>357</v>
      </c>
      <c r="F249" s="190" t="s">
        <v>358</v>
      </c>
      <c r="G249" s="191" t="s">
        <v>176</v>
      </c>
      <c r="H249" s="192">
        <v>2</v>
      </c>
      <c r="I249" s="193"/>
      <c r="J249" s="194">
        <f>ROUND(I249*H249,2)</f>
        <v>0</v>
      </c>
      <c r="K249" s="190" t="s">
        <v>140</v>
      </c>
      <c r="L249" s="37"/>
      <c r="M249" s="195" t="s">
        <v>1</v>
      </c>
      <c r="N249" s="196" t="s">
        <v>39</v>
      </c>
      <c r="O249" s="75"/>
      <c r="P249" s="197">
        <f>O249*H249</f>
        <v>0</v>
      </c>
      <c r="Q249" s="197">
        <v>0.15540000000000001</v>
      </c>
      <c r="R249" s="197">
        <f>Q249*H249</f>
        <v>0.31080000000000002</v>
      </c>
      <c r="S249" s="197">
        <v>0</v>
      </c>
      <c r="T249" s="198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9" t="s">
        <v>141</v>
      </c>
      <c r="AT249" s="199" t="s">
        <v>136</v>
      </c>
      <c r="AU249" s="199" t="s">
        <v>84</v>
      </c>
      <c r="AY249" s="17" t="s">
        <v>134</v>
      </c>
      <c r="BE249" s="200">
        <f>IF(N249="základní",J249,0)</f>
        <v>0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7" t="s">
        <v>82</v>
      </c>
      <c r="BK249" s="200">
        <f>ROUND(I249*H249,2)</f>
        <v>0</v>
      </c>
      <c r="BL249" s="17" t="s">
        <v>141</v>
      </c>
      <c r="BM249" s="199" t="s">
        <v>359</v>
      </c>
    </row>
    <row r="250" s="2" customFormat="1">
      <c r="A250" s="36"/>
      <c r="B250" s="37"/>
      <c r="C250" s="36"/>
      <c r="D250" s="201" t="s">
        <v>143</v>
      </c>
      <c r="E250" s="36"/>
      <c r="F250" s="202" t="s">
        <v>360</v>
      </c>
      <c r="G250" s="36"/>
      <c r="H250" s="36"/>
      <c r="I250" s="123"/>
      <c r="J250" s="36"/>
      <c r="K250" s="36"/>
      <c r="L250" s="37"/>
      <c r="M250" s="203"/>
      <c r="N250" s="204"/>
      <c r="O250" s="75"/>
      <c r="P250" s="75"/>
      <c r="Q250" s="75"/>
      <c r="R250" s="75"/>
      <c r="S250" s="75"/>
      <c r="T250" s="7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7" t="s">
        <v>143</v>
      </c>
      <c r="AU250" s="17" t="s">
        <v>84</v>
      </c>
    </row>
    <row r="251" s="13" customFormat="1">
      <c r="A251" s="13"/>
      <c r="B251" s="205"/>
      <c r="C251" s="13"/>
      <c r="D251" s="201" t="s">
        <v>145</v>
      </c>
      <c r="E251" s="206" t="s">
        <v>1</v>
      </c>
      <c r="F251" s="207" t="s">
        <v>361</v>
      </c>
      <c r="G251" s="13"/>
      <c r="H251" s="208">
        <v>2</v>
      </c>
      <c r="I251" s="209"/>
      <c r="J251" s="13"/>
      <c r="K251" s="13"/>
      <c r="L251" s="205"/>
      <c r="M251" s="210"/>
      <c r="N251" s="211"/>
      <c r="O251" s="211"/>
      <c r="P251" s="211"/>
      <c r="Q251" s="211"/>
      <c r="R251" s="211"/>
      <c r="S251" s="211"/>
      <c r="T251" s="21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06" t="s">
        <v>145</v>
      </c>
      <c r="AU251" s="206" t="s">
        <v>84</v>
      </c>
      <c r="AV251" s="13" t="s">
        <v>84</v>
      </c>
      <c r="AW251" s="13" t="s">
        <v>31</v>
      </c>
      <c r="AX251" s="13" t="s">
        <v>82</v>
      </c>
      <c r="AY251" s="206" t="s">
        <v>134</v>
      </c>
    </row>
    <row r="252" s="2" customFormat="1" ht="31" customHeight="1">
      <c r="A252" s="36"/>
      <c r="B252" s="187"/>
      <c r="C252" s="188" t="s">
        <v>362</v>
      </c>
      <c r="D252" s="188" t="s">
        <v>136</v>
      </c>
      <c r="E252" s="189" t="s">
        <v>363</v>
      </c>
      <c r="F252" s="190" t="s">
        <v>364</v>
      </c>
      <c r="G252" s="191" t="s">
        <v>176</v>
      </c>
      <c r="H252" s="192">
        <v>1</v>
      </c>
      <c r="I252" s="193"/>
      <c r="J252" s="194">
        <f>ROUND(I252*H252,2)</f>
        <v>0</v>
      </c>
      <c r="K252" s="190" t="s">
        <v>140</v>
      </c>
      <c r="L252" s="37"/>
      <c r="M252" s="195" t="s">
        <v>1</v>
      </c>
      <c r="N252" s="196" t="s">
        <v>39</v>
      </c>
      <c r="O252" s="75"/>
      <c r="P252" s="197">
        <f>O252*H252</f>
        <v>0</v>
      </c>
      <c r="Q252" s="197">
        <v>0.1295</v>
      </c>
      <c r="R252" s="197">
        <f>Q252*H252</f>
        <v>0.1295</v>
      </c>
      <c r="S252" s="197">
        <v>0</v>
      </c>
      <c r="T252" s="198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9" t="s">
        <v>141</v>
      </c>
      <c r="AT252" s="199" t="s">
        <v>136</v>
      </c>
      <c r="AU252" s="199" t="s">
        <v>84</v>
      </c>
      <c r="AY252" s="17" t="s">
        <v>134</v>
      </c>
      <c r="BE252" s="200">
        <f>IF(N252="základní",J252,0)</f>
        <v>0</v>
      </c>
      <c r="BF252" s="200">
        <f>IF(N252="snížená",J252,0)</f>
        <v>0</v>
      </c>
      <c r="BG252" s="200">
        <f>IF(N252="zákl. přenesená",J252,0)</f>
        <v>0</v>
      </c>
      <c r="BH252" s="200">
        <f>IF(N252="sníž. přenesená",J252,0)</f>
        <v>0</v>
      </c>
      <c r="BI252" s="200">
        <f>IF(N252="nulová",J252,0)</f>
        <v>0</v>
      </c>
      <c r="BJ252" s="17" t="s">
        <v>82</v>
      </c>
      <c r="BK252" s="200">
        <f>ROUND(I252*H252,2)</f>
        <v>0</v>
      </c>
      <c r="BL252" s="17" t="s">
        <v>141</v>
      </c>
      <c r="BM252" s="199" t="s">
        <v>365</v>
      </c>
    </row>
    <row r="253" s="2" customFormat="1">
      <c r="A253" s="36"/>
      <c r="B253" s="37"/>
      <c r="C253" s="36"/>
      <c r="D253" s="201" t="s">
        <v>143</v>
      </c>
      <c r="E253" s="36"/>
      <c r="F253" s="202" t="s">
        <v>366</v>
      </c>
      <c r="G253" s="36"/>
      <c r="H253" s="36"/>
      <c r="I253" s="123"/>
      <c r="J253" s="36"/>
      <c r="K253" s="36"/>
      <c r="L253" s="37"/>
      <c r="M253" s="203"/>
      <c r="N253" s="204"/>
      <c r="O253" s="75"/>
      <c r="P253" s="75"/>
      <c r="Q253" s="75"/>
      <c r="R253" s="75"/>
      <c r="S253" s="75"/>
      <c r="T253" s="7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7" t="s">
        <v>143</v>
      </c>
      <c r="AU253" s="17" t="s">
        <v>84</v>
      </c>
    </row>
    <row r="254" s="13" customFormat="1">
      <c r="A254" s="13"/>
      <c r="B254" s="205"/>
      <c r="C254" s="13"/>
      <c r="D254" s="201" t="s">
        <v>145</v>
      </c>
      <c r="E254" s="206" t="s">
        <v>1</v>
      </c>
      <c r="F254" s="207" t="s">
        <v>367</v>
      </c>
      <c r="G254" s="13"/>
      <c r="H254" s="208">
        <v>1</v>
      </c>
      <c r="I254" s="209"/>
      <c r="J254" s="13"/>
      <c r="K254" s="13"/>
      <c r="L254" s="205"/>
      <c r="M254" s="210"/>
      <c r="N254" s="211"/>
      <c r="O254" s="211"/>
      <c r="P254" s="211"/>
      <c r="Q254" s="211"/>
      <c r="R254" s="211"/>
      <c r="S254" s="211"/>
      <c r="T254" s="21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06" t="s">
        <v>145</v>
      </c>
      <c r="AU254" s="206" t="s">
        <v>84</v>
      </c>
      <c r="AV254" s="13" t="s">
        <v>84</v>
      </c>
      <c r="AW254" s="13" t="s">
        <v>31</v>
      </c>
      <c r="AX254" s="13" t="s">
        <v>82</v>
      </c>
      <c r="AY254" s="206" t="s">
        <v>134</v>
      </c>
    </row>
    <row r="255" s="2" customFormat="1" ht="20.5" customHeight="1">
      <c r="A255" s="36"/>
      <c r="B255" s="187"/>
      <c r="C255" s="188" t="s">
        <v>368</v>
      </c>
      <c r="D255" s="188" t="s">
        <v>136</v>
      </c>
      <c r="E255" s="189" t="s">
        <v>369</v>
      </c>
      <c r="F255" s="190" t="s">
        <v>370</v>
      </c>
      <c r="G255" s="191" t="s">
        <v>176</v>
      </c>
      <c r="H255" s="192">
        <v>2.3999999999999999</v>
      </c>
      <c r="I255" s="193"/>
      <c r="J255" s="194">
        <f>ROUND(I255*H255,2)</f>
        <v>0</v>
      </c>
      <c r="K255" s="190" t="s">
        <v>140</v>
      </c>
      <c r="L255" s="37"/>
      <c r="M255" s="195" t="s">
        <v>1</v>
      </c>
      <c r="N255" s="196" t="s">
        <v>39</v>
      </c>
      <c r="O255" s="75"/>
      <c r="P255" s="197">
        <f>O255*H255</f>
        <v>0</v>
      </c>
      <c r="Q255" s="197">
        <v>0</v>
      </c>
      <c r="R255" s="197">
        <f>Q255*H255</f>
        <v>0</v>
      </c>
      <c r="S255" s="197">
        <v>0</v>
      </c>
      <c r="T255" s="198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9" t="s">
        <v>141</v>
      </c>
      <c r="AT255" s="199" t="s">
        <v>136</v>
      </c>
      <c r="AU255" s="199" t="s">
        <v>84</v>
      </c>
      <c r="AY255" s="17" t="s">
        <v>134</v>
      </c>
      <c r="BE255" s="200">
        <f>IF(N255="základní",J255,0)</f>
        <v>0</v>
      </c>
      <c r="BF255" s="200">
        <f>IF(N255="snížená",J255,0)</f>
        <v>0</v>
      </c>
      <c r="BG255" s="200">
        <f>IF(N255="zákl. přenesená",J255,0)</f>
        <v>0</v>
      </c>
      <c r="BH255" s="200">
        <f>IF(N255="sníž. přenesená",J255,0)</f>
        <v>0</v>
      </c>
      <c r="BI255" s="200">
        <f>IF(N255="nulová",J255,0)</f>
        <v>0</v>
      </c>
      <c r="BJ255" s="17" t="s">
        <v>82</v>
      </c>
      <c r="BK255" s="200">
        <f>ROUND(I255*H255,2)</f>
        <v>0</v>
      </c>
      <c r="BL255" s="17" t="s">
        <v>141</v>
      </c>
      <c r="BM255" s="199" t="s">
        <v>371</v>
      </c>
    </row>
    <row r="256" s="2" customFormat="1">
      <c r="A256" s="36"/>
      <c r="B256" s="37"/>
      <c r="C256" s="36"/>
      <c r="D256" s="201" t="s">
        <v>143</v>
      </c>
      <c r="E256" s="36"/>
      <c r="F256" s="202" t="s">
        <v>372</v>
      </c>
      <c r="G256" s="36"/>
      <c r="H256" s="36"/>
      <c r="I256" s="123"/>
      <c r="J256" s="36"/>
      <c r="K256" s="36"/>
      <c r="L256" s="37"/>
      <c r="M256" s="203"/>
      <c r="N256" s="204"/>
      <c r="O256" s="75"/>
      <c r="P256" s="75"/>
      <c r="Q256" s="75"/>
      <c r="R256" s="75"/>
      <c r="S256" s="75"/>
      <c r="T256" s="7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7" t="s">
        <v>143</v>
      </c>
      <c r="AU256" s="17" t="s">
        <v>84</v>
      </c>
    </row>
    <row r="257" s="13" customFormat="1">
      <c r="A257" s="13"/>
      <c r="B257" s="205"/>
      <c r="C257" s="13"/>
      <c r="D257" s="201" t="s">
        <v>145</v>
      </c>
      <c r="E257" s="206" t="s">
        <v>1</v>
      </c>
      <c r="F257" s="207" t="s">
        <v>373</v>
      </c>
      <c r="G257" s="13"/>
      <c r="H257" s="208">
        <v>2.3999999999999999</v>
      </c>
      <c r="I257" s="209"/>
      <c r="J257" s="13"/>
      <c r="K257" s="13"/>
      <c r="L257" s="205"/>
      <c r="M257" s="210"/>
      <c r="N257" s="211"/>
      <c r="O257" s="211"/>
      <c r="P257" s="211"/>
      <c r="Q257" s="211"/>
      <c r="R257" s="211"/>
      <c r="S257" s="211"/>
      <c r="T257" s="21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06" t="s">
        <v>145</v>
      </c>
      <c r="AU257" s="206" t="s">
        <v>84</v>
      </c>
      <c r="AV257" s="13" t="s">
        <v>84</v>
      </c>
      <c r="AW257" s="13" t="s">
        <v>31</v>
      </c>
      <c r="AX257" s="13" t="s">
        <v>82</v>
      </c>
      <c r="AY257" s="206" t="s">
        <v>134</v>
      </c>
    </row>
    <row r="258" s="2" customFormat="1" ht="14.5" customHeight="1">
      <c r="A258" s="36"/>
      <c r="B258" s="187"/>
      <c r="C258" s="188" t="s">
        <v>374</v>
      </c>
      <c r="D258" s="188" t="s">
        <v>136</v>
      </c>
      <c r="E258" s="189" t="s">
        <v>375</v>
      </c>
      <c r="F258" s="190" t="s">
        <v>376</v>
      </c>
      <c r="G258" s="191" t="s">
        <v>377</v>
      </c>
      <c r="H258" s="192">
        <v>10</v>
      </c>
      <c r="I258" s="193"/>
      <c r="J258" s="194">
        <f>ROUND(I258*H258,2)</f>
        <v>0</v>
      </c>
      <c r="K258" s="190" t="s">
        <v>1</v>
      </c>
      <c r="L258" s="37"/>
      <c r="M258" s="195" t="s">
        <v>1</v>
      </c>
      <c r="N258" s="196" t="s">
        <v>39</v>
      </c>
      <c r="O258" s="75"/>
      <c r="P258" s="197">
        <f>O258*H258</f>
        <v>0</v>
      </c>
      <c r="Q258" s="197">
        <v>0</v>
      </c>
      <c r="R258" s="197">
        <f>Q258*H258</f>
        <v>0</v>
      </c>
      <c r="S258" s="197">
        <v>0</v>
      </c>
      <c r="T258" s="198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9" t="s">
        <v>141</v>
      </c>
      <c r="AT258" s="199" t="s">
        <v>136</v>
      </c>
      <c r="AU258" s="199" t="s">
        <v>84</v>
      </c>
      <c r="AY258" s="17" t="s">
        <v>134</v>
      </c>
      <c r="BE258" s="200">
        <f>IF(N258="základní",J258,0)</f>
        <v>0</v>
      </c>
      <c r="BF258" s="200">
        <f>IF(N258="snížená",J258,0)</f>
        <v>0</v>
      </c>
      <c r="BG258" s="200">
        <f>IF(N258="zákl. přenesená",J258,0)</f>
        <v>0</v>
      </c>
      <c r="BH258" s="200">
        <f>IF(N258="sníž. přenesená",J258,0)</f>
        <v>0</v>
      </c>
      <c r="BI258" s="200">
        <f>IF(N258="nulová",J258,0)</f>
        <v>0</v>
      </c>
      <c r="BJ258" s="17" t="s">
        <v>82</v>
      </c>
      <c r="BK258" s="200">
        <f>ROUND(I258*H258,2)</f>
        <v>0</v>
      </c>
      <c r="BL258" s="17" t="s">
        <v>141</v>
      </c>
      <c r="BM258" s="199" t="s">
        <v>378</v>
      </c>
    </row>
    <row r="259" s="2" customFormat="1">
      <c r="A259" s="36"/>
      <c r="B259" s="37"/>
      <c r="C259" s="36"/>
      <c r="D259" s="201" t="s">
        <v>143</v>
      </c>
      <c r="E259" s="36"/>
      <c r="F259" s="202" t="s">
        <v>376</v>
      </c>
      <c r="G259" s="36"/>
      <c r="H259" s="36"/>
      <c r="I259" s="123"/>
      <c r="J259" s="36"/>
      <c r="K259" s="36"/>
      <c r="L259" s="37"/>
      <c r="M259" s="203"/>
      <c r="N259" s="204"/>
      <c r="O259" s="75"/>
      <c r="P259" s="75"/>
      <c r="Q259" s="75"/>
      <c r="R259" s="75"/>
      <c r="S259" s="75"/>
      <c r="T259" s="7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7" t="s">
        <v>143</v>
      </c>
      <c r="AU259" s="17" t="s">
        <v>84</v>
      </c>
    </row>
    <row r="260" s="2" customFormat="1" ht="20.5" customHeight="1">
      <c r="A260" s="36"/>
      <c r="B260" s="187"/>
      <c r="C260" s="188" t="s">
        <v>379</v>
      </c>
      <c r="D260" s="188" t="s">
        <v>136</v>
      </c>
      <c r="E260" s="189" t="s">
        <v>380</v>
      </c>
      <c r="F260" s="190" t="s">
        <v>381</v>
      </c>
      <c r="G260" s="191" t="s">
        <v>176</v>
      </c>
      <c r="H260" s="192">
        <v>1</v>
      </c>
      <c r="I260" s="193"/>
      <c r="J260" s="194">
        <f>ROUND(I260*H260,2)</f>
        <v>0</v>
      </c>
      <c r="K260" s="190" t="s">
        <v>140</v>
      </c>
      <c r="L260" s="37"/>
      <c r="M260" s="195" t="s">
        <v>1</v>
      </c>
      <c r="N260" s="196" t="s">
        <v>39</v>
      </c>
      <c r="O260" s="75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9" t="s">
        <v>141</v>
      </c>
      <c r="AT260" s="199" t="s">
        <v>136</v>
      </c>
      <c r="AU260" s="199" t="s">
        <v>84</v>
      </c>
      <c r="AY260" s="17" t="s">
        <v>134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7" t="s">
        <v>82</v>
      </c>
      <c r="BK260" s="200">
        <f>ROUND(I260*H260,2)</f>
        <v>0</v>
      </c>
      <c r="BL260" s="17" t="s">
        <v>141</v>
      </c>
      <c r="BM260" s="199" t="s">
        <v>382</v>
      </c>
    </row>
    <row r="261" s="2" customFormat="1">
      <c r="A261" s="36"/>
      <c r="B261" s="37"/>
      <c r="C261" s="36"/>
      <c r="D261" s="201" t="s">
        <v>143</v>
      </c>
      <c r="E261" s="36"/>
      <c r="F261" s="202" t="s">
        <v>383</v>
      </c>
      <c r="G261" s="36"/>
      <c r="H261" s="36"/>
      <c r="I261" s="123"/>
      <c r="J261" s="36"/>
      <c r="K261" s="36"/>
      <c r="L261" s="37"/>
      <c r="M261" s="203"/>
      <c r="N261" s="204"/>
      <c r="O261" s="75"/>
      <c r="P261" s="75"/>
      <c r="Q261" s="75"/>
      <c r="R261" s="75"/>
      <c r="S261" s="75"/>
      <c r="T261" s="7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7" t="s">
        <v>143</v>
      </c>
      <c r="AU261" s="17" t="s">
        <v>84</v>
      </c>
    </row>
    <row r="262" s="2" customFormat="1" ht="20.5" customHeight="1">
      <c r="A262" s="36"/>
      <c r="B262" s="187"/>
      <c r="C262" s="188" t="s">
        <v>384</v>
      </c>
      <c r="D262" s="188" t="s">
        <v>136</v>
      </c>
      <c r="E262" s="189" t="s">
        <v>385</v>
      </c>
      <c r="F262" s="190" t="s">
        <v>386</v>
      </c>
      <c r="G262" s="191" t="s">
        <v>176</v>
      </c>
      <c r="H262" s="192">
        <v>2</v>
      </c>
      <c r="I262" s="193"/>
      <c r="J262" s="194">
        <f>ROUND(I262*H262,2)</f>
        <v>0</v>
      </c>
      <c r="K262" s="190" t="s">
        <v>140</v>
      </c>
      <c r="L262" s="37"/>
      <c r="M262" s="195" t="s">
        <v>1</v>
      </c>
      <c r="N262" s="196" t="s">
        <v>39</v>
      </c>
      <c r="O262" s="75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9" t="s">
        <v>141</v>
      </c>
      <c r="AT262" s="199" t="s">
        <v>136</v>
      </c>
      <c r="AU262" s="199" t="s">
        <v>84</v>
      </c>
      <c r="AY262" s="17" t="s">
        <v>134</v>
      </c>
      <c r="BE262" s="200">
        <f>IF(N262="základní",J262,0)</f>
        <v>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7" t="s">
        <v>82</v>
      </c>
      <c r="BK262" s="200">
        <f>ROUND(I262*H262,2)</f>
        <v>0</v>
      </c>
      <c r="BL262" s="17" t="s">
        <v>141</v>
      </c>
      <c r="BM262" s="199" t="s">
        <v>387</v>
      </c>
    </row>
    <row r="263" s="2" customFormat="1">
      <c r="A263" s="36"/>
      <c r="B263" s="37"/>
      <c r="C263" s="36"/>
      <c r="D263" s="201" t="s">
        <v>143</v>
      </c>
      <c r="E263" s="36"/>
      <c r="F263" s="202" t="s">
        <v>388</v>
      </c>
      <c r="G263" s="36"/>
      <c r="H263" s="36"/>
      <c r="I263" s="123"/>
      <c r="J263" s="36"/>
      <c r="K263" s="36"/>
      <c r="L263" s="37"/>
      <c r="M263" s="203"/>
      <c r="N263" s="204"/>
      <c r="O263" s="75"/>
      <c r="P263" s="75"/>
      <c r="Q263" s="75"/>
      <c r="R263" s="75"/>
      <c r="S263" s="75"/>
      <c r="T263" s="7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7" t="s">
        <v>143</v>
      </c>
      <c r="AU263" s="17" t="s">
        <v>84</v>
      </c>
    </row>
    <row r="264" s="2" customFormat="1" ht="31" customHeight="1">
      <c r="A264" s="36"/>
      <c r="B264" s="187"/>
      <c r="C264" s="188" t="s">
        <v>389</v>
      </c>
      <c r="D264" s="188" t="s">
        <v>136</v>
      </c>
      <c r="E264" s="189" t="s">
        <v>390</v>
      </c>
      <c r="F264" s="190" t="s">
        <v>391</v>
      </c>
      <c r="G264" s="191" t="s">
        <v>139</v>
      </c>
      <c r="H264" s="192">
        <v>1</v>
      </c>
      <c r="I264" s="193"/>
      <c r="J264" s="194">
        <f>ROUND(I264*H264,2)</f>
        <v>0</v>
      </c>
      <c r="K264" s="190" t="s">
        <v>140</v>
      </c>
      <c r="L264" s="37"/>
      <c r="M264" s="195" t="s">
        <v>1</v>
      </c>
      <c r="N264" s="196" t="s">
        <v>39</v>
      </c>
      <c r="O264" s="75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9" t="s">
        <v>141</v>
      </c>
      <c r="AT264" s="199" t="s">
        <v>136</v>
      </c>
      <c r="AU264" s="199" t="s">
        <v>84</v>
      </c>
      <c r="AY264" s="17" t="s">
        <v>134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82</v>
      </c>
      <c r="BK264" s="200">
        <f>ROUND(I264*H264,2)</f>
        <v>0</v>
      </c>
      <c r="BL264" s="17" t="s">
        <v>141</v>
      </c>
      <c r="BM264" s="199" t="s">
        <v>392</v>
      </c>
    </row>
    <row r="265" s="2" customFormat="1">
      <c r="A265" s="36"/>
      <c r="B265" s="37"/>
      <c r="C265" s="36"/>
      <c r="D265" s="201" t="s">
        <v>143</v>
      </c>
      <c r="E265" s="36"/>
      <c r="F265" s="202" t="s">
        <v>393</v>
      </c>
      <c r="G265" s="36"/>
      <c r="H265" s="36"/>
      <c r="I265" s="123"/>
      <c r="J265" s="36"/>
      <c r="K265" s="36"/>
      <c r="L265" s="37"/>
      <c r="M265" s="203"/>
      <c r="N265" s="204"/>
      <c r="O265" s="75"/>
      <c r="P265" s="75"/>
      <c r="Q265" s="75"/>
      <c r="R265" s="75"/>
      <c r="S265" s="75"/>
      <c r="T265" s="7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7" t="s">
        <v>143</v>
      </c>
      <c r="AU265" s="17" t="s">
        <v>84</v>
      </c>
    </row>
    <row r="266" s="13" customFormat="1">
      <c r="A266" s="13"/>
      <c r="B266" s="205"/>
      <c r="C266" s="13"/>
      <c r="D266" s="201" t="s">
        <v>145</v>
      </c>
      <c r="E266" s="206" t="s">
        <v>1</v>
      </c>
      <c r="F266" s="207" t="s">
        <v>394</v>
      </c>
      <c r="G266" s="13"/>
      <c r="H266" s="208">
        <v>1</v>
      </c>
      <c r="I266" s="209"/>
      <c r="J266" s="13"/>
      <c r="K266" s="13"/>
      <c r="L266" s="205"/>
      <c r="M266" s="210"/>
      <c r="N266" s="211"/>
      <c r="O266" s="211"/>
      <c r="P266" s="211"/>
      <c r="Q266" s="211"/>
      <c r="R266" s="211"/>
      <c r="S266" s="211"/>
      <c r="T266" s="21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6" t="s">
        <v>145</v>
      </c>
      <c r="AU266" s="206" t="s">
        <v>84</v>
      </c>
      <c r="AV266" s="13" t="s">
        <v>84</v>
      </c>
      <c r="AW266" s="13" t="s">
        <v>31</v>
      </c>
      <c r="AX266" s="13" t="s">
        <v>82</v>
      </c>
      <c r="AY266" s="206" t="s">
        <v>134</v>
      </c>
    </row>
    <row r="267" s="2" customFormat="1" ht="31" customHeight="1">
      <c r="A267" s="36"/>
      <c r="B267" s="187"/>
      <c r="C267" s="188" t="s">
        <v>395</v>
      </c>
      <c r="D267" s="188" t="s">
        <v>136</v>
      </c>
      <c r="E267" s="189" t="s">
        <v>396</v>
      </c>
      <c r="F267" s="190" t="s">
        <v>397</v>
      </c>
      <c r="G267" s="191" t="s">
        <v>139</v>
      </c>
      <c r="H267" s="192">
        <v>2.1000000000000001</v>
      </c>
      <c r="I267" s="193"/>
      <c r="J267" s="194">
        <f>ROUND(I267*H267,2)</f>
        <v>0</v>
      </c>
      <c r="K267" s="190" t="s">
        <v>140</v>
      </c>
      <c r="L267" s="37"/>
      <c r="M267" s="195" t="s">
        <v>1</v>
      </c>
      <c r="N267" s="196" t="s">
        <v>39</v>
      </c>
      <c r="O267" s="75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9" t="s">
        <v>141</v>
      </c>
      <c r="AT267" s="199" t="s">
        <v>136</v>
      </c>
      <c r="AU267" s="199" t="s">
        <v>84</v>
      </c>
      <c r="AY267" s="17" t="s">
        <v>134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82</v>
      </c>
      <c r="BK267" s="200">
        <f>ROUND(I267*H267,2)</f>
        <v>0</v>
      </c>
      <c r="BL267" s="17" t="s">
        <v>141</v>
      </c>
      <c r="BM267" s="199" t="s">
        <v>398</v>
      </c>
    </row>
    <row r="268" s="2" customFormat="1">
      <c r="A268" s="36"/>
      <c r="B268" s="37"/>
      <c r="C268" s="36"/>
      <c r="D268" s="201" t="s">
        <v>143</v>
      </c>
      <c r="E268" s="36"/>
      <c r="F268" s="202" t="s">
        <v>399</v>
      </c>
      <c r="G268" s="36"/>
      <c r="H268" s="36"/>
      <c r="I268" s="123"/>
      <c r="J268" s="36"/>
      <c r="K268" s="36"/>
      <c r="L268" s="37"/>
      <c r="M268" s="203"/>
      <c r="N268" s="204"/>
      <c r="O268" s="75"/>
      <c r="P268" s="75"/>
      <c r="Q268" s="75"/>
      <c r="R268" s="75"/>
      <c r="S268" s="75"/>
      <c r="T268" s="7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7" t="s">
        <v>143</v>
      </c>
      <c r="AU268" s="17" t="s">
        <v>84</v>
      </c>
    </row>
    <row r="269" s="13" customFormat="1">
      <c r="A269" s="13"/>
      <c r="B269" s="205"/>
      <c r="C269" s="13"/>
      <c r="D269" s="201" t="s">
        <v>145</v>
      </c>
      <c r="E269" s="206" t="s">
        <v>1</v>
      </c>
      <c r="F269" s="207" t="s">
        <v>88</v>
      </c>
      <c r="G269" s="13"/>
      <c r="H269" s="208">
        <v>2.1000000000000001</v>
      </c>
      <c r="I269" s="209"/>
      <c r="J269" s="13"/>
      <c r="K269" s="13"/>
      <c r="L269" s="205"/>
      <c r="M269" s="210"/>
      <c r="N269" s="211"/>
      <c r="O269" s="211"/>
      <c r="P269" s="211"/>
      <c r="Q269" s="211"/>
      <c r="R269" s="211"/>
      <c r="S269" s="211"/>
      <c r="T269" s="21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06" t="s">
        <v>145</v>
      </c>
      <c r="AU269" s="206" t="s">
        <v>84</v>
      </c>
      <c r="AV269" s="13" t="s">
        <v>84</v>
      </c>
      <c r="AW269" s="13" t="s">
        <v>31</v>
      </c>
      <c r="AX269" s="13" t="s">
        <v>82</v>
      </c>
      <c r="AY269" s="206" t="s">
        <v>134</v>
      </c>
    </row>
    <row r="270" s="12" customFormat="1" ht="22.8" customHeight="1">
      <c r="A270" s="12"/>
      <c r="B270" s="174"/>
      <c r="C270" s="12"/>
      <c r="D270" s="175" t="s">
        <v>73</v>
      </c>
      <c r="E270" s="185" t="s">
        <v>400</v>
      </c>
      <c r="F270" s="185" t="s">
        <v>401</v>
      </c>
      <c r="G270" s="12"/>
      <c r="H270" s="12"/>
      <c r="I270" s="177"/>
      <c r="J270" s="186">
        <f>BK270</f>
        <v>0</v>
      </c>
      <c r="K270" s="12"/>
      <c r="L270" s="174"/>
      <c r="M270" s="179"/>
      <c r="N270" s="180"/>
      <c r="O270" s="180"/>
      <c r="P270" s="181">
        <f>SUM(P271:P281)</f>
        <v>0</v>
      </c>
      <c r="Q270" s="180"/>
      <c r="R270" s="181">
        <f>SUM(R271:R281)</f>
        <v>0</v>
      </c>
      <c r="S270" s="180"/>
      <c r="T270" s="182">
        <f>SUM(T271:T281)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75" t="s">
        <v>82</v>
      </c>
      <c r="AT270" s="183" t="s">
        <v>73</v>
      </c>
      <c r="AU270" s="183" t="s">
        <v>82</v>
      </c>
      <c r="AY270" s="175" t="s">
        <v>134</v>
      </c>
      <c r="BK270" s="184">
        <f>SUM(BK271:BK281)</f>
        <v>0</v>
      </c>
    </row>
    <row r="271" s="2" customFormat="1" ht="31" customHeight="1">
      <c r="A271" s="36"/>
      <c r="B271" s="187"/>
      <c r="C271" s="188" t="s">
        <v>402</v>
      </c>
      <c r="D271" s="188" t="s">
        <v>136</v>
      </c>
      <c r="E271" s="189" t="s">
        <v>403</v>
      </c>
      <c r="F271" s="190" t="s">
        <v>404</v>
      </c>
      <c r="G271" s="191" t="s">
        <v>206</v>
      </c>
      <c r="H271" s="192">
        <v>1.1719999999999999</v>
      </c>
      <c r="I271" s="193"/>
      <c r="J271" s="194">
        <f>ROUND(I271*H271,2)</f>
        <v>0</v>
      </c>
      <c r="K271" s="190" t="s">
        <v>140</v>
      </c>
      <c r="L271" s="37"/>
      <c r="M271" s="195" t="s">
        <v>1</v>
      </c>
      <c r="N271" s="196" t="s">
        <v>39</v>
      </c>
      <c r="O271" s="75"/>
      <c r="P271" s="197">
        <f>O271*H271</f>
        <v>0</v>
      </c>
      <c r="Q271" s="197">
        <v>0</v>
      </c>
      <c r="R271" s="197">
        <f>Q271*H271</f>
        <v>0</v>
      </c>
      <c r="S271" s="197">
        <v>0</v>
      </c>
      <c r="T271" s="19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9" t="s">
        <v>141</v>
      </c>
      <c r="AT271" s="199" t="s">
        <v>136</v>
      </c>
      <c r="AU271" s="199" t="s">
        <v>84</v>
      </c>
      <c r="AY271" s="17" t="s">
        <v>134</v>
      </c>
      <c r="BE271" s="200">
        <f>IF(N271="základní",J271,0)</f>
        <v>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7" t="s">
        <v>82</v>
      </c>
      <c r="BK271" s="200">
        <f>ROUND(I271*H271,2)</f>
        <v>0</v>
      </c>
      <c r="BL271" s="17" t="s">
        <v>141</v>
      </c>
      <c r="BM271" s="199" t="s">
        <v>405</v>
      </c>
    </row>
    <row r="272" s="2" customFormat="1">
      <c r="A272" s="36"/>
      <c r="B272" s="37"/>
      <c r="C272" s="36"/>
      <c r="D272" s="201" t="s">
        <v>143</v>
      </c>
      <c r="E272" s="36"/>
      <c r="F272" s="202" t="s">
        <v>406</v>
      </c>
      <c r="G272" s="36"/>
      <c r="H272" s="36"/>
      <c r="I272" s="123"/>
      <c r="J272" s="36"/>
      <c r="K272" s="36"/>
      <c r="L272" s="37"/>
      <c r="M272" s="203"/>
      <c r="N272" s="204"/>
      <c r="O272" s="75"/>
      <c r="P272" s="75"/>
      <c r="Q272" s="75"/>
      <c r="R272" s="75"/>
      <c r="S272" s="75"/>
      <c r="T272" s="7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7" t="s">
        <v>143</v>
      </c>
      <c r="AU272" s="17" t="s">
        <v>84</v>
      </c>
    </row>
    <row r="273" s="2" customFormat="1" ht="31" customHeight="1">
      <c r="A273" s="36"/>
      <c r="B273" s="187"/>
      <c r="C273" s="188" t="s">
        <v>407</v>
      </c>
      <c r="D273" s="188" t="s">
        <v>136</v>
      </c>
      <c r="E273" s="189" t="s">
        <v>408</v>
      </c>
      <c r="F273" s="190" t="s">
        <v>409</v>
      </c>
      <c r="G273" s="191" t="s">
        <v>206</v>
      </c>
      <c r="H273" s="192">
        <v>1.1719999999999999</v>
      </c>
      <c r="I273" s="193"/>
      <c r="J273" s="194">
        <f>ROUND(I273*H273,2)</f>
        <v>0</v>
      </c>
      <c r="K273" s="190" t="s">
        <v>140</v>
      </c>
      <c r="L273" s="37"/>
      <c r="M273" s="195" t="s">
        <v>1</v>
      </c>
      <c r="N273" s="196" t="s">
        <v>39</v>
      </c>
      <c r="O273" s="75"/>
      <c r="P273" s="197">
        <f>O273*H273</f>
        <v>0</v>
      </c>
      <c r="Q273" s="197">
        <v>0</v>
      </c>
      <c r="R273" s="197">
        <f>Q273*H273</f>
        <v>0</v>
      </c>
      <c r="S273" s="197">
        <v>0</v>
      </c>
      <c r="T273" s="19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9" t="s">
        <v>141</v>
      </c>
      <c r="AT273" s="199" t="s">
        <v>136</v>
      </c>
      <c r="AU273" s="199" t="s">
        <v>84</v>
      </c>
      <c r="AY273" s="17" t="s">
        <v>134</v>
      </c>
      <c r="BE273" s="200">
        <f>IF(N273="základní",J273,0)</f>
        <v>0</v>
      </c>
      <c r="BF273" s="200">
        <f>IF(N273="snížená",J273,0)</f>
        <v>0</v>
      </c>
      <c r="BG273" s="200">
        <f>IF(N273="zákl. přenesená",J273,0)</f>
        <v>0</v>
      </c>
      <c r="BH273" s="200">
        <f>IF(N273="sníž. přenesená",J273,0)</f>
        <v>0</v>
      </c>
      <c r="BI273" s="200">
        <f>IF(N273="nulová",J273,0)</f>
        <v>0</v>
      </c>
      <c r="BJ273" s="17" t="s">
        <v>82</v>
      </c>
      <c r="BK273" s="200">
        <f>ROUND(I273*H273,2)</f>
        <v>0</v>
      </c>
      <c r="BL273" s="17" t="s">
        <v>141</v>
      </c>
      <c r="BM273" s="199" t="s">
        <v>410</v>
      </c>
    </row>
    <row r="274" s="2" customFormat="1">
      <c r="A274" s="36"/>
      <c r="B274" s="37"/>
      <c r="C274" s="36"/>
      <c r="D274" s="201" t="s">
        <v>143</v>
      </c>
      <c r="E274" s="36"/>
      <c r="F274" s="202" t="s">
        <v>411</v>
      </c>
      <c r="G274" s="36"/>
      <c r="H274" s="36"/>
      <c r="I274" s="123"/>
      <c r="J274" s="36"/>
      <c r="K274" s="36"/>
      <c r="L274" s="37"/>
      <c r="M274" s="203"/>
      <c r="N274" s="204"/>
      <c r="O274" s="75"/>
      <c r="P274" s="75"/>
      <c r="Q274" s="75"/>
      <c r="R274" s="75"/>
      <c r="S274" s="75"/>
      <c r="T274" s="7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7" t="s">
        <v>143</v>
      </c>
      <c r="AU274" s="17" t="s">
        <v>84</v>
      </c>
    </row>
    <row r="275" s="2" customFormat="1" ht="31" customHeight="1">
      <c r="A275" s="36"/>
      <c r="B275" s="187"/>
      <c r="C275" s="188" t="s">
        <v>412</v>
      </c>
      <c r="D275" s="188" t="s">
        <v>136</v>
      </c>
      <c r="E275" s="189" t="s">
        <v>413</v>
      </c>
      <c r="F275" s="190" t="s">
        <v>414</v>
      </c>
      <c r="G275" s="191" t="s">
        <v>206</v>
      </c>
      <c r="H275" s="192">
        <v>16.408000000000001</v>
      </c>
      <c r="I275" s="193"/>
      <c r="J275" s="194">
        <f>ROUND(I275*H275,2)</f>
        <v>0</v>
      </c>
      <c r="K275" s="190" t="s">
        <v>140</v>
      </c>
      <c r="L275" s="37"/>
      <c r="M275" s="195" t="s">
        <v>1</v>
      </c>
      <c r="N275" s="196" t="s">
        <v>39</v>
      </c>
      <c r="O275" s="75"/>
      <c r="P275" s="197">
        <f>O275*H275</f>
        <v>0</v>
      </c>
      <c r="Q275" s="197">
        <v>0</v>
      </c>
      <c r="R275" s="197">
        <f>Q275*H275</f>
        <v>0</v>
      </c>
      <c r="S275" s="197">
        <v>0</v>
      </c>
      <c r="T275" s="19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9" t="s">
        <v>141</v>
      </c>
      <c r="AT275" s="199" t="s">
        <v>136</v>
      </c>
      <c r="AU275" s="199" t="s">
        <v>84</v>
      </c>
      <c r="AY275" s="17" t="s">
        <v>134</v>
      </c>
      <c r="BE275" s="200">
        <f>IF(N275="základní",J275,0)</f>
        <v>0</v>
      </c>
      <c r="BF275" s="200">
        <f>IF(N275="snížená",J275,0)</f>
        <v>0</v>
      </c>
      <c r="BG275" s="200">
        <f>IF(N275="zákl. přenesená",J275,0)</f>
        <v>0</v>
      </c>
      <c r="BH275" s="200">
        <f>IF(N275="sníž. přenesená",J275,0)</f>
        <v>0</v>
      </c>
      <c r="BI275" s="200">
        <f>IF(N275="nulová",J275,0)</f>
        <v>0</v>
      </c>
      <c r="BJ275" s="17" t="s">
        <v>82</v>
      </c>
      <c r="BK275" s="200">
        <f>ROUND(I275*H275,2)</f>
        <v>0</v>
      </c>
      <c r="BL275" s="17" t="s">
        <v>141</v>
      </c>
      <c r="BM275" s="199" t="s">
        <v>415</v>
      </c>
    </row>
    <row r="276" s="2" customFormat="1">
      <c r="A276" s="36"/>
      <c r="B276" s="37"/>
      <c r="C276" s="36"/>
      <c r="D276" s="201" t="s">
        <v>143</v>
      </c>
      <c r="E276" s="36"/>
      <c r="F276" s="202" t="s">
        <v>416</v>
      </c>
      <c r="G276" s="36"/>
      <c r="H276" s="36"/>
      <c r="I276" s="123"/>
      <c r="J276" s="36"/>
      <c r="K276" s="36"/>
      <c r="L276" s="37"/>
      <c r="M276" s="203"/>
      <c r="N276" s="204"/>
      <c r="O276" s="75"/>
      <c r="P276" s="75"/>
      <c r="Q276" s="75"/>
      <c r="R276" s="75"/>
      <c r="S276" s="75"/>
      <c r="T276" s="7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7" t="s">
        <v>143</v>
      </c>
      <c r="AU276" s="17" t="s">
        <v>84</v>
      </c>
    </row>
    <row r="277" s="13" customFormat="1">
      <c r="A277" s="13"/>
      <c r="B277" s="205"/>
      <c r="C277" s="13"/>
      <c r="D277" s="201" t="s">
        <v>145</v>
      </c>
      <c r="E277" s="13"/>
      <c r="F277" s="207" t="s">
        <v>417</v>
      </c>
      <c r="G277" s="13"/>
      <c r="H277" s="208">
        <v>16.408000000000001</v>
      </c>
      <c r="I277" s="209"/>
      <c r="J277" s="13"/>
      <c r="K277" s="13"/>
      <c r="L277" s="205"/>
      <c r="M277" s="210"/>
      <c r="N277" s="211"/>
      <c r="O277" s="211"/>
      <c r="P277" s="211"/>
      <c r="Q277" s="211"/>
      <c r="R277" s="211"/>
      <c r="S277" s="211"/>
      <c r="T277" s="21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6" t="s">
        <v>145</v>
      </c>
      <c r="AU277" s="206" t="s">
        <v>84</v>
      </c>
      <c r="AV277" s="13" t="s">
        <v>84</v>
      </c>
      <c r="AW277" s="13" t="s">
        <v>3</v>
      </c>
      <c r="AX277" s="13" t="s">
        <v>82</v>
      </c>
      <c r="AY277" s="206" t="s">
        <v>134</v>
      </c>
    </row>
    <row r="278" s="2" customFormat="1" ht="31" customHeight="1">
      <c r="A278" s="36"/>
      <c r="B278" s="187"/>
      <c r="C278" s="188" t="s">
        <v>418</v>
      </c>
      <c r="D278" s="188" t="s">
        <v>136</v>
      </c>
      <c r="E278" s="189" t="s">
        <v>419</v>
      </c>
      <c r="F278" s="190" t="s">
        <v>420</v>
      </c>
      <c r="G278" s="191" t="s">
        <v>206</v>
      </c>
      <c r="H278" s="192">
        <v>1.1279999999999999</v>
      </c>
      <c r="I278" s="193"/>
      <c r="J278" s="194">
        <f>ROUND(I278*H278,2)</f>
        <v>0</v>
      </c>
      <c r="K278" s="190" t="s">
        <v>140</v>
      </c>
      <c r="L278" s="37"/>
      <c r="M278" s="195" t="s">
        <v>1</v>
      </c>
      <c r="N278" s="196" t="s">
        <v>39</v>
      </c>
      <c r="O278" s="75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9" t="s">
        <v>141</v>
      </c>
      <c r="AT278" s="199" t="s">
        <v>136</v>
      </c>
      <c r="AU278" s="199" t="s">
        <v>84</v>
      </c>
      <c r="AY278" s="17" t="s">
        <v>134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7" t="s">
        <v>82</v>
      </c>
      <c r="BK278" s="200">
        <f>ROUND(I278*H278,2)</f>
        <v>0</v>
      </c>
      <c r="BL278" s="17" t="s">
        <v>141</v>
      </c>
      <c r="BM278" s="199" t="s">
        <v>421</v>
      </c>
    </row>
    <row r="279" s="2" customFormat="1">
      <c r="A279" s="36"/>
      <c r="B279" s="37"/>
      <c r="C279" s="36"/>
      <c r="D279" s="201" t="s">
        <v>143</v>
      </c>
      <c r="E279" s="36"/>
      <c r="F279" s="202" t="s">
        <v>422</v>
      </c>
      <c r="G279" s="36"/>
      <c r="H279" s="36"/>
      <c r="I279" s="123"/>
      <c r="J279" s="36"/>
      <c r="K279" s="36"/>
      <c r="L279" s="37"/>
      <c r="M279" s="203"/>
      <c r="N279" s="204"/>
      <c r="O279" s="75"/>
      <c r="P279" s="75"/>
      <c r="Q279" s="75"/>
      <c r="R279" s="75"/>
      <c r="S279" s="75"/>
      <c r="T279" s="7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7" t="s">
        <v>143</v>
      </c>
      <c r="AU279" s="17" t="s">
        <v>84</v>
      </c>
    </row>
    <row r="280" s="2" customFormat="1" ht="31" customHeight="1">
      <c r="A280" s="36"/>
      <c r="B280" s="187"/>
      <c r="C280" s="188" t="s">
        <v>423</v>
      </c>
      <c r="D280" s="188" t="s">
        <v>136</v>
      </c>
      <c r="E280" s="189" t="s">
        <v>424</v>
      </c>
      <c r="F280" s="190" t="s">
        <v>425</v>
      </c>
      <c r="G280" s="191" t="s">
        <v>206</v>
      </c>
      <c r="H280" s="192">
        <v>0.043999999999999997</v>
      </c>
      <c r="I280" s="193"/>
      <c r="J280" s="194">
        <f>ROUND(I280*H280,2)</f>
        <v>0</v>
      </c>
      <c r="K280" s="190" t="s">
        <v>140</v>
      </c>
      <c r="L280" s="37"/>
      <c r="M280" s="195" t="s">
        <v>1</v>
      </c>
      <c r="N280" s="196" t="s">
        <v>39</v>
      </c>
      <c r="O280" s="75"/>
      <c r="P280" s="197">
        <f>O280*H280</f>
        <v>0</v>
      </c>
      <c r="Q280" s="197">
        <v>0</v>
      </c>
      <c r="R280" s="197">
        <f>Q280*H280</f>
        <v>0</v>
      </c>
      <c r="S280" s="197">
        <v>0</v>
      </c>
      <c r="T280" s="19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9" t="s">
        <v>141</v>
      </c>
      <c r="AT280" s="199" t="s">
        <v>136</v>
      </c>
      <c r="AU280" s="199" t="s">
        <v>84</v>
      </c>
      <c r="AY280" s="17" t="s">
        <v>134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7" t="s">
        <v>82</v>
      </c>
      <c r="BK280" s="200">
        <f>ROUND(I280*H280,2)</f>
        <v>0</v>
      </c>
      <c r="BL280" s="17" t="s">
        <v>141</v>
      </c>
      <c r="BM280" s="199" t="s">
        <v>426</v>
      </c>
    </row>
    <row r="281" s="2" customFormat="1">
      <c r="A281" s="36"/>
      <c r="B281" s="37"/>
      <c r="C281" s="36"/>
      <c r="D281" s="201" t="s">
        <v>143</v>
      </c>
      <c r="E281" s="36"/>
      <c r="F281" s="202" t="s">
        <v>427</v>
      </c>
      <c r="G281" s="36"/>
      <c r="H281" s="36"/>
      <c r="I281" s="123"/>
      <c r="J281" s="36"/>
      <c r="K281" s="36"/>
      <c r="L281" s="37"/>
      <c r="M281" s="203"/>
      <c r="N281" s="204"/>
      <c r="O281" s="75"/>
      <c r="P281" s="75"/>
      <c r="Q281" s="75"/>
      <c r="R281" s="75"/>
      <c r="S281" s="75"/>
      <c r="T281" s="7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7" t="s">
        <v>143</v>
      </c>
      <c r="AU281" s="17" t="s">
        <v>84</v>
      </c>
    </row>
    <row r="282" s="12" customFormat="1" ht="22.8" customHeight="1">
      <c r="A282" s="12"/>
      <c r="B282" s="174"/>
      <c r="C282" s="12"/>
      <c r="D282" s="175" t="s">
        <v>73</v>
      </c>
      <c r="E282" s="185" t="s">
        <v>428</v>
      </c>
      <c r="F282" s="185" t="s">
        <v>429</v>
      </c>
      <c r="G282" s="12"/>
      <c r="H282" s="12"/>
      <c r="I282" s="177"/>
      <c r="J282" s="186">
        <f>BK282</f>
        <v>0</v>
      </c>
      <c r="K282" s="12"/>
      <c r="L282" s="174"/>
      <c r="M282" s="179"/>
      <c r="N282" s="180"/>
      <c r="O282" s="180"/>
      <c r="P282" s="181">
        <f>SUM(P283:P284)</f>
        <v>0</v>
      </c>
      <c r="Q282" s="180"/>
      <c r="R282" s="181">
        <f>SUM(R283:R284)</f>
        <v>0</v>
      </c>
      <c r="S282" s="180"/>
      <c r="T282" s="182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75" t="s">
        <v>82</v>
      </c>
      <c r="AT282" s="183" t="s">
        <v>73</v>
      </c>
      <c r="AU282" s="183" t="s">
        <v>82</v>
      </c>
      <c r="AY282" s="175" t="s">
        <v>134</v>
      </c>
      <c r="BK282" s="184">
        <f>SUM(BK283:BK284)</f>
        <v>0</v>
      </c>
    </row>
    <row r="283" s="2" customFormat="1" ht="20.5" customHeight="1">
      <c r="A283" s="36"/>
      <c r="B283" s="187"/>
      <c r="C283" s="188" t="s">
        <v>430</v>
      </c>
      <c r="D283" s="188" t="s">
        <v>136</v>
      </c>
      <c r="E283" s="189" t="s">
        <v>431</v>
      </c>
      <c r="F283" s="190" t="s">
        <v>432</v>
      </c>
      <c r="G283" s="191" t="s">
        <v>206</v>
      </c>
      <c r="H283" s="192">
        <v>7.1840000000000002</v>
      </c>
      <c r="I283" s="193"/>
      <c r="J283" s="194">
        <f>ROUND(I283*H283,2)</f>
        <v>0</v>
      </c>
      <c r="K283" s="190" t="s">
        <v>140</v>
      </c>
      <c r="L283" s="37"/>
      <c r="M283" s="195" t="s">
        <v>1</v>
      </c>
      <c r="N283" s="196" t="s">
        <v>39</v>
      </c>
      <c r="O283" s="75"/>
      <c r="P283" s="197">
        <f>O283*H283</f>
        <v>0</v>
      </c>
      <c r="Q283" s="197">
        <v>0</v>
      </c>
      <c r="R283" s="197">
        <f>Q283*H283</f>
        <v>0</v>
      </c>
      <c r="S283" s="197">
        <v>0</v>
      </c>
      <c r="T283" s="19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9" t="s">
        <v>141</v>
      </c>
      <c r="AT283" s="199" t="s">
        <v>136</v>
      </c>
      <c r="AU283" s="199" t="s">
        <v>84</v>
      </c>
      <c r="AY283" s="17" t="s">
        <v>134</v>
      </c>
      <c r="BE283" s="200">
        <f>IF(N283="základní",J283,0)</f>
        <v>0</v>
      </c>
      <c r="BF283" s="200">
        <f>IF(N283="snížená",J283,0)</f>
        <v>0</v>
      </c>
      <c r="BG283" s="200">
        <f>IF(N283="zákl. přenesená",J283,0)</f>
        <v>0</v>
      </c>
      <c r="BH283" s="200">
        <f>IF(N283="sníž. přenesená",J283,0)</f>
        <v>0</v>
      </c>
      <c r="BI283" s="200">
        <f>IF(N283="nulová",J283,0)</f>
        <v>0</v>
      </c>
      <c r="BJ283" s="17" t="s">
        <v>82</v>
      </c>
      <c r="BK283" s="200">
        <f>ROUND(I283*H283,2)</f>
        <v>0</v>
      </c>
      <c r="BL283" s="17" t="s">
        <v>141</v>
      </c>
      <c r="BM283" s="199" t="s">
        <v>433</v>
      </c>
    </row>
    <row r="284" s="2" customFormat="1">
      <c r="A284" s="36"/>
      <c r="B284" s="37"/>
      <c r="C284" s="36"/>
      <c r="D284" s="201" t="s">
        <v>143</v>
      </c>
      <c r="E284" s="36"/>
      <c r="F284" s="202" t="s">
        <v>434</v>
      </c>
      <c r="G284" s="36"/>
      <c r="H284" s="36"/>
      <c r="I284" s="123"/>
      <c r="J284" s="36"/>
      <c r="K284" s="36"/>
      <c r="L284" s="37"/>
      <c r="M284" s="203"/>
      <c r="N284" s="204"/>
      <c r="O284" s="75"/>
      <c r="P284" s="75"/>
      <c r="Q284" s="75"/>
      <c r="R284" s="75"/>
      <c r="S284" s="75"/>
      <c r="T284" s="7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7" t="s">
        <v>143</v>
      </c>
      <c r="AU284" s="17" t="s">
        <v>84</v>
      </c>
    </row>
    <row r="285" s="12" customFormat="1" ht="25.92" customHeight="1">
      <c r="A285" s="12"/>
      <c r="B285" s="174"/>
      <c r="C285" s="12"/>
      <c r="D285" s="175" t="s">
        <v>73</v>
      </c>
      <c r="E285" s="176" t="s">
        <v>435</v>
      </c>
      <c r="F285" s="176" t="s">
        <v>436</v>
      </c>
      <c r="G285" s="12"/>
      <c r="H285" s="12"/>
      <c r="I285" s="177"/>
      <c r="J285" s="178">
        <f>BK285</f>
        <v>0</v>
      </c>
      <c r="K285" s="12"/>
      <c r="L285" s="174"/>
      <c r="M285" s="179"/>
      <c r="N285" s="180"/>
      <c r="O285" s="180"/>
      <c r="P285" s="181">
        <f>P286</f>
        <v>0</v>
      </c>
      <c r="Q285" s="180"/>
      <c r="R285" s="181">
        <f>R286</f>
        <v>0</v>
      </c>
      <c r="S285" s="180"/>
      <c r="T285" s="182">
        <f>T286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75" t="s">
        <v>84</v>
      </c>
      <c r="AT285" s="183" t="s">
        <v>73</v>
      </c>
      <c r="AU285" s="183" t="s">
        <v>74</v>
      </c>
      <c r="AY285" s="175" t="s">
        <v>134</v>
      </c>
      <c r="BK285" s="184">
        <f>BK286</f>
        <v>0</v>
      </c>
    </row>
    <row r="286" s="12" customFormat="1" ht="22.8" customHeight="1">
      <c r="A286" s="12"/>
      <c r="B286" s="174"/>
      <c r="C286" s="12"/>
      <c r="D286" s="175" t="s">
        <v>73</v>
      </c>
      <c r="E286" s="185" t="s">
        <v>437</v>
      </c>
      <c r="F286" s="185" t="s">
        <v>438</v>
      </c>
      <c r="G286" s="12"/>
      <c r="H286" s="12"/>
      <c r="I286" s="177"/>
      <c r="J286" s="186">
        <f>BK286</f>
        <v>0</v>
      </c>
      <c r="K286" s="12"/>
      <c r="L286" s="174"/>
      <c r="M286" s="179"/>
      <c r="N286" s="180"/>
      <c r="O286" s="180"/>
      <c r="P286" s="181">
        <f>SUM(P287:P288)</f>
        <v>0</v>
      </c>
      <c r="Q286" s="180"/>
      <c r="R286" s="181">
        <f>SUM(R287:R288)</f>
        <v>0</v>
      </c>
      <c r="S286" s="180"/>
      <c r="T286" s="182">
        <f>SUM(T287:T288)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75" t="s">
        <v>84</v>
      </c>
      <c r="AT286" s="183" t="s">
        <v>73</v>
      </c>
      <c r="AU286" s="183" t="s">
        <v>82</v>
      </c>
      <c r="AY286" s="175" t="s">
        <v>134</v>
      </c>
      <c r="BK286" s="184">
        <f>SUM(BK287:BK288)</f>
        <v>0</v>
      </c>
    </row>
    <row r="287" s="2" customFormat="1" ht="20.5" customHeight="1">
      <c r="A287" s="36"/>
      <c r="B287" s="187"/>
      <c r="C287" s="188" t="s">
        <v>439</v>
      </c>
      <c r="D287" s="188" t="s">
        <v>136</v>
      </c>
      <c r="E287" s="189" t="s">
        <v>440</v>
      </c>
      <c r="F287" s="190" t="s">
        <v>441</v>
      </c>
      <c r="G287" s="191" t="s">
        <v>442</v>
      </c>
      <c r="H287" s="192">
        <v>1</v>
      </c>
      <c r="I287" s="193"/>
      <c r="J287" s="194">
        <f>ROUND(I287*H287,2)</f>
        <v>0</v>
      </c>
      <c r="K287" s="190" t="s">
        <v>1</v>
      </c>
      <c r="L287" s="37"/>
      <c r="M287" s="195" t="s">
        <v>1</v>
      </c>
      <c r="N287" s="196" t="s">
        <v>39</v>
      </c>
      <c r="O287" s="75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9" t="s">
        <v>227</v>
      </c>
      <c r="AT287" s="199" t="s">
        <v>136</v>
      </c>
      <c r="AU287" s="199" t="s">
        <v>84</v>
      </c>
      <c r="AY287" s="17" t="s">
        <v>134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7" t="s">
        <v>82</v>
      </c>
      <c r="BK287" s="200">
        <f>ROUND(I287*H287,2)</f>
        <v>0</v>
      </c>
      <c r="BL287" s="17" t="s">
        <v>227</v>
      </c>
      <c r="BM287" s="199" t="s">
        <v>443</v>
      </c>
    </row>
    <row r="288" s="2" customFormat="1">
      <c r="A288" s="36"/>
      <c r="B288" s="37"/>
      <c r="C288" s="36"/>
      <c r="D288" s="201" t="s">
        <v>143</v>
      </c>
      <c r="E288" s="36"/>
      <c r="F288" s="202" t="s">
        <v>441</v>
      </c>
      <c r="G288" s="36"/>
      <c r="H288" s="36"/>
      <c r="I288" s="123"/>
      <c r="J288" s="36"/>
      <c r="K288" s="36"/>
      <c r="L288" s="37"/>
      <c r="M288" s="203"/>
      <c r="N288" s="204"/>
      <c r="O288" s="75"/>
      <c r="P288" s="75"/>
      <c r="Q288" s="75"/>
      <c r="R288" s="75"/>
      <c r="S288" s="75"/>
      <c r="T288" s="7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7" t="s">
        <v>143</v>
      </c>
      <c r="AU288" s="17" t="s">
        <v>84</v>
      </c>
    </row>
    <row r="289" s="12" customFormat="1" ht="25.92" customHeight="1">
      <c r="A289" s="12"/>
      <c r="B289" s="174"/>
      <c r="C289" s="12"/>
      <c r="D289" s="175" t="s">
        <v>73</v>
      </c>
      <c r="E289" s="176" t="s">
        <v>444</v>
      </c>
      <c r="F289" s="176" t="s">
        <v>445</v>
      </c>
      <c r="G289" s="12"/>
      <c r="H289" s="12"/>
      <c r="I289" s="177"/>
      <c r="J289" s="178">
        <f>BK289</f>
        <v>0</v>
      </c>
      <c r="K289" s="12"/>
      <c r="L289" s="174"/>
      <c r="M289" s="179"/>
      <c r="N289" s="180"/>
      <c r="O289" s="180"/>
      <c r="P289" s="181">
        <f>P290+P297+P300</f>
        <v>0</v>
      </c>
      <c r="Q289" s="180"/>
      <c r="R289" s="181">
        <f>R290+R297+R300</f>
        <v>0</v>
      </c>
      <c r="S289" s="180"/>
      <c r="T289" s="182">
        <f>T290+T297+T300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75" t="s">
        <v>161</v>
      </c>
      <c r="AT289" s="183" t="s">
        <v>73</v>
      </c>
      <c r="AU289" s="183" t="s">
        <v>74</v>
      </c>
      <c r="AY289" s="175" t="s">
        <v>134</v>
      </c>
      <c r="BK289" s="184">
        <f>BK290+BK297+BK300</f>
        <v>0</v>
      </c>
    </row>
    <row r="290" s="12" customFormat="1" ht="22.8" customHeight="1">
      <c r="A290" s="12"/>
      <c r="B290" s="174"/>
      <c r="C290" s="12"/>
      <c r="D290" s="175" t="s">
        <v>73</v>
      </c>
      <c r="E290" s="185" t="s">
        <v>446</v>
      </c>
      <c r="F290" s="185" t="s">
        <v>447</v>
      </c>
      <c r="G290" s="12"/>
      <c r="H290" s="12"/>
      <c r="I290" s="177"/>
      <c r="J290" s="186">
        <f>BK290</f>
        <v>0</v>
      </c>
      <c r="K290" s="12"/>
      <c r="L290" s="174"/>
      <c r="M290" s="179"/>
      <c r="N290" s="180"/>
      <c r="O290" s="180"/>
      <c r="P290" s="181">
        <f>SUM(P291:P296)</f>
        <v>0</v>
      </c>
      <c r="Q290" s="180"/>
      <c r="R290" s="181">
        <f>SUM(R291:R296)</f>
        <v>0</v>
      </c>
      <c r="S290" s="180"/>
      <c r="T290" s="182">
        <f>SUM(T291:T296)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75" t="s">
        <v>161</v>
      </c>
      <c r="AT290" s="183" t="s">
        <v>73</v>
      </c>
      <c r="AU290" s="183" t="s">
        <v>82</v>
      </c>
      <c r="AY290" s="175" t="s">
        <v>134</v>
      </c>
      <c r="BK290" s="184">
        <f>SUM(BK291:BK296)</f>
        <v>0</v>
      </c>
    </row>
    <row r="291" s="2" customFormat="1" ht="20.5" customHeight="1">
      <c r="A291" s="36"/>
      <c r="B291" s="187"/>
      <c r="C291" s="188" t="s">
        <v>448</v>
      </c>
      <c r="D291" s="188" t="s">
        <v>136</v>
      </c>
      <c r="E291" s="189" t="s">
        <v>449</v>
      </c>
      <c r="F291" s="190" t="s">
        <v>450</v>
      </c>
      <c r="G291" s="191" t="s">
        <v>442</v>
      </c>
      <c r="H291" s="192">
        <v>1</v>
      </c>
      <c r="I291" s="193"/>
      <c r="J291" s="194">
        <f>ROUND(I291*H291,2)</f>
        <v>0</v>
      </c>
      <c r="K291" s="190" t="s">
        <v>140</v>
      </c>
      <c r="L291" s="37"/>
      <c r="M291" s="195" t="s">
        <v>1</v>
      </c>
      <c r="N291" s="196" t="s">
        <v>39</v>
      </c>
      <c r="O291" s="75"/>
      <c r="P291" s="197">
        <f>O291*H291</f>
        <v>0</v>
      </c>
      <c r="Q291" s="197">
        <v>0</v>
      </c>
      <c r="R291" s="197">
        <f>Q291*H291</f>
        <v>0</v>
      </c>
      <c r="S291" s="197">
        <v>0</v>
      </c>
      <c r="T291" s="198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99" t="s">
        <v>451</v>
      </c>
      <c r="AT291" s="199" t="s">
        <v>136</v>
      </c>
      <c r="AU291" s="199" t="s">
        <v>84</v>
      </c>
      <c r="AY291" s="17" t="s">
        <v>134</v>
      </c>
      <c r="BE291" s="200">
        <f>IF(N291="základní",J291,0)</f>
        <v>0</v>
      </c>
      <c r="BF291" s="200">
        <f>IF(N291="snížená",J291,0)</f>
        <v>0</v>
      </c>
      <c r="BG291" s="200">
        <f>IF(N291="zákl. přenesená",J291,0)</f>
        <v>0</v>
      </c>
      <c r="BH291" s="200">
        <f>IF(N291="sníž. přenesená",J291,0)</f>
        <v>0</v>
      </c>
      <c r="BI291" s="200">
        <f>IF(N291="nulová",J291,0)</f>
        <v>0</v>
      </c>
      <c r="BJ291" s="17" t="s">
        <v>82</v>
      </c>
      <c r="BK291" s="200">
        <f>ROUND(I291*H291,2)</f>
        <v>0</v>
      </c>
      <c r="BL291" s="17" t="s">
        <v>451</v>
      </c>
      <c r="BM291" s="199" t="s">
        <v>452</v>
      </c>
    </row>
    <row r="292" s="2" customFormat="1">
      <c r="A292" s="36"/>
      <c r="B292" s="37"/>
      <c r="C292" s="36"/>
      <c r="D292" s="201" t="s">
        <v>143</v>
      </c>
      <c r="E292" s="36"/>
      <c r="F292" s="202" t="s">
        <v>450</v>
      </c>
      <c r="G292" s="36"/>
      <c r="H292" s="36"/>
      <c r="I292" s="123"/>
      <c r="J292" s="36"/>
      <c r="K292" s="36"/>
      <c r="L292" s="37"/>
      <c r="M292" s="203"/>
      <c r="N292" s="204"/>
      <c r="O292" s="75"/>
      <c r="P292" s="75"/>
      <c r="Q292" s="75"/>
      <c r="R292" s="75"/>
      <c r="S292" s="75"/>
      <c r="T292" s="7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7" t="s">
        <v>143</v>
      </c>
      <c r="AU292" s="17" t="s">
        <v>84</v>
      </c>
    </row>
    <row r="293" s="2" customFormat="1" ht="20.5" customHeight="1">
      <c r="A293" s="36"/>
      <c r="B293" s="187"/>
      <c r="C293" s="188" t="s">
        <v>453</v>
      </c>
      <c r="D293" s="188" t="s">
        <v>136</v>
      </c>
      <c r="E293" s="189" t="s">
        <v>454</v>
      </c>
      <c r="F293" s="190" t="s">
        <v>455</v>
      </c>
      <c r="G293" s="191" t="s">
        <v>442</v>
      </c>
      <c r="H293" s="192">
        <v>1</v>
      </c>
      <c r="I293" s="193"/>
      <c r="J293" s="194">
        <f>ROUND(I293*H293,2)</f>
        <v>0</v>
      </c>
      <c r="K293" s="190" t="s">
        <v>140</v>
      </c>
      <c r="L293" s="37"/>
      <c r="M293" s="195" t="s">
        <v>1</v>
      </c>
      <c r="N293" s="196" t="s">
        <v>39</v>
      </c>
      <c r="O293" s="75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9" t="s">
        <v>451</v>
      </c>
      <c r="AT293" s="199" t="s">
        <v>136</v>
      </c>
      <c r="AU293" s="199" t="s">
        <v>84</v>
      </c>
      <c r="AY293" s="17" t="s">
        <v>134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7" t="s">
        <v>82</v>
      </c>
      <c r="BK293" s="200">
        <f>ROUND(I293*H293,2)</f>
        <v>0</v>
      </c>
      <c r="BL293" s="17" t="s">
        <v>451</v>
      </c>
      <c r="BM293" s="199" t="s">
        <v>456</v>
      </c>
    </row>
    <row r="294" s="2" customFormat="1">
      <c r="A294" s="36"/>
      <c r="B294" s="37"/>
      <c r="C294" s="36"/>
      <c r="D294" s="201" t="s">
        <v>143</v>
      </c>
      <c r="E294" s="36"/>
      <c r="F294" s="202" t="s">
        <v>455</v>
      </c>
      <c r="G294" s="36"/>
      <c r="H294" s="36"/>
      <c r="I294" s="123"/>
      <c r="J294" s="36"/>
      <c r="K294" s="36"/>
      <c r="L294" s="37"/>
      <c r="M294" s="203"/>
      <c r="N294" s="204"/>
      <c r="O294" s="75"/>
      <c r="P294" s="75"/>
      <c r="Q294" s="75"/>
      <c r="R294" s="75"/>
      <c r="S294" s="75"/>
      <c r="T294" s="7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7" t="s">
        <v>143</v>
      </c>
      <c r="AU294" s="17" t="s">
        <v>84</v>
      </c>
    </row>
    <row r="295" s="2" customFormat="1" ht="20.5" customHeight="1">
      <c r="A295" s="36"/>
      <c r="B295" s="187"/>
      <c r="C295" s="188" t="s">
        <v>457</v>
      </c>
      <c r="D295" s="188" t="s">
        <v>136</v>
      </c>
      <c r="E295" s="189" t="s">
        <v>458</v>
      </c>
      <c r="F295" s="190" t="s">
        <v>459</v>
      </c>
      <c r="G295" s="191" t="s">
        <v>442</v>
      </c>
      <c r="H295" s="192">
        <v>1</v>
      </c>
      <c r="I295" s="193"/>
      <c r="J295" s="194">
        <f>ROUND(I295*H295,2)</f>
        <v>0</v>
      </c>
      <c r="K295" s="190" t="s">
        <v>140</v>
      </c>
      <c r="L295" s="37"/>
      <c r="M295" s="195" t="s">
        <v>1</v>
      </c>
      <c r="N295" s="196" t="s">
        <v>39</v>
      </c>
      <c r="O295" s="75"/>
      <c r="P295" s="197">
        <f>O295*H295</f>
        <v>0</v>
      </c>
      <c r="Q295" s="197">
        <v>0</v>
      </c>
      <c r="R295" s="197">
        <f>Q295*H295</f>
        <v>0</v>
      </c>
      <c r="S295" s="197">
        <v>0</v>
      </c>
      <c r="T295" s="198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9" t="s">
        <v>451</v>
      </c>
      <c r="AT295" s="199" t="s">
        <v>136</v>
      </c>
      <c r="AU295" s="199" t="s">
        <v>84</v>
      </c>
      <c r="AY295" s="17" t="s">
        <v>134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7" t="s">
        <v>82</v>
      </c>
      <c r="BK295" s="200">
        <f>ROUND(I295*H295,2)</f>
        <v>0</v>
      </c>
      <c r="BL295" s="17" t="s">
        <v>451</v>
      </c>
      <c r="BM295" s="199" t="s">
        <v>460</v>
      </c>
    </row>
    <row r="296" s="2" customFormat="1">
      <c r="A296" s="36"/>
      <c r="B296" s="37"/>
      <c r="C296" s="36"/>
      <c r="D296" s="201" t="s">
        <v>143</v>
      </c>
      <c r="E296" s="36"/>
      <c r="F296" s="202" t="s">
        <v>459</v>
      </c>
      <c r="G296" s="36"/>
      <c r="H296" s="36"/>
      <c r="I296" s="123"/>
      <c r="J296" s="36"/>
      <c r="K296" s="36"/>
      <c r="L296" s="37"/>
      <c r="M296" s="203"/>
      <c r="N296" s="204"/>
      <c r="O296" s="75"/>
      <c r="P296" s="75"/>
      <c r="Q296" s="75"/>
      <c r="R296" s="75"/>
      <c r="S296" s="75"/>
      <c r="T296" s="7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7" t="s">
        <v>143</v>
      </c>
      <c r="AU296" s="17" t="s">
        <v>84</v>
      </c>
    </row>
    <row r="297" s="12" customFormat="1" ht="22.8" customHeight="1">
      <c r="A297" s="12"/>
      <c r="B297" s="174"/>
      <c r="C297" s="12"/>
      <c r="D297" s="175" t="s">
        <v>73</v>
      </c>
      <c r="E297" s="185" t="s">
        <v>461</v>
      </c>
      <c r="F297" s="185" t="s">
        <v>462</v>
      </c>
      <c r="G297" s="12"/>
      <c r="H297" s="12"/>
      <c r="I297" s="177"/>
      <c r="J297" s="186">
        <f>BK297</f>
        <v>0</v>
      </c>
      <c r="K297" s="12"/>
      <c r="L297" s="174"/>
      <c r="M297" s="179"/>
      <c r="N297" s="180"/>
      <c r="O297" s="180"/>
      <c r="P297" s="181">
        <f>SUM(P298:P299)</f>
        <v>0</v>
      </c>
      <c r="Q297" s="180"/>
      <c r="R297" s="181">
        <f>SUM(R298:R299)</f>
        <v>0</v>
      </c>
      <c r="S297" s="180"/>
      <c r="T297" s="182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75" t="s">
        <v>161</v>
      </c>
      <c r="AT297" s="183" t="s">
        <v>73</v>
      </c>
      <c r="AU297" s="183" t="s">
        <v>82</v>
      </c>
      <c r="AY297" s="175" t="s">
        <v>134</v>
      </c>
      <c r="BK297" s="184">
        <f>SUM(BK298:BK299)</f>
        <v>0</v>
      </c>
    </row>
    <row r="298" s="2" customFormat="1" ht="20.5" customHeight="1">
      <c r="A298" s="36"/>
      <c r="B298" s="187"/>
      <c r="C298" s="188" t="s">
        <v>463</v>
      </c>
      <c r="D298" s="188" t="s">
        <v>136</v>
      </c>
      <c r="E298" s="189" t="s">
        <v>464</v>
      </c>
      <c r="F298" s="190" t="s">
        <v>462</v>
      </c>
      <c r="G298" s="191" t="s">
        <v>442</v>
      </c>
      <c r="H298" s="192">
        <v>1</v>
      </c>
      <c r="I298" s="193"/>
      <c r="J298" s="194">
        <f>ROUND(I298*H298,2)</f>
        <v>0</v>
      </c>
      <c r="K298" s="190" t="s">
        <v>140</v>
      </c>
      <c r="L298" s="37"/>
      <c r="M298" s="195" t="s">
        <v>1</v>
      </c>
      <c r="N298" s="196" t="s">
        <v>39</v>
      </c>
      <c r="O298" s="75"/>
      <c r="P298" s="197">
        <f>O298*H298</f>
        <v>0</v>
      </c>
      <c r="Q298" s="197">
        <v>0</v>
      </c>
      <c r="R298" s="197">
        <f>Q298*H298</f>
        <v>0</v>
      </c>
      <c r="S298" s="197">
        <v>0</v>
      </c>
      <c r="T298" s="198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9" t="s">
        <v>451</v>
      </c>
      <c r="AT298" s="199" t="s">
        <v>136</v>
      </c>
      <c r="AU298" s="199" t="s">
        <v>84</v>
      </c>
      <c r="AY298" s="17" t="s">
        <v>134</v>
      </c>
      <c r="BE298" s="200">
        <f>IF(N298="základní",J298,0)</f>
        <v>0</v>
      </c>
      <c r="BF298" s="200">
        <f>IF(N298="snížená",J298,0)</f>
        <v>0</v>
      </c>
      <c r="BG298" s="200">
        <f>IF(N298="zákl. přenesená",J298,0)</f>
        <v>0</v>
      </c>
      <c r="BH298" s="200">
        <f>IF(N298="sníž. přenesená",J298,0)</f>
        <v>0</v>
      </c>
      <c r="BI298" s="200">
        <f>IF(N298="nulová",J298,0)</f>
        <v>0</v>
      </c>
      <c r="BJ298" s="17" t="s">
        <v>82</v>
      </c>
      <c r="BK298" s="200">
        <f>ROUND(I298*H298,2)</f>
        <v>0</v>
      </c>
      <c r="BL298" s="17" t="s">
        <v>451</v>
      </c>
      <c r="BM298" s="199" t="s">
        <v>465</v>
      </c>
    </row>
    <row r="299" s="2" customFormat="1">
      <c r="A299" s="36"/>
      <c r="B299" s="37"/>
      <c r="C299" s="36"/>
      <c r="D299" s="201" t="s">
        <v>143</v>
      </c>
      <c r="E299" s="36"/>
      <c r="F299" s="202" t="s">
        <v>462</v>
      </c>
      <c r="G299" s="36"/>
      <c r="H299" s="36"/>
      <c r="I299" s="123"/>
      <c r="J299" s="36"/>
      <c r="K299" s="36"/>
      <c r="L299" s="37"/>
      <c r="M299" s="203"/>
      <c r="N299" s="204"/>
      <c r="O299" s="75"/>
      <c r="P299" s="75"/>
      <c r="Q299" s="75"/>
      <c r="R299" s="75"/>
      <c r="S299" s="75"/>
      <c r="T299" s="7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7" t="s">
        <v>143</v>
      </c>
      <c r="AU299" s="17" t="s">
        <v>84</v>
      </c>
    </row>
    <row r="300" s="12" customFormat="1" ht="22.8" customHeight="1">
      <c r="A300" s="12"/>
      <c r="B300" s="174"/>
      <c r="C300" s="12"/>
      <c r="D300" s="175" t="s">
        <v>73</v>
      </c>
      <c r="E300" s="185" t="s">
        <v>466</v>
      </c>
      <c r="F300" s="185" t="s">
        <v>467</v>
      </c>
      <c r="G300" s="12"/>
      <c r="H300" s="12"/>
      <c r="I300" s="177"/>
      <c r="J300" s="186">
        <f>BK300</f>
        <v>0</v>
      </c>
      <c r="K300" s="12"/>
      <c r="L300" s="174"/>
      <c r="M300" s="179"/>
      <c r="N300" s="180"/>
      <c r="O300" s="180"/>
      <c r="P300" s="181">
        <f>SUM(P301:P304)</f>
        <v>0</v>
      </c>
      <c r="Q300" s="180"/>
      <c r="R300" s="181">
        <f>SUM(R301:R304)</f>
        <v>0</v>
      </c>
      <c r="S300" s="180"/>
      <c r="T300" s="182">
        <f>SUM(T301:T304)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75" t="s">
        <v>161</v>
      </c>
      <c r="AT300" s="183" t="s">
        <v>73</v>
      </c>
      <c r="AU300" s="183" t="s">
        <v>82</v>
      </c>
      <c r="AY300" s="175" t="s">
        <v>134</v>
      </c>
      <c r="BK300" s="184">
        <f>SUM(BK301:BK304)</f>
        <v>0</v>
      </c>
    </row>
    <row r="301" s="2" customFormat="1" ht="20.5" customHeight="1">
      <c r="A301" s="36"/>
      <c r="B301" s="187"/>
      <c r="C301" s="188" t="s">
        <v>468</v>
      </c>
      <c r="D301" s="188" t="s">
        <v>136</v>
      </c>
      <c r="E301" s="189" t="s">
        <v>469</v>
      </c>
      <c r="F301" s="190" t="s">
        <v>467</v>
      </c>
      <c r="G301" s="191" t="s">
        <v>442</v>
      </c>
      <c r="H301" s="192">
        <v>1</v>
      </c>
      <c r="I301" s="193"/>
      <c r="J301" s="194">
        <f>ROUND(I301*H301,2)</f>
        <v>0</v>
      </c>
      <c r="K301" s="190" t="s">
        <v>140</v>
      </c>
      <c r="L301" s="37"/>
      <c r="M301" s="195" t="s">
        <v>1</v>
      </c>
      <c r="N301" s="196" t="s">
        <v>39</v>
      </c>
      <c r="O301" s="75"/>
      <c r="P301" s="197">
        <f>O301*H301</f>
        <v>0</v>
      </c>
      <c r="Q301" s="197">
        <v>0</v>
      </c>
      <c r="R301" s="197">
        <f>Q301*H301</f>
        <v>0</v>
      </c>
      <c r="S301" s="197">
        <v>0</v>
      </c>
      <c r="T301" s="19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9" t="s">
        <v>451</v>
      </c>
      <c r="AT301" s="199" t="s">
        <v>136</v>
      </c>
      <c r="AU301" s="199" t="s">
        <v>84</v>
      </c>
      <c r="AY301" s="17" t="s">
        <v>134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7" t="s">
        <v>82</v>
      </c>
      <c r="BK301" s="200">
        <f>ROUND(I301*H301,2)</f>
        <v>0</v>
      </c>
      <c r="BL301" s="17" t="s">
        <v>451</v>
      </c>
      <c r="BM301" s="199" t="s">
        <v>470</v>
      </c>
    </row>
    <row r="302" s="2" customFormat="1">
      <c r="A302" s="36"/>
      <c r="B302" s="37"/>
      <c r="C302" s="36"/>
      <c r="D302" s="201" t="s">
        <v>143</v>
      </c>
      <c r="E302" s="36"/>
      <c r="F302" s="202" t="s">
        <v>467</v>
      </c>
      <c r="G302" s="36"/>
      <c r="H302" s="36"/>
      <c r="I302" s="123"/>
      <c r="J302" s="36"/>
      <c r="K302" s="36"/>
      <c r="L302" s="37"/>
      <c r="M302" s="203"/>
      <c r="N302" s="204"/>
      <c r="O302" s="75"/>
      <c r="P302" s="75"/>
      <c r="Q302" s="75"/>
      <c r="R302" s="75"/>
      <c r="S302" s="75"/>
      <c r="T302" s="7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7" t="s">
        <v>143</v>
      </c>
      <c r="AU302" s="17" t="s">
        <v>84</v>
      </c>
    </row>
    <row r="303" s="2" customFormat="1" ht="20.5" customHeight="1">
      <c r="A303" s="36"/>
      <c r="B303" s="187"/>
      <c r="C303" s="188" t="s">
        <v>471</v>
      </c>
      <c r="D303" s="188" t="s">
        <v>136</v>
      </c>
      <c r="E303" s="189" t="s">
        <v>472</v>
      </c>
      <c r="F303" s="190" t="s">
        <v>473</v>
      </c>
      <c r="G303" s="191" t="s">
        <v>442</v>
      </c>
      <c r="H303" s="192">
        <v>1</v>
      </c>
      <c r="I303" s="193"/>
      <c r="J303" s="194">
        <f>ROUND(I303*H303,2)</f>
        <v>0</v>
      </c>
      <c r="K303" s="190" t="s">
        <v>140</v>
      </c>
      <c r="L303" s="37"/>
      <c r="M303" s="195" t="s">
        <v>1</v>
      </c>
      <c r="N303" s="196" t="s">
        <v>39</v>
      </c>
      <c r="O303" s="75"/>
      <c r="P303" s="197">
        <f>O303*H303</f>
        <v>0</v>
      </c>
      <c r="Q303" s="197">
        <v>0</v>
      </c>
      <c r="R303" s="197">
        <f>Q303*H303</f>
        <v>0</v>
      </c>
      <c r="S303" s="197">
        <v>0</v>
      </c>
      <c r="T303" s="198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9" t="s">
        <v>451</v>
      </c>
      <c r="AT303" s="199" t="s">
        <v>136</v>
      </c>
      <c r="AU303" s="199" t="s">
        <v>84</v>
      </c>
      <c r="AY303" s="17" t="s">
        <v>134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7" t="s">
        <v>82</v>
      </c>
      <c r="BK303" s="200">
        <f>ROUND(I303*H303,2)</f>
        <v>0</v>
      </c>
      <c r="BL303" s="17" t="s">
        <v>451</v>
      </c>
      <c r="BM303" s="199" t="s">
        <v>474</v>
      </c>
    </row>
    <row r="304" s="2" customFormat="1">
      <c r="A304" s="36"/>
      <c r="B304" s="37"/>
      <c r="C304" s="36"/>
      <c r="D304" s="201" t="s">
        <v>143</v>
      </c>
      <c r="E304" s="36"/>
      <c r="F304" s="202" t="s">
        <v>473</v>
      </c>
      <c r="G304" s="36"/>
      <c r="H304" s="36"/>
      <c r="I304" s="123"/>
      <c r="J304" s="36"/>
      <c r="K304" s="36"/>
      <c r="L304" s="37"/>
      <c r="M304" s="232"/>
      <c r="N304" s="233"/>
      <c r="O304" s="234"/>
      <c r="P304" s="234"/>
      <c r="Q304" s="234"/>
      <c r="R304" s="234"/>
      <c r="S304" s="234"/>
      <c r="T304" s="235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7" t="s">
        <v>143</v>
      </c>
      <c r="AU304" s="17" t="s">
        <v>84</v>
      </c>
    </row>
    <row r="305" s="2" customFormat="1" ht="6.96" customHeight="1">
      <c r="A305" s="36"/>
      <c r="B305" s="58"/>
      <c r="C305" s="59"/>
      <c r="D305" s="59"/>
      <c r="E305" s="59"/>
      <c r="F305" s="59"/>
      <c r="G305" s="59"/>
      <c r="H305" s="59"/>
      <c r="I305" s="147"/>
      <c r="J305" s="59"/>
      <c r="K305" s="59"/>
      <c r="L305" s="37"/>
      <c r="M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</row>
  </sheetData>
  <autoFilter ref="C129:K30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5.554688" style="1" customWidth="1"/>
    <col min="2" max="2" width="1.117188" style="1" customWidth="1"/>
    <col min="3" max="3" width="2.777344" style="1" customWidth="1"/>
    <col min="4" max="4" width="2.886719" style="1" customWidth="1"/>
    <col min="5" max="5" width="11.44531" style="1" customWidth="1"/>
    <col min="6" max="6" width="33.88672" style="1" customWidth="1"/>
    <col min="7" max="7" width="4.664063" style="1" customWidth="1"/>
    <col min="8" max="8" width="7.664063" style="1" customWidth="1"/>
    <col min="9" max="9" width="13.44531" style="118" customWidth="1"/>
    <col min="10" max="10" width="13.44531" style="1" customWidth="1"/>
    <col min="11" max="11" width="13.44531" style="1" customWidth="1"/>
    <col min="12" max="12" width="6.214844" style="1" customWidth="1"/>
    <col min="13" max="13" width="7.214844" style="1" hidden="1" customWidth="1"/>
    <col min="14" max="14" width="8.886719" style="1" hidden="1"/>
    <col min="15" max="15" width="9.445313" style="1" hidden="1" customWidth="1"/>
    <col min="16" max="16" width="9.445313" style="1" hidden="1" customWidth="1"/>
    <col min="17" max="17" width="9.445313" style="1" hidden="1" customWidth="1"/>
    <col min="18" max="18" width="9.445313" style="1" hidden="1" customWidth="1"/>
    <col min="19" max="19" width="9.445313" style="1" hidden="1" customWidth="1"/>
    <col min="20" max="20" width="9.445313" style="1" hidden="1" customWidth="1"/>
    <col min="21" max="21" width="10.88672" style="1" hidden="1" customWidth="1"/>
    <col min="22" max="22" width="8.214844" style="1" customWidth="1"/>
    <col min="23" max="23" width="10.88672" style="1" customWidth="1"/>
    <col min="24" max="24" width="8.214844" style="1" customWidth="1"/>
    <col min="25" max="25" width="9.996094" style="1" customWidth="1"/>
    <col min="26" max="26" width="7.335938" style="1" customWidth="1"/>
    <col min="27" max="27" width="9.996094" style="1" customWidth="1"/>
    <col min="28" max="28" width="10.88672" style="1" customWidth="1"/>
    <col min="29" max="29" width="7.335938" style="1" customWidth="1"/>
    <col min="30" max="30" width="9.996094" style="1" customWidth="1"/>
    <col min="31" max="31" width="10.88672" style="1" customWidth="1"/>
    <col min="44" max="44" width="8.886719" style="1" hidden="1"/>
    <col min="45" max="45" width="8.886719" style="1" hidden="1"/>
    <col min="46" max="46" width="8.886719" style="1" hidden="1"/>
    <col min="47" max="47" width="8.886719" style="1" hidden="1"/>
    <col min="48" max="48" width="8.886719" style="1" hidden="1"/>
    <col min="49" max="49" width="8.886719" style="1" hidden="1"/>
    <col min="50" max="50" width="8.886719" style="1" hidden="1"/>
    <col min="51" max="51" width="8.886719" style="1" hidden="1"/>
    <col min="52" max="52" width="8.886719" style="1" hidden="1"/>
    <col min="53" max="53" width="8.886719" style="1" hidden="1"/>
    <col min="54" max="54" width="8.886719" style="1" hidden="1"/>
    <col min="55" max="55" width="8.886719" style="1" hidden="1"/>
    <col min="56" max="56" width="8.886719" style="1" hidden="1"/>
    <col min="57" max="57" width="8.886719" style="1" hidden="1"/>
    <col min="58" max="58" width="8.886719" style="1" hidden="1"/>
    <col min="59" max="59" width="8.886719" style="1" hidden="1"/>
    <col min="60" max="60" width="8.886719" style="1" hidden="1"/>
    <col min="61" max="61" width="8.886719" style="1" hidden="1"/>
    <col min="62" max="62" width="8.886719" style="1" hidden="1"/>
    <col min="63" max="63" width="8.886719" style="1" hidden="1"/>
    <col min="64" max="64" width="8.886719" style="1" hidden="1"/>
    <col min="65" max="65" width="8.886719" style="1" hidden="1"/>
  </cols>
  <sheetData>
    <row r="2" s="1" customFormat="1" ht="36.96" customHeight="1">
      <c r="I2" s="118"/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  <c r="AZ2" s="119" t="s">
        <v>88</v>
      </c>
      <c r="BA2" s="119" t="s">
        <v>1</v>
      </c>
      <c r="BB2" s="119" t="s">
        <v>1</v>
      </c>
      <c r="BC2" s="119" t="s">
        <v>475</v>
      </c>
      <c r="BD2" s="119" t="s">
        <v>84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20"/>
      <c r="J3" s="19"/>
      <c r="K3" s="19"/>
      <c r="L3" s="20"/>
      <c r="AT3" s="17" t="s">
        <v>84</v>
      </c>
      <c r="AZ3" s="119" t="s">
        <v>90</v>
      </c>
      <c r="BA3" s="119" t="s">
        <v>1</v>
      </c>
      <c r="BB3" s="119" t="s">
        <v>1</v>
      </c>
      <c r="BC3" s="119" t="s">
        <v>476</v>
      </c>
      <c r="BD3" s="119" t="s">
        <v>84</v>
      </c>
    </row>
    <row r="4" s="1" customFormat="1" ht="24.96" customHeight="1">
      <c r="B4" s="20"/>
      <c r="D4" s="21" t="s">
        <v>92</v>
      </c>
      <c r="I4" s="118"/>
      <c r="L4" s="20"/>
      <c r="M4" s="121" t="s">
        <v>10</v>
      </c>
      <c r="AT4" s="17" t="s">
        <v>3</v>
      </c>
      <c r="AZ4" s="119" t="s">
        <v>477</v>
      </c>
      <c r="BA4" s="119" t="s">
        <v>1</v>
      </c>
      <c r="BB4" s="119" t="s">
        <v>1</v>
      </c>
      <c r="BC4" s="119" t="s">
        <v>478</v>
      </c>
      <c r="BD4" s="119" t="s">
        <v>84</v>
      </c>
    </row>
    <row r="5" s="1" customFormat="1" ht="6.96" customHeight="1">
      <c r="B5" s="20"/>
      <c r="I5" s="118"/>
      <c r="L5" s="20"/>
      <c r="AZ5" s="119" t="s">
        <v>93</v>
      </c>
      <c r="BA5" s="119" t="s">
        <v>1</v>
      </c>
      <c r="BB5" s="119" t="s">
        <v>1</v>
      </c>
      <c r="BC5" s="119" t="s">
        <v>479</v>
      </c>
      <c r="BD5" s="119" t="s">
        <v>84</v>
      </c>
    </row>
    <row r="6" s="1" customFormat="1" ht="12" customHeight="1">
      <c r="B6" s="20"/>
      <c r="D6" s="30" t="s">
        <v>16</v>
      </c>
      <c r="I6" s="118"/>
      <c r="L6" s="20"/>
      <c r="AZ6" s="119" t="s">
        <v>96</v>
      </c>
      <c r="BA6" s="119" t="s">
        <v>1</v>
      </c>
      <c r="BB6" s="119" t="s">
        <v>1</v>
      </c>
      <c r="BC6" s="119" t="s">
        <v>480</v>
      </c>
      <c r="BD6" s="119" t="s">
        <v>84</v>
      </c>
    </row>
    <row r="7" s="1" customFormat="1" ht="14.5" customHeight="1">
      <c r="B7" s="20"/>
      <c r="E7" s="122" t="str">
        <f>'Rekapitulace stavby'!K6</f>
        <v>Oplocení a vjezdové brány do heliportu</v>
      </c>
      <c r="F7" s="30"/>
      <c r="G7" s="30"/>
      <c r="H7" s="30"/>
      <c r="I7" s="118"/>
      <c r="L7" s="20"/>
      <c r="AZ7" s="119" t="s">
        <v>481</v>
      </c>
      <c r="BA7" s="119" t="s">
        <v>1</v>
      </c>
      <c r="BB7" s="119" t="s">
        <v>1</v>
      </c>
      <c r="BC7" s="119" t="s">
        <v>482</v>
      </c>
      <c r="BD7" s="119" t="s">
        <v>84</v>
      </c>
    </row>
    <row r="8" s="2" customFormat="1" ht="12" customHeight="1">
      <c r="A8" s="36"/>
      <c r="B8" s="37"/>
      <c r="C8" s="36"/>
      <c r="D8" s="30" t="s">
        <v>98</v>
      </c>
      <c r="E8" s="36"/>
      <c r="F8" s="36"/>
      <c r="G8" s="36"/>
      <c r="H8" s="36"/>
      <c r="I8" s="123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19" t="s">
        <v>483</v>
      </c>
      <c r="BA8" s="119" t="s">
        <v>1</v>
      </c>
      <c r="BB8" s="119" t="s">
        <v>1</v>
      </c>
      <c r="BC8" s="119" t="s">
        <v>484</v>
      </c>
      <c r="BD8" s="119" t="s">
        <v>84</v>
      </c>
    </row>
    <row r="9" s="2" customFormat="1" ht="14.5" customHeight="1">
      <c r="A9" s="36"/>
      <c r="B9" s="37"/>
      <c r="C9" s="36"/>
      <c r="D9" s="36"/>
      <c r="E9" s="65" t="s">
        <v>485</v>
      </c>
      <c r="F9" s="36"/>
      <c r="G9" s="36"/>
      <c r="H9" s="36"/>
      <c r="I9" s="123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123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124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124" t="s">
        <v>22</v>
      </c>
      <c r="J12" s="67" t="str">
        <f>'Rekapitulace stavby'!AN8</f>
        <v>20. 7. 2020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123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124" t="s">
        <v>25</v>
      </c>
      <c r="J14" s="25" t="str">
        <f>IF('Rekapitulace stavby'!AN10="","",'Rekapitulace stavby'!AN10)</f>
        <v/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tr">
        <f>IF('Rekapitulace stavby'!E11="","",'Rekapitulace stavby'!E11)</f>
        <v xml:space="preserve"> </v>
      </c>
      <c r="F15" s="36"/>
      <c r="G15" s="36"/>
      <c r="H15" s="36"/>
      <c r="I15" s="124" t="s">
        <v>27</v>
      </c>
      <c r="J15" s="25" t="str">
        <f>IF('Rekapitulace stavby'!AN11="","",'Rekapitulace stavby'!AN11)</f>
        <v/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123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124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124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123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124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124" t="s">
        <v>27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123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32</v>
      </c>
      <c r="E23" s="36"/>
      <c r="F23" s="36"/>
      <c r="G23" s="36"/>
      <c r="H23" s="36"/>
      <c r="I23" s="124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124" t="s">
        <v>27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123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33</v>
      </c>
      <c r="E26" s="36"/>
      <c r="F26" s="36"/>
      <c r="G26" s="36"/>
      <c r="H26" s="36"/>
      <c r="I26" s="123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4.5" customHeight="1">
      <c r="A27" s="125"/>
      <c r="B27" s="126"/>
      <c r="C27" s="125"/>
      <c r="D27" s="125"/>
      <c r="E27" s="34" t="s">
        <v>1</v>
      </c>
      <c r="F27" s="34"/>
      <c r="G27" s="34"/>
      <c r="H27" s="34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123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129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30" t="s">
        <v>34</v>
      </c>
      <c r="E30" s="36"/>
      <c r="F30" s="36"/>
      <c r="G30" s="36"/>
      <c r="H30" s="36"/>
      <c r="I30" s="123"/>
      <c r="J30" s="94">
        <f>ROUND(J130,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129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36</v>
      </c>
      <c r="G32" s="36"/>
      <c r="H32" s="36"/>
      <c r="I32" s="131" t="s">
        <v>35</v>
      </c>
      <c r="J32" s="41" t="s">
        <v>37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32" t="s">
        <v>38</v>
      </c>
      <c r="E33" s="30" t="s">
        <v>39</v>
      </c>
      <c r="F33" s="133">
        <f>ROUND((SUM(BE130:BE254)),  2)</f>
        <v>0</v>
      </c>
      <c r="G33" s="36"/>
      <c r="H33" s="36"/>
      <c r="I33" s="134">
        <v>0.20999999999999999</v>
      </c>
      <c r="J33" s="133">
        <f>ROUND(((SUM(BE130:BE254))*I33),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40</v>
      </c>
      <c r="F34" s="133">
        <f>ROUND((SUM(BF130:BF254)),  2)</f>
        <v>0</v>
      </c>
      <c r="G34" s="36"/>
      <c r="H34" s="36"/>
      <c r="I34" s="134">
        <v>0.14999999999999999</v>
      </c>
      <c r="J34" s="133">
        <f>ROUND(((SUM(BF130:BF254))*I34),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41</v>
      </c>
      <c r="F35" s="133">
        <f>ROUND((SUM(BG130:BG254)),  2)</f>
        <v>0</v>
      </c>
      <c r="G35" s="36"/>
      <c r="H35" s="36"/>
      <c r="I35" s="134">
        <v>0.20999999999999999</v>
      </c>
      <c r="J35" s="133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42</v>
      </c>
      <c r="F36" s="133">
        <f>ROUND((SUM(BH130:BH254)),  2)</f>
        <v>0</v>
      </c>
      <c r="G36" s="36"/>
      <c r="H36" s="36"/>
      <c r="I36" s="134">
        <v>0.14999999999999999</v>
      </c>
      <c r="J36" s="133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43</v>
      </c>
      <c r="F37" s="133">
        <f>ROUND((SUM(BI130:BI254)),  2)</f>
        <v>0</v>
      </c>
      <c r="G37" s="36"/>
      <c r="H37" s="36"/>
      <c r="I37" s="134">
        <v>0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123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5"/>
      <c r="D39" s="136" t="s">
        <v>44</v>
      </c>
      <c r="E39" s="79"/>
      <c r="F39" s="79"/>
      <c r="G39" s="137" t="s">
        <v>45</v>
      </c>
      <c r="H39" s="138" t="s">
        <v>46</v>
      </c>
      <c r="I39" s="139"/>
      <c r="J39" s="140">
        <f>SUM(J30:J37)</f>
        <v>0</v>
      </c>
      <c r="K39" s="141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123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I41" s="118"/>
      <c r="L41" s="20"/>
    </row>
    <row r="42" s="1" customFormat="1" ht="14.4" customHeight="1">
      <c r="B42" s="20"/>
      <c r="I42" s="118"/>
      <c r="L42" s="20"/>
    </row>
    <row r="43" s="1" customFormat="1" ht="14.4" customHeight="1">
      <c r="B43" s="20"/>
      <c r="I43" s="118"/>
      <c r="L43" s="20"/>
    </row>
    <row r="44" s="1" customFormat="1" ht="14.4" customHeight="1">
      <c r="B44" s="20"/>
      <c r="I44" s="118"/>
      <c r="L44" s="20"/>
    </row>
    <row r="45" s="1" customFormat="1" ht="14.4" customHeight="1">
      <c r="B45" s="20"/>
      <c r="I45" s="118"/>
      <c r="L45" s="20"/>
    </row>
    <row r="46" s="1" customFormat="1" ht="14.4" customHeight="1">
      <c r="B46" s="20"/>
      <c r="I46" s="118"/>
      <c r="L46" s="20"/>
    </row>
    <row r="47" s="1" customFormat="1" ht="14.4" customHeight="1">
      <c r="B47" s="20"/>
      <c r="I47" s="118"/>
      <c r="L47" s="20"/>
    </row>
    <row r="48" s="1" customFormat="1" ht="14.4" customHeight="1">
      <c r="B48" s="20"/>
      <c r="I48" s="118"/>
      <c r="L48" s="20"/>
    </row>
    <row r="49" s="1" customFormat="1" ht="14.4" customHeight="1">
      <c r="B49" s="20"/>
      <c r="I49" s="118"/>
      <c r="L49" s="20"/>
    </row>
    <row r="50" s="2" customFormat="1" ht="14.4" customHeight="1">
      <c r="B50" s="53"/>
      <c r="D50" s="54" t="s">
        <v>47</v>
      </c>
      <c r="E50" s="55"/>
      <c r="F50" s="55"/>
      <c r="G50" s="54" t="s">
        <v>48</v>
      </c>
      <c r="H50" s="55"/>
      <c r="I50" s="142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49</v>
      </c>
      <c r="E61" s="39"/>
      <c r="F61" s="143" t="s">
        <v>50</v>
      </c>
      <c r="G61" s="56" t="s">
        <v>49</v>
      </c>
      <c r="H61" s="39"/>
      <c r="I61" s="144"/>
      <c r="J61" s="145" t="s">
        <v>50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51</v>
      </c>
      <c r="E65" s="57"/>
      <c r="F65" s="57"/>
      <c r="G65" s="54" t="s">
        <v>52</v>
      </c>
      <c r="H65" s="57"/>
      <c r="I65" s="146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49</v>
      </c>
      <c r="E76" s="39"/>
      <c r="F76" s="143" t="s">
        <v>50</v>
      </c>
      <c r="G76" s="56" t="s">
        <v>49</v>
      </c>
      <c r="H76" s="39"/>
      <c r="I76" s="144"/>
      <c r="J76" s="145" t="s">
        <v>50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147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148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6"/>
      <c r="E82" s="36"/>
      <c r="F82" s="36"/>
      <c r="G82" s="36"/>
      <c r="H82" s="36"/>
      <c r="I82" s="123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123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123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4.5" customHeight="1">
      <c r="A85" s="36"/>
      <c r="B85" s="37"/>
      <c r="C85" s="36"/>
      <c r="D85" s="36"/>
      <c r="E85" s="122" t="str">
        <f>E7</f>
        <v>Oplocení a vjezdové brány do heliportu</v>
      </c>
      <c r="F85" s="30"/>
      <c r="G85" s="30"/>
      <c r="H85" s="30"/>
      <c r="I85" s="123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98</v>
      </c>
      <c r="D86" s="36"/>
      <c r="E86" s="36"/>
      <c r="F86" s="36"/>
      <c r="G86" s="36"/>
      <c r="H86" s="36"/>
      <c r="I86" s="123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4.5" customHeight="1">
      <c r="A87" s="36"/>
      <c r="B87" s="37"/>
      <c r="C87" s="36"/>
      <c r="D87" s="36"/>
      <c r="E87" s="65" t="str">
        <f>E9</f>
        <v>jih - Jižní část</v>
      </c>
      <c r="F87" s="36"/>
      <c r="G87" s="36"/>
      <c r="H87" s="36"/>
      <c r="I87" s="123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123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Hradec Králové, Heliport</v>
      </c>
      <c r="G89" s="36"/>
      <c r="H89" s="36"/>
      <c r="I89" s="124" t="s">
        <v>22</v>
      </c>
      <c r="J89" s="67" t="str">
        <f>IF(J12="","",J12)</f>
        <v>20. 7. 2020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123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4.9" customHeight="1">
      <c r="A91" s="36"/>
      <c r="B91" s="37"/>
      <c r="C91" s="30" t="s">
        <v>24</v>
      </c>
      <c r="D91" s="36"/>
      <c r="E91" s="36"/>
      <c r="F91" s="25" t="str">
        <f>E15</f>
        <v xml:space="preserve"> </v>
      </c>
      <c r="G91" s="36"/>
      <c r="H91" s="36"/>
      <c r="I91" s="124" t="s">
        <v>30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4.9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124" t="s">
        <v>32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123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49" t="s">
        <v>101</v>
      </c>
      <c r="D94" s="135"/>
      <c r="E94" s="135"/>
      <c r="F94" s="135"/>
      <c r="G94" s="135"/>
      <c r="H94" s="135"/>
      <c r="I94" s="150"/>
      <c r="J94" s="151" t="s">
        <v>102</v>
      </c>
      <c r="K94" s="135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123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52" t="s">
        <v>103</v>
      </c>
      <c r="D96" s="36"/>
      <c r="E96" s="36"/>
      <c r="F96" s="36"/>
      <c r="G96" s="36"/>
      <c r="H96" s="36"/>
      <c r="I96" s="123"/>
      <c r="J96" s="94">
        <f>J130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104</v>
      </c>
    </row>
    <row r="97" s="9" customFormat="1" ht="24.96" customHeight="1">
      <c r="A97" s="9"/>
      <c r="B97" s="153"/>
      <c r="C97" s="9"/>
      <c r="D97" s="154" t="s">
        <v>105</v>
      </c>
      <c r="E97" s="155"/>
      <c r="F97" s="155"/>
      <c r="G97" s="155"/>
      <c r="H97" s="155"/>
      <c r="I97" s="156"/>
      <c r="J97" s="157">
        <f>J131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106</v>
      </c>
      <c r="E98" s="160"/>
      <c r="F98" s="160"/>
      <c r="G98" s="160"/>
      <c r="H98" s="160"/>
      <c r="I98" s="161"/>
      <c r="J98" s="162">
        <f>J132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8"/>
      <c r="C99" s="10"/>
      <c r="D99" s="159" t="s">
        <v>107</v>
      </c>
      <c r="E99" s="160"/>
      <c r="F99" s="160"/>
      <c r="G99" s="160"/>
      <c r="H99" s="160"/>
      <c r="I99" s="161"/>
      <c r="J99" s="162">
        <f>J157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8"/>
      <c r="C100" s="10"/>
      <c r="D100" s="159" t="s">
        <v>108</v>
      </c>
      <c r="E100" s="160"/>
      <c r="F100" s="160"/>
      <c r="G100" s="160"/>
      <c r="H100" s="160"/>
      <c r="I100" s="161"/>
      <c r="J100" s="162">
        <f>J164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8"/>
      <c r="C101" s="10"/>
      <c r="D101" s="159" t="s">
        <v>109</v>
      </c>
      <c r="E101" s="160"/>
      <c r="F101" s="160"/>
      <c r="G101" s="160"/>
      <c r="H101" s="160"/>
      <c r="I101" s="161"/>
      <c r="J101" s="162">
        <f>J187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8"/>
      <c r="C102" s="10"/>
      <c r="D102" s="159" t="s">
        <v>110</v>
      </c>
      <c r="E102" s="160"/>
      <c r="F102" s="160"/>
      <c r="G102" s="160"/>
      <c r="H102" s="160"/>
      <c r="I102" s="161"/>
      <c r="J102" s="162">
        <f>J200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8"/>
      <c r="C103" s="10"/>
      <c r="D103" s="159" t="s">
        <v>111</v>
      </c>
      <c r="E103" s="160"/>
      <c r="F103" s="160"/>
      <c r="G103" s="160"/>
      <c r="H103" s="160"/>
      <c r="I103" s="161"/>
      <c r="J103" s="162">
        <f>J214</f>
        <v>0</v>
      </c>
      <c r="K103" s="10"/>
      <c r="L103" s="15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8"/>
      <c r="C104" s="10"/>
      <c r="D104" s="159" t="s">
        <v>112</v>
      </c>
      <c r="E104" s="160"/>
      <c r="F104" s="160"/>
      <c r="G104" s="160"/>
      <c r="H104" s="160"/>
      <c r="I104" s="161"/>
      <c r="J104" s="162">
        <f>J226</f>
        <v>0</v>
      </c>
      <c r="K104" s="10"/>
      <c r="L104" s="15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3"/>
      <c r="C105" s="9"/>
      <c r="D105" s="154" t="s">
        <v>113</v>
      </c>
      <c r="E105" s="155"/>
      <c r="F105" s="155"/>
      <c r="G105" s="155"/>
      <c r="H105" s="155"/>
      <c r="I105" s="156"/>
      <c r="J105" s="157">
        <f>J229</f>
        <v>0</v>
      </c>
      <c r="K105" s="9"/>
      <c r="L105" s="15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8"/>
      <c r="C106" s="10"/>
      <c r="D106" s="159" t="s">
        <v>486</v>
      </c>
      <c r="E106" s="160"/>
      <c r="F106" s="160"/>
      <c r="G106" s="160"/>
      <c r="H106" s="160"/>
      <c r="I106" s="161"/>
      <c r="J106" s="162">
        <f>J230</f>
        <v>0</v>
      </c>
      <c r="K106" s="10"/>
      <c r="L106" s="15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53"/>
      <c r="C107" s="9"/>
      <c r="D107" s="154" t="s">
        <v>115</v>
      </c>
      <c r="E107" s="155"/>
      <c r="F107" s="155"/>
      <c r="G107" s="155"/>
      <c r="H107" s="155"/>
      <c r="I107" s="156"/>
      <c r="J107" s="157">
        <f>J243</f>
        <v>0</v>
      </c>
      <c r="K107" s="9"/>
      <c r="L107" s="15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58"/>
      <c r="C108" s="10"/>
      <c r="D108" s="159" t="s">
        <v>116</v>
      </c>
      <c r="E108" s="160"/>
      <c r="F108" s="160"/>
      <c r="G108" s="160"/>
      <c r="H108" s="160"/>
      <c r="I108" s="161"/>
      <c r="J108" s="162">
        <f>J244</f>
        <v>0</v>
      </c>
      <c r="K108" s="10"/>
      <c r="L108" s="15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8"/>
      <c r="C109" s="10"/>
      <c r="D109" s="159" t="s">
        <v>117</v>
      </c>
      <c r="E109" s="160"/>
      <c r="F109" s="160"/>
      <c r="G109" s="160"/>
      <c r="H109" s="160"/>
      <c r="I109" s="161"/>
      <c r="J109" s="162">
        <f>J249</f>
        <v>0</v>
      </c>
      <c r="K109" s="10"/>
      <c r="L109" s="15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8"/>
      <c r="C110" s="10"/>
      <c r="D110" s="159" t="s">
        <v>118</v>
      </c>
      <c r="E110" s="160"/>
      <c r="F110" s="160"/>
      <c r="G110" s="160"/>
      <c r="H110" s="160"/>
      <c r="I110" s="161"/>
      <c r="J110" s="162">
        <f>J252</f>
        <v>0</v>
      </c>
      <c r="K110" s="10"/>
      <c r="L110" s="15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6"/>
      <c r="B111" s="37"/>
      <c r="C111" s="36"/>
      <c r="D111" s="36"/>
      <c r="E111" s="36"/>
      <c r="F111" s="36"/>
      <c r="G111" s="36"/>
      <c r="H111" s="36"/>
      <c r="I111" s="123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58"/>
      <c r="C112" s="59"/>
      <c r="D112" s="59"/>
      <c r="E112" s="59"/>
      <c r="F112" s="59"/>
      <c r="G112" s="59"/>
      <c r="H112" s="59"/>
      <c r="I112" s="147"/>
      <c r="J112" s="59"/>
      <c r="K112" s="59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6" s="2" customFormat="1" ht="6.96" customHeight="1">
      <c r="A116" s="36"/>
      <c r="B116" s="60"/>
      <c r="C116" s="61"/>
      <c r="D116" s="61"/>
      <c r="E116" s="61"/>
      <c r="F116" s="61"/>
      <c r="G116" s="61"/>
      <c r="H116" s="61"/>
      <c r="I116" s="148"/>
      <c r="J116" s="61"/>
      <c r="K116" s="61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119</v>
      </c>
      <c r="D117" s="36"/>
      <c r="E117" s="36"/>
      <c r="F117" s="36"/>
      <c r="G117" s="36"/>
      <c r="H117" s="36"/>
      <c r="I117" s="123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123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6"/>
      <c r="E119" s="36"/>
      <c r="F119" s="36"/>
      <c r="G119" s="36"/>
      <c r="H119" s="36"/>
      <c r="I119" s="123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4.5" customHeight="1">
      <c r="A120" s="36"/>
      <c r="B120" s="37"/>
      <c r="C120" s="36"/>
      <c r="D120" s="36"/>
      <c r="E120" s="122" t="str">
        <f>E7</f>
        <v>Oplocení a vjezdové brány do heliportu</v>
      </c>
      <c r="F120" s="30"/>
      <c r="G120" s="30"/>
      <c r="H120" s="30"/>
      <c r="I120" s="123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98</v>
      </c>
      <c r="D121" s="36"/>
      <c r="E121" s="36"/>
      <c r="F121" s="36"/>
      <c r="G121" s="36"/>
      <c r="H121" s="36"/>
      <c r="I121" s="123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4.5" customHeight="1">
      <c r="A122" s="36"/>
      <c r="B122" s="37"/>
      <c r="C122" s="36"/>
      <c r="D122" s="36"/>
      <c r="E122" s="65" t="str">
        <f>E9</f>
        <v>jih - Jižní část</v>
      </c>
      <c r="F122" s="36"/>
      <c r="G122" s="36"/>
      <c r="H122" s="36"/>
      <c r="I122" s="123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123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F12</f>
        <v>Hradec Králové, Heliport</v>
      </c>
      <c r="G124" s="36"/>
      <c r="H124" s="36"/>
      <c r="I124" s="124" t="s">
        <v>22</v>
      </c>
      <c r="J124" s="67" t="str">
        <f>IF(J12="","",J12)</f>
        <v>20. 7. 2020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123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4.9" customHeight="1">
      <c r="A126" s="36"/>
      <c r="B126" s="37"/>
      <c r="C126" s="30" t="s">
        <v>24</v>
      </c>
      <c r="D126" s="36"/>
      <c r="E126" s="36"/>
      <c r="F126" s="25" t="str">
        <f>E15</f>
        <v xml:space="preserve"> </v>
      </c>
      <c r="G126" s="36"/>
      <c r="H126" s="36"/>
      <c r="I126" s="124" t="s">
        <v>30</v>
      </c>
      <c r="J126" s="34" t="str">
        <f>E21</f>
        <v xml:space="preserve"> 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4.9" customHeight="1">
      <c r="A127" s="36"/>
      <c r="B127" s="37"/>
      <c r="C127" s="30" t="s">
        <v>28</v>
      </c>
      <c r="D127" s="36"/>
      <c r="E127" s="36"/>
      <c r="F127" s="25" t="str">
        <f>IF(E18="","",E18)</f>
        <v>Vyplň údaj</v>
      </c>
      <c r="G127" s="36"/>
      <c r="H127" s="36"/>
      <c r="I127" s="124" t="s">
        <v>32</v>
      </c>
      <c r="J127" s="34" t="str">
        <f>E24</f>
        <v xml:space="preserve"> 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123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63"/>
      <c r="B129" s="164"/>
      <c r="C129" s="165" t="s">
        <v>120</v>
      </c>
      <c r="D129" s="166" t="s">
        <v>59</v>
      </c>
      <c r="E129" s="166" t="s">
        <v>55</v>
      </c>
      <c r="F129" s="166" t="s">
        <v>56</v>
      </c>
      <c r="G129" s="166" t="s">
        <v>121</v>
      </c>
      <c r="H129" s="166" t="s">
        <v>122</v>
      </c>
      <c r="I129" s="167" t="s">
        <v>123</v>
      </c>
      <c r="J129" s="166" t="s">
        <v>102</v>
      </c>
      <c r="K129" s="168" t="s">
        <v>124</v>
      </c>
      <c r="L129" s="169"/>
      <c r="M129" s="84" t="s">
        <v>1</v>
      </c>
      <c r="N129" s="85" t="s">
        <v>38</v>
      </c>
      <c r="O129" s="85" t="s">
        <v>125</v>
      </c>
      <c r="P129" s="85" t="s">
        <v>126</v>
      </c>
      <c r="Q129" s="85" t="s">
        <v>127</v>
      </c>
      <c r="R129" s="85" t="s">
        <v>128</v>
      </c>
      <c r="S129" s="85" t="s">
        <v>129</v>
      </c>
      <c r="T129" s="86" t="s">
        <v>130</v>
      </c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</row>
    <row r="130" s="2" customFormat="1" ht="22.8" customHeight="1">
      <c r="A130" s="36"/>
      <c r="B130" s="37"/>
      <c r="C130" s="91" t="s">
        <v>131</v>
      </c>
      <c r="D130" s="36"/>
      <c r="E130" s="36"/>
      <c r="F130" s="36"/>
      <c r="G130" s="36"/>
      <c r="H130" s="36"/>
      <c r="I130" s="123"/>
      <c r="J130" s="170">
        <f>BK130</f>
        <v>0</v>
      </c>
      <c r="K130" s="36"/>
      <c r="L130" s="37"/>
      <c r="M130" s="87"/>
      <c r="N130" s="71"/>
      <c r="O130" s="88"/>
      <c r="P130" s="171">
        <f>P131+P229+P243</f>
        <v>0</v>
      </c>
      <c r="Q130" s="88"/>
      <c r="R130" s="171">
        <f>R131+R229+R243</f>
        <v>11.509550280000001</v>
      </c>
      <c r="S130" s="88"/>
      <c r="T130" s="172">
        <f>T131+T229+T243</f>
        <v>0.075099199999999991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73</v>
      </c>
      <c r="AU130" s="17" t="s">
        <v>104</v>
      </c>
      <c r="BK130" s="173">
        <f>BK131+BK229+BK243</f>
        <v>0</v>
      </c>
    </row>
    <row r="131" s="12" customFormat="1" ht="25.92" customHeight="1">
      <c r="A131" s="12"/>
      <c r="B131" s="174"/>
      <c r="C131" s="12"/>
      <c r="D131" s="175" t="s">
        <v>73</v>
      </c>
      <c r="E131" s="176" t="s">
        <v>132</v>
      </c>
      <c r="F131" s="176" t="s">
        <v>133</v>
      </c>
      <c r="G131" s="12"/>
      <c r="H131" s="12"/>
      <c r="I131" s="177"/>
      <c r="J131" s="178">
        <f>BK131</f>
        <v>0</v>
      </c>
      <c r="K131" s="12"/>
      <c r="L131" s="174"/>
      <c r="M131" s="179"/>
      <c r="N131" s="180"/>
      <c r="O131" s="180"/>
      <c r="P131" s="181">
        <f>P132+P157+P164+P187+P200+P214+P226</f>
        <v>0</v>
      </c>
      <c r="Q131" s="180"/>
      <c r="R131" s="181">
        <f>R132+R157+R164+R187+R200+R214+R226</f>
        <v>11.50165548</v>
      </c>
      <c r="S131" s="180"/>
      <c r="T131" s="182">
        <f>T132+T157+T164+T187+T200+T214+T226</f>
        <v>0.075099199999999991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5" t="s">
        <v>82</v>
      </c>
      <c r="AT131" s="183" t="s">
        <v>73</v>
      </c>
      <c r="AU131" s="183" t="s">
        <v>74</v>
      </c>
      <c r="AY131" s="175" t="s">
        <v>134</v>
      </c>
      <c r="BK131" s="184">
        <f>BK132+BK157+BK164+BK187+BK200+BK214+BK226</f>
        <v>0</v>
      </c>
    </row>
    <row r="132" s="12" customFormat="1" ht="22.8" customHeight="1">
      <c r="A132" s="12"/>
      <c r="B132" s="174"/>
      <c r="C132" s="12"/>
      <c r="D132" s="175" t="s">
        <v>73</v>
      </c>
      <c r="E132" s="185" t="s">
        <v>82</v>
      </c>
      <c r="F132" s="185" t="s">
        <v>135</v>
      </c>
      <c r="G132" s="12"/>
      <c r="H132" s="12"/>
      <c r="I132" s="177"/>
      <c r="J132" s="186">
        <f>BK132</f>
        <v>0</v>
      </c>
      <c r="K132" s="12"/>
      <c r="L132" s="174"/>
      <c r="M132" s="179"/>
      <c r="N132" s="180"/>
      <c r="O132" s="180"/>
      <c r="P132" s="181">
        <f>SUM(P133:P156)</f>
        <v>0</v>
      </c>
      <c r="Q132" s="180"/>
      <c r="R132" s="181">
        <f>SUM(R133:R156)</f>
        <v>0</v>
      </c>
      <c r="S132" s="180"/>
      <c r="T132" s="182">
        <f>SUM(T133:T156)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5" t="s">
        <v>82</v>
      </c>
      <c r="AT132" s="183" t="s">
        <v>73</v>
      </c>
      <c r="AU132" s="183" t="s">
        <v>82</v>
      </c>
      <c r="AY132" s="175" t="s">
        <v>134</v>
      </c>
      <c r="BK132" s="184">
        <f>SUM(BK133:BK156)</f>
        <v>0</v>
      </c>
    </row>
    <row r="133" s="2" customFormat="1" ht="20.5" customHeight="1">
      <c r="A133" s="36"/>
      <c r="B133" s="187"/>
      <c r="C133" s="188" t="s">
        <v>82</v>
      </c>
      <c r="D133" s="188" t="s">
        <v>136</v>
      </c>
      <c r="E133" s="189" t="s">
        <v>487</v>
      </c>
      <c r="F133" s="190" t="s">
        <v>488</v>
      </c>
      <c r="G133" s="191" t="s">
        <v>139</v>
      </c>
      <c r="H133" s="192">
        <v>20.466999999999999</v>
      </c>
      <c r="I133" s="193"/>
      <c r="J133" s="194">
        <f>ROUND(I133*H133,2)</f>
        <v>0</v>
      </c>
      <c r="K133" s="190" t="s">
        <v>140</v>
      </c>
      <c r="L133" s="37"/>
      <c r="M133" s="195" t="s">
        <v>1</v>
      </c>
      <c r="N133" s="196" t="s">
        <v>39</v>
      </c>
      <c r="O133" s="75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9" t="s">
        <v>141</v>
      </c>
      <c r="AT133" s="199" t="s">
        <v>136</v>
      </c>
      <c r="AU133" s="199" t="s">
        <v>84</v>
      </c>
      <c r="AY133" s="17" t="s">
        <v>134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7" t="s">
        <v>82</v>
      </c>
      <c r="BK133" s="200">
        <f>ROUND(I133*H133,2)</f>
        <v>0</v>
      </c>
      <c r="BL133" s="17" t="s">
        <v>141</v>
      </c>
      <c r="BM133" s="199" t="s">
        <v>489</v>
      </c>
    </row>
    <row r="134" s="2" customFormat="1">
      <c r="A134" s="36"/>
      <c r="B134" s="37"/>
      <c r="C134" s="36"/>
      <c r="D134" s="201" t="s">
        <v>143</v>
      </c>
      <c r="E134" s="36"/>
      <c r="F134" s="202" t="s">
        <v>490</v>
      </c>
      <c r="G134" s="36"/>
      <c r="H134" s="36"/>
      <c r="I134" s="123"/>
      <c r="J134" s="36"/>
      <c r="K134" s="36"/>
      <c r="L134" s="37"/>
      <c r="M134" s="203"/>
      <c r="N134" s="204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143</v>
      </c>
      <c r="AU134" s="17" t="s">
        <v>84</v>
      </c>
    </row>
    <row r="135" s="13" customFormat="1">
      <c r="A135" s="13"/>
      <c r="B135" s="205"/>
      <c r="C135" s="13"/>
      <c r="D135" s="201" t="s">
        <v>145</v>
      </c>
      <c r="E135" s="206" t="s">
        <v>88</v>
      </c>
      <c r="F135" s="207" t="s">
        <v>491</v>
      </c>
      <c r="G135" s="13"/>
      <c r="H135" s="208">
        <v>20.466999999999999</v>
      </c>
      <c r="I135" s="209"/>
      <c r="J135" s="13"/>
      <c r="K135" s="13"/>
      <c r="L135" s="205"/>
      <c r="M135" s="210"/>
      <c r="N135" s="211"/>
      <c r="O135" s="211"/>
      <c r="P135" s="211"/>
      <c r="Q135" s="211"/>
      <c r="R135" s="211"/>
      <c r="S135" s="211"/>
      <c r="T135" s="21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6" t="s">
        <v>145</v>
      </c>
      <c r="AU135" s="206" t="s">
        <v>84</v>
      </c>
      <c r="AV135" s="13" t="s">
        <v>84</v>
      </c>
      <c r="AW135" s="13" t="s">
        <v>31</v>
      </c>
      <c r="AX135" s="13" t="s">
        <v>82</v>
      </c>
      <c r="AY135" s="206" t="s">
        <v>134</v>
      </c>
    </row>
    <row r="136" s="2" customFormat="1" ht="31" customHeight="1">
      <c r="A136" s="36"/>
      <c r="B136" s="187"/>
      <c r="C136" s="188" t="s">
        <v>84</v>
      </c>
      <c r="D136" s="188" t="s">
        <v>136</v>
      </c>
      <c r="E136" s="189" t="s">
        <v>492</v>
      </c>
      <c r="F136" s="190" t="s">
        <v>493</v>
      </c>
      <c r="G136" s="191" t="s">
        <v>182</v>
      </c>
      <c r="H136" s="192">
        <v>2.0470000000000002</v>
      </c>
      <c r="I136" s="193"/>
      <c r="J136" s="194">
        <f>ROUND(I136*H136,2)</f>
        <v>0</v>
      </c>
      <c r="K136" s="190" t="s">
        <v>140</v>
      </c>
      <c r="L136" s="37"/>
      <c r="M136" s="195" t="s">
        <v>1</v>
      </c>
      <c r="N136" s="196" t="s">
        <v>39</v>
      </c>
      <c r="O136" s="75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9" t="s">
        <v>141</v>
      </c>
      <c r="AT136" s="199" t="s">
        <v>136</v>
      </c>
      <c r="AU136" s="199" t="s">
        <v>84</v>
      </c>
      <c r="AY136" s="17" t="s">
        <v>134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82</v>
      </c>
      <c r="BK136" s="200">
        <f>ROUND(I136*H136,2)</f>
        <v>0</v>
      </c>
      <c r="BL136" s="17" t="s">
        <v>141</v>
      </c>
      <c r="BM136" s="199" t="s">
        <v>494</v>
      </c>
    </row>
    <row r="137" s="2" customFormat="1">
      <c r="A137" s="36"/>
      <c r="B137" s="37"/>
      <c r="C137" s="36"/>
      <c r="D137" s="201" t="s">
        <v>143</v>
      </c>
      <c r="E137" s="36"/>
      <c r="F137" s="202" t="s">
        <v>495</v>
      </c>
      <c r="G137" s="36"/>
      <c r="H137" s="36"/>
      <c r="I137" s="123"/>
      <c r="J137" s="36"/>
      <c r="K137" s="36"/>
      <c r="L137" s="37"/>
      <c r="M137" s="203"/>
      <c r="N137" s="204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143</v>
      </c>
      <c r="AU137" s="17" t="s">
        <v>84</v>
      </c>
    </row>
    <row r="138" s="13" customFormat="1">
      <c r="A138" s="13"/>
      <c r="B138" s="205"/>
      <c r="C138" s="13"/>
      <c r="D138" s="201" t="s">
        <v>145</v>
      </c>
      <c r="E138" s="206" t="s">
        <v>90</v>
      </c>
      <c r="F138" s="207" t="s">
        <v>496</v>
      </c>
      <c r="G138" s="13"/>
      <c r="H138" s="208">
        <v>2.0470000000000002</v>
      </c>
      <c r="I138" s="209"/>
      <c r="J138" s="13"/>
      <c r="K138" s="13"/>
      <c r="L138" s="205"/>
      <c r="M138" s="210"/>
      <c r="N138" s="211"/>
      <c r="O138" s="211"/>
      <c r="P138" s="211"/>
      <c r="Q138" s="211"/>
      <c r="R138" s="211"/>
      <c r="S138" s="211"/>
      <c r="T138" s="21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6" t="s">
        <v>145</v>
      </c>
      <c r="AU138" s="206" t="s">
        <v>84</v>
      </c>
      <c r="AV138" s="13" t="s">
        <v>84</v>
      </c>
      <c r="AW138" s="13" t="s">
        <v>31</v>
      </c>
      <c r="AX138" s="13" t="s">
        <v>82</v>
      </c>
      <c r="AY138" s="206" t="s">
        <v>134</v>
      </c>
    </row>
    <row r="139" s="2" customFormat="1" ht="31" customHeight="1">
      <c r="A139" s="36"/>
      <c r="B139" s="187"/>
      <c r="C139" s="188" t="s">
        <v>152</v>
      </c>
      <c r="D139" s="188" t="s">
        <v>136</v>
      </c>
      <c r="E139" s="189" t="s">
        <v>497</v>
      </c>
      <c r="F139" s="190" t="s">
        <v>498</v>
      </c>
      <c r="G139" s="191" t="s">
        <v>182</v>
      </c>
      <c r="H139" s="192">
        <v>0.16</v>
      </c>
      <c r="I139" s="193"/>
      <c r="J139" s="194">
        <f>ROUND(I139*H139,2)</f>
        <v>0</v>
      </c>
      <c r="K139" s="190" t="s">
        <v>140</v>
      </c>
      <c r="L139" s="37"/>
      <c r="M139" s="195" t="s">
        <v>1</v>
      </c>
      <c r="N139" s="196" t="s">
        <v>39</v>
      </c>
      <c r="O139" s="75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9" t="s">
        <v>141</v>
      </c>
      <c r="AT139" s="199" t="s">
        <v>136</v>
      </c>
      <c r="AU139" s="199" t="s">
        <v>84</v>
      </c>
      <c r="AY139" s="17" t="s">
        <v>134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82</v>
      </c>
      <c r="BK139" s="200">
        <f>ROUND(I139*H139,2)</f>
        <v>0</v>
      </c>
      <c r="BL139" s="17" t="s">
        <v>141</v>
      </c>
      <c r="BM139" s="199" t="s">
        <v>499</v>
      </c>
    </row>
    <row r="140" s="2" customFormat="1">
      <c r="A140" s="36"/>
      <c r="B140" s="37"/>
      <c r="C140" s="36"/>
      <c r="D140" s="201" t="s">
        <v>143</v>
      </c>
      <c r="E140" s="36"/>
      <c r="F140" s="202" t="s">
        <v>500</v>
      </c>
      <c r="G140" s="36"/>
      <c r="H140" s="36"/>
      <c r="I140" s="123"/>
      <c r="J140" s="36"/>
      <c r="K140" s="36"/>
      <c r="L140" s="37"/>
      <c r="M140" s="203"/>
      <c r="N140" s="204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143</v>
      </c>
      <c r="AU140" s="17" t="s">
        <v>84</v>
      </c>
    </row>
    <row r="141" s="13" customFormat="1">
      <c r="A141" s="13"/>
      <c r="B141" s="205"/>
      <c r="C141" s="13"/>
      <c r="D141" s="201" t="s">
        <v>145</v>
      </c>
      <c r="E141" s="206" t="s">
        <v>93</v>
      </c>
      <c r="F141" s="207" t="s">
        <v>501</v>
      </c>
      <c r="G141" s="13"/>
      <c r="H141" s="208">
        <v>0.16</v>
      </c>
      <c r="I141" s="209"/>
      <c r="J141" s="13"/>
      <c r="K141" s="13"/>
      <c r="L141" s="205"/>
      <c r="M141" s="210"/>
      <c r="N141" s="211"/>
      <c r="O141" s="211"/>
      <c r="P141" s="211"/>
      <c r="Q141" s="211"/>
      <c r="R141" s="211"/>
      <c r="S141" s="211"/>
      <c r="T141" s="21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6" t="s">
        <v>145</v>
      </c>
      <c r="AU141" s="206" t="s">
        <v>84</v>
      </c>
      <c r="AV141" s="13" t="s">
        <v>84</v>
      </c>
      <c r="AW141" s="13" t="s">
        <v>31</v>
      </c>
      <c r="AX141" s="13" t="s">
        <v>82</v>
      </c>
      <c r="AY141" s="206" t="s">
        <v>134</v>
      </c>
    </row>
    <row r="142" s="2" customFormat="1" ht="31" customHeight="1">
      <c r="A142" s="36"/>
      <c r="B142" s="187"/>
      <c r="C142" s="188" t="s">
        <v>141</v>
      </c>
      <c r="D142" s="188" t="s">
        <v>136</v>
      </c>
      <c r="E142" s="189" t="s">
        <v>502</v>
      </c>
      <c r="F142" s="190" t="s">
        <v>503</v>
      </c>
      <c r="G142" s="191" t="s">
        <v>182</v>
      </c>
      <c r="H142" s="192">
        <v>3.0699999999999998</v>
      </c>
      <c r="I142" s="193"/>
      <c r="J142" s="194">
        <f>ROUND(I142*H142,2)</f>
        <v>0</v>
      </c>
      <c r="K142" s="190" t="s">
        <v>140</v>
      </c>
      <c r="L142" s="37"/>
      <c r="M142" s="195" t="s">
        <v>1</v>
      </c>
      <c r="N142" s="196" t="s">
        <v>39</v>
      </c>
      <c r="O142" s="75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9" t="s">
        <v>141</v>
      </c>
      <c r="AT142" s="199" t="s">
        <v>136</v>
      </c>
      <c r="AU142" s="199" t="s">
        <v>84</v>
      </c>
      <c r="AY142" s="17" t="s">
        <v>134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82</v>
      </c>
      <c r="BK142" s="200">
        <f>ROUND(I142*H142,2)</f>
        <v>0</v>
      </c>
      <c r="BL142" s="17" t="s">
        <v>141</v>
      </c>
      <c r="BM142" s="199" t="s">
        <v>504</v>
      </c>
    </row>
    <row r="143" s="2" customFormat="1">
      <c r="A143" s="36"/>
      <c r="B143" s="37"/>
      <c r="C143" s="36"/>
      <c r="D143" s="201" t="s">
        <v>143</v>
      </c>
      <c r="E143" s="36"/>
      <c r="F143" s="202" t="s">
        <v>505</v>
      </c>
      <c r="G143" s="36"/>
      <c r="H143" s="36"/>
      <c r="I143" s="123"/>
      <c r="J143" s="36"/>
      <c r="K143" s="36"/>
      <c r="L143" s="37"/>
      <c r="M143" s="203"/>
      <c r="N143" s="204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143</v>
      </c>
      <c r="AU143" s="17" t="s">
        <v>84</v>
      </c>
    </row>
    <row r="144" s="13" customFormat="1">
      <c r="A144" s="13"/>
      <c r="B144" s="205"/>
      <c r="C144" s="13"/>
      <c r="D144" s="201" t="s">
        <v>145</v>
      </c>
      <c r="E144" s="206" t="s">
        <v>1</v>
      </c>
      <c r="F144" s="207" t="s">
        <v>506</v>
      </c>
      <c r="G144" s="13"/>
      <c r="H144" s="208">
        <v>3.0699999999999998</v>
      </c>
      <c r="I144" s="209"/>
      <c r="J144" s="13"/>
      <c r="K144" s="13"/>
      <c r="L144" s="205"/>
      <c r="M144" s="210"/>
      <c r="N144" s="211"/>
      <c r="O144" s="211"/>
      <c r="P144" s="211"/>
      <c r="Q144" s="211"/>
      <c r="R144" s="211"/>
      <c r="S144" s="211"/>
      <c r="T144" s="21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6" t="s">
        <v>145</v>
      </c>
      <c r="AU144" s="206" t="s">
        <v>84</v>
      </c>
      <c r="AV144" s="13" t="s">
        <v>84</v>
      </c>
      <c r="AW144" s="13" t="s">
        <v>31</v>
      </c>
      <c r="AX144" s="13" t="s">
        <v>82</v>
      </c>
      <c r="AY144" s="206" t="s">
        <v>134</v>
      </c>
    </row>
    <row r="145" s="2" customFormat="1" ht="31" customHeight="1">
      <c r="A145" s="36"/>
      <c r="B145" s="187"/>
      <c r="C145" s="188" t="s">
        <v>161</v>
      </c>
      <c r="D145" s="188" t="s">
        <v>136</v>
      </c>
      <c r="E145" s="189" t="s">
        <v>199</v>
      </c>
      <c r="F145" s="190" t="s">
        <v>200</v>
      </c>
      <c r="G145" s="191" t="s">
        <v>182</v>
      </c>
      <c r="H145" s="192">
        <v>2.2069999999999999</v>
      </c>
      <c r="I145" s="193"/>
      <c r="J145" s="194">
        <f>ROUND(I145*H145,2)</f>
        <v>0</v>
      </c>
      <c r="K145" s="190" t="s">
        <v>140</v>
      </c>
      <c r="L145" s="37"/>
      <c r="M145" s="195" t="s">
        <v>1</v>
      </c>
      <c r="N145" s="196" t="s">
        <v>39</v>
      </c>
      <c r="O145" s="75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9" t="s">
        <v>141</v>
      </c>
      <c r="AT145" s="199" t="s">
        <v>136</v>
      </c>
      <c r="AU145" s="199" t="s">
        <v>84</v>
      </c>
      <c r="AY145" s="17" t="s">
        <v>134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7" t="s">
        <v>82</v>
      </c>
      <c r="BK145" s="200">
        <f>ROUND(I145*H145,2)</f>
        <v>0</v>
      </c>
      <c r="BL145" s="17" t="s">
        <v>141</v>
      </c>
      <c r="BM145" s="199" t="s">
        <v>507</v>
      </c>
    </row>
    <row r="146" s="2" customFormat="1">
      <c r="A146" s="36"/>
      <c r="B146" s="37"/>
      <c r="C146" s="36"/>
      <c r="D146" s="201" t="s">
        <v>143</v>
      </c>
      <c r="E146" s="36"/>
      <c r="F146" s="202" t="s">
        <v>202</v>
      </c>
      <c r="G146" s="36"/>
      <c r="H146" s="36"/>
      <c r="I146" s="123"/>
      <c r="J146" s="36"/>
      <c r="K146" s="36"/>
      <c r="L146" s="37"/>
      <c r="M146" s="203"/>
      <c r="N146" s="204"/>
      <c r="O146" s="75"/>
      <c r="P146" s="75"/>
      <c r="Q146" s="75"/>
      <c r="R146" s="75"/>
      <c r="S146" s="75"/>
      <c r="T146" s="7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7" t="s">
        <v>143</v>
      </c>
      <c r="AU146" s="17" t="s">
        <v>84</v>
      </c>
    </row>
    <row r="147" s="13" customFormat="1">
      <c r="A147" s="13"/>
      <c r="B147" s="205"/>
      <c r="C147" s="13"/>
      <c r="D147" s="201" t="s">
        <v>145</v>
      </c>
      <c r="E147" s="206" t="s">
        <v>477</v>
      </c>
      <c r="F147" s="207" t="s">
        <v>185</v>
      </c>
      <c r="G147" s="13"/>
      <c r="H147" s="208">
        <v>2.2069999999999999</v>
      </c>
      <c r="I147" s="209"/>
      <c r="J147" s="13"/>
      <c r="K147" s="13"/>
      <c r="L147" s="205"/>
      <c r="M147" s="210"/>
      <c r="N147" s="211"/>
      <c r="O147" s="211"/>
      <c r="P147" s="211"/>
      <c r="Q147" s="211"/>
      <c r="R147" s="211"/>
      <c r="S147" s="211"/>
      <c r="T147" s="21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6" t="s">
        <v>145</v>
      </c>
      <c r="AU147" s="206" t="s">
        <v>84</v>
      </c>
      <c r="AV147" s="13" t="s">
        <v>84</v>
      </c>
      <c r="AW147" s="13" t="s">
        <v>31</v>
      </c>
      <c r="AX147" s="13" t="s">
        <v>82</v>
      </c>
      <c r="AY147" s="206" t="s">
        <v>134</v>
      </c>
    </row>
    <row r="148" s="2" customFormat="1" ht="31" customHeight="1">
      <c r="A148" s="36"/>
      <c r="B148" s="187"/>
      <c r="C148" s="188" t="s">
        <v>167</v>
      </c>
      <c r="D148" s="188" t="s">
        <v>136</v>
      </c>
      <c r="E148" s="189" t="s">
        <v>508</v>
      </c>
      <c r="F148" s="190" t="s">
        <v>509</v>
      </c>
      <c r="G148" s="191" t="s">
        <v>182</v>
      </c>
      <c r="H148" s="192">
        <v>2.2069999999999999</v>
      </c>
      <c r="I148" s="193"/>
      <c r="J148" s="194">
        <f>ROUND(I148*H148,2)</f>
        <v>0</v>
      </c>
      <c r="K148" s="190" t="s">
        <v>140</v>
      </c>
      <c r="L148" s="37"/>
      <c r="M148" s="195" t="s">
        <v>1</v>
      </c>
      <c r="N148" s="196" t="s">
        <v>39</v>
      </c>
      <c r="O148" s="75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9" t="s">
        <v>141</v>
      </c>
      <c r="AT148" s="199" t="s">
        <v>136</v>
      </c>
      <c r="AU148" s="199" t="s">
        <v>84</v>
      </c>
      <c r="AY148" s="17" t="s">
        <v>134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82</v>
      </c>
      <c r="BK148" s="200">
        <f>ROUND(I148*H148,2)</f>
        <v>0</v>
      </c>
      <c r="BL148" s="17" t="s">
        <v>141</v>
      </c>
      <c r="BM148" s="199" t="s">
        <v>510</v>
      </c>
    </row>
    <row r="149" s="2" customFormat="1">
      <c r="A149" s="36"/>
      <c r="B149" s="37"/>
      <c r="C149" s="36"/>
      <c r="D149" s="201" t="s">
        <v>143</v>
      </c>
      <c r="E149" s="36"/>
      <c r="F149" s="202" t="s">
        <v>511</v>
      </c>
      <c r="G149" s="36"/>
      <c r="H149" s="36"/>
      <c r="I149" s="123"/>
      <c r="J149" s="36"/>
      <c r="K149" s="36"/>
      <c r="L149" s="37"/>
      <c r="M149" s="203"/>
      <c r="N149" s="204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143</v>
      </c>
      <c r="AU149" s="17" t="s">
        <v>84</v>
      </c>
    </row>
    <row r="150" s="13" customFormat="1">
      <c r="A150" s="13"/>
      <c r="B150" s="205"/>
      <c r="C150" s="13"/>
      <c r="D150" s="201" t="s">
        <v>145</v>
      </c>
      <c r="E150" s="206" t="s">
        <v>1</v>
      </c>
      <c r="F150" s="207" t="s">
        <v>477</v>
      </c>
      <c r="G150" s="13"/>
      <c r="H150" s="208">
        <v>2.2069999999999999</v>
      </c>
      <c r="I150" s="209"/>
      <c r="J150" s="13"/>
      <c r="K150" s="13"/>
      <c r="L150" s="205"/>
      <c r="M150" s="210"/>
      <c r="N150" s="211"/>
      <c r="O150" s="211"/>
      <c r="P150" s="211"/>
      <c r="Q150" s="211"/>
      <c r="R150" s="211"/>
      <c r="S150" s="211"/>
      <c r="T150" s="21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6" t="s">
        <v>145</v>
      </c>
      <c r="AU150" s="206" t="s">
        <v>84</v>
      </c>
      <c r="AV150" s="13" t="s">
        <v>84</v>
      </c>
      <c r="AW150" s="13" t="s">
        <v>31</v>
      </c>
      <c r="AX150" s="13" t="s">
        <v>82</v>
      </c>
      <c r="AY150" s="206" t="s">
        <v>134</v>
      </c>
    </row>
    <row r="151" s="2" customFormat="1" ht="31" customHeight="1">
      <c r="A151" s="36"/>
      <c r="B151" s="187"/>
      <c r="C151" s="188" t="s">
        <v>173</v>
      </c>
      <c r="D151" s="188" t="s">
        <v>136</v>
      </c>
      <c r="E151" s="189" t="s">
        <v>512</v>
      </c>
      <c r="F151" s="190" t="s">
        <v>513</v>
      </c>
      <c r="G151" s="191" t="s">
        <v>206</v>
      </c>
      <c r="H151" s="192">
        <v>3.9729999999999999</v>
      </c>
      <c r="I151" s="193"/>
      <c r="J151" s="194">
        <f>ROUND(I151*H151,2)</f>
        <v>0</v>
      </c>
      <c r="K151" s="190" t="s">
        <v>140</v>
      </c>
      <c r="L151" s="37"/>
      <c r="M151" s="195" t="s">
        <v>1</v>
      </c>
      <c r="N151" s="196" t="s">
        <v>39</v>
      </c>
      <c r="O151" s="75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9" t="s">
        <v>141</v>
      </c>
      <c r="AT151" s="199" t="s">
        <v>136</v>
      </c>
      <c r="AU151" s="199" t="s">
        <v>84</v>
      </c>
      <c r="AY151" s="17" t="s">
        <v>134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82</v>
      </c>
      <c r="BK151" s="200">
        <f>ROUND(I151*H151,2)</f>
        <v>0</v>
      </c>
      <c r="BL151" s="17" t="s">
        <v>141</v>
      </c>
      <c r="BM151" s="199" t="s">
        <v>514</v>
      </c>
    </row>
    <row r="152" s="2" customFormat="1">
      <c r="A152" s="36"/>
      <c r="B152" s="37"/>
      <c r="C152" s="36"/>
      <c r="D152" s="201" t="s">
        <v>143</v>
      </c>
      <c r="E152" s="36"/>
      <c r="F152" s="202" t="s">
        <v>515</v>
      </c>
      <c r="G152" s="36"/>
      <c r="H152" s="36"/>
      <c r="I152" s="123"/>
      <c r="J152" s="36"/>
      <c r="K152" s="36"/>
      <c r="L152" s="37"/>
      <c r="M152" s="203"/>
      <c r="N152" s="204"/>
      <c r="O152" s="75"/>
      <c r="P152" s="75"/>
      <c r="Q152" s="75"/>
      <c r="R152" s="75"/>
      <c r="S152" s="75"/>
      <c r="T152" s="7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7" t="s">
        <v>143</v>
      </c>
      <c r="AU152" s="17" t="s">
        <v>84</v>
      </c>
    </row>
    <row r="153" s="13" customFormat="1">
      <c r="A153" s="13"/>
      <c r="B153" s="205"/>
      <c r="C153" s="13"/>
      <c r="D153" s="201" t="s">
        <v>145</v>
      </c>
      <c r="E153" s="206" t="s">
        <v>1</v>
      </c>
      <c r="F153" s="207" t="s">
        <v>516</v>
      </c>
      <c r="G153" s="13"/>
      <c r="H153" s="208">
        <v>3.9729999999999999</v>
      </c>
      <c r="I153" s="209"/>
      <c r="J153" s="13"/>
      <c r="K153" s="13"/>
      <c r="L153" s="205"/>
      <c r="M153" s="210"/>
      <c r="N153" s="211"/>
      <c r="O153" s="211"/>
      <c r="P153" s="211"/>
      <c r="Q153" s="211"/>
      <c r="R153" s="211"/>
      <c r="S153" s="211"/>
      <c r="T153" s="21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6" t="s">
        <v>145</v>
      </c>
      <c r="AU153" s="206" t="s">
        <v>84</v>
      </c>
      <c r="AV153" s="13" t="s">
        <v>84</v>
      </c>
      <c r="AW153" s="13" t="s">
        <v>31</v>
      </c>
      <c r="AX153" s="13" t="s">
        <v>82</v>
      </c>
      <c r="AY153" s="206" t="s">
        <v>134</v>
      </c>
    </row>
    <row r="154" s="2" customFormat="1" ht="31" customHeight="1">
      <c r="A154" s="36"/>
      <c r="B154" s="187"/>
      <c r="C154" s="188" t="s">
        <v>179</v>
      </c>
      <c r="D154" s="188" t="s">
        <v>136</v>
      </c>
      <c r="E154" s="189" t="s">
        <v>216</v>
      </c>
      <c r="F154" s="190" t="s">
        <v>217</v>
      </c>
      <c r="G154" s="191" t="s">
        <v>139</v>
      </c>
      <c r="H154" s="192">
        <v>20.466999999999999</v>
      </c>
      <c r="I154" s="193"/>
      <c r="J154" s="194">
        <f>ROUND(I154*H154,2)</f>
        <v>0</v>
      </c>
      <c r="K154" s="190" t="s">
        <v>140</v>
      </c>
      <c r="L154" s="37"/>
      <c r="M154" s="195" t="s">
        <v>1</v>
      </c>
      <c r="N154" s="196" t="s">
        <v>39</v>
      </c>
      <c r="O154" s="75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9" t="s">
        <v>141</v>
      </c>
      <c r="AT154" s="199" t="s">
        <v>136</v>
      </c>
      <c r="AU154" s="199" t="s">
        <v>84</v>
      </c>
      <c r="AY154" s="17" t="s">
        <v>134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82</v>
      </c>
      <c r="BK154" s="200">
        <f>ROUND(I154*H154,2)</f>
        <v>0</v>
      </c>
      <c r="BL154" s="17" t="s">
        <v>141</v>
      </c>
      <c r="BM154" s="199" t="s">
        <v>517</v>
      </c>
    </row>
    <row r="155" s="2" customFormat="1">
      <c r="A155" s="36"/>
      <c r="B155" s="37"/>
      <c r="C155" s="36"/>
      <c r="D155" s="201" t="s">
        <v>143</v>
      </c>
      <c r="E155" s="36"/>
      <c r="F155" s="202" t="s">
        <v>219</v>
      </c>
      <c r="G155" s="36"/>
      <c r="H155" s="36"/>
      <c r="I155" s="123"/>
      <c r="J155" s="36"/>
      <c r="K155" s="36"/>
      <c r="L155" s="37"/>
      <c r="M155" s="203"/>
      <c r="N155" s="204"/>
      <c r="O155" s="75"/>
      <c r="P155" s="75"/>
      <c r="Q155" s="75"/>
      <c r="R155" s="75"/>
      <c r="S155" s="75"/>
      <c r="T155" s="7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7" t="s">
        <v>143</v>
      </c>
      <c r="AU155" s="17" t="s">
        <v>84</v>
      </c>
    </row>
    <row r="156" s="13" customFormat="1">
      <c r="A156" s="13"/>
      <c r="B156" s="205"/>
      <c r="C156" s="13"/>
      <c r="D156" s="201" t="s">
        <v>145</v>
      </c>
      <c r="E156" s="206" t="s">
        <v>1</v>
      </c>
      <c r="F156" s="207" t="s">
        <v>88</v>
      </c>
      <c r="G156" s="13"/>
      <c r="H156" s="208">
        <v>20.466999999999999</v>
      </c>
      <c r="I156" s="209"/>
      <c r="J156" s="13"/>
      <c r="K156" s="13"/>
      <c r="L156" s="205"/>
      <c r="M156" s="210"/>
      <c r="N156" s="211"/>
      <c r="O156" s="211"/>
      <c r="P156" s="211"/>
      <c r="Q156" s="211"/>
      <c r="R156" s="211"/>
      <c r="S156" s="211"/>
      <c r="T156" s="21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6" t="s">
        <v>145</v>
      </c>
      <c r="AU156" s="206" t="s">
        <v>84</v>
      </c>
      <c r="AV156" s="13" t="s">
        <v>84</v>
      </c>
      <c r="AW156" s="13" t="s">
        <v>31</v>
      </c>
      <c r="AX156" s="13" t="s">
        <v>82</v>
      </c>
      <c r="AY156" s="206" t="s">
        <v>134</v>
      </c>
    </row>
    <row r="157" s="12" customFormat="1" ht="22.8" customHeight="1">
      <c r="A157" s="12"/>
      <c r="B157" s="174"/>
      <c r="C157" s="12"/>
      <c r="D157" s="175" t="s">
        <v>73</v>
      </c>
      <c r="E157" s="185" t="s">
        <v>84</v>
      </c>
      <c r="F157" s="185" t="s">
        <v>221</v>
      </c>
      <c r="G157" s="12"/>
      <c r="H157" s="12"/>
      <c r="I157" s="177"/>
      <c r="J157" s="186">
        <f>BK157</f>
        <v>0</v>
      </c>
      <c r="K157" s="12"/>
      <c r="L157" s="174"/>
      <c r="M157" s="179"/>
      <c r="N157" s="180"/>
      <c r="O157" s="180"/>
      <c r="P157" s="181">
        <f>SUM(P158:P163)</f>
        <v>0</v>
      </c>
      <c r="Q157" s="180"/>
      <c r="R157" s="181">
        <f>SUM(R158:R163)</f>
        <v>0.40936648000000003</v>
      </c>
      <c r="S157" s="180"/>
      <c r="T157" s="182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75" t="s">
        <v>82</v>
      </c>
      <c r="AT157" s="183" t="s">
        <v>73</v>
      </c>
      <c r="AU157" s="183" t="s">
        <v>82</v>
      </c>
      <c r="AY157" s="175" t="s">
        <v>134</v>
      </c>
      <c r="BK157" s="184">
        <f>SUM(BK158:BK163)</f>
        <v>0</v>
      </c>
    </row>
    <row r="158" s="2" customFormat="1" ht="20.5" customHeight="1">
      <c r="A158" s="36"/>
      <c r="B158" s="187"/>
      <c r="C158" s="188" t="s">
        <v>186</v>
      </c>
      <c r="D158" s="188" t="s">
        <v>136</v>
      </c>
      <c r="E158" s="189" t="s">
        <v>234</v>
      </c>
      <c r="F158" s="190" t="s">
        <v>235</v>
      </c>
      <c r="G158" s="191" t="s">
        <v>182</v>
      </c>
      <c r="H158" s="192">
        <v>0.16600000000000001</v>
      </c>
      <c r="I158" s="193"/>
      <c r="J158" s="194">
        <f>ROUND(I158*H158,2)</f>
        <v>0</v>
      </c>
      <c r="K158" s="190" t="s">
        <v>140</v>
      </c>
      <c r="L158" s="37"/>
      <c r="M158" s="195" t="s">
        <v>1</v>
      </c>
      <c r="N158" s="196" t="s">
        <v>39</v>
      </c>
      <c r="O158" s="75"/>
      <c r="P158" s="197">
        <f>O158*H158</f>
        <v>0</v>
      </c>
      <c r="Q158" s="197">
        <v>2.45329</v>
      </c>
      <c r="R158" s="197">
        <f>Q158*H158</f>
        <v>0.40724614000000003</v>
      </c>
      <c r="S158" s="197">
        <v>0</v>
      </c>
      <c r="T158" s="19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9" t="s">
        <v>141</v>
      </c>
      <c r="AT158" s="199" t="s">
        <v>136</v>
      </c>
      <c r="AU158" s="199" t="s">
        <v>84</v>
      </c>
      <c r="AY158" s="17" t="s">
        <v>134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7" t="s">
        <v>82</v>
      </c>
      <c r="BK158" s="200">
        <f>ROUND(I158*H158,2)</f>
        <v>0</v>
      </c>
      <c r="BL158" s="17" t="s">
        <v>141</v>
      </c>
      <c r="BM158" s="199" t="s">
        <v>518</v>
      </c>
    </row>
    <row r="159" s="2" customFormat="1">
      <c r="A159" s="36"/>
      <c r="B159" s="37"/>
      <c r="C159" s="36"/>
      <c r="D159" s="201" t="s">
        <v>143</v>
      </c>
      <c r="E159" s="36"/>
      <c r="F159" s="202" t="s">
        <v>237</v>
      </c>
      <c r="G159" s="36"/>
      <c r="H159" s="36"/>
      <c r="I159" s="123"/>
      <c r="J159" s="36"/>
      <c r="K159" s="36"/>
      <c r="L159" s="37"/>
      <c r="M159" s="203"/>
      <c r="N159" s="204"/>
      <c r="O159" s="75"/>
      <c r="P159" s="75"/>
      <c r="Q159" s="75"/>
      <c r="R159" s="75"/>
      <c r="S159" s="75"/>
      <c r="T159" s="7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7" t="s">
        <v>143</v>
      </c>
      <c r="AU159" s="17" t="s">
        <v>84</v>
      </c>
    </row>
    <row r="160" s="13" customFormat="1">
      <c r="A160" s="13"/>
      <c r="B160" s="205"/>
      <c r="C160" s="13"/>
      <c r="D160" s="201" t="s">
        <v>145</v>
      </c>
      <c r="E160" s="206" t="s">
        <v>1</v>
      </c>
      <c r="F160" s="207" t="s">
        <v>226</v>
      </c>
      <c r="G160" s="13"/>
      <c r="H160" s="208">
        <v>0.16600000000000001</v>
      </c>
      <c r="I160" s="209"/>
      <c r="J160" s="13"/>
      <c r="K160" s="13"/>
      <c r="L160" s="205"/>
      <c r="M160" s="210"/>
      <c r="N160" s="211"/>
      <c r="O160" s="211"/>
      <c r="P160" s="211"/>
      <c r="Q160" s="211"/>
      <c r="R160" s="211"/>
      <c r="S160" s="211"/>
      <c r="T160" s="21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6" t="s">
        <v>145</v>
      </c>
      <c r="AU160" s="206" t="s">
        <v>84</v>
      </c>
      <c r="AV160" s="13" t="s">
        <v>84</v>
      </c>
      <c r="AW160" s="13" t="s">
        <v>31</v>
      </c>
      <c r="AX160" s="13" t="s">
        <v>82</v>
      </c>
      <c r="AY160" s="206" t="s">
        <v>134</v>
      </c>
    </row>
    <row r="161" s="2" customFormat="1" ht="20.5" customHeight="1">
      <c r="A161" s="36"/>
      <c r="B161" s="187"/>
      <c r="C161" s="188" t="s">
        <v>192</v>
      </c>
      <c r="D161" s="188" t="s">
        <v>136</v>
      </c>
      <c r="E161" s="189" t="s">
        <v>240</v>
      </c>
      <c r="F161" s="190" t="s">
        <v>241</v>
      </c>
      <c r="G161" s="191" t="s">
        <v>206</v>
      </c>
      <c r="H161" s="192">
        <v>0.002</v>
      </c>
      <c r="I161" s="193"/>
      <c r="J161" s="194">
        <f>ROUND(I161*H161,2)</f>
        <v>0</v>
      </c>
      <c r="K161" s="190" t="s">
        <v>140</v>
      </c>
      <c r="L161" s="37"/>
      <c r="M161" s="195" t="s">
        <v>1</v>
      </c>
      <c r="N161" s="196" t="s">
        <v>39</v>
      </c>
      <c r="O161" s="75"/>
      <c r="P161" s="197">
        <f>O161*H161</f>
        <v>0</v>
      </c>
      <c r="Q161" s="197">
        <v>1.0601700000000001</v>
      </c>
      <c r="R161" s="197">
        <f>Q161*H161</f>
        <v>0.0021203400000000001</v>
      </c>
      <c r="S161" s="197">
        <v>0</v>
      </c>
      <c r="T161" s="19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9" t="s">
        <v>141</v>
      </c>
      <c r="AT161" s="199" t="s">
        <v>136</v>
      </c>
      <c r="AU161" s="199" t="s">
        <v>84</v>
      </c>
      <c r="AY161" s="17" t="s">
        <v>134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82</v>
      </c>
      <c r="BK161" s="200">
        <f>ROUND(I161*H161,2)</f>
        <v>0</v>
      </c>
      <c r="BL161" s="17" t="s">
        <v>141</v>
      </c>
      <c r="BM161" s="199" t="s">
        <v>519</v>
      </c>
    </row>
    <row r="162" s="2" customFormat="1">
      <c r="A162" s="36"/>
      <c r="B162" s="37"/>
      <c r="C162" s="36"/>
      <c r="D162" s="201" t="s">
        <v>143</v>
      </c>
      <c r="E162" s="36"/>
      <c r="F162" s="202" t="s">
        <v>243</v>
      </c>
      <c r="G162" s="36"/>
      <c r="H162" s="36"/>
      <c r="I162" s="123"/>
      <c r="J162" s="36"/>
      <c r="K162" s="36"/>
      <c r="L162" s="37"/>
      <c r="M162" s="203"/>
      <c r="N162" s="204"/>
      <c r="O162" s="75"/>
      <c r="P162" s="75"/>
      <c r="Q162" s="75"/>
      <c r="R162" s="75"/>
      <c r="S162" s="75"/>
      <c r="T162" s="7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7" t="s">
        <v>143</v>
      </c>
      <c r="AU162" s="17" t="s">
        <v>84</v>
      </c>
    </row>
    <row r="163" s="13" customFormat="1">
      <c r="A163" s="13"/>
      <c r="B163" s="205"/>
      <c r="C163" s="13"/>
      <c r="D163" s="201" t="s">
        <v>145</v>
      </c>
      <c r="E163" s="206" t="s">
        <v>1</v>
      </c>
      <c r="F163" s="207" t="s">
        <v>520</v>
      </c>
      <c r="G163" s="13"/>
      <c r="H163" s="208">
        <v>0.002</v>
      </c>
      <c r="I163" s="209"/>
      <c r="J163" s="13"/>
      <c r="K163" s="13"/>
      <c r="L163" s="205"/>
      <c r="M163" s="210"/>
      <c r="N163" s="211"/>
      <c r="O163" s="211"/>
      <c r="P163" s="211"/>
      <c r="Q163" s="211"/>
      <c r="R163" s="211"/>
      <c r="S163" s="211"/>
      <c r="T163" s="21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6" t="s">
        <v>145</v>
      </c>
      <c r="AU163" s="206" t="s">
        <v>84</v>
      </c>
      <c r="AV163" s="13" t="s">
        <v>84</v>
      </c>
      <c r="AW163" s="13" t="s">
        <v>31</v>
      </c>
      <c r="AX163" s="13" t="s">
        <v>82</v>
      </c>
      <c r="AY163" s="206" t="s">
        <v>134</v>
      </c>
    </row>
    <row r="164" s="12" customFormat="1" ht="22.8" customHeight="1">
      <c r="A164" s="12"/>
      <c r="B164" s="174"/>
      <c r="C164" s="12"/>
      <c r="D164" s="175" t="s">
        <v>73</v>
      </c>
      <c r="E164" s="185" t="s">
        <v>152</v>
      </c>
      <c r="F164" s="185" t="s">
        <v>245</v>
      </c>
      <c r="G164" s="12"/>
      <c r="H164" s="12"/>
      <c r="I164" s="177"/>
      <c r="J164" s="186">
        <f>BK164</f>
        <v>0</v>
      </c>
      <c r="K164" s="12"/>
      <c r="L164" s="174"/>
      <c r="M164" s="179"/>
      <c r="N164" s="180"/>
      <c r="O164" s="180"/>
      <c r="P164" s="181">
        <f>SUM(P165:P186)</f>
        <v>0</v>
      </c>
      <c r="Q164" s="180"/>
      <c r="R164" s="181">
        <f>SUM(R165:R186)</f>
        <v>0.01261</v>
      </c>
      <c r="S164" s="180"/>
      <c r="T164" s="182">
        <f>SUM(T165:T186)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75" t="s">
        <v>82</v>
      </c>
      <c r="AT164" s="183" t="s">
        <v>73</v>
      </c>
      <c r="AU164" s="183" t="s">
        <v>82</v>
      </c>
      <c r="AY164" s="175" t="s">
        <v>134</v>
      </c>
      <c r="BK164" s="184">
        <f>SUM(BK165:BK186)</f>
        <v>0</v>
      </c>
    </row>
    <row r="165" s="2" customFormat="1" ht="20.5" customHeight="1">
      <c r="A165" s="36"/>
      <c r="B165" s="187"/>
      <c r="C165" s="188" t="s">
        <v>198</v>
      </c>
      <c r="D165" s="188" t="s">
        <v>136</v>
      </c>
      <c r="E165" s="189" t="s">
        <v>521</v>
      </c>
      <c r="F165" s="190" t="s">
        <v>522</v>
      </c>
      <c r="G165" s="191" t="s">
        <v>249</v>
      </c>
      <c r="H165" s="192">
        <v>1</v>
      </c>
      <c r="I165" s="193"/>
      <c r="J165" s="194">
        <f>ROUND(I165*H165,2)</f>
        <v>0</v>
      </c>
      <c r="K165" s="190" t="s">
        <v>1</v>
      </c>
      <c r="L165" s="37"/>
      <c r="M165" s="195" t="s">
        <v>1</v>
      </c>
      <c r="N165" s="196" t="s">
        <v>39</v>
      </c>
      <c r="O165" s="75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9" t="s">
        <v>141</v>
      </c>
      <c r="AT165" s="199" t="s">
        <v>136</v>
      </c>
      <c r="AU165" s="199" t="s">
        <v>84</v>
      </c>
      <c r="AY165" s="17" t="s">
        <v>134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82</v>
      </c>
      <c r="BK165" s="200">
        <f>ROUND(I165*H165,2)</f>
        <v>0</v>
      </c>
      <c r="BL165" s="17" t="s">
        <v>141</v>
      </c>
      <c r="BM165" s="199" t="s">
        <v>523</v>
      </c>
    </row>
    <row r="166" s="2" customFormat="1">
      <c r="A166" s="36"/>
      <c r="B166" s="37"/>
      <c r="C166" s="36"/>
      <c r="D166" s="201" t="s">
        <v>143</v>
      </c>
      <c r="E166" s="36"/>
      <c r="F166" s="202" t="s">
        <v>522</v>
      </c>
      <c r="G166" s="36"/>
      <c r="H166" s="36"/>
      <c r="I166" s="123"/>
      <c r="J166" s="36"/>
      <c r="K166" s="36"/>
      <c r="L166" s="37"/>
      <c r="M166" s="203"/>
      <c r="N166" s="204"/>
      <c r="O166" s="75"/>
      <c r="P166" s="75"/>
      <c r="Q166" s="75"/>
      <c r="R166" s="75"/>
      <c r="S166" s="75"/>
      <c r="T166" s="7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7" t="s">
        <v>143</v>
      </c>
      <c r="AU166" s="17" t="s">
        <v>84</v>
      </c>
    </row>
    <row r="167" s="2" customFormat="1" ht="31" customHeight="1">
      <c r="A167" s="36"/>
      <c r="B167" s="187"/>
      <c r="C167" s="188" t="s">
        <v>203</v>
      </c>
      <c r="D167" s="188" t="s">
        <v>136</v>
      </c>
      <c r="E167" s="189" t="s">
        <v>524</v>
      </c>
      <c r="F167" s="190" t="s">
        <v>525</v>
      </c>
      <c r="G167" s="191" t="s">
        <v>249</v>
      </c>
      <c r="H167" s="192">
        <v>2</v>
      </c>
      <c r="I167" s="193"/>
      <c r="J167" s="194">
        <f>ROUND(I167*H167,2)</f>
        <v>0</v>
      </c>
      <c r="K167" s="190" t="s">
        <v>1</v>
      </c>
      <c r="L167" s="37"/>
      <c r="M167" s="195" t="s">
        <v>1</v>
      </c>
      <c r="N167" s="196" t="s">
        <v>39</v>
      </c>
      <c r="O167" s="75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9" t="s">
        <v>141</v>
      </c>
      <c r="AT167" s="199" t="s">
        <v>136</v>
      </c>
      <c r="AU167" s="199" t="s">
        <v>84</v>
      </c>
      <c r="AY167" s="17" t="s">
        <v>134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82</v>
      </c>
      <c r="BK167" s="200">
        <f>ROUND(I167*H167,2)</f>
        <v>0</v>
      </c>
      <c r="BL167" s="17" t="s">
        <v>141</v>
      </c>
      <c r="BM167" s="199" t="s">
        <v>526</v>
      </c>
    </row>
    <row r="168" s="2" customFormat="1">
      <c r="A168" s="36"/>
      <c r="B168" s="37"/>
      <c r="C168" s="36"/>
      <c r="D168" s="201" t="s">
        <v>143</v>
      </c>
      <c r="E168" s="36"/>
      <c r="F168" s="202" t="s">
        <v>525</v>
      </c>
      <c r="G168" s="36"/>
      <c r="H168" s="36"/>
      <c r="I168" s="123"/>
      <c r="J168" s="36"/>
      <c r="K168" s="36"/>
      <c r="L168" s="37"/>
      <c r="M168" s="203"/>
      <c r="N168" s="204"/>
      <c r="O168" s="75"/>
      <c r="P168" s="75"/>
      <c r="Q168" s="75"/>
      <c r="R168" s="75"/>
      <c r="S168" s="75"/>
      <c r="T168" s="7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7" t="s">
        <v>143</v>
      </c>
      <c r="AU168" s="17" t="s">
        <v>84</v>
      </c>
    </row>
    <row r="169" s="2" customFormat="1" ht="31" customHeight="1">
      <c r="A169" s="36"/>
      <c r="B169" s="187"/>
      <c r="C169" s="188" t="s">
        <v>210</v>
      </c>
      <c r="D169" s="188" t="s">
        <v>136</v>
      </c>
      <c r="E169" s="189" t="s">
        <v>247</v>
      </c>
      <c r="F169" s="190" t="s">
        <v>248</v>
      </c>
      <c r="G169" s="191" t="s">
        <v>249</v>
      </c>
      <c r="H169" s="192">
        <v>1</v>
      </c>
      <c r="I169" s="193"/>
      <c r="J169" s="194">
        <f>ROUND(I169*H169,2)</f>
        <v>0</v>
      </c>
      <c r="K169" s="190" t="s">
        <v>140</v>
      </c>
      <c r="L169" s="37"/>
      <c r="M169" s="195" t="s">
        <v>1</v>
      </c>
      <c r="N169" s="196" t="s">
        <v>39</v>
      </c>
      <c r="O169" s="75"/>
      <c r="P169" s="197">
        <f>O169*H169</f>
        <v>0</v>
      </c>
      <c r="Q169" s="197">
        <v>0.0070200000000000002</v>
      </c>
      <c r="R169" s="197">
        <f>Q169*H169</f>
        <v>0.0070200000000000002</v>
      </c>
      <c r="S169" s="197">
        <v>0</v>
      </c>
      <c r="T169" s="19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9" t="s">
        <v>141</v>
      </c>
      <c r="AT169" s="199" t="s">
        <v>136</v>
      </c>
      <c r="AU169" s="199" t="s">
        <v>84</v>
      </c>
      <c r="AY169" s="17" t="s">
        <v>134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82</v>
      </c>
      <c r="BK169" s="200">
        <f>ROUND(I169*H169,2)</f>
        <v>0</v>
      </c>
      <c r="BL169" s="17" t="s">
        <v>141</v>
      </c>
      <c r="BM169" s="199" t="s">
        <v>527</v>
      </c>
    </row>
    <row r="170" s="2" customFormat="1">
      <c r="A170" s="36"/>
      <c r="B170" s="37"/>
      <c r="C170" s="36"/>
      <c r="D170" s="201" t="s">
        <v>143</v>
      </c>
      <c r="E170" s="36"/>
      <c r="F170" s="202" t="s">
        <v>251</v>
      </c>
      <c r="G170" s="36"/>
      <c r="H170" s="36"/>
      <c r="I170" s="123"/>
      <c r="J170" s="36"/>
      <c r="K170" s="36"/>
      <c r="L170" s="37"/>
      <c r="M170" s="203"/>
      <c r="N170" s="204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143</v>
      </c>
      <c r="AU170" s="17" t="s">
        <v>84</v>
      </c>
    </row>
    <row r="171" s="13" customFormat="1">
      <c r="A171" s="13"/>
      <c r="B171" s="205"/>
      <c r="C171" s="13"/>
      <c r="D171" s="201" t="s">
        <v>145</v>
      </c>
      <c r="E171" s="206" t="s">
        <v>1</v>
      </c>
      <c r="F171" s="207" t="s">
        <v>528</v>
      </c>
      <c r="G171" s="13"/>
      <c r="H171" s="208">
        <v>1</v>
      </c>
      <c r="I171" s="209"/>
      <c r="J171" s="13"/>
      <c r="K171" s="13"/>
      <c r="L171" s="205"/>
      <c r="M171" s="210"/>
      <c r="N171" s="211"/>
      <c r="O171" s="211"/>
      <c r="P171" s="211"/>
      <c r="Q171" s="211"/>
      <c r="R171" s="211"/>
      <c r="S171" s="211"/>
      <c r="T171" s="21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6" t="s">
        <v>145</v>
      </c>
      <c r="AU171" s="206" t="s">
        <v>84</v>
      </c>
      <c r="AV171" s="13" t="s">
        <v>84</v>
      </c>
      <c r="AW171" s="13" t="s">
        <v>31</v>
      </c>
      <c r="AX171" s="13" t="s">
        <v>74</v>
      </c>
      <c r="AY171" s="206" t="s">
        <v>134</v>
      </c>
    </row>
    <row r="172" s="14" customFormat="1">
      <c r="A172" s="14"/>
      <c r="B172" s="213"/>
      <c r="C172" s="14"/>
      <c r="D172" s="201" t="s">
        <v>145</v>
      </c>
      <c r="E172" s="214" t="s">
        <v>1</v>
      </c>
      <c r="F172" s="215" t="s">
        <v>255</v>
      </c>
      <c r="G172" s="14"/>
      <c r="H172" s="216">
        <v>1</v>
      </c>
      <c r="I172" s="217"/>
      <c r="J172" s="14"/>
      <c r="K172" s="14"/>
      <c r="L172" s="213"/>
      <c r="M172" s="218"/>
      <c r="N172" s="219"/>
      <c r="O172" s="219"/>
      <c r="P172" s="219"/>
      <c r="Q172" s="219"/>
      <c r="R172" s="219"/>
      <c r="S172" s="219"/>
      <c r="T172" s="22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14" t="s">
        <v>145</v>
      </c>
      <c r="AU172" s="214" t="s">
        <v>84</v>
      </c>
      <c r="AV172" s="14" t="s">
        <v>141</v>
      </c>
      <c r="AW172" s="14" t="s">
        <v>31</v>
      </c>
      <c r="AX172" s="14" t="s">
        <v>82</v>
      </c>
      <c r="AY172" s="214" t="s">
        <v>134</v>
      </c>
    </row>
    <row r="173" s="2" customFormat="1" ht="31" customHeight="1">
      <c r="A173" s="36"/>
      <c r="B173" s="187"/>
      <c r="C173" s="221" t="s">
        <v>215</v>
      </c>
      <c r="D173" s="221" t="s">
        <v>257</v>
      </c>
      <c r="E173" s="222" t="s">
        <v>262</v>
      </c>
      <c r="F173" s="223" t="s">
        <v>263</v>
      </c>
      <c r="G173" s="224" t="s">
        <v>249</v>
      </c>
      <c r="H173" s="225">
        <v>1</v>
      </c>
      <c r="I173" s="226"/>
      <c r="J173" s="227">
        <f>ROUND(I173*H173,2)</f>
        <v>0</v>
      </c>
      <c r="K173" s="223" t="s">
        <v>1</v>
      </c>
      <c r="L173" s="228"/>
      <c r="M173" s="229" t="s">
        <v>1</v>
      </c>
      <c r="N173" s="230" t="s">
        <v>39</v>
      </c>
      <c r="O173" s="75"/>
      <c r="P173" s="197">
        <f>O173*H173</f>
        <v>0</v>
      </c>
      <c r="Q173" s="197">
        <v>0.0055900000000000004</v>
      </c>
      <c r="R173" s="197">
        <f>Q173*H173</f>
        <v>0.0055900000000000004</v>
      </c>
      <c r="S173" s="197">
        <v>0</v>
      </c>
      <c r="T173" s="19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9" t="s">
        <v>179</v>
      </c>
      <c r="AT173" s="199" t="s">
        <v>257</v>
      </c>
      <c r="AU173" s="199" t="s">
        <v>84</v>
      </c>
      <c r="AY173" s="17" t="s">
        <v>134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7" t="s">
        <v>82</v>
      </c>
      <c r="BK173" s="200">
        <f>ROUND(I173*H173,2)</f>
        <v>0</v>
      </c>
      <c r="BL173" s="17" t="s">
        <v>141</v>
      </c>
      <c r="BM173" s="199" t="s">
        <v>529</v>
      </c>
    </row>
    <row r="174" s="2" customFormat="1">
      <c r="A174" s="36"/>
      <c r="B174" s="37"/>
      <c r="C174" s="36"/>
      <c r="D174" s="201" t="s">
        <v>143</v>
      </c>
      <c r="E174" s="36"/>
      <c r="F174" s="202" t="s">
        <v>263</v>
      </c>
      <c r="G174" s="36"/>
      <c r="H174" s="36"/>
      <c r="I174" s="123"/>
      <c r="J174" s="36"/>
      <c r="K174" s="36"/>
      <c r="L174" s="37"/>
      <c r="M174" s="203"/>
      <c r="N174" s="204"/>
      <c r="O174" s="75"/>
      <c r="P174" s="75"/>
      <c r="Q174" s="75"/>
      <c r="R174" s="75"/>
      <c r="S174" s="75"/>
      <c r="T174" s="7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7" t="s">
        <v>143</v>
      </c>
      <c r="AU174" s="17" t="s">
        <v>84</v>
      </c>
    </row>
    <row r="175" s="13" customFormat="1">
      <c r="A175" s="13"/>
      <c r="B175" s="205"/>
      <c r="C175" s="13"/>
      <c r="D175" s="201" t="s">
        <v>145</v>
      </c>
      <c r="E175" s="206" t="s">
        <v>1</v>
      </c>
      <c r="F175" s="207" t="s">
        <v>530</v>
      </c>
      <c r="G175" s="13"/>
      <c r="H175" s="208">
        <v>1</v>
      </c>
      <c r="I175" s="209"/>
      <c r="J175" s="13"/>
      <c r="K175" s="13"/>
      <c r="L175" s="205"/>
      <c r="M175" s="210"/>
      <c r="N175" s="211"/>
      <c r="O175" s="211"/>
      <c r="P175" s="211"/>
      <c r="Q175" s="211"/>
      <c r="R175" s="211"/>
      <c r="S175" s="211"/>
      <c r="T175" s="21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145</v>
      </c>
      <c r="AU175" s="206" t="s">
        <v>84</v>
      </c>
      <c r="AV175" s="13" t="s">
        <v>84</v>
      </c>
      <c r="AW175" s="13" t="s">
        <v>31</v>
      </c>
      <c r="AX175" s="13" t="s">
        <v>82</v>
      </c>
      <c r="AY175" s="206" t="s">
        <v>134</v>
      </c>
    </row>
    <row r="176" s="2" customFormat="1" ht="20.5" customHeight="1">
      <c r="A176" s="36"/>
      <c r="B176" s="187"/>
      <c r="C176" s="188" t="s">
        <v>8</v>
      </c>
      <c r="D176" s="188" t="s">
        <v>136</v>
      </c>
      <c r="E176" s="189" t="s">
        <v>531</v>
      </c>
      <c r="F176" s="190" t="s">
        <v>532</v>
      </c>
      <c r="G176" s="191" t="s">
        <v>249</v>
      </c>
      <c r="H176" s="192">
        <v>1</v>
      </c>
      <c r="I176" s="193"/>
      <c r="J176" s="194">
        <f>ROUND(I176*H176,2)</f>
        <v>0</v>
      </c>
      <c r="K176" s="190" t="s">
        <v>140</v>
      </c>
      <c r="L176" s="37"/>
      <c r="M176" s="195" t="s">
        <v>1</v>
      </c>
      <c r="N176" s="196" t="s">
        <v>39</v>
      </c>
      <c r="O176" s="75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9" t="s">
        <v>141</v>
      </c>
      <c r="AT176" s="199" t="s">
        <v>136</v>
      </c>
      <c r="AU176" s="199" t="s">
        <v>84</v>
      </c>
      <c r="AY176" s="17" t="s">
        <v>134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82</v>
      </c>
      <c r="BK176" s="200">
        <f>ROUND(I176*H176,2)</f>
        <v>0</v>
      </c>
      <c r="BL176" s="17" t="s">
        <v>141</v>
      </c>
      <c r="BM176" s="199" t="s">
        <v>533</v>
      </c>
    </row>
    <row r="177" s="2" customFormat="1">
      <c r="A177" s="36"/>
      <c r="B177" s="37"/>
      <c r="C177" s="36"/>
      <c r="D177" s="201" t="s">
        <v>143</v>
      </c>
      <c r="E177" s="36"/>
      <c r="F177" s="202" t="s">
        <v>534</v>
      </c>
      <c r="G177" s="36"/>
      <c r="H177" s="36"/>
      <c r="I177" s="123"/>
      <c r="J177" s="36"/>
      <c r="K177" s="36"/>
      <c r="L177" s="37"/>
      <c r="M177" s="203"/>
      <c r="N177" s="204"/>
      <c r="O177" s="75"/>
      <c r="P177" s="75"/>
      <c r="Q177" s="75"/>
      <c r="R177" s="75"/>
      <c r="S177" s="75"/>
      <c r="T177" s="7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7" t="s">
        <v>143</v>
      </c>
      <c r="AU177" s="17" t="s">
        <v>84</v>
      </c>
    </row>
    <row r="178" s="2" customFormat="1" ht="52" customHeight="1">
      <c r="A178" s="36"/>
      <c r="B178" s="187"/>
      <c r="C178" s="221" t="s">
        <v>227</v>
      </c>
      <c r="D178" s="221" t="s">
        <v>257</v>
      </c>
      <c r="E178" s="222" t="s">
        <v>282</v>
      </c>
      <c r="F178" s="223" t="s">
        <v>535</v>
      </c>
      <c r="G178" s="224" t="s">
        <v>249</v>
      </c>
      <c r="H178" s="225">
        <v>1</v>
      </c>
      <c r="I178" s="226"/>
      <c r="J178" s="227">
        <f>ROUND(I178*H178,2)</f>
        <v>0</v>
      </c>
      <c r="K178" s="223" t="s">
        <v>1</v>
      </c>
      <c r="L178" s="228"/>
      <c r="M178" s="229" t="s">
        <v>1</v>
      </c>
      <c r="N178" s="230" t="s">
        <v>39</v>
      </c>
      <c r="O178" s="75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9" t="s">
        <v>179</v>
      </c>
      <c r="AT178" s="199" t="s">
        <v>257</v>
      </c>
      <c r="AU178" s="199" t="s">
        <v>84</v>
      </c>
      <c r="AY178" s="17" t="s">
        <v>134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7" t="s">
        <v>82</v>
      </c>
      <c r="BK178" s="200">
        <f>ROUND(I178*H178,2)</f>
        <v>0</v>
      </c>
      <c r="BL178" s="17" t="s">
        <v>141</v>
      </c>
      <c r="BM178" s="199" t="s">
        <v>536</v>
      </c>
    </row>
    <row r="179" s="2" customFormat="1">
      <c r="A179" s="36"/>
      <c r="B179" s="37"/>
      <c r="C179" s="36"/>
      <c r="D179" s="201" t="s">
        <v>143</v>
      </c>
      <c r="E179" s="36"/>
      <c r="F179" s="202" t="s">
        <v>283</v>
      </c>
      <c r="G179" s="36"/>
      <c r="H179" s="36"/>
      <c r="I179" s="123"/>
      <c r="J179" s="36"/>
      <c r="K179" s="36"/>
      <c r="L179" s="37"/>
      <c r="M179" s="203"/>
      <c r="N179" s="204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143</v>
      </c>
      <c r="AU179" s="17" t="s">
        <v>84</v>
      </c>
    </row>
    <row r="180" s="13" customFormat="1">
      <c r="A180" s="13"/>
      <c r="B180" s="205"/>
      <c r="C180" s="13"/>
      <c r="D180" s="201" t="s">
        <v>145</v>
      </c>
      <c r="E180" s="206" t="s">
        <v>1</v>
      </c>
      <c r="F180" s="207" t="s">
        <v>82</v>
      </c>
      <c r="G180" s="13"/>
      <c r="H180" s="208">
        <v>1</v>
      </c>
      <c r="I180" s="209"/>
      <c r="J180" s="13"/>
      <c r="K180" s="13"/>
      <c r="L180" s="205"/>
      <c r="M180" s="210"/>
      <c r="N180" s="211"/>
      <c r="O180" s="211"/>
      <c r="P180" s="211"/>
      <c r="Q180" s="211"/>
      <c r="R180" s="211"/>
      <c r="S180" s="211"/>
      <c r="T180" s="21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6" t="s">
        <v>145</v>
      </c>
      <c r="AU180" s="206" t="s">
        <v>84</v>
      </c>
      <c r="AV180" s="13" t="s">
        <v>84</v>
      </c>
      <c r="AW180" s="13" t="s">
        <v>31</v>
      </c>
      <c r="AX180" s="13" t="s">
        <v>82</v>
      </c>
      <c r="AY180" s="206" t="s">
        <v>134</v>
      </c>
    </row>
    <row r="181" s="2" customFormat="1" ht="31" customHeight="1">
      <c r="A181" s="36"/>
      <c r="B181" s="187"/>
      <c r="C181" s="188" t="s">
        <v>233</v>
      </c>
      <c r="D181" s="188" t="s">
        <v>136</v>
      </c>
      <c r="E181" s="189" t="s">
        <v>537</v>
      </c>
      <c r="F181" s="190" t="s">
        <v>538</v>
      </c>
      <c r="G181" s="191" t="s">
        <v>176</v>
      </c>
      <c r="H181" s="192">
        <v>2.3300000000000001</v>
      </c>
      <c r="I181" s="193"/>
      <c r="J181" s="194">
        <f>ROUND(I181*H181,2)</f>
        <v>0</v>
      </c>
      <c r="K181" s="190" t="s">
        <v>140</v>
      </c>
      <c r="L181" s="37"/>
      <c r="M181" s="195" t="s">
        <v>1</v>
      </c>
      <c r="N181" s="196" t="s">
        <v>39</v>
      </c>
      <c r="O181" s="75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9" t="s">
        <v>141</v>
      </c>
      <c r="AT181" s="199" t="s">
        <v>136</v>
      </c>
      <c r="AU181" s="199" t="s">
        <v>84</v>
      </c>
      <c r="AY181" s="17" t="s">
        <v>134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82</v>
      </c>
      <c r="BK181" s="200">
        <f>ROUND(I181*H181,2)</f>
        <v>0</v>
      </c>
      <c r="BL181" s="17" t="s">
        <v>141</v>
      </c>
      <c r="BM181" s="199" t="s">
        <v>539</v>
      </c>
    </row>
    <row r="182" s="2" customFormat="1">
      <c r="A182" s="36"/>
      <c r="B182" s="37"/>
      <c r="C182" s="36"/>
      <c r="D182" s="201" t="s">
        <v>143</v>
      </c>
      <c r="E182" s="36"/>
      <c r="F182" s="202" t="s">
        <v>540</v>
      </c>
      <c r="G182" s="36"/>
      <c r="H182" s="36"/>
      <c r="I182" s="123"/>
      <c r="J182" s="36"/>
      <c r="K182" s="36"/>
      <c r="L182" s="37"/>
      <c r="M182" s="203"/>
      <c r="N182" s="204"/>
      <c r="O182" s="75"/>
      <c r="P182" s="75"/>
      <c r="Q182" s="75"/>
      <c r="R182" s="75"/>
      <c r="S182" s="75"/>
      <c r="T182" s="7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7" t="s">
        <v>143</v>
      </c>
      <c r="AU182" s="17" t="s">
        <v>84</v>
      </c>
    </row>
    <row r="183" s="13" customFormat="1">
      <c r="A183" s="13"/>
      <c r="B183" s="205"/>
      <c r="C183" s="13"/>
      <c r="D183" s="201" t="s">
        <v>145</v>
      </c>
      <c r="E183" s="206" t="s">
        <v>1</v>
      </c>
      <c r="F183" s="207" t="s">
        <v>541</v>
      </c>
      <c r="G183" s="13"/>
      <c r="H183" s="208">
        <v>2.3300000000000001</v>
      </c>
      <c r="I183" s="209"/>
      <c r="J183" s="13"/>
      <c r="K183" s="13"/>
      <c r="L183" s="205"/>
      <c r="M183" s="210"/>
      <c r="N183" s="211"/>
      <c r="O183" s="211"/>
      <c r="P183" s="211"/>
      <c r="Q183" s="211"/>
      <c r="R183" s="211"/>
      <c r="S183" s="211"/>
      <c r="T183" s="21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06" t="s">
        <v>145</v>
      </c>
      <c r="AU183" s="206" t="s">
        <v>84</v>
      </c>
      <c r="AV183" s="13" t="s">
        <v>84</v>
      </c>
      <c r="AW183" s="13" t="s">
        <v>31</v>
      </c>
      <c r="AX183" s="13" t="s">
        <v>82</v>
      </c>
      <c r="AY183" s="206" t="s">
        <v>134</v>
      </c>
    </row>
    <row r="184" s="2" customFormat="1" ht="20.5" customHeight="1">
      <c r="A184" s="36"/>
      <c r="B184" s="187"/>
      <c r="C184" s="188" t="s">
        <v>239</v>
      </c>
      <c r="D184" s="188" t="s">
        <v>136</v>
      </c>
      <c r="E184" s="189" t="s">
        <v>316</v>
      </c>
      <c r="F184" s="190" t="s">
        <v>317</v>
      </c>
      <c r="G184" s="191" t="s">
        <v>176</v>
      </c>
      <c r="H184" s="192">
        <v>6.9900000000000002</v>
      </c>
      <c r="I184" s="193"/>
      <c r="J184" s="194">
        <f>ROUND(I184*H184,2)</f>
        <v>0</v>
      </c>
      <c r="K184" s="190" t="s">
        <v>140</v>
      </c>
      <c r="L184" s="37"/>
      <c r="M184" s="195" t="s">
        <v>1</v>
      </c>
      <c r="N184" s="196" t="s">
        <v>39</v>
      </c>
      <c r="O184" s="75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9" t="s">
        <v>141</v>
      </c>
      <c r="AT184" s="199" t="s">
        <v>136</v>
      </c>
      <c r="AU184" s="199" t="s">
        <v>84</v>
      </c>
      <c r="AY184" s="17" t="s">
        <v>134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7" t="s">
        <v>82</v>
      </c>
      <c r="BK184" s="200">
        <f>ROUND(I184*H184,2)</f>
        <v>0</v>
      </c>
      <c r="BL184" s="17" t="s">
        <v>141</v>
      </c>
      <c r="BM184" s="199" t="s">
        <v>542</v>
      </c>
    </row>
    <row r="185" s="2" customFormat="1">
      <c r="A185" s="36"/>
      <c r="B185" s="37"/>
      <c r="C185" s="36"/>
      <c r="D185" s="201" t="s">
        <v>143</v>
      </c>
      <c r="E185" s="36"/>
      <c r="F185" s="202" t="s">
        <v>319</v>
      </c>
      <c r="G185" s="36"/>
      <c r="H185" s="36"/>
      <c r="I185" s="123"/>
      <c r="J185" s="36"/>
      <c r="K185" s="36"/>
      <c r="L185" s="37"/>
      <c r="M185" s="203"/>
      <c r="N185" s="204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143</v>
      </c>
      <c r="AU185" s="17" t="s">
        <v>84</v>
      </c>
    </row>
    <row r="186" s="13" customFormat="1">
      <c r="A186" s="13"/>
      <c r="B186" s="205"/>
      <c r="C186" s="13"/>
      <c r="D186" s="201" t="s">
        <v>145</v>
      </c>
      <c r="E186" s="206" t="s">
        <v>1</v>
      </c>
      <c r="F186" s="207" t="s">
        <v>543</v>
      </c>
      <c r="G186" s="13"/>
      <c r="H186" s="208">
        <v>6.9900000000000002</v>
      </c>
      <c r="I186" s="209"/>
      <c r="J186" s="13"/>
      <c r="K186" s="13"/>
      <c r="L186" s="205"/>
      <c r="M186" s="210"/>
      <c r="N186" s="211"/>
      <c r="O186" s="211"/>
      <c r="P186" s="211"/>
      <c r="Q186" s="211"/>
      <c r="R186" s="211"/>
      <c r="S186" s="211"/>
      <c r="T186" s="21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6" t="s">
        <v>145</v>
      </c>
      <c r="AU186" s="206" t="s">
        <v>84</v>
      </c>
      <c r="AV186" s="13" t="s">
        <v>84</v>
      </c>
      <c r="AW186" s="13" t="s">
        <v>31</v>
      </c>
      <c r="AX186" s="13" t="s">
        <v>82</v>
      </c>
      <c r="AY186" s="206" t="s">
        <v>134</v>
      </c>
    </row>
    <row r="187" s="12" customFormat="1" ht="22.8" customHeight="1">
      <c r="A187" s="12"/>
      <c r="B187" s="174"/>
      <c r="C187" s="12"/>
      <c r="D187" s="175" t="s">
        <v>73</v>
      </c>
      <c r="E187" s="185" t="s">
        <v>161</v>
      </c>
      <c r="F187" s="185" t="s">
        <v>325</v>
      </c>
      <c r="G187" s="12"/>
      <c r="H187" s="12"/>
      <c r="I187" s="177"/>
      <c r="J187" s="186">
        <f>BK187</f>
        <v>0</v>
      </c>
      <c r="K187" s="12"/>
      <c r="L187" s="174"/>
      <c r="M187" s="179"/>
      <c r="N187" s="180"/>
      <c r="O187" s="180"/>
      <c r="P187" s="181">
        <f>SUM(P188:P199)</f>
        <v>0</v>
      </c>
      <c r="Q187" s="180"/>
      <c r="R187" s="181">
        <f>SUM(R188:R199)</f>
        <v>4.0609960000000003</v>
      </c>
      <c r="S187" s="180"/>
      <c r="T187" s="182">
        <f>SUM(T188:T199)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75" t="s">
        <v>82</v>
      </c>
      <c r="AT187" s="183" t="s">
        <v>73</v>
      </c>
      <c r="AU187" s="183" t="s">
        <v>82</v>
      </c>
      <c r="AY187" s="175" t="s">
        <v>134</v>
      </c>
      <c r="BK187" s="184">
        <f>SUM(BK188:BK199)</f>
        <v>0</v>
      </c>
    </row>
    <row r="188" s="2" customFormat="1" ht="20.5" customHeight="1">
      <c r="A188" s="36"/>
      <c r="B188" s="187"/>
      <c r="C188" s="188" t="s">
        <v>246</v>
      </c>
      <c r="D188" s="188" t="s">
        <v>136</v>
      </c>
      <c r="E188" s="189" t="s">
        <v>544</v>
      </c>
      <c r="F188" s="190" t="s">
        <v>545</v>
      </c>
      <c r="G188" s="191" t="s">
        <v>139</v>
      </c>
      <c r="H188" s="192">
        <v>18.751999999999999</v>
      </c>
      <c r="I188" s="193"/>
      <c r="J188" s="194">
        <f>ROUND(I188*H188,2)</f>
        <v>0</v>
      </c>
      <c r="K188" s="190" t="s">
        <v>140</v>
      </c>
      <c r="L188" s="37"/>
      <c r="M188" s="195" t="s">
        <v>1</v>
      </c>
      <c r="N188" s="196" t="s">
        <v>39</v>
      </c>
      <c r="O188" s="75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9" t="s">
        <v>141</v>
      </c>
      <c r="AT188" s="199" t="s">
        <v>136</v>
      </c>
      <c r="AU188" s="199" t="s">
        <v>84</v>
      </c>
      <c r="AY188" s="17" t="s">
        <v>134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7" t="s">
        <v>82</v>
      </c>
      <c r="BK188" s="200">
        <f>ROUND(I188*H188,2)</f>
        <v>0</v>
      </c>
      <c r="BL188" s="17" t="s">
        <v>141</v>
      </c>
      <c r="BM188" s="199" t="s">
        <v>546</v>
      </c>
    </row>
    <row r="189" s="2" customFormat="1">
      <c r="A189" s="36"/>
      <c r="B189" s="37"/>
      <c r="C189" s="36"/>
      <c r="D189" s="201" t="s">
        <v>143</v>
      </c>
      <c r="E189" s="36"/>
      <c r="F189" s="202" t="s">
        <v>547</v>
      </c>
      <c r="G189" s="36"/>
      <c r="H189" s="36"/>
      <c r="I189" s="123"/>
      <c r="J189" s="36"/>
      <c r="K189" s="36"/>
      <c r="L189" s="37"/>
      <c r="M189" s="203"/>
      <c r="N189" s="204"/>
      <c r="O189" s="75"/>
      <c r="P189" s="75"/>
      <c r="Q189" s="75"/>
      <c r="R189" s="75"/>
      <c r="S189" s="75"/>
      <c r="T189" s="7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143</v>
      </c>
      <c r="AU189" s="17" t="s">
        <v>84</v>
      </c>
    </row>
    <row r="190" s="13" customFormat="1">
      <c r="A190" s="13"/>
      <c r="B190" s="205"/>
      <c r="C190" s="13"/>
      <c r="D190" s="201" t="s">
        <v>145</v>
      </c>
      <c r="E190" s="206" t="s">
        <v>1</v>
      </c>
      <c r="F190" s="207" t="s">
        <v>481</v>
      </c>
      <c r="G190" s="13"/>
      <c r="H190" s="208">
        <v>18.751999999999999</v>
      </c>
      <c r="I190" s="209"/>
      <c r="J190" s="13"/>
      <c r="K190" s="13"/>
      <c r="L190" s="205"/>
      <c r="M190" s="210"/>
      <c r="N190" s="211"/>
      <c r="O190" s="211"/>
      <c r="P190" s="211"/>
      <c r="Q190" s="211"/>
      <c r="R190" s="211"/>
      <c r="S190" s="211"/>
      <c r="T190" s="21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6" t="s">
        <v>145</v>
      </c>
      <c r="AU190" s="206" t="s">
        <v>84</v>
      </c>
      <c r="AV190" s="13" t="s">
        <v>84</v>
      </c>
      <c r="AW190" s="13" t="s">
        <v>31</v>
      </c>
      <c r="AX190" s="13" t="s">
        <v>82</v>
      </c>
      <c r="AY190" s="206" t="s">
        <v>134</v>
      </c>
    </row>
    <row r="191" s="2" customFormat="1" ht="20.5" customHeight="1">
      <c r="A191" s="36"/>
      <c r="B191" s="187"/>
      <c r="C191" s="188" t="s">
        <v>256</v>
      </c>
      <c r="D191" s="188" t="s">
        <v>136</v>
      </c>
      <c r="E191" s="189" t="s">
        <v>548</v>
      </c>
      <c r="F191" s="190" t="s">
        <v>549</v>
      </c>
      <c r="G191" s="191" t="s">
        <v>139</v>
      </c>
      <c r="H191" s="192">
        <v>18.751999999999999</v>
      </c>
      <c r="I191" s="193"/>
      <c r="J191" s="194">
        <f>ROUND(I191*H191,2)</f>
        <v>0</v>
      </c>
      <c r="K191" s="190" t="s">
        <v>140</v>
      </c>
      <c r="L191" s="37"/>
      <c r="M191" s="195" t="s">
        <v>1</v>
      </c>
      <c r="N191" s="196" t="s">
        <v>39</v>
      </c>
      <c r="O191" s="75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9" t="s">
        <v>141</v>
      </c>
      <c r="AT191" s="199" t="s">
        <v>136</v>
      </c>
      <c r="AU191" s="199" t="s">
        <v>84</v>
      </c>
      <c r="AY191" s="17" t="s">
        <v>134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7" t="s">
        <v>82</v>
      </c>
      <c r="BK191" s="200">
        <f>ROUND(I191*H191,2)</f>
        <v>0</v>
      </c>
      <c r="BL191" s="17" t="s">
        <v>141</v>
      </c>
      <c r="BM191" s="199" t="s">
        <v>550</v>
      </c>
    </row>
    <row r="192" s="2" customFormat="1">
      <c r="A192" s="36"/>
      <c r="B192" s="37"/>
      <c r="C192" s="36"/>
      <c r="D192" s="201" t="s">
        <v>143</v>
      </c>
      <c r="E192" s="36"/>
      <c r="F192" s="202" t="s">
        <v>551</v>
      </c>
      <c r="G192" s="36"/>
      <c r="H192" s="36"/>
      <c r="I192" s="123"/>
      <c r="J192" s="36"/>
      <c r="K192" s="36"/>
      <c r="L192" s="37"/>
      <c r="M192" s="203"/>
      <c r="N192" s="204"/>
      <c r="O192" s="75"/>
      <c r="P192" s="75"/>
      <c r="Q192" s="75"/>
      <c r="R192" s="75"/>
      <c r="S192" s="75"/>
      <c r="T192" s="7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7" t="s">
        <v>143</v>
      </c>
      <c r="AU192" s="17" t="s">
        <v>84</v>
      </c>
    </row>
    <row r="193" s="13" customFormat="1">
      <c r="A193" s="13"/>
      <c r="B193" s="205"/>
      <c r="C193" s="13"/>
      <c r="D193" s="201" t="s">
        <v>145</v>
      </c>
      <c r="E193" s="206" t="s">
        <v>481</v>
      </c>
      <c r="F193" s="207" t="s">
        <v>552</v>
      </c>
      <c r="G193" s="13"/>
      <c r="H193" s="208">
        <v>18.751999999999999</v>
      </c>
      <c r="I193" s="209"/>
      <c r="J193" s="13"/>
      <c r="K193" s="13"/>
      <c r="L193" s="205"/>
      <c r="M193" s="210"/>
      <c r="N193" s="211"/>
      <c r="O193" s="211"/>
      <c r="P193" s="211"/>
      <c r="Q193" s="211"/>
      <c r="R193" s="211"/>
      <c r="S193" s="211"/>
      <c r="T193" s="21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6" t="s">
        <v>145</v>
      </c>
      <c r="AU193" s="206" t="s">
        <v>84</v>
      </c>
      <c r="AV193" s="13" t="s">
        <v>84</v>
      </c>
      <c r="AW193" s="13" t="s">
        <v>31</v>
      </c>
      <c r="AX193" s="13" t="s">
        <v>82</v>
      </c>
      <c r="AY193" s="206" t="s">
        <v>134</v>
      </c>
    </row>
    <row r="194" s="2" customFormat="1" ht="31" customHeight="1">
      <c r="A194" s="36"/>
      <c r="B194" s="187"/>
      <c r="C194" s="188" t="s">
        <v>7</v>
      </c>
      <c r="D194" s="188" t="s">
        <v>136</v>
      </c>
      <c r="E194" s="189" t="s">
        <v>344</v>
      </c>
      <c r="F194" s="190" t="s">
        <v>345</v>
      </c>
      <c r="G194" s="191" t="s">
        <v>139</v>
      </c>
      <c r="H194" s="192">
        <v>18.751999999999999</v>
      </c>
      <c r="I194" s="193"/>
      <c r="J194" s="194">
        <f>ROUND(I194*H194,2)</f>
        <v>0</v>
      </c>
      <c r="K194" s="190" t="s">
        <v>140</v>
      </c>
      <c r="L194" s="37"/>
      <c r="M194" s="195" t="s">
        <v>1</v>
      </c>
      <c r="N194" s="196" t="s">
        <v>39</v>
      </c>
      <c r="O194" s="75"/>
      <c r="P194" s="197">
        <f>O194*H194</f>
        <v>0</v>
      </c>
      <c r="Q194" s="197">
        <v>0.084250000000000005</v>
      </c>
      <c r="R194" s="197">
        <f>Q194*H194</f>
        <v>1.5798559999999999</v>
      </c>
      <c r="S194" s="197">
        <v>0</v>
      </c>
      <c r="T194" s="19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9" t="s">
        <v>141</v>
      </c>
      <c r="AT194" s="199" t="s">
        <v>136</v>
      </c>
      <c r="AU194" s="199" t="s">
        <v>84</v>
      </c>
      <c r="AY194" s="17" t="s">
        <v>134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82</v>
      </c>
      <c r="BK194" s="200">
        <f>ROUND(I194*H194,2)</f>
        <v>0</v>
      </c>
      <c r="BL194" s="17" t="s">
        <v>141</v>
      </c>
      <c r="BM194" s="199" t="s">
        <v>553</v>
      </c>
    </row>
    <row r="195" s="2" customFormat="1">
      <c r="A195" s="36"/>
      <c r="B195" s="37"/>
      <c r="C195" s="36"/>
      <c r="D195" s="201" t="s">
        <v>143</v>
      </c>
      <c r="E195" s="36"/>
      <c r="F195" s="202" t="s">
        <v>347</v>
      </c>
      <c r="G195" s="36"/>
      <c r="H195" s="36"/>
      <c r="I195" s="123"/>
      <c r="J195" s="36"/>
      <c r="K195" s="36"/>
      <c r="L195" s="37"/>
      <c r="M195" s="203"/>
      <c r="N195" s="204"/>
      <c r="O195" s="75"/>
      <c r="P195" s="75"/>
      <c r="Q195" s="75"/>
      <c r="R195" s="75"/>
      <c r="S195" s="75"/>
      <c r="T195" s="7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7" t="s">
        <v>143</v>
      </c>
      <c r="AU195" s="17" t="s">
        <v>84</v>
      </c>
    </row>
    <row r="196" s="13" customFormat="1">
      <c r="A196" s="13"/>
      <c r="B196" s="205"/>
      <c r="C196" s="13"/>
      <c r="D196" s="201" t="s">
        <v>145</v>
      </c>
      <c r="E196" s="206" t="s">
        <v>1</v>
      </c>
      <c r="F196" s="207" t="s">
        <v>481</v>
      </c>
      <c r="G196" s="13"/>
      <c r="H196" s="208">
        <v>18.751999999999999</v>
      </c>
      <c r="I196" s="209"/>
      <c r="J196" s="13"/>
      <c r="K196" s="13"/>
      <c r="L196" s="205"/>
      <c r="M196" s="210"/>
      <c r="N196" s="211"/>
      <c r="O196" s="211"/>
      <c r="P196" s="211"/>
      <c r="Q196" s="211"/>
      <c r="R196" s="211"/>
      <c r="S196" s="211"/>
      <c r="T196" s="21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6" t="s">
        <v>145</v>
      </c>
      <c r="AU196" s="206" t="s">
        <v>84</v>
      </c>
      <c r="AV196" s="13" t="s">
        <v>84</v>
      </c>
      <c r="AW196" s="13" t="s">
        <v>31</v>
      </c>
      <c r="AX196" s="13" t="s">
        <v>82</v>
      </c>
      <c r="AY196" s="206" t="s">
        <v>134</v>
      </c>
    </row>
    <row r="197" s="2" customFormat="1" ht="20.5" customHeight="1">
      <c r="A197" s="36"/>
      <c r="B197" s="187"/>
      <c r="C197" s="221" t="s">
        <v>266</v>
      </c>
      <c r="D197" s="221" t="s">
        <v>257</v>
      </c>
      <c r="E197" s="222" t="s">
        <v>554</v>
      </c>
      <c r="F197" s="223" t="s">
        <v>555</v>
      </c>
      <c r="G197" s="224" t="s">
        <v>139</v>
      </c>
      <c r="H197" s="225">
        <v>18.940000000000001</v>
      </c>
      <c r="I197" s="226"/>
      <c r="J197" s="227">
        <f>ROUND(I197*H197,2)</f>
        <v>0</v>
      </c>
      <c r="K197" s="223" t="s">
        <v>140</v>
      </c>
      <c r="L197" s="228"/>
      <c r="M197" s="229" t="s">
        <v>1</v>
      </c>
      <c r="N197" s="230" t="s">
        <v>39</v>
      </c>
      <c r="O197" s="75"/>
      <c r="P197" s="197">
        <f>O197*H197</f>
        <v>0</v>
      </c>
      <c r="Q197" s="197">
        <v>0.13100000000000001</v>
      </c>
      <c r="R197" s="197">
        <f>Q197*H197</f>
        <v>2.4811400000000003</v>
      </c>
      <c r="S197" s="197">
        <v>0</v>
      </c>
      <c r="T197" s="19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9" t="s">
        <v>179</v>
      </c>
      <c r="AT197" s="199" t="s">
        <v>257</v>
      </c>
      <c r="AU197" s="199" t="s">
        <v>84</v>
      </c>
      <c r="AY197" s="17" t="s">
        <v>134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7" t="s">
        <v>82</v>
      </c>
      <c r="BK197" s="200">
        <f>ROUND(I197*H197,2)</f>
        <v>0</v>
      </c>
      <c r="BL197" s="17" t="s">
        <v>141</v>
      </c>
      <c r="BM197" s="199" t="s">
        <v>556</v>
      </c>
    </row>
    <row r="198" s="2" customFormat="1">
      <c r="A198" s="36"/>
      <c r="B198" s="37"/>
      <c r="C198" s="36"/>
      <c r="D198" s="201" t="s">
        <v>143</v>
      </c>
      <c r="E198" s="36"/>
      <c r="F198" s="202" t="s">
        <v>555</v>
      </c>
      <c r="G198" s="36"/>
      <c r="H198" s="36"/>
      <c r="I198" s="123"/>
      <c r="J198" s="36"/>
      <c r="K198" s="36"/>
      <c r="L198" s="37"/>
      <c r="M198" s="203"/>
      <c r="N198" s="204"/>
      <c r="O198" s="75"/>
      <c r="P198" s="75"/>
      <c r="Q198" s="75"/>
      <c r="R198" s="75"/>
      <c r="S198" s="75"/>
      <c r="T198" s="7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7" t="s">
        <v>143</v>
      </c>
      <c r="AU198" s="17" t="s">
        <v>84</v>
      </c>
    </row>
    <row r="199" s="13" customFormat="1">
      <c r="A199" s="13"/>
      <c r="B199" s="205"/>
      <c r="C199" s="13"/>
      <c r="D199" s="201" t="s">
        <v>145</v>
      </c>
      <c r="E199" s="206" t="s">
        <v>1</v>
      </c>
      <c r="F199" s="207" t="s">
        <v>557</v>
      </c>
      <c r="G199" s="13"/>
      <c r="H199" s="208">
        <v>18.940000000000001</v>
      </c>
      <c r="I199" s="209"/>
      <c r="J199" s="13"/>
      <c r="K199" s="13"/>
      <c r="L199" s="205"/>
      <c r="M199" s="210"/>
      <c r="N199" s="211"/>
      <c r="O199" s="211"/>
      <c r="P199" s="211"/>
      <c r="Q199" s="211"/>
      <c r="R199" s="211"/>
      <c r="S199" s="211"/>
      <c r="T199" s="21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6" t="s">
        <v>145</v>
      </c>
      <c r="AU199" s="206" t="s">
        <v>84</v>
      </c>
      <c r="AV199" s="13" t="s">
        <v>84</v>
      </c>
      <c r="AW199" s="13" t="s">
        <v>31</v>
      </c>
      <c r="AX199" s="13" t="s">
        <v>82</v>
      </c>
      <c r="AY199" s="206" t="s">
        <v>134</v>
      </c>
    </row>
    <row r="200" s="12" customFormat="1" ht="22.8" customHeight="1">
      <c r="A200" s="12"/>
      <c r="B200" s="174"/>
      <c r="C200" s="12"/>
      <c r="D200" s="175" t="s">
        <v>73</v>
      </c>
      <c r="E200" s="185" t="s">
        <v>186</v>
      </c>
      <c r="F200" s="185" t="s">
        <v>355</v>
      </c>
      <c r="G200" s="12"/>
      <c r="H200" s="12"/>
      <c r="I200" s="177"/>
      <c r="J200" s="186">
        <f>BK200</f>
        <v>0</v>
      </c>
      <c r="K200" s="12"/>
      <c r="L200" s="174"/>
      <c r="M200" s="179"/>
      <c r="N200" s="180"/>
      <c r="O200" s="180"/>
      <c r="P200" s="181">
        <f>SUM(P201:P213)</f>
        <v>0</v>
      </c>
      <c r="Q200" s="180"/>
      <c r="R200" s="181">
        <f>SUM(R201:R213)</f>
        <v>7.0186829999999993</v>
      </c>
      <c r="S200" s="180"/>
      <c r="T200" s="182">
        <f>SUM(T201:T213)</f>
        <v>0.075099199999999991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75" t="s">
        <v>82</v>
      </c>
      <c r="AT200" s="183" t="s">
        <v>73</v>
      </c>
      <c r="AU200" s="183" t="s">
        <v>82</v>
      </c>
      <c r="AY200" s="175" t="s">
        <v>134</v>
      </c>
      <c r="BK200" s="184">
        <f>SUM(BK201:BK213)</f>
        <v>0</v>
      </c>
    </row>
    <row r="201" s="2" customFormat="1" ht="31" customHeight="1">
      <c r="A201" s="36"/>
      <c r="B201" s="187"/>
      <c r="C201" s="188" t="s">
        <v>270</v>
      </c>
      <c r="D201" s="188" t="s">
        <v>136</v>
      </c>
      <c r="E201" s="189" t="s">
        <v>357</v>
      </c>
      <c r="F201" s="190" t="s">
        <v>358</v>
      </c>
      <c r="G201" s="191" t="s">
        <v>176</v>
      </c>
      <c r="H201" s="192">
        <v>34.945</v>
      </c>
      <c r="I201" s="193"/>
      <c r="J201" s="194">
        <f>ROUND(I201*H201,2)</f>
        <v>0</v>
      </c>
      <c r="K201" s="190" t="s">
        <v>140</v>
      </c>
      <c r="L201" s="37"/>
      <c r="M201" s="195" t="s">
        <v>1</v>
      </c>
      <c r="N201" s="196" t="s">
        <v>39</v>
      </c>
      <c r="O201" s="75"/>
      <c r="P201" s="197">
        <f>O201*H201</f>
        <v>0</v>
      </c>
      <c r="Q201" s="197">
        <v>0.15540000000000001</v>
      </c>
      <c r="R201" s="197">
        <f>Q201*H201</f>
        <v>5.430453</v>
      </c>
      <c r="S201" s="197">
        <v>0</v>
      </c>
      <c r="T201" s="198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9" t="s">
        <v>141</v>
      </c>
      <c r="AT201" s="199" t="s">
        <v>136</v>
      </c>
      <c r="AU201" s="199" t="s">
        <v>84</v>
      </c>
      <c r="AY201" s="17" t="s">
        <v>134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7" t="s">
        <v>82</v>
      </c>
      <c r="BK201" s="200">
        <f>ROUND(I201*H201,2)</f>
        <v>0</v>
      </c>
      <c r="BL201" s="17" t="s">
        <v>141</v>
      </c>
      <c r="BM201" s="199" t="s">
        <v>558</v>
      </c>
    </row>
    <row r="202" s="2" customFormat="1">
      <c r="A202" s="36"/>
      <c r="B202" s="37"/>
      <c r="C202" s="36"/>
      <c r="D202" s="201" t="s">
        <v>143</v>
      </c>
      <c r="E202" s="36"/>
      <c r="F202" s="202" t="s">
        <v>360</v>
      </c>
      <c r="G202" s="36"/>
      <c r="H202" s="36"/>
      <c r="I202" s="123"/>
      <c r="J202" s="36"/>
      <c r="K202" s="36"/>
      <c r="L202" s="37"/>
      <c r="M202" s="203"/>
      <c r="N202" s="204"/>
      <c r="O202" s="75"/>
      <c r="P202" s="75"/>
      <c r="Q202" s="75"/>
      <c r="R202" s="75"/>
      <c r="S202" s="75"/>
      <c r="T202" s="7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7" t="s">
        <v>143</v>
      </c>
      <c r="AU202" s="17" t="s">
        <v>84</v>
      </c>
    </row>
    <row r="203" s="13" customFormat="1">
      <c r="A203" s="13"/>
      <c r="B203" s="205"/>
      <c r="C203" s="13"/>
      <c r="D203" s="201" t="s">
        <v>145</v>
      </c>
      <c r="E203" s="206" t="s">
        <v>483</v>
      </c>
      <c r="F203" s="207" t="s">
        <v>559</v>
      </c>
      <c r="G203" s="13"/>
      <c r="H203" s="208">
        <v>34.945</v>
      </c>
      <c r="I203" s="209"/>
      <c r="J203" s="13"/>
      <c r="K203" s="13"/>
      <c r="L203" s="205"/>
      <c r="M203" s="210"/>
      <c r="N203" s="211"/>
      <c r="O203" s="211"/>
      <c r="P203" s="211"/>
      <c r="Q203" s="211"/>
      <c r="R203" s="211"/>
      <c r="S203" s="211"/>
      <c r="T203" s="21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06" t="s">
        <v>145</v>
      </c>
      <c r="AU203" s="206" t="s">
        <v>84</v>
      </c>
      <c r="AV203" s="13" t="s">
        <v>84</v>
      </c>
      <c r="AW203" s="13" t="s">
        <v>31</v>
      </c>
      <c r="AX203" s="13" t="s">
        <v>82</v>
      </c>
      <c r="AY203" s="206" t="s">
        <v>134</v>
      </c>
    </row>
    <row r="204" s="2" customFormat="1" ht="20.5" customHeight="1">
      <c r="A204" s="36"/>
      <c r="B204" s="187"/>
      <c r="C204" s="221" t="s">
        <v>276</v>
      </c>
      <c r="D204" s="221" t="s">
        <v>257</v>
      </c>
      <c r="E204" s="222" t="s">
        <v>560</v>
      </c>
      <c r="F204" s="223" t="s">
        <v>561</v>
      </c>
      <c r="G204" s="224" t="s">
        <v>176</v>
      </c>
      <c r="H204" s="225">
        <v>35.293999999999997</v>
      </c>
      <c r="I204" s="226"/>
      <c r="J204" s="227">
        <f>ROUND(I204*H204,2)</f>
        <v>0</v>
      </c>
      <c r="K204" s="223" t="s">
        <v>140</v>
      </c>
      <c r="L204" s="228"/>
      <c r="M204" s="229" t="s">
        <v>1</v>
      </c>
      <c r="N204" s="230" t="s">
        <v>39</v>
      </c>
      <c r="O204" s="75"/>
      <c r="P204" s="197">
        <f>O204*H204</f>
        <v>0</v>
      </c>
      <c r="Q204" s="197">
        <v>0.044999999999999998</v>
      </c>
      <c r="R204" s="197">
        <f>Q204*H204</f>
        <v>1.5882299999999998</v>
      </c>
      <c r="S204" s="197">
        <v>0</v>
      </c>
      <c r="T204" s="198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9" t="s">
        <v>179</v>
      </c>
      <c r="AT204" s="199" t="s">
        <v>257</v>
      </c>
      <c r="AU204" s="199" t="s">
        <v>84</v>
      </c>
      <c r="AY204" s="17" t="s">
        <v>134</v>
      </c>
      <c r="BE204" s="200">
        <f>IF(N204="základní",J204,0)</f>
        <v>0</v>
      </c>
      <c r="BF204" s="200">
        <f>IF(N204="snížená",J204,0)</f>
        <v>0</v>
      </c>
      <c r="BG204" s="200">
        <f>IF(N204="zákl. přenesená",J204,0)</f>
        <v>0</v>
      </c>
      <c r="BH204" s="200">
        <f>IF(N204="sníž. přenesená",J204,0)</f>
        <v>0</v>
      </c>
      <c r="BI204" s="200">
        <f>IF(N204="nulová",J204,0)</f>
        <v>0</v>
      </c>
      <c r="BJ204" s="17" t="s">
        <v>82</v>
      </c>
      <c r="BK204" s="200">
        <f>ROUND(I204*H204,2)</f>
        <v>0</v>
      </c>
      <c r="BL204" s="17" t="s">
        <v>141</v>
      </c>
      <c r="BM204" s="199" t="s">
        <v>562</v>
      </c>
    </row>
    <row r="205" s="2" customFormat="1">
      <c r="A205" s="36"/>
      <c r="B205" s="37"/>
      <c r="C205" s="36"/>
      <c r="D205" s="201" t="s">
        <v>143</v>
      </c>
      <c r="E205" s="36"/>
      <c r="F205" s="202" t="s">
        <v>561</v>
      </c>
      <c r="G205" s="36"/>
      <c r="H205" s="36"/>
      <c r="I205" s="123"/>
      <c r="J205" s="36"/>
      <c r="K205" s="36"/>
      <c r="L205" s="37"/>
      <c r="M205" s="203"/>
      <c r="N205" s="204"/>
      <c r="O205" s="75"/>
      <c r="P205" s="75"/>
      <c r="Q205" s="75"/>
      <c r="R205" s="75"/>
      <c r="S205" s="75"/>
      <c r="T205" s="7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7" t="s">
        <v>143</v>
      </c>
      <c r="AU205" s="17" t="s">
        <v>84</v>
      </c>
    </row>
    <row r="206" s="13" customFormat="1">
      <c r="A206" s="13"/>
      <c r="B206" s="205"/>
      <c r="C206" s="13"/>
      <c r="D206" s="201" t="s">
        <v>145</v>
      </c>
      <c r="E206" s="206" t="s">
        <v>1</v>
      </c>
      <c r="F206" s="207" t="s">
        <v>563</v>
      </c>
      <c r="G206" s="13"/>
      <c r="H206" s="208">
        <v>35.293999999999997</v>
      </c>
      <c r="I206" s="209"/>
      <c r="J206" s="13"/>
      <c r="K206" s="13"/>
      <c r="L206" s="205"/>
      <c r="M206" s="210"/>
      <c r="N206" s="211"/>
      <c r="O206" s="211"/>
      <c r="P206" s="211"/>
      <c r="Q206" s="211"/>
      <c r="R206" s="211"/>
      <c r="S206" s="211"/>
      <c r="T206" s="21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06" t="s">
        <v>145</v>
      </c>
      <c r="AU206" s="206" t="s">
        <v>84</v>
      </c>
      <c r="AV206" s="13" t="s">
        <v>84</v>
      </c>
      <c r="AW206" s="13" t="s">
        <v>31</v>
      </c>
      <c r="AX206" s="13" t="s">
        <v>82</v>
      </c>
      <c r="AY206" s="206" t="s">
        <v>134</v>
      </c>
    </row>
    <row r="207" s="2" customFormat="1" ht="14.5" customHeight="1">
      <c r="A207" s="36"/>
      <c r="B207" s="187"/>
      <c r="C207" s="188" t="s">
        <v>281</v>
      </c>
      <c r="D207" s="188" t="s">
        <v>136</v>
      </c>
      <c r="E207" s="189" t="s">
        <v>375</v>
      </c>
      <c r="F207" s="190" t="s">
        <v>376</v>
      </c>
      <c r="G207" s="191" t="s">
        <v>377</v>
      </c>
      <c r="H207" s="192">
        <v>10</v>
      </c>
      <c r="I207" s="193"/>
      <c r="J207" s="194">
        <f>ROUND(I207*H207,2)</f>
        <v>0</v>
      </c>
      <c r="K207" s="190" t="s">
        <v>1</v>
      </c>
      <c r="L207" s="37"/>
      <c r="M207" s="195" t="s">
        <v>1</v>
      </c>
      <c r="N207" s="196" t="s">
        <v>39</v>
      </c>
      <c r="O207" s="75"/>
      <c r="P207" s="197">
        <f>O207*H207</f>
        <v>0</v>
      </c>
      <c r="Q207" s="197">
        <v>0</v>
      </c>
      <c r="R207" s="197">
        <f>Q207*H207</f>
        <v>0</v>
      </c>
      <c r="S207" s="197">
        <v>0</v>
      </c>
      <c r="T207" s="19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9" t="s">
        <v>141</v>
      </c>
      <c r="AT207" s="199" t="s">
        <v>136</v>
      </c>
      <c r="AU207" s="199" t="s">
        <v>84</v>
      </c>
      <c r="AY207" s="17" t="s">
        <v>134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7" t="s">
        <v>82</v>
      </c>
      <c r="BK207" s="200">
        <f>ROUND(I207*H207,2)</f>
        <v>0</v>
      </c>
      <c r="BL207" s="17" t="s">
        <v>141</v>
      </c>
      <c r="BM207" s="199" t="s">
        <v>564</v>
      </c>
    </row>
    <row r="208" s="2" customFormat="1">
      <c r="A208" s="36"/>
      <c r="B208" s="37"/>
      <c r="C208" s="36"/>
      <c r="D208" s="201" t="s">
        <v>143</v>
      </c>
      <c r="E208" s="36"/>
      <c r="F208" s="202" t="s">
        <v>376</v>
      </c>
      <c r="G208" s="36"/>
      <c r="H208" s="36"/>
      <c r="I208" s="123"/>
      <c r="J208" s="36"/>
      <c r="K208" s="36"/>
      <c r="L208" s="37"/>
      <c r="M208" s="203"/>
      <c r="N208" s="204"/>
      <c r="O208" s="75"/>
      <c r="P208" s="75"/>
      <c r="Q208" s="75"/>
      <c r="R208" s="75"/>
      <c r="S208" s="75"/>
      <c r="T208" s="7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7" t="s">
        <v>143</v>
      </c>
      <c r="AU208" s="17" t="s">
        <v>84</v>
      </c>
    </row>
    <row r="209" s="2" customFormat="1" ht="20.5" customHeight="1">
      <c r="A209" s="36"/>
      <c r="B209" s="187"/>
      <c r="C209" s="188" t="s">
        <v>285</v>
      </c>
      <c r="D209" s="188" t="s">
        <v>136</v>
      </c>
      <c r="E209" s="189" t="s">
        <v>565</v>
      </c>
      <c r="F209" s="190" t="s">
        <v>566</v>
      </c>
      <c r="G209" s="191" t="s">
        <v>249</v>
      </c>
      <c r="H209" s="192">
        <v>1</v>
      </c>
      <c r="I209" s="193"/>
      <c r="J209" s="194">
        <f>ROUND(I209*H209,2)</f>
        <v>0</v>
      </c>
      <c r="K209" s="190" t="s">
        <v>140</v>
      </c>
      <c r="L209" s="37"/>
      <c r="M209" s="195" t="s">
        <v>1</v>
      </c>
      <c r="N209" s="196" t="s">
        <v>39</v>
      </c>
      <c r="O209" s="75"/>
      <c r="P209" s="197">
        <f>O209*H209</f>
        <v>0</v>
      </c>
      <c r="Q209" s="197">
        <v>0</v>
      </c>
      <c r="R209" s="197">
        <f>Q209*H209</f>
        <v>0</v>
      </c>
      <c r="S209" s="197">
        <v>0.065699999999999995</v>
      </c>
      <c r="T209" s="198">
        <f>S209*H209</f>
        <v>0.065699999999999995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99" t="s">
        <v>141</v>
      </c>
      <c r="AT209" s="199" t="s">
        <v>136</v>
      </c>
      <c r="AU209" s="199" t="s">
        <v>84</v>
      </c>
      <c r="AY209" s="17" t="s">
        <v>134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82</v>
      </c>
      <c r="BK209" s="200">
        <f>ROUND(I209*H209,2)</f>
        <v>0</v>
      </c>
      <c r="BL209" s="17" t="s">
        <v>141</v>
      </c>
      <c r="BM209" s="199" t="s">
        <v>567</v>
      </c>
    </row>
    <row r="210" s="2" customFormat="1">
      <c r="A210" s="36"/>
      <c r="B210" s="37"/>
      <c r="C210" s="36"/>
      <c r="D210" s="201" t="s">
        <v>143</v>
      </c>
      <c r="E210" s="36"/>
      <c r="F210" s="202" t="s">
        <v>568</v>
      </c>
      <c r="G210" s="36"/>
      <c r="H210" s="36"/>
      <c r="I210" s="123"/>
      <c r="J210" s="36"/>
      <c r="K210" s="36"/>
      <c r="L210" s="37"/>
      <c r="M210" s="203"/>
      <c r="N210" s="204"/>
      <c r="O210" s="75"/>
      <c r="P210" s="75"/>
      <c r="Q210" s="75"/>
      <c r="R210" s="75"/>
      <c r="S210" s="75"/>
      <c r="T210" s="7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7" t="s">
        <v>143</v>
      </c>
      <c r="AU210" s="17" t="s">
        <v>84</v>
      </c>
    </row>
    <row r="211" s="2" customFormat="1" ht="31" customHeight="1">
      <c r="A211" s="36"/>
      <c r="B211" s="187"/>
      <c r="C211" s="188" t="s">
        <v>290</v>
      </c>
      <c r="D211" s="188" t="s">
        <v>136</v>
      </c>
      <c r="E211" s="189" t="s">
        <v>569</v>
      </c>
      <c r="F211" s="190" t="s">
        <v>570</v>
      </c>
      <c r="G211" s="191" t="s">
        <v>176</v>
      </c>
      <c r="H211" s="192">
        <v>3.79</v>
      </c>
      <c r="I211" s="193"/>
      <c r="J211" s="194">
        <f>ROUND(I211*H211,2)</f>
        <v>0</v>
      </c>
      <c r="K211" s="190" t="s">
        <v>140</v>
      </c>
      <c r="L211" s="37"/>
      <c r="M211" s="195" t="s">
        <v>1</v>
      </c>
      <c r="N211" s="196" t="s">
        <v>39</v>
      </c>
      <c r="O211" s="75"/>
      <c r="P211" s="197">
        <f>O211*H211</f>
        <v>0</v>
      </c>
      <c r="Q211" s="197">
        <v>0</v>
      </c>
      <c r="R211" s="197">
        <f>Q211*H211</f>
        <v>0</v>
      </c>
      <c r="S211" s="197">
        <v>0.00248</v>
      </c>
      <c r="T211" s="198">
        <f>S211*H211</f>
        <v>0.0093991999999999999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9" t="s">
        <v>141</v>
      </c>
      <c r="AT211" s="199" t="s">
        <v>136</v>
      </c>
      <c r="AU211" s="199" t="s">
        <v>84</v>
      </c>
      <c r="AY211" s="17" t="s">
        <v>134</v>
      </c>
      <c r="BE211" s="200">
        <f>IF(N211="základní",J211,0)</f>
        <v>0</v>
      </c>
      <c r="BF211" s="200">
        <f>IF(N211="snížená",J211,0)</f>
        <v>0</v>
      </c>
      <c r="BG211" s="200">
        <f>IF(N211="zákl. přenesená",J211,0)</f>
        <v>0</v>
      </c>
      <c r="BH211" s="200">
        <f>IF(N211="sníž. přenesená",J211,0)</f>
        <v>0</v>
      </c>
      <c r="BI211" s="200">
        <f>IF(N211="nulová",J211,0)</f>
        <v>0</v>
      </c>
      <c r="BJ211" s="17" t="s">
        <v>82</v>
      </c>
      <c r="BK211" s="200">
        <f>ROUND(I211*H211,2)</f>
        <v>0</v>
      </c>
      <c r="BL211" s="17" t="s">
        <v>141</v>
      </c>
      <c r="BM211" s="199" t="s">
        <v>571</v>
      </c>
    </row>
    <row r="212" s="2" customFormat="1">
      <c r="A212" s="36"/>
      <c r="B212" s="37"/>
      <c r="C212" s="36"/>
      <c r="D212" s="201" t="s">
        <v>143</v>
      </c>
      <c r="E212" s="36"/>
      <c r="F212" s="202" t="s">
        <v>572</v>
      </c>
      <c r="G212" s="36"/>
      <c r="H212" s="36"/>
      <c r="I212" s="123"/>
      <c r="J212" s="36"/>
      <c r="K212" s="36"/>
      <c r="L212" s="37"/>
      <c r="M212" s="203"/>
      <c r="N212" s="204"/>
      <c r="O212" s="75"/>
      <c r="P212" s="75"/>
      <c r="Q212" s="75"/>
      <c r="R212" s="75"/>
      <c r="S212" s="75"/>
      <c r="T212" s="7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7" t="s">
        <v>143</v>
      </c>
      <c r="AU212" s="17" t="s">
        <v>84</v>
      </c>
    </row>
    <row r="213" s="13" customFormat="1">
      <c r="A213" s="13"/>
      <c r="B213" s="205"/>
      <c r="C213" s="13"/>
      <c r="D213" s="201" t="s">
        <v>145</v>
      </c>
      <c r="E213" s="206" t="s">
        <v>1</v>
      </c>
      <c r="F213" s="207" t="s">
        <v>573</v>
      </c>
      <c r="G213" s="13"/>
      <c r="H213" s="208">
        <v>3.79</v>
      </c>
      <c r="I213" s="209"/>
      <c r="J213" s="13"/>
      <c r="K213" s="13"/>
      <c r="L213" s="205"/>
      <c r="M213" s="210"/>
      <c r="N213" s="211"/>
      <c r="O213" s="211"/>
      <c r="P213" s="211"/>
      <c r="Q213" s="211"/>
      <c r="R213" s="211"/>
      <c r="S213" s="211"/>
      <c r="T213" s="21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06" t="s">
        <v>145</v>
      </c>
      <c r="AU213" s="206" t="s">
        <v>84</v>
      </c>
      <c r="AV213" s="13" t="s">
        <v>84</v>
      </c>
      <c r="AW213" s="13" t="s">
        <v>31</v>
      </c>
      <c r="AX213" s="13" t="s">
        <v>82</v>
      </c>
      <c r="AY213" s="206" t="s">
        <v>134</v>
      </c>
    </row>
    <row r="214" s="12" customFormat="1" ht="22.8" customHeight="1">
      <c r="A214" s="12"/>
      <c r="B214" s="174"/>
      <c r="C214" s="12"/>
      <c r="D214" s="175" t="s">
        <v>73</v>
      </c>
      <c r="E214" s="185" t="s">
        <v>400</v>
      </c>
      <c r="F214" s="185" t="s">
        <v>401</v>
      </c>
      <c r="G214" s="12"/>
      <c r="H214" s="12"/>
      <c r="I214" s="177"/>
      <c r="J214" s="186">
        <f>BK214</f>
        <v>0</v>
      </c>
      <c r="K214" s="12"/>
      <c r="L214" s="174"/>
      <c r="M214" s="179"/>
      <c r="N214" s="180"/>
      <c r="O214" s="180"/>
      <c r="P214" s="181">
        <f>SUM(P215:P225)</f>
        <v>0</v>
      </c>
      <c r="Q214" s="180"/>
      <c r="R214" s="181">
        <f>SUM(R215:R225)</f>
        <v>0</v>
      </c>
      <c r="S214" s="180"/>
      <c r="T214" s="182">
        <f>SUM(T215:T225)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75" t="s">
        <v>82</v>
      </c>
      <c r="AT214" s="183" t="s">
        <v>73</v>
      </c>
      <c r="AU214" s="183" t="s">
        <v>82</v>
      </c>
      <c r="AY214" s="175" t="s">
        <v>134</v>
      </c>
      <c r="BK214" s="184">
        <f>SUM(BK215:BK225)</f>
        <v>0</v>
      </c>
    </row>
    <row r="215" s="2" customFormat="1" ht="31" customHeight="1">
      <c r="A215" s="36"/>
      <c r="B215" s="187"/>
      <c r="C215" s="188" t="s">
        <v>295</v>
      </c>
      <c r="D215" s="188" t="s">
        <v>136</v>
      </c>
      <c r="E215" s="189" t="s">
        <v>403</v>
      </c>
      <c r="F215" s="190" t="s">
        <v>404</v>
      </c>
      <c r="G215" s="191" t="s">
        <v>206</v>
      </c>
      <c r="H215" s="192">
        <v>0.074999999999999997</v>
      </c>
      <c r="I215" s="193"/>
      <c r="J215" s="194">
        <f>ROUND(I215*H215,2)</f>
        <v>0</v>
      </c>
      <c r="K215" s="190" t="s">
        <v>140</v>
      </c>
      <c r="L215" s="37"/>
      <c r="M215" s="195" t="s">
        <v>1</v>
      </c>
      <c r="N215" s="196" t="s">
        <v>39</v>
      </c>
      <c r="O215" s="75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9" t="s">
        <v>141</v>
      </c>
      <c r="AT215" s="199" t="s">
        <v>136</v>
      </c>
      <c r="AU215" s="199" t="s">
        <v>84</v>
      </c>
      <c r="AY215" s="17" t="s">
        <v>134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82</v>
      </c>
      <c r="BK215" s="200">
        <f>ROUND(I215*H215,2)</f>
        <v>0</v>
      </c>
      <c r="BL215" s="17" t="s">
        <v>141</v>
      </c>
      <c r="BM215" s="199" t="s">
        <v>574</v>
      </c>
    </row>
    <row r="216" s="2" customFormat="1">
      <c r="A216" s="36"/>
      <c r="B216" s="37"/>
      <c r="C216" s="36"/>
      <c r="D216" s="201" t="s">
        <v>143</v>
      </c>
      <c r="E216" s="36"/>
      <c r="F216" s="202" t="s">
        <v>406</v>
      </c>
      <c r="G216" s="36"/>
      <c r="H216" s="36"/>
      <c r="I216" s="123"/>
      <c r="J216" s="36"/>
      <c r="K216" s="36"/>
      <c r="L216" s="37"/>
      <c r="M216" s="203"/>
      <c r="N216" s="204"/>
      <c r="O216" s="75"/>
      <c r="P216" s="75"/>
      <c r="Q216" s="75"/>
      <c r="R216" s="75"/>
      <c r="S216" s="75"/>
      <c r="T216" s="7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7" t="s">
        <v>143</v>
      </c>
      <c r="AU216" s="17" t="s">
        <v>84</v>
      </c>
    </row>
    <row r="217" s="2" customFormat="1" ht="31" customHeight="1">
      <c r="A217" s="36"/>
      <c r="B217" s="187"/>
      <c r="C217" s="188" t="s">
        <v>300</v>
      </c>
      <c r="D217" s="188" t="s">
        <v>136</v>
      </c>
      <c r="E217" s="189" t="s">
        <v>408</v>
      </c>
      <c r="F217" s="190" t="s">
        <v>409</v>
      </c>
      <c r="G217" s="191" t="s">
        <v>206</v>
      </c>
      <c r="H217" s="192">
        <v>0.074999999999999997</v>
      </c>
      <c r="I217" s="193"/>
      <c r="J217" s="194">
        <f>ROUND(I217*H217,2)</f>
        <v>0</v>
      </c>
      <c r="K217" s="190" t="s">
        <v>140</v>
      </c>
      <c r="L217" s="37"/>
      <c r="M217" s="195" t="s">
        <v>1</v>
      </c>
      <c r="N217" s="196" t="s">
        <v>39</v>
      </c>
      <c r="O217" s="75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9" t="s">
        <v>141</v>
      </c>
      <c r="AT217" s="199" t="s">
        <v>136</v>
      </c>
      <c r="AU217" s="199" t="s">
        <v>84</v>
      </c>
      <c r="AY217" s="17" t="s">
        <v>134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7" t="s">
        <v>82</v>
      </c>
      <c r="BK217" s="200">
        <f>ROUND(I217*H217,2)</f>
        <v>0</v>
      </c>
      <c r="BL217" s="17" t="s">
        <v>141</v>
      </c>
      <c r="BM217" s="199" t="s">
        <v>575</v>
      </c>
    </row>
    <row r="218" s="2" customFormat="1">
      <c r="A218" s="36"/>
      <c r="B218" s="37"/>
      <c r="C218" s="36"/>
      <c r="D218" s="201" t="s">
        <v>143</v>
      </c>
      <c r="E218" s="36"/>
      <c r="F218" s="202" t="s">
        <v>411</v>
      </c>
      <c r="G218" s="36"/>
      <c r="H218" s="36"/>
      <c r="I218" s="123"/>
      <c r="J218" s="36"/>
      <c r="K218" s="36"/>
      <c r="L218" s="37"/>
      <c r="M218" s="203"/>
      <c r="N218" s="204"/>
      <c r="O218" s="75"/>
      <c r="P218" s="75"/>
      <c r="Q218" s="75"/>
      <c r="R218" s="75"/>
      <c r="S218" s="75"/>
      <c r="T218" s="7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7" t="s">
        <v>143</v>
      </c>
      <c r="AU218" s="17" t="s">
        <v>84</v>
      </c>
    </row>
    <row r="219" s="2" customFormat="1" ht="31" customHeight="1">
      <c r="A219" s="36"/>
      <c r="B219" s="187"/>
      <c r="C219" s="188" t="s">
        <v>305</v>
      </c>
      <c r="D219" s="188" t="s">
        <v>136</v>
      </c>
      <c r="E219" s="189" t="s">
        <v>413</v>
      </c>
      <c r="F219" s="190" t="s">
        <v>414</v>
      </c>
      <c r="G219" s="191" t="s">
        <v>206</v>
      </c>
      <c r="H219" s="192">
        <v>1.05</v>
      </c>
      <c r="I219" s="193"/>
      <c r="J219" s="194">
        <f>ROUND(I219*H219,2)</f>
        <v>0</v>
      </c>
      <c r="K219" s="190" t="s">
        <v>140</v>
      </c>
      <c r="L219" s="37"/>
      <c r="M219" s="195" t="s">
        <v>1</v>
      </c>
      <c r="N219" s="196" t="s">
        <v>39</v>
      </c>
      <c r="O219" s="75"/>
      <c r="P219" s="197">
        <f>O219*H219</f>
        <v>0</v>
      </c>
      <c r="Q219" s="197">
        <v>0</v>
      </c>
      <c r="R219" s="197">
        <f>Q219*H219</f>
        <v>0</v>
      </c>
      <c r="S219" s="197">
        <v>0</v>
      </c>
      <c r="T219" s="19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9" t="s">
        <v>141</v>
      </c>
      <c r="AT219" s="199" t="s">
        <v>136</v>
      </c>
      <c r="AU219" s="199" t="s">
        <v>84</v>
      </c>
      <c r="AY219" s="17" t="s">
        <v>134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82</v>
      </c>
      <c r="BK219" s="200">
        <f>ROUND(I219*H219,2)</f>
        <v>0</v>
      </c>
      <c r="BL219" s="17" t="s">
        <v>141</v>
      </c>
      <c r="BM219" s="199" t="s">
        <v>576</v>
      </c>
    </row>
    <row r="220" s="2" customFormat="1">
      <c r="A220" s="36"/>
      <c r="B220" s="37"/>
      <c r="C220" s="36"/>
      <c r="D220" s="201" t="s">
        <v>143</v>
      </c>
      <c r="E220" s="36"/>
      <c r="F220" s="202" t="s">
        <v>416</v>
      </c>
      <c r="G220" s="36"/>
      <c r="H220" s="36"/>
      <c r="I220" s="123"/>
      <c r="J220" s="36"/>
      <c r="K220" s="36"/>
      <c r="L220" s="37"/>
      <c r="M220" s="203"/>
      <c r="N220" s="204"/>
      <c r="O220" s="75"/>
      <c r="P220" s="75"/>
      <c r="Q220" s="75"/>
      <c r="R220" s="75"/>
      <c r="S220" s="75"/>
      <c r="T220" s="7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7" t="s">
        <v>143</v>
      </c>
      <c r="AU220" s="17" t="s">
        <v>84</v>
      </c>
    </row>
    <row r="221" s="13" customFormat="1">
      <c r="A221" s="13"/>
      <c r="B221" s="205"/>
      <c r="C221" s="13"/>
      <c r="D221" s="201" t="s">
        <v>145</v>
      </c>
      <c r="E221" s="13"/>
      <c r="F221" s="207" t="s">
        <v>577</v>
      </c>
      <c r="G221" s="13"/>
      <c r="H221" s="208">
        <v>1.05</v>
      </c>
      <c r="I221" s="209"/>
      <c r="J221" s="13"/>
      <c r="K221" s="13"/>
      <c r="L221" s="205"/>
      <c r="M221" s="210"/>
      <c r="N221" s="211"/>
      <c r="O221" s="211"/>
      <c r="P221" s="211"/>
      <c r="Q221" s="211"/>
      <c r="R221" s="211"/>
      <c r="S221" s="211"/>
      <c r="T221" s="21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06" t="s">
        <v>145</v>
      </c>
      <c r="AU221" s="206" t="s">
        <v>84</v>
      </c>
      <c r="AV221" s="13" t="s">
        <v>84</v>
      </c>
      <c r="AW221" s="13" t="s">
        <v>3</v>
      </c>
      <c r="AX221" s="13" t="s">
        <v>82</v>
      </c>
      <c r="AY221" s="206" t="s">
        <v>134</v>
      </c>
    </row>
    <row r="222" s="2" customFormat="1" ht="31" customHeight="1">
      <c r="A222" s="36"/>
      <c r="B222" s="187"/>
      <c r="C222" s="188" t="s">
        <v>311</v>
      </c>
      <c r="D222" s="188" t="s">
        <v>136</v>
      </c>
      <c r="E222" s="189" t="s">
        <v>419</v>
      </c>
      <c r="F222" s="190" t="s">
        <v>420</v>
      </c>
      <c r="G222" s="191" t="s">
        <v>206</v>
      </c>
      <c r="H222" s="192">
        <v>1.1279999999999999</v>
      </c>
      <c r="I222" s="193"/>
      <c r="J222" s="194">
        <f>ROUND(I222*H222,2)</f>
        <v>0</v>
      </c>
      <c r="K222" s="190" t="s">
        <v>140</v>
      </c>
      <c r="L222" s="37"/>
      <c r="M222" s="195" t="s">
        <v>1</v>
      </c>
      <c r="N222" s="196" t="s">
        <v>39</v>
      </c>
      <c r="O222" s="75"/>
      <c r="P222" s="197">
        <f>O222*H222</f>
        <v>0</v>
      </c>
      <c r="Q222" s="197">
        <v>0</v>
      </c>
      <c r="R222" s="197">
        <f>Q222*H222</f>
        <v>0</v>
      </c>
      <c r="S222" s="197">
        <v>0</v>
      </c>
      <c r="T222" s="198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9" t="s">
        <v>141</v>
      </c>
      <c r="AT222" s="199" t="s">
        <v>136</v>
      </c>
      <c r="AU222" s="199" t="s">
        <v>84</v>
      </c>
      <c r="AY222" s="17" t="s">
        <v>134</v>
      </c>
      <c r="BE222" s="200">
        <f>IF(N222="základní",J222,0)</f>
        <v>0</v>
      </c>
      <c r="BF222" s="200">
        <f>IF(N222="snížená",J222,0)</f>
        <v>0</v>
      </c>
      <c r="BG222" s="200">
        <f>IF(N222="zákl. přenesená",J222,0)</f>
        <v>0</v>
      </c>
      <c r="BH222" s="200">
        <f>IF(N222="sníž. přenesená",J222,0)</f>
        <v>0</v>
      </c>
      <c r="BI222" s="200">
        <f>IF(N222="nulová",J222,0)</f>
        <v>0</v>
      </c>
      <c r="BJ222" s="17" t="s">
        <v>82</v>
      </c>
      <c r="BK222" s="200">
        <f>ROUND(I222*H222,2)</f>
        <v>0</v>
      </c>
      <c r="BL222" s="17" t="s">
        <v>141</v>
      </c>
      <c r="BM222" s="199" t="s">
        <v>578</v>
      </c>
    </row>
    <row r="223" s="2" customFormat="1">
      <c r="A223" s="36"/>
      <c r="B223" s="37"/>
      <c r="C223" s="36"/>
      <c r="D223" s="201" t="s">
        <v>143</v>
      </c>
      <c r="E223" s="36"/>
      <c r="F223" s="202" t="s">
        <v>422</v>
      </c>
      <c r="G223" s="36"/>
      <c r="H223" s="36"/>
      <c r="I223" s="123"/>
      <c r="J223" s="36"/>
      <c r="K223" s="36"/>
      <c r="L223" s="37"/>
      <c r="M223" s="203"/>
      <c r="N223" s="204"/>
      <c r="O223" s="75"/>
      <c r="P223" s="75"/>
      <c r="Q223" s="75"/>
      <c r="R223" s="75"/>
      <c r="S223" s="75"/>
      <c r="T223" s="7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7" t="s">
        <v>143</v>
      </c>
      <c r="AU223" s="17" t="s">
        <v>84</v>
      </c>
    </row>
    <row r="224" s="2" customFormat="1" ht="31" customHeight="1">
      <c r="A224" s="36"/>
      <c r="B224" s="187"/>
      <c r="C224" s="188" t="s">
        <v>315</v>
      </c>
      <c r="D224" s="188" t="s">
        <v>136</v>
      </c>
      <c r="E224" s="189" t="s">
        <v>424</v>
      </c>
      <c r="F224" s="190" t="s">
        <v>425</v>
      </c>
      <c r="G224" s="191" t="s">
        <v>206</v>
      </c>
      <c r="H224" s="192">
        <v>0.043999999999999997</v>
      </c>
      <c r="I224" s="193"/>
      <c r="J224" s="194">
        <f>ROUND(I224*H224,2)</f>
        <v>0</v>
      </c>
      <c r="K224" s="190" t="s">
        <v>140</v>
      </c>
      <c r="L224" s="37"/>
      <c r="M224" s="195" t="s">
        <v>1</v>
      </c>
      <c r="N224" s="196" t="s">
        <v>39</v>
      </c>
      <c r="O224" s="75"/>
      <c r="P224" s="197">
        <f>O224*H224</f>
        <v>0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9" t="s">
        <v>141</v>
      </c>
      <c r="AT224" s="199" t="s">
        <v>136</v>
      </c>
      <c r="AU224" s="199" t="s">
        <v>84</v>
      </c>
      <c r="AY224" s="17" t="s">
        <v>134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7" t="s">
        <v>82</v>
      </c>
      <c r="BK224" s="200">
        <f>ROUND(I224*H224,2)</f>
        <v>0</v>
      </c>
      <c r="BL224" s="17" t="s">
        <v>141</v>
      </c>
      <c r="BM224" s="199" t="s">
        <v>579</v>
      </c>
    </row>
    <row r="225" s="2" customFormat="1">
      <c r="A225" s="36"/>
      <c r="B225" s="37"/>
      <c r="C225" s="36"/>
      <c r="D225" s="201" t="s">
        <v>143</v>
      </c>
      <c r="E225" s="36"/>
      <c r="F225" s="202" t="s">
        <v>427</v>
      </c>
      <c r="G225" s="36"/>
      <c r="H225" s="36"/>
      <c r="I225" s="123"/>
      <c r="J225" s="36"/>
      <c r="K225" s="36"/>
      <c r="L225" s="37"/>
      <c r="M225" s="203"/>
      <c r="N225" s="204"/>
      <c r="O225" s="75"/>
      <c r="P225" s="75"/>
      <c r="Q225" s="75"/>
      <c r="R225" s="75"/>
      <c r="S225" s="75"/>
      <c r="T225" s="7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7" t="s">
        <v>143</v>
      </c>
      <c r="AU225" s="17" t="s">
        <v>84</v>
      </c>
    </row>
    <row r="226" s="12" customFormat="1" ht="22.8" customHeight="1">
      <c r="A226" s="12"/>
      <c r="B226" s="174"/>
      <c r="C226" s="12"/>
      <c r="D226" s="175" t="s">
        <v>73</v>
      </c>
      <c r="E226" s="185" t="s">
        <v>428</v>
      </c>
      <c r="F226" s="185" t="s">
        <v>429</v>
      </c>
      <c r="G226" s="12"/>
      <c r="H226" s="12"/>
      <c r="I226" s="177"/>
      <c r="J226" s="186">
        <f>BK226</f>
        <v>0</v>
      </c>
      <c r="K226" s="12"/>
      <c r="L226" s="174"/>
      <c r="M226" s="179"/>
      <c r="N226" s="180"/>
      <c r="O226" s="180"/>
      <c r="P226" s="181">
        <f>SUM(P227:P228)</f>
        <v>0</v>
      </c>
      <c r="Q226" s="180"/>
      <c r="R226" s="181">
        <f>SUM(R227:R228)</f>
        <v>0</v>
      </c>
      <c r="S226" s="180"/>
      <c r="T226" s="182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75" t="s">
        <v>82</v>
      </c>
      <c r="AT226" s="183" t="s">
        <v>73</v>
      </c>
      <c r="AU226" s="183" t="s">
        <v>82</v>
      </c>
      <c r="AY226" s="175" t="s">
        <v>134</v>
      </c>
      <c r="BK226" s="184">
        <f>SUM(BK227:BK228)</f>
        <v>0</v>
      </c>
    </row>
    <row r="227" s="2" customFormat="1" ht="20.5" customHeight="1">
      <c r="A227" s="36"/>
      <c r="B227" s="187"/>
      <c r="C227" s="188" t="s">
        <v>321</v>
      </c>
      <c r="D227" s="188" t="s">
        <v>136</v>
      </c>
      <c r="E227" s="189" t="s">
        <v>431</v>
      </c>
      <c r="F227" s="190" t="s">
        <v>432</v>
      </c>
      <c r="G227" s="191" t="s">
        <v>206</v>
      </c>
      <c r="H227" s="192">
        <v>11.502000000000001</v>
      </c>
      <c r="I227" s="193"/>
      <c r="J227" s="194">
        <f>ROUND(I227*H227,2)</f>
        <v>0</v>
      </c>
      <c r="K227" s="190" t="s">
        <v>140</v>
      </c>
      <c r="L227" s="37"/>
      <c r="M227" s="195" t="s">
        <v>1</v>
      </c>
      <c r="N227" s="196" t="s">
        <v>39</v>
      </c>
      <c r="O227" s="75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9" t="s">
        <v>141</v>
      </c>
      <c r="AT227" s="199" t="s">
        <v>136</v>
      </c>
      <c r="AU227" s="199" t="s">
        <v>84</v>
      </c>
      <c r="AY227" s="17" t="s">
        <v>134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7" t="s">
        <v>82</v>
      </c>
      <c r="BK227" s="200">
        <f>ROUND(I227*H227,2)</f>
        <v>0</v>
      </c>
      <c r="BL227" s="17" t="s">
        <v>141</v>
      </c>
      <c r="BM227" s="199" t="s">
        <v>580</v>
      </c>
    </row>
    <row r="228" s="2" customFormat="1">
      <c r="A228" s="36"/>
      <c r="B228" s="37"/>
      <c r="C228" s="36"/>
      <c r="D228" s="201" t="s">
        <v>143</v>
      </c>
      <c r="E228" s="36"/>
      <c r="F228" s="202" t="s">
        <v>434</v>
      </c>
      <c r="G228" s="36"/>
      <c r="H228" s="36"/>
      <c r="I228" s="123"/>
      <c r="J228" s="36"/>
      <c r="K228" s="36"/>
      <c r="L228" s="37"/>
      <c r="M228" s="203"/>
      <c r="N228" s="204"/>
      <c r="O228" s="75"/>
      <c r="P228" s="75"/>
      <c r="Q228" s="75"/>
      <c r="R228" s="75"/>
      <c r="S228" s="75"/>
      <c r="T228" s="7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7" t="s">
        <v>143</v>
      </c>
      <c r="AU228" s="17" t="s">
        <v>84</v>
      </c>
    </row>
    <row r="229" s="12" customFormat="1" ht="25.92" customHeight="1">
      <c r="A229" s="12"/>
      <c r="B229" s="174"/>
      <c r="C229" s="12"/>
      <c r="D229" s="175" t="s">
        <v>73</v>
      </c>
      <c r="E229" s="176" t="s">
        <v>435</v>
      </c>
      <c r="F229" s="176" t="s">
        <v>436</v>
      </c>
      <c r="G229" s="12"/>
      <c r="H229" s="12"/>
      <c r="I229" s="177"/>
      <c r="J229" s="178">
        <f>BK229</f>
        <v>0</v>
      </c>
      <c r="K229" s="12"/>
      <c r="L229" s="174"/>
      <c r="M229" s="179"/>
      <c r="N229" s="180"/>
      <c r="O229" s="180"/>
      <c r="P229" s="181">
        <f>P230</f>
        <v>0</v>
      </c>
      <c r="Q229" s="180"/>
      <c r="R229" s="181">
        <f>R230</f>
        <v>0.0078948000000000004</v>
      </c>
      <c r="S229" s="180"/>
      <c r="T229" s="182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75" t="s">
        <v>84</v>
      </c>
      <c r="AT229" s="183" t="s">
        <v>73</v>
      </c>
      <c r="AU229" s="183" t="s">
        <v>74</v>
      </c>
      <c r="AY229" s="175" t="s">
        <v>134</v>
      </c>
      <c r="BK229" s="184">
        <f>BK230</f>
        <v>0</v>
      </c>
    </row>
    <row r="230" s="12" customFormat="1" ht="22.8" customHeight="1">
      <c r="A230" s="12"/>
      <c r="B230" s="174"/>
      <c r="C230" s="12"/>
      <c r="D230" s="175" t="s">
        <v>73</v>
      </c>
      <c r="E230" s="185" t="s">
        <v>581</v>
      </c>
      <c r="F230" s="185" t="s">
        <v>582</v>
      </c>
      <c r="G230" s="12"/>
      <c r="H230" s="12"/>
      <c r="I230" s="177"/>
      <c r="J230" s="186">
        <f>BK230</f>
        <v>0</v>
      </c>
      <c r="K230" s="12"/>
      <c r="L230" s="174"/>
      <c r="M230" s="179"/>
      <c r="N230" s="180"/>
      <c r="O230" s="180"/>
      <c r="P230" s="181">
        <f>SUM(P231:P242)</f>
        <v>0</v>
      </c>
      <c r="Q230" s="180"/>
      <c r="R230" s="181">
        <f>SUM(R231:R242)</f>
        <v>0.0078948000000000004</v>
      </c>
      <c r="S230" s="180"/>
      <c r="T230" s="182">
        <f>SUM(T231:T242)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75" t="s">
        <v>84</v>
      </c>
      <c r="AT230" s="183" t="s">
        <v>73</v>
      </c>
      <c r="AU230" s="183" t="s">
        <v>82</v>
      </c>
      <c r="AY230" s="175" t="s">
        <v>134</v>
      </c>
      <c r="BK230" s="184">
        <f>SUM(BK231:BK242)</f>
        <v>0</v>
      </c>
    </row>
    <row r="231" s="2" customFormat="1" ht="20.5" customHeight="1">
      <c r="A231" s="36"/>
      <c r="B231" s="187"/>
      <c r="C231" s="188" t="s">
        <v>326</v>
      </c>
      <c r="D231" s="188" t="s">
        <v>136</v>
      </c>
      <c r="E231" s="189" t="s">
        <v>583</v>
      </c>
      <c r="F231" s="190" t="s">
        <v>584</v>
      </c>
      <c r="G231" s="191" t="s">
        <v>139</v>
      </c>
      <c r="H231" s="192">
        <v>18.359999999999999</v>
      </c>
      <c r="I231" s="193"/>
      <c r="J231" s="194">
        <f>ROUND(I231*H231,2)</f>
        <v>0</v>
      </c>
      <c r="K231" s="190" t="s">
        <v>140</v>
      </c>
      <c r="L231" s="37"/>
      <c r="M231" s="195" t="s">
        <v>1</v>
      </c>
      <c r="N231" s="196" t="s">
        <v>39</v>
      </c>
      <c r="O231" s="75"/>
      <c r="P231" s="197">
        <f>O231*H231</f>
        <v>0</v>
      </c>
      <c r="Q231" s="197">
        <v>2.0000000000000002E-05</v>
      </c>
      <c r="R231" s="197">
        <f>Q231*H231</f>
        <v>0.00036720000000000004</v>
      </c>
      <c r="S231" s="197">
        <v>0</v>
      </c>
      <c r="T231" s="19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9" t="s">
        <v>227</v>
      </c>
      <c r="AT231" s="199" t="s">
        <v>136</v>
      </c>
      <c r="AU231" s="199" t="s">
        <v>84</v>
      </c>
      <c r="AY231" s="17" t="s">
        <v>134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7" t="s">
        <v>82</v>
      </c>
      <c r="BK231" s="200">
        <f>ROUND(I231*H231,2)</f>
        <v>0</v>
      </c>
      <c r="BL231" s="17" t="s">
        <v>227</v>
      </c>
      <c r="BM231" s="199" t="s">
        <v>585</v>
      </c>
    </row>
    <row r="232" s="2" customFormat="1">
      <c r="A232" s="36"/>
      <c r="B232" s="37"/>
      <c r="C232" s="36"/>
      <c r="D232" s="201" t="s">
        <v>143</v>
      </c>
      <c r="E232" s="36"/>
      <c r="F232" s="202" t="s">
        <v>586</v>
      </c>
      <c r="G232" s="36"/>
      <c r="H232" s="36"/>
      <c r="I232" s="123"/>
      <c r="J232" s="36"/>
      <c r="K232" s="36"/>
      <c r="L232" s="37"/>
      <c r="M232" s="203"/>
      <c r="N232" s="204"/>
      <c r="O232" s="75"/>
      <c r="P232" s="75"/>
      <c r="Q232" s="75"/>
      <c r="R232" s="75"/>
      <c r="S232" s="75"/>
      <c r="T232" s="7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7" t="s">
        <v>143</v>
      </c>
      <c r="AU232" s="17" t="s">
        <v>84</v>
      </c>
    </row>
    <row r="233" s="13" customFormat="1">
      <c r="A233" s="13"/>
      <c r="B233" s="205"/>
      <c r="C233" s="13"/>
      <c r="D233" s="201" t="s">
        <v>145</v>
      </c>
      <c r="E233" s="206" t="s">
        <v>96</v>
      </c>
      <c r="F233" s="207" t="s">
        <v>587</v>
      </c>
      <c r="G233" s="13"/>
      <c r="H233" s="208">
        <v>18.359999999999999</v>
      </c>
      <c r="I233" s="209"/>
      <c r="J233" s="13"/>
      <c r="K233" s="13"/>
      <c r="L233" s="205"/>
      <c r="M233" s="210"/>
      <c r="N233" s="211"/>
      <c r="O233" s="211"/>
      <c r="P233" s="211"/>
      <c r="Q233" s="211"/>
      <c r="R233" s="211"/>
      <c r="S233" s="211"/>
      <c r="T233" s="21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6" t="s">
        <v>145</v>
      </c>
      <c r="AU233" s="206" t="s">
        <v>84</v>
      </c>
      <c r="AV233" s="13" t="s">
        <v>84</v>
      </c>
      <c r="AW233" s="13" t="s">
        <v>31</v>
      </c>
      <c r="AX233" s="13" t="s">
        <v>82</v>
      </c>
      <c r="AY233" s="206" t="s">
        <v>134</v>
      </c>
    </row>
    <row r="234" s="2" customFormat="1" ht="31" customHeight="1">
      <c r="A234" s="36"/>
      <c r="B234" s="187"/>
      <c r="C234" s="188" t="s">
        <v>332</v>
      </c>
      <c r="D234" s="188" t="s">
        <v>136</v>
      </c>
      <c r="E234" s="189" t="s">
        <v>588</v>
      </c>
      <c r="F234" s="190" t="s">
        <v>589</v>
      </c>
      <c r="G234" s="191" t="s">
        <v>139</v>
      </c>
      <c r="H234" s="192">
        <v>18.359999999999999</v>
      </c>
      <c r="I234" s="193"/>
      <c r="J234" s="194">
        <f>ROUND(I234*H234,2)</f>
        <v>0</v>
      </c>
      <c r="K234" s="190" t="s">
        <v>140</v>
      </c>
      <c r="L234" s="37"/>
      <c r="M234" s="195" t="s">
        <v>1</v>
      </c>
      <c r="N234" s="196" t="s">
        <v>39</v>
      </c>
      <c r="O234" s="75"/>
      <c r="P234" s="197">
        <f>O234*H234</f>
        <v>0</v>
      </c>
      <c r="Q234" s="197">
        <v>0.00017000000000000001</v>
      </c>
      <c r="R234" s="197">
        <f>Q234*H234</f>
        <v>0.0031212000000000002</v>
      </c>
      <c r="S234" s="197">
        <v>0</v>
      </c>
      <c r="T234" s="198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9" t="s">
        <v>227</v>
      </c>
      <c r="AT234" s="199" t="s">
        <v>136</v>
      </c>
      <c r="AU234" s="199" t="s">
        <v>84</v>
      </c>
      <c r="AY234" s="17" t="s">
        <v>134</v>
      </c>
      <c r="BE234" s="200">
        <f>IF(N234="základní",J234,0)</f>
        <v>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7" t="s">
        <v>82</v>
      </c>
      <c r="BK234" s="200">
        <f>ROUND(I234*H234,2)</f>
        <v>0</v>
      </c>
      <c r="BL234" s="17" t="s">
        <v>227</v>
      </c>
      <c r="BM234" s="199" t="s">
        <v>590</v>
      </c>
    </row>
    <row r="235" s="2" customFormat="1">
      <c r="A235" s="36"/>
      <c r="B235" s="37"/>
      <c r="C235" s="36"/>
      <c r="D235" s="201" t="s">
        <v>143</v>
      </c>
      <c r="E235" s="36"/>
      <c r="F235" s="202" t="s">
        <v>591</v>
      </c>
      <c r="G235" s="36"/>
      <c r="H235" s="36"/>
      <c r="I235" s="123"/>
      <c r="J235" s="36"/>
      <c r="K235" s="36"/>
      <c r="L235" s="37"/>
      <c r="M235" s="203"/>
      <c r="N235" s="204"/>
      <c r="O235" s="75"/>
      <c r="P235" s="75"/>
      <c r="Q235" s="75"/>
      <c r="R235" s="75"/>
      <c r="S235" s="75"/>
      <c r="T235" s="7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7" t="s">
        <v>143</v>
      </c>
      <c r="AU235" s="17" t="s">
        <v>84</v>
      </c>
    </row>
    <row r="236" s="13" customFormat="1">
      <c r="A236" s="13"/>
      <c r="B236" s="205"/>
      <c r="C236" s="13"/>
      <c r="D236" s="201" t="s">
        <v>145</v>
      </c>
      <c r="E236" s="206" t="s">
        <v>1</v>
      </c>
      <c r="F236" s="207" t="s">
        <v>96</v>
      </c>
      <c r="G236" s="13"/>
      <c r="H236" s="208">
        <v>18.359999999999999</v>
      </c>
      <c r="I236" s="209"/>
      <c r="J236" s="13"/>
      <c r="K236" s="13"/>
      <c r="L236" s="205"/>
      <c r="M236" s="210"/>
      <c r="N236" s="211"/>
      <c r="O236" s="211"/>
      <c r="P236" s="211"/>
      <c r="Q236" s="211"/>
      <c r="R236" s="211"/>
      <c r="S236" s="211"/>
      <c r="T236" s="21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06" t="s">
        <v>145</v>
      </c>
      <c r="AU236" s="206" t="s">
        <v>84</v>
      </c>
      <c r="AV236" s="13" t="s">
        <v>84</v>
      </c>
      <c r="AW236" s="13" t="s">
        <v>31</v>
      </c>
      <c r="AX236" s="13" t="s">
        <v>82</v>
      </c>
      <c r="AY236" s="206" t="s">
        <v>134</v>
      </c>
    </row>
    <row r="237" s="2" customFormat="1" ht="20.5" customHeight="1">
      <c r="A237" s="36"/>
      <c r="B237" s="187"/>
      <c r="C237" s="188" t="s">
        <v>337</v>
      </c>
      <c r="D237" s="188" t="s">
        <v>136</v>
      </c>
      <c r="E237" s="189" t="s">
        <v>592</v>
      </c>
      <c r="F237" s="190" t="s">
        <v>593</v>
      </c>
      <c r="G237" s="191" t="s">
        <v>139</v>
      </c>
      <c r="H237" s="192">
        <v>18.359999999999999</v>
      </c>
      <c r="I237" s="193"/>
      <c r="J237" s="194">
        <f>ROUND(I237*H237,2)</f>
        <v>0</v>
      </c>
      <c r="K237" s="190" t="s">
        <v>140</v>
      </c>
      <c r="L237" s="37"/>
      <c r="M237" s="195" t="s">
        <v>1</v>
      </c>
      <c r="N237" s="196" t="s">
        <v>39</v>
      </c>
      <c r="O237" s="75"/>
      <c r="P237" s="197">
        <f>O237*H237</f>
        <v>0</v>
      </c>
      <c r="Q237" s="197">
        <v>0.00012</v>
      </c>
      <c r="R237" s="197">
        <f>Q237*H237</f>
        <v>0.0022031999999999998</v>
      </c>
      <c r="S237" s="197">
        <v>0</v>
      </c>
      <c r="T237" s="198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9" t="s">
        <v>227</v>
      </c>
      <c r="AT237" s="199" t="s">
        <v>136</v>
      </c>
      <c r="AU237" s="199" t="s">
        <v>84</v>
      </c>
      <c r="AY237" s="17" t="s">
        <v>134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7" t="s">
        <v>82</v>
      </c>
      <c r="BK237" s="200">
        <f>ROUND(I237*H237,2)</f>
        <v>0</v>
      </c>
      <c r="BL237" s="17" t="s">
        <v>227</v>
      </c>
      <c r="BM237" s="199" t="s">
        <v>594</v>
      </c>
    </row>
    <row r="238" s="2" customFormat="1">
      <c r="A238" s="36"/>
      <c r="B238" s="37"/>
      <c r="C238" s="36"/>
      <c r="D238" s="201" t="s">
        <v>143</v>
      </c>
      <c r="E238" s="36"/>
      <c r="F238" s="202" t="s">
        <v>595</v>
      </c>
      <c r="G238" s="36"/>
      <c r="H238" s="36"/>
      <c r="I238" s="123"/>
      <c r="J238" s="36"/>
      <c r="K238" s="36"/>
      <c r="L238" s="37"/>
      <c r="M238" s="203"/>
      <c r="N238" s="204"/>
      <c r="O238" s="75"/>
      <c r="P238" s="75"/>
      <c r="Q238" s="75"/>
      <c r="R238" s="75"/>
      <c r="S238" s="75"/>
      <c r="T238" s="7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7" t="s">
        <v>143</v>
      </c>
      <c r="AU238" s="17" t="s">
        <v>84</v>
      </c>
    </row>
    <row r="239" s="13" customFormat="1">
      <c r="A239" s="13"/>
      <c r="B239" s="205"/>
      <c r="C239" s="13"/>
      <c r="D239" s="201" t="s">
        <v>145</v>
      </c>
      <c r="E239" s="206" t="s">
        <v>1</v>
      </c>
      <c r="F239" s="207" t="s">
        <v>96</v>
      </c>
      <c r="G239" s="13"/>
      <c r="H239" s="208">
        <v>18.359999999999999</v>
      </c>
      <c r="I239" s="209"/>
      <c r="J239" s="13"/>
      <c r="K239" s="13"/>
      <c r="L239" s="205"/>
      <c r="M239" s="210"/>
      <c r="N239" s="211"/>
      <c r="O239" s="211"/>
      <c r="P239" s="211"/>
      <c r="Q239" s="211"/>
      <c r="R239" s="211"/>
      <c r="S239" s="211"/>
      <c r="T239" s="21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06" t="s">
        <v>145</v>
      </c>
      <c r="AU239" s="206" t="s">
        <v>84</v>
      </c>
      <c r="AV239" s="13" t="s">
        <v>84</v>
      </c>
      <c r="AW239" s="13" t="s">
        <v>31</v>
      </c>
      <c r="AX239" s="13" t="s">
        <v>82</v>
      </c>
      <c r="AY239" s="206" t="s">
        <v>134</v>
      </c>
    </row>
    <row r="240" s="2" customFormat="1" ht="31" customHeight="1">
      <c r="A240" s="36"/>
      <c r="B240" s="187"/>
      <c r="C240" s="188" t="s">
        <v>343</v>
      </c>
      <c r="D240" s="188" t="s">
        <v>136</v>
      </c>
      <c r="E240" s="189" t="s">
        <v>596</v>
      </c>
      <c r="F240" s="190" t="s">
        <v>597</v>
      </c>
      <c r="G240" s="191" t="s">
        <v>139</v>
      </c>
      <c r="H240" s="192">
        <v>18.359999999999999</v>
      </c>
      <c r="I240" s="193"/>
      <c r="J240" s="194">
        <f>ROUND(I240*H240,2)</f>
        <v>0</v>
      </c>
      <c r="K240" s="190" t="s">
        <v>140</v>
      </c>
      <c r="L240" s="37"/>
      <c r="M240" s="195" t="s">
        <v>1</v>
      </c>
      <c r="N240" s="196" t="s">
        <v>39</v>
      </c>
      <c r="O240" s="75"/>
      <c r="P240" s="197">
        <f>O240*H240</f>
        <v>0</v>
      </c>
      <c r="Q240" s="197">
        <v>0.00012</v>
      </c>
      <c r="R240" s="197">
        <f>Q240*H240</f>
        <v>0.0022031999999999998</v>
      </c>
      <c r="S240" s="197">
        <v>0</v>
      </c>
      <c r="T240" s="198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9" t="s">
        <v>227</v>
      </c>
      <c r="AT240" s="199" t="s">
        <v>136</v>
      </c>
      <c r="AU240" s="199" t="s">
        <v>84</v>
      </c>
      <c r="AY240" s="17" t="s">
        <v>134</v>
      </c>
      <c r="BE240" s="200">
        <f>IF(N240="základní",J240,0)</f>
        <v>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7" t="s">
        <v>82</v>
      </c>
      <c r="BK240" s="200">
        <f>ROUND(I240*H240,2)</f>
        <v>0</v>
      </c>
      <c r="BL240" s="17" t="s">
        <v>227</v>
      </c>
      <c r="BM240" s="199" t="s">
        <v>598</v>
      </c>
    </row>
    <row r="241" s="2" customFormat="1">
      <c r="A241" s="36"/>
      <c r="B241" s="37"/>
      <c r="C241" s="36"/>
      <c r="D241" s="201" t="s">
        <v>143</v>
      </c>
      <c r="E241" s="36"/>
      <c r="F241" s="202" t="s">
        <v>599</v>
      </c>
      <c r="G241" s="36"/>
      <c r="H241" s="36"/>
      <c r="I241" s="123"/>
      <c r="J241" s="36"/>
      <c r="K241" s="36"/>
      <c r="L241" s="37"/>
      <c r="M241" s="203"/>
      <c r="N241" s="204"/>
      <c r="O241" s="75"/>
      <c r="P241" s="75"/>
      <c r="Q241" s="75"/>
      <c r="R241" s="75"/>
      <c r="S241" s="75"/>
      <c r="T241" s="7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7" t="s">
        <v>143</v>
      </c>
      <c r="AU241" s="17" t="s">
        <v>84</v>
      </c>
    </row>
    <row r="242" s="13" customFormat="1">
      <c r="A242" s="13"/>
      <c r="B242" s="205"/>
      <c r="C242" s="13"/>
      <c r="D242" s="201" t="s">
        <v>145</v>
      </c>
      <c r="E242" s="206" t="s">
        <v>1</v>
      </c>
      <c r="F242" s="207" t="s">
        <v>96</v>
      </c>
      <c r="G242" s="13"/>
      <c r="H242" s="208">
        <v>18.359999999999999</v>
      </c>
      <c r="I242" s="209"/>
      <c r="J242" s="13"/>
      <c r="K242" s="13"/>
      <c r="L242" s="205"/>
      <c r="M242" s="210"/>
      <c r="N242" s="211"/>
      <c r="O242" s="211"/>
      <c r="P242" s="211"/>
      <c r="Q242" s="211"/>
      <c r="R242" s="211"/>
      <c r="S242" s="211"/>
      <c r="T242" s="21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06" t="s">
        <v>145</v>
      </c>
      <c r="AU242" s="206" t="s">
        <v>84</v>
      </c>
      <c r="AV242" s="13" t="s">
        <v>84</v>
      </c>
      <c r="AW242" s="13" t="s">
        <v>31</v>
      </c>
      <c r="AX242" s="13" t="s">
        <v>82</v>
      </c>
      <c r="AY242" s="206" t="s">
        <v>134</v>
      </c>
    </row>
    <row r="243" s="12" customFormat="1" ht="25.92" customHeight="1">
      <c r="A243" s="12"/>
      <c r="B243" s="174"/>
      <c r="C243" s="12"/>
      <c r="D243" s="175" t="s">
        <v>73</v>
      </c>
      <c r="E243" s="176" t="s">
        <v>444</v>
      </c>
      <c r="F243" s="176" t="s">
        <v>445</v>
      </c>
      <c r="G243" s="12"/>
      <c r="H243" s="12"/>
      <c r="I243" s="177"/>
      <c r="J243" s="178">
        <f>BK243</f>
        <v>0</v>
      </c>
      <c r="K243" s="12"/>
      <c r="L243" s="174"/>
      <c r="M243" s="179"/>
      <c r="N243" s="180"/>
      <c r="O243" s="180"/>
      <c r="P243" s="181">
        <f>P244+P249+P252</f>
        <v>0</v>
      </c>
      <c r="Q243" s="180"/>
      <c r="R243" s="181">
        <f>R244+R249+R252</f>
        <v>0</v>
      </c>
      <c r="S243" s="180"/>
      <c r="T243" s="182">
        <f>T244+T249+T252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75" t="s">
        <v>161</v>
      </c>
      <c r="AT243" s="183" t="s">
        <v>73</v>
      </c>
      <c r="AU243" s="183" t="s">
        <v>74</v>
      </c>
      <c r="AY243" s="175" t="s">
        <v>134</v>
      </c>
      <c r="BK243" s="184">
        <f>BK244+BK249+BK252</f>
        <v>0</v>
      </c>
    </row>
    <row r="244" s="12" customFormat="1" ht="22.8" customHeight="1">
      <c r="A244" s="12"/>
      <c r="B244" s="174"/>
      <c r="C244" s="12"/>
      <c r="D244" s="175" t="s">
        <v>73</v>
      </c>
      <c r="E244" s="185" t="s">
        <v>446</v>
      </c>
      <c r="F244" s="185" t="s">
        <v>447</v>
      </c>
      <c r="G244" s="12"/>
      <c r="H244" s="12"/>
      <c r="I244" s="177"/>
      <c r="J244" s="186">
        <f>BK244</f>
        <v>0</v>
      </c>
      <c r="K244" s="12"/>
      <c r="L244" s="174"/>
      <c r="M244" s="179"/>
      <c r="N244" s="180"/>
      <c r="O244" s="180"/>
      <c r="P244" s="181">
        <f>SUM(P245:P248)</f>
        <v>0</v>
      </c>
      <c r="Q244" s="180"/>
      <c r="R244" s="181">
        <f>SUM(R245:R248)</f>
        <v>0</v>
      </c>
      <c r="S244" s="180"/>
      <c r="T244" s="182">
        <f>SUM(T245:T248)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75" t="s">
        <v>161</v>
      </c>
      <c r="AT244" s="183" t="s">
        <v>73</v>
      </c>
      <c r="AU244" s="183" t="s">
        <v>82</v>
      </c>
      <c r="AY244" s="175" t="s">
        <v>134</v>
      </c>
      <c r="BK244" s="184">
        <f>SUM(BK245:BK248)</f>
        <v>0</v>
      </c>
    </row>
    <row r="245" s="2" customFormat="1" ht="20.5" customHeight="1">
      <c r="A245" s="36"/>
      <c r="B245" s="187"/>
      <c r="C245" s="188" t="s">
        <v>349</v>
      </c>
      <c r="D245" s="188" t="s">
        <v>136</v>
      </c>
      <c r="E245" s="189" t="s">
        <v>454</v>
      </c>
      <c r="F245" s="190" t="s">
        <v>455</v>
      </c>
      <c r="G245" s="191" t="s">
        <v>442</v>
      </c>
      <c r="H245" s="192">
        <v>1</v>
      </c>
      <c r="I245" s="193"/>
      <c r="J245" s="194">
        <f>ROUND(I245*H245,2)</f>
        <v>0</v>
      </c>
      <c r="K245" s="190" t="s">
        <v>140</v>
      </c>
      <c r="L245" s="37"/>
      <c r="M245" s="195" t="s">
        <v>1</v>
      </c>
      <c r="N245" s="196" t="s">
        <v>39</v>
      </c>
      <c r="O245" s="75"/>
      <c r="P245" s="197">
        <f>O245*H245</f>
        <v>0</v>
      </c>
      <c r="Q245" s="197">
        <v>0</v>
      </c>
      <c r="R245" s="197">
        <f>Q245*H245</f>
        <v>0</v>
      </c>
      <c r="S245" s="197">
        <v>0</v>
      </c>
      <c r="T245" s="19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9" t="s">
        <v>451</v>
      </c>
      <c r="AT245" s="199" t="s">
        <v>136</v>
      </c>
      <c r="AU245" s="199" t="s">
        <v>84</v>
      </c>
      <c r="AY245" s="17" t="s">
        <v>134</v>
      </c>
      <c r="BE245" s="200">
        <f>IF(N245="základní",J245,0)</f>
        <v>0</v>
      </c>
      <c r="BF245" s="200">
        <f>IF(N245="snížená",J245,0)</f>
        <v>0</v>
      </c>
      <c r="BG245" s="200">
        <f>IF(N245="zákl. přenesená",J245,0)</f>
        <v>0</v>
      </c>
      <c r="BH245" s="200">
        <f>IF(N245="sníž. přenesená",J245,0)</f>
        <v>0</v>
      </c>
      <c r="BI245" s="200">
        <f>IF(N245="nulová",J245,0)</f>
        <v>0</v>
      </c>
      <c r="BJ245" s="17" t="s">
        <v>82</v>
      </c>
      <c r="BK245" s="200">
        <f>ROUND(I245*H245,2)</f>
        <v>0</v>
      </c>
      <c r="BL245" s="17" t="s">
        <v>451</v>
      </c>
      <c r="BM245" s="199" t="s">
        <v>600</v>
      </c>
    </row>
    <row r="246" s="2" customFormat="1">
      <c r="A246" s="36"/>
      <c r="B246" s="37"/>
      <c r="C246" s="36"/>
      <c r="D246" s="201" t="s">
        <v>143</v>
      </c>
      <c r="E246" s="36"/>
      <c r="F246" s="202" t="s">
        <v>455</v>
      </c>
      <c r="G246" s="36"/>
      <c r="H246" s="36"/>
      <c r="I246" s="123"/>
      <c r="J246" s="36"/>
      <c r="K246" s="36"/>
      <c r="L246" s="37"/>
      <c r="M246" s="203"/>
      <c r="N246" s="204"/>
      <c r="O246" s="75"/>
      <c r="P246" s="75"/>
      <c r="Q246" s="75"/>
      <c r="R246" s="75"/>
      <c r="S246" s="75"/>
      <c r="T246" s="7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7" t="s">
        <v>143</v>
      </c>
      <c r="AU246" s="17" t="s">
        <v>84</v>
      </c>
    </row>
    <row r="247" s="2" customFormat="1" ht="20.5" customHeight="1">
      <c r="A247" s="36"/>
      <c r="B247" s="187"/>
      <c r="C247" s="188" t="s">
        <v>356</v>
      </c>
      <c r="D247" s="188" t="s">
        <v>136</v>
      </c>
      <c r="E247" s="189" t="s">
        <v>458</v>
      </c>
      <c r="F247" s="190" t="s">
        <v>459</v>
      </c>
      <c r="G247" s="191" t="s">
        <v>442</v>
      </c>
      <c r="H247" s="192">
        <v>1</v>
      </c>
      <c r="I247" s="193"/>
      <c r="J247" s="194">
        <f>ROUND(I247*H247,2)</f>
        <v>0</v>
      </c>
      <c r="K247" s="190" t="s">
        <v>140</v>
      </c>
      <c r="L247" s="37"/>
      <c r="M247" s="195" t="s">
        <v>1</v>
      </c>
      <c r="N247" s="196" t="s">
        <v>39</v>
      </c>
      <c r="O247" s="75"/>
      <c r="P247" s="197">
        <f>O247*H247</f>
        <v>0</v>
      </c>
      <c r="Q247" s="197">
        <v>0</v>
      </c>
      <c r="R247" s="197">
        <f>Q247*H247</f>
        <v>0</v>
      </c>
      <c r="S247" s="197">
        <v>0</v>
      </c>
      <c r="T247" s="19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9" t="s">
        <v>451</v>
      </c>
      <c r="AT247" s="199" t="s">
        <v>136</v>
      </c>
      <c r="AU247" s="199" t="s">
        <v>84</v>
      </c>
      <c r="AY247" s="17" t="s">
        <v>134</v>
      </c>
      <c r="BE247" s="200">
        <f>IF(N247="základní",J247,0)</f>
        <v>0</v>
      </c>
      <c r="BF247" s="200">
        <f>IF(N247="snížená",J247,0)</f>
        <v>0</v>
      </c>
      <c r="BG247" s="200">
        <f>IF(N247="zákl. přenesená",J247,0)</f>
        <v>0</v>
      </c>
      <c r="BH247" s="200">
        <f>IF(N247="sníž. přenesená",J247,0)</f>
        <v>0</v>
      </c>
      <c r="BI247" s="200">
        <f>IF(N247="nulová",J247,0)</f>
        <v>0</v>
      </c>
      <c r="BJ247" s="17" t="s">
        <v>82</v>
      </c>
      <c r="BK247" s="200">
        <f>ROUND(I247*H247,2)</f>
        <v>0</v>
      </c>
      <c r="BL247" s="17" t="s">
        <v>451</v>
      </c>
      <c r="BM247" s="199" t="s">
        <v>601</v>
      </c>
    </row>
    <row r="248" s="2" customFormat="1">
      <c r="A248" s="36"/>
      <c r="B248" s="37"/>
      <c r="C248" s="36"/>
      <c r="D248" s="201" t="s">
        <v>143</v>
      </c>
      <c r="E248" s="36"/>
      <c r="F248" s="202" t="s">
        <v>459</v>
      </c>
      <c r="G248" s="36"/>
      <c r="H248" s="36"/>
      <c r="I248" s="123"/>
      <c r="J248" s="36"/>
      <c r="K248" s="36"/>
      <c r="L248" s="37"/>
      <c r="M248" s="203"/>
      <c r="N248" s="204"/>
      <c r="O248" s="75"/>
      <c r="P248" s="75"/>
      <c r="Q248" s="75"/>
      <c r="R248" s="75"/>
      <c r="S248" s="75"/>
      <c r="T248" s="7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7" t="s">
        <v>143</v>
      </c>
      <c r="AU248" s="17" t="s">
        <v>84</v>
      </c>
    </row>
    <row r="249" s="12" customFormat="1" ht="22.8" customHeight="1">
      <c r="A249" s="12"/>
      <c r="B249" s="174"/>
      <c r="C249" s="12"/>
      <c r="D249" s="175" t="s">
        <v>73</v>
      </c>
      <c r="E249" s="185" t="s">
        <v>461</v>
      </c>
      <c r="F249" s="185" t="s">
        <v>462</v>
      </c>
      <c r="G249" s="12"/>
      <c r="H249" s="12"/>
      <c r="I249" s="177"/>
      <c r="J249" s="186">
        <f>BK249</f>
        <v>0</v>
      </c>
      <c r="K249" s="12"/>
      <c r="L249" s="174"/>
      <c r="M249" s="179"/>
      <c r="N249" s="180"/>
      <c r="O249" s="180"/>
      <c r="P249" s="181">
        <f>SUM(P250:P251)</f>
        <v>0</v>
      </c>
      <c r="Q249" s="180"/>
      <c r="R249" s="181">
        <f>SUM(R250:R251)</f>
        <v>0</v>
      </c>
      <c r="S249" s="180"/>
      <c r="T249" s="182">
        <f>SUM(T250:T251)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75" t="s">
        <v>161</v>
      </c>
      <c r="AT249" s="183" t="s">
        <v>73</v>
      </c>
      <c r="AU249" s="183" t="s">
        <v>82</v>
      </c>
      <c r="AY249" s="175" t="s">
        <v>134</v>
      </c>
      <c r="BK249" s="184">
        <f>SUM(BK250:BK251)</f>
        <v>0</v>
      </c>
    </row>
    <row r="250" s="2" customFormat="1" ht="20.5" customHeight="1">
      <c r="A250" s="36"/>
      <c r="B250" s="187"/>
      <c r="C250" s="188" t="s">
        <v>362</v>
      </c>
      <c r="D250" s="188" t="s">
        <v>136</v>
      </c>
      <c r="E250" s="189" t="s">
        <v>464</v>
      </c>
      <c r="F250" s="190" t="s">
        <v>462</v>
      </c>
      <c r="G250" s="191" t="s">
        <v>442</v>
      </c>
      <c r="H250" s="192">
        <v>1</v>
      </c>
      <c r="I250" s="193"/>
      <c r="J250" s="194">
        <f>ROUND(I250*H250,2)</f>
        <v>0</v>
      </c>
      <c r="K250" s="190" t="s">
        <v>140</v>
      </c>
      <c r="L250" s="37"/>
      <c r="M250" s="195" t="s">
        <v>1</v>
      </c>
      <c r="N250" s="196" t="s">
        <v>39</v>
      </c>
      <c r="O250" s="75"/>
      <c r="P250" s="197">
        <f>O250*H250</f>
        <v>0</v>
      </c>
      <c r="Q250" s="197">
        <v>0</v>
      </c>
      <c r="R250" s="197">
        <f>Q250*H250</f>
        <v>0</v>
      </c>
      <c r="S250" s="197">
        <v>0</v>
      </c>
      <c r="T250" s="198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9" t="s">
        <v>451</v>
      </c>
      <c r="AT250" s="199" t="s">
        <v>136</v>
      </c>
      <c r="AU250" s="199" t="s">
        <v>84</v>
      </c>
      <c r="AY250" s="17" t="s">
        <v>134</v>
      </c>
      <c r="BE250" s="200">
        <f>IF(N250="základní",J250,0)</f>
        <v>0</v>
      </c>
      <c r="BF250" s="200">
        <f>IF(N250="snížená",J250,0)</f>
        <v>0</v>
      </c>
      <c r="BG250" s="200">
        <f>IF(N250="zákl. přenesená",J250,0)</f>
        <v>0</v>
      </c>
      <c r="BH250" s="200">
        <f>IF(N250="sníž. přenesená",J250,0)</f>
        <v>0</v>
      </c>
      <c r="BI250" s="200">
        <f>IF(N250="nulová",J250,0)</f>
        <v>0</v>
      </c>
      <c r="BJ250" s="17" t="s">
        <v>82</v>
      </c>
      <c r="BK250" s="200">
        <f>ROUND(I250*H250,2)</f>
        <v>0</v>
      </c>
      <c r="BL250" s="17" t="s">
        <v>451</v>
      </c>
      <c r="BM250" s="199" t="s">
        <v>602</v>
      </c>
    </row>
    <row r="251" s="2" customFormat="1">
      <c r="A251" s="36"/>
      <c r="B251" s="37"/>
      <c r="C251" s="36"/>
      <c r="D251" s="201" t="s">
        <v>143</v>
      </c>
      <c r="E251" s="36"/>
      <c r="F251" s="202" t="s">
        <v>462</v>
      </c>
      <c r="G251" s="36"/>
      <c r="H251" s="36"/>
      <c r="I251" s="123"/>
      <c r="J251" s="36"/>
      <c r="K251" s="36"/>
      <c r="L251" s="37"/>
      <c r="M251" s="203"/>
      <c r="N251" s="204"/>
      <c r="O251" s="75"/>
      <c r="P251" s="75"/>
      <c r="Q251" s="75"/>
      <c r="R251" s="75"/>
      <c r="S251" s="75"/>
      <c r="T251" s="7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7" t="s">
        <v>143</v>
      </c>
      <c r="AU251" s="17" t="s">
        <v>84</v>
      </c>
    </row>
    <row r="252" s="12" customFormat="1" ht="22.8" customHeight="1">
      <c r="A252" s="12"/>
      <c r="B252" s="174"/>
      <c r="C252" s="12"/>
      <c r="D252" s="175" t="s">
        <v>73</v>
      </c>
      <c r="E252" s="185" t="s">
        <v>466</v>
      </c>
      <c r="F252" s="185" t="s">
        <v>467</v>
      </c>
      <c r="G252" s="12"/>
      <c r="H252" s="12"/>
      <c r="I252" s="177"/>
      <c r="J252" s="186">
        <f>BK252</f>
        <v>0</v>
      </c>
      <c r="K252" s="12"/>
      <c r="L252" s="174"/>
      <c r="M252" s="179"/>
      <c r="N252" s="180"/>
      <c r="O252" s="180"/>
      <c r="P252" s="181">
        <f>SUM(P253:P254)</f>
        <v>0</v>
      </c>
      <c r="Q252" s="180"/>
      <c r="R252" s="181">
        <f>SUM(R253:R254)</f>
        <v>0</v>
      </c>
      <c r="S252" s="180"/>
      <c r="T252" s="182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75" t="s">
        <v>161</v>
      </c>
      <c r="AT252" s="183" t="s">
        <v>73</v>
      </c>
      <c r="AU252" s="183" t="s">
        <v>82</v>
      </c>
      <c r="AY252" s="175" t="s">
        <v>134</v>
      </c>
      <c r="BK252" s="184">
        <f>SUM(BK253:BK254)</f>
        <v>0</v>
      </c>
    </row>
    <row r="253" s="2" customFormat="1" ht="20.5" customHeight="1">
      <c r="A253" s="36"/>
      <c r="B253" s="187"/>
      <c r="C253" s="188" t="s">
        <v>368</v>
      </c>
      <c r="D253" s="188" t="s">
        <v>136</v>
      </c>
      <c r="E253" s="189" t="s">
        <v>469</v>
      </c>
      <c r="F253" s="190" t="s">
        <v>467</v>
      </c>
      <c r="G253" s="191" t="s">
        <v>442</v>
      </c>
      <c r="H253" s="192">
        <v>1</v>
      </c>
      <c r="I253" s="193"/>
      <c r="J253" s="194">
        <f>ROUND(I253*H253,2)</f>
        <v>0</v>
      </c>
      <c r="K253" s="190" t="s">
        <v>140</v>
      </c>
      <c r="L253" s="37"/>
      <c r="M253" s="195" t="s">
        <v>1</v>
      </c>
      <c r="N253" s="196" t="s">
        <v>39</v>
      </c>
      <c r="O253" s="75"/>
      <c r="P253" s="197">
        <f>O253*H253</f>
        <v>0</v>
      </c>
      <c r="Q253" s="197">
        <v>0</v>
      </c>
      <c r="R253" s="197">
        <f>Q253*H253</f>
        <v>0</v>
      </c>
      <c r="S253" s="197">
        <v>0</v>
      </c>
      <c r="T253" s="19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9" t="s">
        <v>451</v>
      </c>
      <c r="AT253" s="199" t="s">
        <v>136</v>
      </c>
      <c r="AU253" s="199" t="s">
        <v>84</v>
      </c>
      <c r="AY253" s="17" t="s">
        <v>134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7" t="s">
        <v>82</v>
      </c>
      <c r="BK253" s="200">
        <f>ROUND(I253*H253,2)</f>
        <v>0</v>
      </c>
      <c r="BL253" s="17" t="s">
        <v>451</v>
      </c>
      <c r="BM253" s="199" t="s">
        <v>603</v>
      </c>
    </row>
    <row r="254" s="2" customFormat="1">
      <c r="A254" s="36"/>
      <c r="B254" s="37"/>
      <c r="C254" s="36"/>
      <c r="D254" s="201" t="s">
        <v>143</v>
      </c>
      <c r="E254" s="36"/>
      <c r="F254" s="202" t="s">
        <v>467</v>
      </c>
      <c r="G254" s="36"/>
      <c r="H254" s="36"/>
      <c r="I254" s="123"/>
      <c r="J254" s="36"/>
      <c r="K254" s="36"/>
      <c r="L254" s="37"/>
      <c r="M254" s="232"/>
      <c r="N254" s="233"/>
      <c r="O254" s="234"/>
      <c r="P254" s="234"/>
      <c r="Q254" s="234"/>
      <c r="R254" s="234"/>
      <c r="S254" s="234"/>
      <c r="T254" s="235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7" t="s">
        <v>143</v>
      </c>
      <c r="AU254" s="17" t="s">
        <v>84</v>
      </c>
    </row>
    <row r="255" s="2" customFormat="1" ht="6.96" customHeight="1">
      <c r="A255" s="36"/>
      <c r="B255" s="58"/>
      <c r="C255" s="59"/>
      <c r="D255" s="59"/>
      <c r="E255" s="59"/>
      <c r="F255" s="59"/>
      <c r="G255" s="59"/>
      <c r="H255" s="59"/>
      <c r="I255" s="147"/>
      <c r="J255" s="59"/>
      <c r="K255" s="59"/>
      <c r="L255" s="37"/>
      <c r="M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</row>
  </sheetData>
  <autoFilter ref="C129:K25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5.554688" style="1" customWidth="1"/>
    <col min="2" max="2" width="1.117188" style="1" customWidth="1"/>
    <col min="3" max="3" width="16.66406" style="1" customWidth="1"/>
    <col min="4" max="4" width="50.55469" style="1" customWidth="1"/>
    <col min="5" max="5" width="8.886719" style="1" customWidth="1"/>
    <col min="6" max="6" width="13.33594" style="1" customWidth="1"/>
    <col min="7" max="7" width="1.117188" style="1" customWidth="1"/>
    <col min="8" max="8" width="5.554688" style="1" customWidth="1"/>
  </cols>
  <sheetData>
    <row r="1" s="1" customFormat="1" ht="11.28" customHeight="1"/>
    <row r="2" s="1" customFormat="1" ht="36.96" customHeight="1"/>
    <row r="3" s="1" customFormat="1" ht="6.96" customHeight="1">
      <c r="B3" s="18"/>
      <c r="C3" s="19"/>
      <c r="D3" s="19"/>
      <c r="E3" s="19"/>
      <c r="F3" s="19"/>
      <c r="G3" s="19"/>
      <c r="H3" s="20"/>
    </row>
    <row r="4" s="1" customFormat="1" ht="24.96" customHeight="1">
      <c r="B4" s="20"/>
      <c r="C4" s="21" t="s">
        <v>604</v>
      </c>
      <c r="H4" s="20"/>
    </row>
    <row r="5" s="1" customFormat="1" ht="12" customHeight="1">
      <c r="B5" s="20"/>
      <c r="C5" s="24" t="s">
        <v>13</v>
      </c>
      <c r="D5" s="34" t="s">
        <v>14</v>
      </c>
      <c r="E5" s="1"/>
      <c r="F5" s="1"/>
      <c r="H5" s="20"/>
    </row>
    <row r="6" s="1" customFormat="1" ht="36.96" customHeight="1">
      <c r="B6" s="20"/>
      <c r="C6" s="27" t="s">
        <v>16</v>
      </c>
      <c r="D6" s="28" t="s">
        <v>17</v>
      </c>
      <c r="E6" s="1"/>
      <c r="F6" s="1"/>
      <c r="H6" s="20"/>
    </row>
    <row r="7" s="1" customFormat="1" ht="14.5" customHeight="1">
      <c r="B7" s="20"/>
      <c r="C7" s="30" t="s">
        <v>22</v>
      </c>
      <c r="D7" s="67" t="str">
        <f>'Rekapitulace stavby'!AN8</f>
        <v>20. 7. 2020</v>
      </c>
      <c r="H7" s="20"/>
    </row>
    <row r="8" s="2" customFormat="1" ht="10.8" customHeight="1">
      <c r="A8" s="36"/>
      <c r="B8" s="37"/>
      <c r="C8" s="36"/>
      <c r="D8" s="36"/>
      <c r="E8" s="36"/>
      <c r="F8" s="36"/>
      <c r="G8" s="36"/>
      <c r="H8" s="37"/>
    </row>
    <row r="9" s="11" customFormat="1" ht="29.28" customHeight="1">
      <c r="A9" s="163"/>
      <c r="B9" s="164"/>
      <c r="C9" s="165" t="s">
        <v>55</v>
      </c>
      <c r="D9" s="166" t="s">
        <v>56</v>
      </c>
      <c r="E9" s="166" t="s">
        <v>121</v>
      </c>
      <c r="F9" s="168" t="s">
        <v>605</v>
      </c>
      <c r="G9" s="163"/>
      <c r="H9" s="164"/>
    </row>
    <row r="10" s="2" customFormat="1" ht="26.4" customHeight="1">
      <c r="A10" s="36"/>
      <c r="B10" s="37"/>
      <c r="C10" s="236" t="s">
        <v>606</v>
      </c>
      <c r="D10" s="236" t="s">
        <v>80</v>
      </c>
      <c r="E10" s="36"/>
      <c r="F10" s="36"/>
      <c r="G10" s="36"/>
      <c r="H10" s="37"/>
    </row>
    <row r="11" s="2" customFormat="1" ht="16.8" customHeight="1">
      <c r="A11" s="36"/>
      <c r="B11" s="37"/>
      <c r="C11" s="237" t="s">
        <v>88</v>
      </c>
      <c r="D11" s="238" t="s">
        <v>1</v>
      </c>
      <c r="E11" s="239" t="s">
        <v>1</v>
      </c>
      <c r="F11" s="240">
        <v>2.1000000000000001</v>
      </c>
      <c r="G11" s="36"/>
      <c r="H11" s="37"/>
    </row>
    <row r="12" s="2" customFormat="1" ht="16.8" customHeight="1">
      <c r="A12" s="36"/>
      <c r="B12" s="37"/>
      <c r="C12" s="241" t="s">
        <v>88</v>
      </c>
      <c r="D12" s="241" t="s">
        <v>151</v>
      </c>
      <c r="E12" s="17" t="s">
        <v>1</v>
      </c>
      <c r="F12" s="242">
        <v>2.1000000000000001</v>
      </c>
      <c r="G12" s="36"/>
      <c r="H12" s="37"/>
    </row>
    <row r="13" s="2" customFormat="1" ht="16.8" customHeight="1">
      <c r="A13" s="36"/>
      <c r="B13" s="37"/>
      <c r="C13" s="243" t="s">
        <v>607</v>
      </c>
      <c r="D13" s="36"/>
      <c r="E13" s="36"/>
      <c r="F13" s="36"/>
      <c r="G13" s="36"/>
      <c r="H13" s="37"/>
    </row>
    <row r="14" s="2" customFormat="1">
      <c r="A14" s="36"/>
      <c r="B14" s="37"/>
      <c r="C14" s="241" t="s">
        <v>147</v>
      </c>
      <c r="D14" s="241" t="s">
        <v>148</v>
      </c>
      <c r="E14" s="17" t="s">
        <v>139</v>
      </c>
      <c r="F14" s="242">
        <v>2.1000000000000001</v>
      </c>
      <c r="G14" s="36"/>
      <c r="H14" s="37"/>
    </row>
    <row r="15" s="2" customFormat="1" ht="16.8" customHeight="1">
      <c r="A15" s="36"/>
      <c r="B15" s="37"/>
      <c r="C15" s="241" t="s">
        <v>153</v>
      </c>
      <c r="D15" s="241" t="s">
        <v>154</v>
      </c>
      <c r="E15" s="17" t="s">
        <v>139</v>
      </c>
      <c r="F15" s="242">
        <v>2.1000000000000001</v>
      </c>
      <c r="G15" s="36"/>
      <c r="H15" s="37"/>
    </row>
    <row r="16" s="2" customFormat="1">
      <c r="A16" s="36"/>
      <c r="B16" s="37"/>
      <c r="C16" s="241" t="s">
        <v>344</v>
      </c>
      <c r="D16" s="241" t="s">
        <v>345</v>
      </c>
      <c r="E16" s="17" t="s">
        <v>139</v>
      </c>
      <c r="F16" s="242">
        <v>2.1000000000000001</v>
      </c>
      <c r="G16" s="36"/>
      <c r="H16" s="37"/>
    </row>
    <row r="17" s="2" customFormat="1">
      <c r="A17" s="36"/>
      <c r="B17" s="37"/>
      <c r="C17" s="241" t="s">
        <v>396</v>
      </c>
      <c r="D17" s="241" t="s">
        <v>397</v>
      </c>
      <c r="E17" s="17" t="s">
        <v>139</v>
      </c>
      <c r="F17" s="242">
        <v>2.1000000000000001</v>
      </c>
      <c r="G17" s="36"/>
      <c r="H17" s="37"/>
    </row>
    <row r="18" s="2" customFormat="1" ht="16.8" customHeight="1">
      <c r="A18" s="36"/>
      <c r="B18" s="37"/>
      <c r="C18" s="237" t="s">
        <v>90</v>
      </c>
      <c r="D18" s="238" t="s">
        <v>1</v>
      </c>
      <c r="E18" s="239" t="s">
        <v>1</v>
      </c>
      <c r="F18" s="240">
        <v>1.1599999999999999</v>
      </c>
      <c r="G18" s="36"/>
      <c r="H18" s="37"/>
    </row>
    <row r="19" s="2" customFormat="1" ht="16.8" customHeight="1">
      <c r="A19" s="36"/>
      <c r="B19" s="37"/>
      <c r="C19" s="241" t="s">
        <v>90</v>
      </c>
      <c r="D19" s="241" t="s">
        <v>197</v>
      </c>
      <c r="E19" s="17" t="s">
        <v>1</v>
      </c>
      <c r="F19" s="242">
        <v>1.1599999999999999</v>
      </c>
      <c r="G19" s="36"/>
      <c r="H19" s="37"/>
    </row>
    <row r="20" s="2" customFormat="1" ht="16.8" customHeight="1">
      <c r="A20" s="36"/>
      <c r="B20" s="37"/>
      <c r="C20" s="243" t="s">
        <v>607</v>
      </c>
      <c r="D20" s="36"/>
      <c r="E20" s="36"/>
      <c r="F20" s="36"/>
      <c r="G20" s="36"/>
      <c r="H20" s="37"/>
    </row>
    <row r="21" s="2" customFormat="1">
      <c r="A21" s="36"/>
      <c r="B21" s="37"/>
      <c r="C21" s="241" t="s">
        <v>193</v>
      </c>
      <c r="D21" s="241" t="s">
        <v>194</v>
      </c>
      <c r="E21" s="17" t="s">
        <v>182</v>
      </c>
      <c r="F21" s="242">
        <v>1.1599999999999999</v>
      </c>
      <c r="G21" s="36"/>
      <c r="H21" s="37"/>
    </row>
    <row r="22" s="2" customFormat="1">
      <c r="A22" s="36"/>
      <c r="B22" s="37"/>
      <c r="C22" s="241" t="s">
        <v>180</v>
      </c>
      <c r="D22" s="241" t="s">
        <v>181</v>
      </c>
      <c r="E22" s="17" t="s">
        <v>182</v>
      </c>
      <c r="F22" s="242">
        <v>2.3599999999999999</v>
      </c>
      <c r="G22" s="36"/>
      <c r="H22" s="37"/>
    </row>
    <row r="23" s="2" customFormat="1">
      <c r="A23" s="36"/>
      <c r="B23" s="37"/>
      <c r="C23" s="241" t="s">
        <v>199</v>
      </c>
      <c r="D23" s="241" t="s">
        <v>200</v>
      </c>
      <c r="E23" s="17" t="s">
        <v>182</v>
      </c>
      <c r="F23" s="242">
        <v>2.3599999999999999</v>
      </c>
      <c r="G23" s="36"/>
      <c r="H23" s="37"/>
    </row>
    <row r="24" s="2" customFormat="1">
      <c r="A24" s="36"/>
      <c r="B24" s="37"/>
      <c r="C24" s="241" t="s">
        <v>204</v>
      </c>
      <c r="D24" s="241" t="s">
        <v>205</v>
      </c>
      <c r="E24" s="17" t="s">
        <v>206</v>
      </c>
      <c r="F24" s="242">
        <v>4.2480000000000002</v>
      </c>
      <c r="G24" s="36"/>
      <c r="H24" s="37"/>
    </row>
    <row r="25" s="2" customFormat="1" ht="16.8" customHeight="1">
      <c r="A25" s="36"/>
      <c r="B25" s="37"/>
      <c r="C25" s="241" t="s">
        <v>211</v>
      </c>
      <c r="D25" s="241" t="s">
        <v>212</v>
      </c>
      <c r="E25" s="17" t="s">
        <v>182</v>
      </c>
      <c r="F25" s="242">
        <v>2.3599999999999999</v>
      </c>
      <c r="G25" s="36"/>
      <c r="H25" s="37"/>
    </row>
    <row r="26" s="2" customFormat="1" ht="16.8" customHeight="1">
      <c r="A26" s="36"/>
      <c r="B26" s="37"/>
      <c r="C26" s="241" t="s">
        <v>234</v>
      </c>
      <c r="D26" s="241" t="s">
        <v>235</v>
      </c>
      <c r="E26" s="17" t="s">
        <v>182</v>
      </c>
      <c r="F26" s="242">
        <v>1.2010000000000001</v>
      </c>
      <c r="G26" s="36"/>
      <c r="H26" s="37"/>
    </row>
    <row r="27" s="2" customFormat="1" ht="16.8" customHeight="1">
      <c r="A27" s="36"/>
      <c r="B27" s="37"/>
      <c r="C27" s="241" t="s">
        <v>240</v>
      </c>
      <c r="D27" s="241" t="s">
        <v>241</v>
      </c>
      <c r="E27" s="17" t="s">
        <v>206</v>
      </c>
      <c r="F27" s="242">
        <v>0.017000000000000001</v>
      </c>
      <c r="G27" s="36"/>
      <c r="H27" s="37"/>
    </row>
    <row r="28" s="2" customFormat="1" ht="16.8" customHeight="1">
      <c r="A28" s="36"/>
      <c r="B28" s="37"/>
      <c r="C28" s="237" t="s">
        <v>93</v>
      </c>
      <c r="D28" s="238" t="s">
        <v>1</v>
      </c>
      <c r="E28" s="239" t="s">
        <v>1</v>
      </c>
      <c r="F28" s="240">
        <v>1.2</v>
      </c>
      <c r="G28" s="36"/>
      <c r="H28" s="37"/>
    </row>
    <row r="29" s="2" customFormat="1" ht="16.8" customHeight="1">
      <c r="A29" s="36"/>
      <c r="B29" s="37"/>
      <c r="C29" s="241" t="s">
        <v>93</v>
      </c>
      <c r="D29" s="241" t="s">
        <v>191</v>
      </c>
      <c r="E29" s="17" t="s">
        <v>1</v>
      </c>
      <c r="F29" s="242">
        <v>1.2</v>
      </c>
      <c r="G29" s="36"/>
      <c r="H29" s="37"/>
    </row>
    <row r="30" s="2" customFormat="1" ht="16.8" customHeight="1">
      <c r="A30" s="36"/>
      <c r="B30" s="37"/>
      <c r="C30" s="243" t="s">
        <v>607</v>
      </c>
      <c r="D30" s="36"/>
      <c r="E30" s="36"/>
      <c r="F30" s="36"/>
      <c r="G30" s="36"/>
      <c r="H30" s="37"/>
    </row>
    <row r="31" s="2" customFormat="1">
      <c r="A31" s="36"/>
      <c r="B31" s="37"/>
      <c r="C31" s="241" t="s">
        <v>187</v>
      </c>
      <c r="D31" s="241" t="s">
        <v>188</v>
      </c>
      <c r="E31" s="17" t="s">
        <v>182</v>
      </c>
      <c r="F31" s="242">
        <v>1.2</v>
      </c>
      <c r="G31" s="36"/>
      <c r="H31" s="37"/>
    </row>
    <row r="32" s="2" customFormat="1">
      <c r="A32" s="36"/>
      <c r="B32" s="37"/>
      <c r="C32" s="241" t="s">
        <v>180</v>
      </c>
      <c r="D32" s="241" t="s">
        <v>181</v>
      </c>
      <c r="E32" s="17" t="s">
        <v>182</v>
      </c>
      <c r="F32" s="242">
        <v>2.3599999999999999</v>
      </c>
      <c r="G32" s="36"/>
      <c r="H32" s="37"/>
    </row>
    <row r="33" s="2" customFormat="1">
      <c r="A33" s="36"/>
      <c r="B33" s="37"/>
      <c r="C33" s="241" t="s">
        <v>199</v>
      </c>
      <c r="D33" s="241" t="s">
        <v>200</v>
      </c>
      <c r="E33" s="17" t="s">
        <v>182</v>
      </c>
      <c r="F33" s="242">
        <v>2.3599999999999999</v>
      </c>
      <c r="G33" s="36"/>
      <c r="H33" s="37"/>
    </row>
    <row r="34" s="2" customFormat="1">
      <c r="A34" s="36"/>
      <c r="B34" s="37"/>
      <c r="C34" s="241" t="s">
        <v>204</v>
      </c>
      <c r="D34" s="241" t="s">
        <v>205</v>
      </c>
      <c r="E34" s="17" t="s">
        <v>206</v>
      </c>
      <c r="F34" s="242">
        <v>4.2480000000000002</v>
      </c>
      <c r="G34" s="36"/>
      <c r="H34" s="37"/>
    </row>
    <row r="35" s="2" customFormat="1" ht="16.8" customHeight="1">
      <c r="A35" s="36"/>
      <c r="B35" s="37"/>
      <c r="C35" s="241" t="s">
        <v>211</v>
      </c>
      <c r="D35" s="241" t="s">
        <v>212</v>
      </c>
      <c r="E35" s="17" t="s">
        <v>182</v>
      </c>
      <c r="F35" s="242">
        <v>2.3599999999999999</v>
      </c>
      <c r="G35" s="36"/>
      <c r="H35" s="37"/>
    </row>
    <row r="36" s="2" customFormat="1">
      <c r="A36" s="36"/>
      <c r="B36" s="37"/>
      <c r="C36" s="241" t="s">
        <v>222</v>
      </c>
      <c r="D36" s="241" t="s">
        <v>223</v>
      </c>
      <c r="E36" s="17" t="s">
        <v>182</v>
      </c>
      <c r="F36" s="242">
        <v>1.242</v>
      </c>
      <c r="G36" s="36"/>
      <c r="H36" s="37"/>
    </row>
    <row r="37" s="2" customFormat="1" ht="16.8" customHeight="1">
      <c r="A37" s="36"/>
      <c r="B37" s="37"/>
      <c r="C37" s="241" t="s">
        <v>228</v>
      </c>
      <c r="D37" s="241" t="s">
        <v>229</v>
      </c>
      <c r="E37" s="17" t="s">
        <v>206</v>
      </c>
      <c r="F37" s="242">
        <v>0.042000000000000003</v>
      </c>
      <c r="G37" s="36"/>
      <c r="H37" s="37"/>
    </row>
    <row r="38" s="2" customFormat="1" ht="16.8" customHeight="1">
      <c r="A38" s="36"/>
      <c r="B38" s="37"/>
      <c r="C38" s="237" t="s">
        <v>95</v>
      </c>
      <c r="D38" s="238" t="s">
        <v>1</v>
      </c>
      <c r="E38" s="239" t="s">
        <v>1</v>
      </c>
      <c r="F38" s="240">
        <v>1.2</v>
      </c>
      <c r="G38" s="36"/>
      <c r="H38" s="37"/>
    </row>
    <row r="39" s="2" customFormat="1" ht="16.8" customHeight="1">
      <c r="A39" s="36"/>
      <c r="B39" s="37"/>
      <c r="C39" s="241" t="s">
        <v>95</v>
      </c>
      <c r="D39" s="241" t="s">
        <v>166</v>
      </c>
      <c r="E39" s="17" t="s">
        <v>1</v>
      </c>
      <c r="F39" s="242">
        <v>1.2</v>
      </c>
      <c r="G39" s="36"/>
      <c r="H39" s="37"/>
    </row>
    <row r="40" s="2" customFormat="1" ht="16.8" customHeight="1">
      <c r="A40" s="36"/>
      <c r="B40" s="37"/>
      <c r="C40" s="243" t="s">
        <v>607</v>
      </c>
      <c r="D40" s="36"/>
      <c r="E40" s="36"/>
      <c r="F40" s="36"/>
      <c r="G40" s="36"/>
      <c r="H40" s="37"/>
    </row>
    <row r="41" s="2" customFormat="1" ht="16.8" customHeight="1">
      <c r="A41" s="36"/>
      <c r="B41" s="37"/>
      <c r="C41" s="241" t="s">
        <v>162</v>
      </c>
      <c r="D41" s="241" t="s">
        <v>163</v>
      </c>
      <c r="E41" s="17" t="s">
        <v>139</v>
      </c>
      <c r="F41" s="242">
        <v>1.2</v>
      </c>
      <c r="G41" s="36"/>
      <c r="H41" s="37"/>
    </row>
    <row r="42" s="2" customFormat="1" ht="16.8" customHeight="1">
      <c r="A42" s="36"/>
      <c r="B42" s="37"/>
      <c r="C42" s="241" t="s">
        <v>157</v>
      </c>
      <c r="D42" s="241" t="s">
        <v>158</v>
      </c>
      <c r="E42" s="17" t="s">
        <v>139</v>
      </c>
      <c r="F42" s="242">
        <v>1.2</v>
      </c>
      <c r="G42" s="36"/>
      <c r="H42" s="37"/>
    </row>
    <row r="43" s="2" customFormat="1" ht="16.8" customHeight="1">
      <c r="A43" s="36"/>
      <c r="B43" s="37"/>
      <c r="C43" s="237" t="s">
        <v>96</v>
      </c>
      <c r="D43" s="238" t="s">
        <v>1</v>
      </c>
      <c r="E43" s="239" t="s">
        <v>1</v>
      </c>
      <c r="F43" s="240">
        <v>12.199999999999999</v>
      </c>
      <c r="G43" s="36"/>
      <c r="H43" s="37"/>
    </row>
    <row r="44" s="2" customFormat="1" ht="16.8" customHeight="1">
      <c r="A44" s="36"/>
      <c r="B44" s="37"/>
      <c r="C44" s="241" t="s">
        <v>96</v>
      </c>
      <c r="D44" s="241" t="s">
        <v>310</v>
      </c>
      <c r="E44" s="17" t="s">
        <v>1</v>
      </c>
      <c r="F44" s="242">
        <v>12.199999999999999</v>
      </c>
      <c r="G44" s="36"/>
      <c r="H44" s="37"/>
    </row>
    <row r="45" s="2" customFormat="1" ht="16.8" customHeight="1">
      <c r="A45" s="36"/>
      <c r="B45" s="37"/>
      <c r="C45" s="243" t="s">
        <v>607</v>
      </c>
      <c r="D45" s="36"/>
      <c r="E45" s="36"/>
      <c r="F45" s="36"/>
      <c r="G45" s="36"/>
      <c r="H45" s="37"/>
    </row>
    <row r="46" s="2" customFormat="1">
      <c r="A46" s="36"/>
      <c r="B46" s="37"/>
      <c r="C46" s="241" t="s">
        <v>306</v>
      </c>
      <c r="D46" s="241" t="s">
        <v>307</v>
      </c>
      <c r="E46" s="17" t="s">
        <v>176</v>
      </c>
      <c r="F46" s="242">
        <v>12.199999999999999</v>
      </c>
      <c r="G46" s="36"/>
      <c r="H46" s="37"/>
    </row>
    <row r="47" s="2" customFormat="1" ht="16.8" customHeight="1">
      <c r="A47" s="36"/>
      <c r="B47" s="37"/>
      <c r="C47" s="241" t="s">
        <v>316</v>
      </c>
      <c r="D47" s="241" t="s">
        <v>317</v>
      </c>
      <c r="E47" s="17" t="s">
        <v>176</v>
      </c>
      <c r="F47" s="242">
        <v>36.600000000000001</v>
      </c>
      <c r="G47" s="36"/>
      <c r="H47" s="37"/>
    </row>
    <row r="48" s="2" customFormat="1" ht="16.8" customHeight="1">
      <c r="A48" s="36"/>
      <c r="B48" s="37"/>
      <c r="C48" s="241" t="s">
        <v>322</v>
      </c>
      <c r="D48" s="241" t="s">
        <v>323</v>
      </c>
      <c r="E48" s="17" t="s">
        <v>176</v>
      </c>
      <c r="F48" s="242">
        <v>36.600000000000001</v>
      </c>
      <c r="G48" s="36"/>
      <c r="H48" s="37"/>
    </row>
    <row r="49" s="2" customFormat="1">
      <c r="A49" s="36"/>
      <c r="B49" s="37"/>
      <c r="C49" s="241" t="s">
        <v>312</v>
      </c>
      <c r="D49" s="241" t="s">
        <v>313</v>
      </c>
      <c r="E49" s="17" t="s">
        <v>176</v>
      </c>
      <c r="F49" s="242">
        <v>12.199999999999999</v>
      </c>
      <c r="G49" s="36"/>
      <c r="H49" s="37"/>
    </row>
    <row r="50" s="2" customFormat="1" ht="26.4" customHeight="1">
      <c r="A50" s="36"/>
      <c r="B50" s="37"/>
      <c r="C50" s="236" t="s">
        <v>608</v>
      </c>
      <c r="D50" s="236" t="s">
        <v>86</v>
      </c>
      <c r="E50" s="36"/>
      <c r="F50" s="36"/>
      <c r="G50" s="36"/>
      <c r="H50" s="37"/>
    </row>
    <row r="51" s="2" customFormat="1" ht="16.8" customHeight="1">
      <c r="A51" s="36"/>
      <c r="B51" s="37"/>
      <c r="C51" s="237" t="s">
        <v>88</v>
      </c>
      <c r="D51" s="238" t="s">
        <v>1</v>
      </c>
      <c r="E51" s="239" t="s">
        <v>1</v>
      </c>
      <c r="F51" s="240">
        <v>20.466999999999999</v>
      </c>
      <c r="G51" s="36"/>
      <c r="H51" s="37"/>
    </row>
    <row r="52" s="2" customFormat="1" ht="16.8" customHeight="1">
      <c r="A52" s="36"/>
      <c r="B52" s="37"/>
      <c r="C52" s="241" t="s">
        <v>88</v>
      </c>
      <c r="D52" s="241" t="s">
        <v>491</v>
      </c>
      <c r="E52" s="17" t="s">
        <v>1</v>
      </c>
      <c r="F52" s="242">
        <v>20.466999999999999</v>
      </c>
      <c r="G52" s="36"/>
      <c r="H52" s="37"/>
    </row>
    <row r="53" s="2" customFormat="1" ht="16.8" customHeight="1">
      <c r="A53" s="36"/>
      <c r="B53" s="37"/>
      <c r="C53" s="243" t="s">
        <v>607</v>
      </c>
      <c r="D53" s="36"/>
      <c r="E53" s="36"/>
      <c r="F53" s="36"/>
      <c r="G53" s="36"/>
      <c r="H53" s="37"/>
    </row>
    <row r="54" s="2" customFormat="1" ht="16.8" customHeight="1">
      <c r="A54" s="36"/>
      <c r="B54" s="37"/>
      <c r="C54" s="241" t="s">
        <v>487</v>
      </c>
      <c r="D54" s="241" t="s">
        <v>488</v>
      </c>
      <c r="E54" s="17" t="s">
        <v>139</v>
      </c>
      <c r="F54" s="242">
        <v>20.466999999999999</v>
      </c>
      <c r="G54" s="36"/>
      <c r="H54" s="37"/>
    </row>
    <row r="55" s="2" customFormat="1">
      <c r="A55" s="36"/>
      <c r="B55" s="37"/>
      <c r="C55" s="241" t="s">
        <v>492</v>
      </c>
      <c r="D55" s="241" t="s">
        <v>493</v>
      </c>
      <c r="E55" s="17" t="s">
        <v>182</v>
      </c>
      <c r="F55" s="242">
        <v>2.0470000000000002</v>
      </c>
      <c r="G55" s="36"/>
      <c r="H55" s="37"/>
    </row>
    <row r="56" s="2" customFormat="1">
      <c r="A56" s="36"/>
      <c r="B56" s="37"/>
      <c r="C56" s="241" t="s">
        <v>502</v>
      </c>
      <c r="D56" s="241" t="s">
        <v>503</v>
      </c>
      <c r="E56" s="17" t="s">
        <v>182</v>
      </c>
      <c r="F56" s="242">
        <v>3.0699999999999998</v>
      </c>
      <c r="G56" s="36"/>
      <c r="H56" s="37"/>
    </row>
    <row r="57" s="2" customFormat="1">
      <c r="A57" s="36"/>
      <c r="B57" s="37"/>
      <c r="C57" s="241" t="s">
        <v>216</v>
      </c>
      <c r="D57" s="241" t="s">
        <v>217</v>
      </c>
      <c r="E57" s="17" t="s">
        <v>139</v>
      </c>
      <c r="F57" s="242">
        <v>20.466999999999999</v>
      </c>
      <c r="G57" s="36"/>
      <c r="H57" s="37"/>
    </row>
    <row r="58" s="2" customFormat="1" ht="16.8" customHeight="1">
      <c r="A58" s="36"/>
      <c r="B58" s="37"/>
      <c r="C58" s="237" t="s">
        <v>90</v>
      </c>
      <c r="D58" s="238" t="s">
        <v>1</v>
      </c>
      <c r="E58" s="239" t="s">
        <v>1</v>
      </c>
      <c r="F58" s="240">
        <v>2.0470000000000002</v>
      </c>
      <c r="G58" s="36"/>
      <c r="H58" s="37"/>
    </row>
    <row r="59" s="2" customFormat="1" ht="16.8" customHeight="1">
      <c r="A59" s="36"/>
      <c r="B59" s="37"/>
      <c r="C59" s="241" t="s">
        <v>90</v>
      </c>
      <c r="D59" s="241" t="s">
        <v>496</v>
      </c>
      <c r="E59" s="17" t="s">
        <v>1</v>
      </c>
      <c r="F59" s="242">
        <v>2.0470000000000002</v>
      </c>
      <c r="G59" s="36"/>
      <c r="H59" s="37"/>
    </row>
    <row r="60" s="2" customFormat="1" ht="16.8" customHeight="1">
      <c r="A60" s="36"/>
      <c r="B60" s="37"/>
      <c r="C60" s="243" t="s">
        <v>607</v>
      </c>
      <c r="D60" s="36"/>
      <c r="E60" s="36"/>
      <c r="F60" s="36"/>
      <c r="G60" s="36"/>
      <c r="H60" s="37"/>
    </row>
    <row r="61" s="2" customFormat="1">
      <c r="A61" s="36"/>
      <c r="B61" s="37"/>
      <c r="C61" s="241" t="s">
        <v>492</v>
      </c>
      <c r="D61" s="241" t="s">
        <v>493</v>
      </c>
      <c r="E61" s="17" t="s">
        <v>182</v>
      </c>
      <c r="F61" s="242">
        <v>2.0470000000000002</v>
      </c>
      <c r="G61" s="36"/>
      <c r="H61" s="37"/>
    </row>
    <row r="62" s="2" customFormat="1">
      <c r="A62" s="36"/>
      <c r="B62" s="37"/>
      <c r="C62" s="241" t="s">
        <v>199</v>
      </c>
      <c r="D62" s="241" t="s">
        <v>200</v>
      </c>
      <c r="E62" s="17" t="s">
        <v>182</v>
      </c>
      <c r="F62" s="242">
        <v>2.2069999999999999</v>
      </c>
      <c r="G62" s="36"/>
      <c r="H62" s="37"/>
    </row>
    <row r="63" s="2" customFormat="1" ht="16.8" customHeight="1">
      <c r="A63" s="36"/>
      <c r="B63" s="37"/>
      <c r="C63" s="237" t="s">
        <v>609</v>
      </c>
      <c r="D63" s="238" t="s">
        <v>1</v>
      </c>
      <c r="E63" s="239" t="s">
        <v>1</v>
      </c>
      <c r="F63" s="240">
        <v>1.1599999999999999</v>
      </c>
      <c r="G63" s="36"/>
      <c r="H63" s="37"/>
    </row>
    <row r="64" s="2" customFormat="1" ht="16.8" customHeight="1">
      <c r="A64" s="36"/>
      <c r="B64" s="37"/>
      <c r="C64" s="237" t="s">
        <v>93</v>
      </c>
      <c r="D64" s="238" t="s">
        <v>1</v>
      </c>
      <c r="E64" s="239" t="s">
        <v>1</v>
      </c>
      <c r="F64" s="240">
        <v>0.16</v>
      </c>
      <c r="G64" s="36"/>
      <c r="H64" s="37"/>
    </row>
    <row r="65" s="2" customFormat="1" ht="16.8" customHeight="1">
      <c r="A65" s="36"/>
      <c r="B65" s="37"/>
      <c r="C65" s="241" t="s">
        <v>93</v>
      </c>
      <c r="D65" s="241" t="s">
        <v>501</v>
      </c>
      <c r="E65" s="17" t="s">
        <v>1</v>
      </c>
      <c r="F65" s="242">
        <v>0.16</v>
      </c>
      <c r="G65" s="36"/>
      <c r="H65" s="37"/>
    </row>
    <row r="66" s="2" customFormat="1" ht="16.8" customHeight="1">
      <c r="A66" s="36"/>
      <c r="B66" s="37"/>
      <c r="C66" s="243" t="s">
        <v>607</v>
      </c>
      <c r="D66" s="36"/>
      <c r="E66" s="36"/>
      <c r="F66" s="36"/>
      <c r="G66" s="36"/>
      <c r="H66" s="37"/>
    </row>
    <row r="67" s="2" customFormat="1">
      <c r="A67" s="36"/>
      <c r="B67" s="37"/>
      <c r="C67" s="241" t="s">
        <v>497</v>
      </c>
      <c r="D67" s="241" t="s">
        <v>498</v>
      </c>
      <c r="E67" s="17" t="s">
        <v>182</v>
      </c>
      <c r="F67" s="242">
        <v>0.16</v>
      </c>
      <c r="G67" s="36"/>
      <c r="H67" s="37"/>
    </row>
    <row r="68" s="2" customFormat="1">
      <c r="A68" s="36"/>
      <c r="B68" s="37"/>
      <c r="C68" s="241" t="s">
        <v>199</v>
      </c>
      <c r="D68" s="241" t="s">
        <v>200</v>
      </c>
      <c r="E68" s="17" t="s">
        <v>182</v>
      </c>
      <c r="F68" s="242">
        <v>2.2069999999999999</v>
      </c>
      <c r="G68" s="36"/>
      <c r="H68" s="37"/>
    </row>
    <row r="69" s="2" customFormat="1" ht="16.8" customHeight="1">
      <c r="A69" s="36"/>
      <c r="B69" s="37"/>
      <c r="C69" s="241" t="s">
        <v>234</v>
      </c>
      <c r="D69" s="241" t="s">
        <v>235</v>
      </c>
      <c r="E69" s="17" t="s">
        <v>182</v>
      </c>
      <c r="F69" s="242">
        <v>0.16600000000000001</v>
      </c>
      <c r="G69" s="36"/>
      <c r="H69" s="37"/>
    </row>
    <row r="70" s="2" customFormat="1" ht="16.8" customHeight="1">
      <c r="A70" s="36"/>
      <c r="B70" s="37"/>
      <c r="C70" s="241" t="s">
        <v>240</v>
      </c>
      <c r="D70" s="241" t="s">
        <v>241</v>
      </c>
      <c r="E70" s="17" t="s">
        <v>206</v>
      </c>
      <c r="F70" s="242">
        <v>0.002</v>
      </c>
      <c r="G70" s="36"/>
      <c r="H70" s="37"/>
    </row>
    <row r="71" s="2" customFormat="1" ht="16.8" customHeight="1">
      <c r="A71" s="36"/>
      <c r="B71" s="37"/>
      <c r="C71" s="237" t="s">
        <v>477</v>
      </c>
      <c r="D71" s="238" t="s">
        <v>1</v>
      </c>
      <c r="E71" s="239" t="s">
        <v>1</v>
      </c>
      <c r="F71" s="240">
        <v>2.2069999999999999</v>
      </c>
      <c r="G71" s="36"/>
      <c r="H71" s="37"/>
    </row>
    <row r="72" s="2" customFormat="1" ht="16.8" customHeight="1">
      <c r="A72" s="36"/>
      <c r="B72" s="37"/>
      <c r="C72" s="241" t="s">
        <v>477</v>
      </c>
      <c r="D72" s="241" t="s">
        <v>185</v>
      </c>
      <c r="E72" s="17" t="s">
        <v>1</v>
      </c>
      <c r="F72" s="242">
        <v>2.2069999999999999</v>
      </c>
      <c r="G72" s="36"/>
      <c r="H72" s="37"/>
    </row>
    <row r="73" s="2" customFormat="1" ht="16.8" customHeight="1">
      <c r="A73" s="36"/>
      <c r="B73" s="37"/>
      <c r="C73" s="243" t="s">
        <v>607</v>
      </c>
      <c r="D73" s="36"/>
      <c r="E73" s="36"/>
      <c r="F73" s="36"/>
      <c r="G73" s="36"/>
      <c r="H73" s="37"/>
    </row>
    <row r="74" s="2" customFormat="1">
      <c r="A74" s="36"/>
      <c r="B74" s="37"/>
      <c r="C74" s="241" t="s">
        <v>199</v>
      </c>
      <c r="D74" s="241" t="s">
        <v>200</v>
      </c>
      <c r="E74" s="17" t="s">
        <v>182</v>
      </c>
      <c r="F74" s="242">
        <v>2.2069999999999999</v>
      </c>
      <c r="G74" s="36"/>
      <c r="H74" s="37"/>
    </row>
    <row r="75" s="2" customFormat="1">
      <c r="A75" s="36"/>
      <c r="B75" s="37"/>
      <c r="C75" s="241" t="s">
        <v>508</v>
      </c>
      <c r="D75" s="241" t="s">
        <v>509</v>
      </c>
      <c r="E75" s="17" t="s">
        <v>182</v>
      </c>
      <c r="F75" s="242">
        <v>2.2069999999999999</v>
      </c>
      <c r="G75" s="36"/>
      <c r="H75" s="37"/>
    </row>
    <row r="76" s="2" customFormat="1">
      <c r="A76" s="36"/>
      <c r="B76" s="37"/>
      <c r="C76" s="241" t="s">
        <v>512</v>
      </c>
      <c r="D76" s="241" t="s">
        <v>513</v>
      </c>
      <c r="E76" s="17" t="s">
        <v>206</v>
      </c>
      <c r="F76" s="242">
        <v>3.9729999999999999</v>
      </c>
      <c r="G76" s="36"/>
      <c r="H76" s="37"/>
    </row>
    <row r="77" s="2" customFormat="1" ht="16.8" customHeight="1">
      <c r="A77" s="36"/>
      <c r="B77" s="37"/>
      <c r="C77" s="237" t="s">
        <v>96</v>
      </c>
      <c r="D77" s="238" t="s">
        <v>1</v>
      </c>
      <c r="E77" s="239" t="s">
        <v>1</v>
      </c>
      <c r="F77" s="240">
        <v>18.359999999999999</v>
      </c>
      <c r="G77" s="36"/>
      <c r="H77" s="37"/>
    </row>
    <row r="78" s="2" customFormat="1" ht="16.8" customHeight="1">
      <c r="A78" s="36"/>
      <c r="B78" s="37"/>
      <c r="C78" s="241" t="s">
        <v>96</v>
      </c>
      <c r="D78" s="241" t="s">
        <v>587</v>
      </c>
      <c r="E78" s="17" t="s">
        <v>1</v>
      </c>
      <c r="F78" s="242">
        <v>18.359999999999999</v>
      </c>
      <c r="G78" s="36"/>
      <c r="H78" s="37"/>
    </row>
    <row r="79" s="2" customFormat="1" ht="16.8" customHeight="1">
      <c r="A79" s="36"/>
      <c r="B79" s="37"/>
      <c r="C79" s="243" t="s">
        <v>607</v>
      </c>
      <c r="D79" s="36"/>
      <c r="E79" s="36"/>
      <c r="F79" s="36"/>
      <c r="G79" s="36"/>
      <c r="H79" s="37"/>
    </row>
    <row r="80" s="2" customFormat="1" ht="16.8" customHeight="1">
      <c r="A80" s="36"/>
      <c r="B80" s="37"/>
      <c r="C80" s="241" t="s">
        <v>583</v>
      </c>
      <c r="D80" s="241" t="s">
        <v>584</v>
      </c>
      <c r="E80" s="17" t="s">
        <v>139</v>
      </c>
      <c r="F80" s="242">
        <v>18.359999999999999</v>
      </c>
      <c r="G80" s="36"/>
      <c r="H80" s="37"/>
    </row>
    <row r="81" s="2" customFormat="1">
      <c r="A81" s="36"/>
      <c r="B81" s="37"/>
      <c r="C81" s="241" t="s">
        <v>588</v>
      </c>
      <c r="D81" s="241" t="s">
        <v>589</v>
      </c>
      <c r="E81" s="17" t="s">
        <v>139</v>
      </c>
      <c r="F81" s="242">
        <v>18.359999999999999</v>
      </c>
      <c r="G81" s="36"/>
      <c r="H81" s="37"/>
    </row>
    <row r="82" s="2" customFormat="1">
      <c r="A82" s="36"/>
      <c r="B82" s="37"/>
      <c r="C82" s="241" t="s">
        <v>592</v>
      </c>
      <c r="D82" s="241" t="s">
        <v>593</v>
      </c>
      <c r="E82" s="17" t="s">
        <v>139</v>
      </c>
      <c r="F82" s="242">
        <v>18.359999999999999</v>
      </c>
      <c r="G82" s="36"/>
      <c r="H82" s="37"/>
    </row>
    <row r="83" s="2" customFormat="1">
      <c r="A83" s="36"/>
      <c r="B83" s="37"/>
      <c r="C83" s="241" t="s">
        <v>596</v>
      </c>
      <c r="D83" s="241" t="s">
        <v>597</v>
      </c>
      <c r="E83" s="17" t="s">
        <v>139</v>
      </c>
      <c r="F83" s="242">
        <v>18.359999999999999</v>
      </c>
      <c r="G83" s="36"/>
      <c r="H83" s="37"/>
    </row>
    <row r="84" s="2" customFormat="1" ht="16.8" customHeight="1">
      <c r="A84" s="36"/>
      <c r="B84" s="37"/>
      <c r="C84" s="237" t="s">
        <v>481</v>
      </c>
      <c r="D84" s="238" t="s">
        <v>1</v>
      </c>
      <c r="E84" s="239" t="s">
        <v>1</v>
      </c>
      <c r="F84" s="240">
        <v>18.751999999999999</v>
      </c>
      <c r="G84" s="36"/>
      <c r="H84" s="37"/>
    </row>
    <row r="85" s="2" customFormat="1" ht="16.8" customHeight="1">
      <c r="A85" s="36"/>
      <c r="B85" s="37"/>
      <c r="C85" s="241" t="s">
        <v>481</v>
      </c>
      <c r="D85" s="241" t="s">
        <v>552</v>
      </c>
      <c r="E85" s="17" t="s">
        <v>1</v>
      </c>
      <c r="F85" s="242">
        <v>18.751999999999999</v>
      </c>
      <c r="G85" s="36"/>
      <c r="H85" s="37"/>
    </row>
    <row r="86" s="2" customFormat="1" ht="16.8" customHeight="1">
      <c r="A86" s="36"/>
      <c r="B86" s="37"/>
      <c r="C86" s="243" t="s">
        <v>607</v>
      </c>
      <c r="D86" s="36"/>
      <c r="E86" s="36"/>
      <c r="F86" s="36"/>
      <c r="G86" s="36"/>
      <c r="H86" s="37"/>
    </row>
    <row r="87" s="2" customFormat="1" ht="16.8" customHeight="1">
      <c r="A87" s="36"/>
      <c r="B87" s="37"/>
      <c r="C87" s="241" t="s">
        <v>548</v>
      </c>
      <c r="D87" s="241" t="s">
        <v>549</v>
      </c>
      <c r="E87" s="17" t="s">
        <v>139</v>
      </c>
      <c r="F87" s="242">
        <v>18.751999999999999</v>
      </c>
      <c r="G87" s="36"/>
      <c r="H87" s="37"/>
    </row>
    <row r="88" s="2" customFormat="1" ht="16.8" customHeight="1">
      <c r="A88" s="36"/>
      <c r="B88" s="37"/>
      <c r="C88" s="241" t="s">
        <v>544</v>
      </c>
      <c r="D88" s="241" t="s">
        <v>545</v>
      </c>
      <c r="E88" s="17" t="s">
        <v>139</v>
      </c>
      <c r="F88" s="242">
        <v>18.751999999999999</v>
      </c>
      <c r="G88" s="36"/>
      <c r="H88" s="37"/>
    </row>
    <row r="89" s="2" customFormat="1">
      <c r="A89" s="36"/>
      <c r="B89" s="37"/>
      <c r="C89" s="241" t="s">
        <v>344</v>
      </c>
      <c r="D89" s="241" t="s">
        <v>345</v>
      </c>
      <c r="E89" s="17" t="s">
        <v>139</v>
      </c>
      <c r="F89" s="242">
        <v>18.751999999999999</v>
      </c>
      <c r="G89" s="36"/>
      <c r="H89" s="37"/>
    </row>
    <row r="90" s="2" customFormat="1" ht="16.8" customHeight="1">
      <c r="A90" s="36"/>
      <c r="B90" s="37"/>
      <c r="C90" s="241" t="s">
        <v>554</v>
      </c>
      <c r="D90" s="241" t="s">
        <v>555</v>
      </c>
      <c r="E90" s="17" t="s">
        <v>139</v>
      </c>
      <c r="F90" s="242">
        <v>18.940000000000001</v>
      </c>
      <c r="G90" s="36"/>
      <c r="H90" s="37"/>
    </row>
    <row r="91" s="2" customFormat="1" ht="16.8" customHeight="1">
      <c r="A91" s="36"/>
      <c r="B91" s="37"/>
      <c r="C91" s="237" t="s">
        <v>483</v>
      </c>
      <c r="D91" s="238" t="s">
        <v>1</v>
      </c>
      <c r="E91" s="239" t="s">
        <v>1</v>
      </c>
      <c r="F91" s="240">
        <v>34.945</v>
      </c>
      <c r="G91" s="36"/>
      <c r="H91" s="37"/>
    </row>
    <row r="92" s="2" customFormat="1" ht="16.8" customHeight="1">
      <c r="A92" s="36"/>
      <c r="B92" s="37"/>
      <c r="C92" s="241" t="s">
        <v>483</v>
      </c>
      <c r="D92" s="241" t="s">
        <v>559</v>
      </c>
      <c r="E92" s="17" t="s">
        <v>1</v>
      </c>
      <c r="F92" s="242">
        <v>34.945</v>
      </c>
      <c r="G92" s="36"/>
      <c r="H92" s="37"/>
    </row>
    <row r="93" s="2" customFormat="1" ht="16.8" customHeight="1">
      <c r="A93" s="36"/>
      <c r="B93" s="37"/>
      <c r="C93" s="243" t="s">
        <v>607</v>
      </c>
      <c r="D93" s="36"/>
      <c r="E93" s="36"/>
      <c r="F93" s="36"/>
      <c r="G93" s="36"/>
      <c r="H93" s="37"/>
    </row>
    <row r="94" s="2" customFormat="1">
      <c r="A94" s="36"/>
      <c r="B94" s="37"/>
      <c r="C94" s="241" t="s">
        <v>357</v>
      </c>
      <c r="D94" s="241" t="s">
        <v>358</v>
      </c>
      <c r="E94" s="17" t="s">
        <v>176</v>
      </c>
      <c r="F94" s="242">
        <v>34.945</v>
      </c>
      <c r="G94" s="36"/>
      <c r="H94" s="37"/>
    </row>
    <row r="95" s="2" customFormat="1" ht="16.8" customHeight="1">
      <c r="A95" s="36"/>
      <c r="B95" s="37"/>
      <c r="C95" s="241" t="s">
        <v>560</v>
      </c>
      <c r="D95" s="241" t="s">
        <v>561</v>
      </c>
      <c r="E95" s="17" t="s">
        <v>176</v>
      </c>
      <c r="F95" s="242">
        <v>35.293999999999997</v>
      </c>
      <c r="G95" s="36"/>
      <c r="H95" s="37"/>
    </row>
    <row r="96" s="2" customFormat="1" ht="7.44" customHeight="1">
      <c r="A96" s="36"/>
      <c r="B96" s="58"/>
      <c r="C96" s="59"/>
      <c r="D96" s="59"/>
      <c r="E96" s="59"/>
      <c r="F96" s="59"/>
      <c r="G96" s="59"/>
      <c r="H96" s="37"/>
    </row>
    <row r="97" s="2" customFormat="1">
      <c r="A97" s="36"/>
      <c r="B97" s="36"/>
      <c r="C97" s="36"/>
      <c r="D97" s="36"/>
      <c r="E97" s="36"/>
      <c r="F97" s="36"/>
      <c r="G97" s="36"/>
      <c r="H97" s="36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Havlista-PC\Havlista</dc:creator>
  <cp:lastModifiedBy>Havlista-PC\Havlista</cp:lastModifiedBy>
  <dcterms:created xsi:type="dcterms:W3CDTF">2020-08-03T08:43:44Z</dcterms:created>
  <dcterms:modified xsi:type="dcterms:W3CDTF">2020-08-03T08:43:50Z</dcterms:modified>
</cp:coreProperties>
</file>