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52 Přístroje pro kompresi dolních končetin\"/>
    </mc:Choice>
  </mc:AlternateContent>
  <xr:revisionPtr revIDLastSave="0" documentId="13_ncr:1_{C630016D-C6FC-4CD1-BC43-3159B60B6B06}" xr6:coauthVersionLast="36" xr6:coauthVersionMax="36" xr10:uidLastSave="{00000000-0000-0000-0000-000000000000}"/>
  <bookViews>
    <workbookView xWindow="0" yWindow="0" windowWidth="7485" windowHeight="2955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dodávek'!$B$1:$K$11</definedName>
    <definedName name="_xlnm.Print_Area" localSheetId="2">'B - servisní práce'!$B$1:$N$14</definedName>
    <definedName name="_xlnm.Print_Area" localSheetId="0">'Souhrnný list'!$B$1:$H$13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I10" i="2" l="1"/>
  <c r="I11" i="2" s="1"/>
  <c r="N10" i="2" l="1"/>
  <c r="N11" i="2" s="1"/>
  <c r="L10" i="2"/>
  <c r="L11" i="2" s="1"/>
  <c r="D2" i="1" l="1"/>
  <c r="L4" i="2" l="1"/>
  <c r="E4" i="2"/>
  <c r="E4" i="1"/>
  <c r="G4" i="1"/>
  <c r="F4" i="2"/>
  <c r="D4" i="2"/>
  <c r="K4" i="1"/>
  <c r="D4" i="1"/>
  <c r="E10" i="3" l="1"/>
  <c r="F10" i="3" s="1"/>
  <c r="E11" i="3"/>
  <c r="F11" i="3" s="1"/>
  <c r="H7" i="1"/>
  <c r="H8" i="1" s="1"/>
  <c r="E9" i="3" l="1"/>
  <c r="F9" i="3" s="1"/>
  <c r="I14" i="2"/>
  <c r="E8" i="3" s="1"/>
  <c r="K7" i="1"/>
  <c r="E7" i="3"/>
  <c r="K8" i="1" l="1"/>
  <c r="F7" i="3" s="1"/>
  <c r="F8" i="3"/>
  <c r="E12" i="3"/>
  <c r="F12" i="3" l="1"/>
</calcChain>
</file>

<file path=xl/sharedStrings.xml><?xml version="1.0" encoding="utf-8"?>
<sst xmlns="http://schemas.openxmlformats.org/spreadsheetml/2006/main" count="76" uniqueCount="56">
  <si>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</si>
  <si>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</si>
  <si>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</si>
  <si>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</si>
  <si>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</si>
  <si>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</si>
  <si>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</si>
  <si>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</si>
  <si>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</si>
  <si>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</si>
  <si>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</si>
  <si>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</si>
  <si>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</si>
  <si>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</si>
  <si>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</si>
  <si>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</si>
  <si>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</si>
  <si>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</si>
  <si>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</si>
  <si>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</si>
  <si>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</si>
  <si>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</si>
  <si>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</si>
  <si>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</si>
  <si>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</si>
  <si>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</si>
  <si>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</si>
  <si>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</si>
  <si>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</si>
  <si>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</si>
  <si>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</si>
  <si>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</si>
  <si>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</si>
  <si>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</si>
  <si>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</si>
  <si>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</si>
  <si>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</si>
  <si>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</si>
  <si>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</si>
  <si>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</si>
  <si>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</si>
  <si>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</si>
  <si>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</si>
  <si>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</si>
  <si>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</si>
  <si>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</si>
  <si>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</si>
  <si>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</si>
  <si>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</si>
  <si>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Roční náklady na pravidelnou bezpečnostní technickou kontrolu (BTK) za 1 ks zařízení</t>
  </si>
  <si>
    <t>Uvedené ceny obsahují veškeré náklady dodavatele nezbytné pro řádnou a včasnou realizaci předmětu plnění včetně nákladů souvisejících.
Ceny budou konstantní po celou dobu platnosti smluv.</t>
  </si>
  <si>
    <t>Uvedené ceny platí pro servisní práce
na 1 ks daného zařízení.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</si>
  <si>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
BTK + servisní práce v pozáruční době:</t>
    </r>
  </si>
  <si>
    <t>Přístroje pro kompresi dolních končetin pro Oblastní nemocnici Náchod</t>
  </si>
  <si>
    <t>T-0601</t>
  </si>
  <si>
    <t xml:space="preserve">přístroj pro kompresi dolních končetin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</si>
</sst>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theme="0" tint="-0.14993743705557422"/>
      </left>
      <right/>
      <top/>
      <bottom style="dotted">
        <color theme="0" tint="-0.14993743705557422"/>
      </bottom>
      <diagonal/>
    </border>
    <border>
      <left/>
      <right/>
      <top/>
      <bottom style="dotted">
        <color theme="0" tint="-0.14993743705557422"/>
      </bottom>
      <diagonal/>
    </border>
    <border>
      <left/>
      <right style="dotted">
        <color theme="0" tint="-0.14993743705557422"/>
      </right>
      <top/>
      <bottom style="dotted">
        <color theme="0" tint="-0.149937437055574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6" fillId="5" borderId="17" xfId="0" applyNumberFormat="1" applyFont="1" applyFill="1" applyBorder="1" applyAlignment="1">
      <alignment vertical="center"/>
    </xf>
    <xf numFmtId="0" fontId="2" fillId="5" borderId="18" xfId="0" applyFont="1" applyFill="1" applyBorder="1" applyAlignment="1">
      <alignment vertical="center"/>
    </xf>
    <xf numFmtId="4" fontId="6" fillId="5" borderId="24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" fontId="3" fillId="6" borderId="11" xfId="0" applyNumberFormat="1" applyFont="1" applyFill="1" applyBorder="1" applyAlignment="1">
      <alignment horizontal="center" vertical="center" wrapText="1"/>
    </xf>
    <xf numFmtId="4" fontId="4" fillId="3" borderId="20" xfId="0" applyNumberFormat="1" applyFont="1" applyFill="1" applyBorder="1" applyAlignment="1">
      <alignment vertical="center"/>
    </xf>
    <xf numFmtId="4" fontId="8" fillId="7" borderId="21" xfId="0" applyNumberFormat="1" applyFont="1" applyFill="1" applyBorder="1" applyAlignment="1">
      <alignment vertical="center"/>
    </xf>
    <xf numFmtId="0" fontId="8" fillId="7" borderId="2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0" fontId="11" fillId="3" borderId="0" xfId="0" applyFont="1" applyFill="1" applyAlignment="1"/>
    <xf numFmtId="1" fontId="3" fillId="3" borderId="0" xfId="0" applyNumberFormat="1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1" fontId="3" fillId="3" borderId="25" xfId="0" applyNumberFormat="1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wrapText="1"/>
    </xf>
    <xf numFmtId="1" fontId="3" fillId="3" borderId="26" xfId="0" applyNumberFormat="1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vertical="center"/>
    </xf>
    <xf numFmtId="4" fontId="12" fillId="6" borderId="17" xfId="0" applyNumberFormat="1" applyFont="1" applyFill="1" applyBorder="1" applyAlignment="1">
      <alignment vertical="center"/>
    </xf>
    <xf numFmtId="0" fontId="12" fillId="6" borderId="32" xfId="0" applyFont="1" applyFill="1" applyBorder="1" applyAlignment="1">
      <alignment vertical="center"/>
    </xf>
    <xf numFmtId="4" fontId="12" fillId="6" borderId="18" xfId="0" applyNumberFormat="1" applyFont="1" applyFill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14" fontId="2" fillId="3" borderId="28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27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4" fontId="9" fillId="3" borderId="35" xfId="0" applyNumberFormat="1" applyFont="1" applyFill="1" applyBorder="1" applyAlignment="1">
      <alignment vertical="center"/>
    </xf>
    <xf numFmtId="4" fontId="2" fillId="3" borderId="33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" fillId="2" borderId="27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justify" vertical="center"/>
    </xf>
    <xf numFmtId="4" fontId="9" fillId="3" borderId="33" xfId="0" applyNumberFormat="1" applyFont="1" applyFill="1" applyBorder="1" applyAlignment="1">
      <alignment horizontal="right" vertical="center"/>
    </xf>
    <xf numFmtId="4" fontId="9" fillId="5" borderId="35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4" fontId="4" fillId="4" borderId="15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2" fontId="4" fillId="4" borderId="12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43" xfId="0" applyNumberFormat="1" applyFont="1" applyFill="1" applyBorder="1" applyAlignment="1" applyProtection="1">
      <alignment horizontal="right" vertical="center" wrapText="1"/>
    </xf>
    <xf numFmtId="2" fontId="4" fillId="4" borderId="44" xfId="0" applyNumberFormat="1" applyFont="1" applyFill="1" applyBorder="1" applyAlignment="1" applyProtection="1">
      <alignment horizontal="left" vertical="center" wrapText="1"/>
    </xf>
    <xf numFmtId="0" fontId="2" fillId="3" borderId="29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8" fillId="7" borderId="49" xfId="0" applyFont="1" applyFill="1" applyBorder="1" applyAlignment="1">
      <alignment horizontal="center" wrapText="1"/>
    </xf>
    <xf numFmtId="4" fontId="4" fillId="4" borderId="50" xfId="0" applyNumberFormat="1" applyFont="1" applyFill="1" applyBorder="1" applyAlignment="1" applyProtection="1">
      <alignment horizontal="right" vertical="center"/>
      <protection locked="0"/>
    </xf>
    <xf numFmtId="4" fontId="4" fillId="3" borderId="51" xfId="0" applyNumberFormat="1" applyFont="1" applyFill="1" applyBorder="1" applyAlignment="1">
      <alignment vertical="center"/>
    </xf>
    <xf numFmtId="4" fontId="4" fillId="3" borderId="25" xfId="0" applyNumberFormat="1" applyFont="1" applyFill="1" applyBorder="1" applyAlignment="1">
      <alignment vertical="center"/>
    </xf>
    <xf numFmtId="4" fontId="8" fillId="3" borderId="25" xfId="0" applyNumberFormat="1" applyFont="1" applyFill="1" applyBorder="1" applyAlignment="1">
      <alignment vertical="center"/>
    </xf>
    <xf numFmtId="0" fontId="6" fillId="5" borderId="53" xfId="0" applyFont="1" applyFill="1" applyBorder="1" applyAlignment="1">
      <alignment horizontal="right" vertical="center"/>
    </xf>
    <xf numFmtId="4" fontId="6" fillId="5" borderId="54" xfId="0" applyNumberFormat="1" applyFont="1" applyFill="1" applyBorder="1" applyAlignment="1">
      <alignment vertical="center"/>
    </xf>
    <xf numFmtId="0" fontId="4" fillId="3" borderId="52" xfId="0" applyFont="1" applyFill="1" applyBorder="1" applyAlignment="1">
      <alignment horizontal="center" vertical="center"/>
    </xf>
    <xf numFmtId="1" fontId="3" fillId="6" borderId="5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9" fillId="5" borderId="45" xfId="0" applyFont="1" applyFill="1" applyBorder="1" applyAlignment="1">
      <alignment vertical="center"/>
    </xf>
    <xf numFmtId="0" fontId="9" fillId="5" borderId="46" xfId="0" applyFont="1" applyFill="1" applyBorder="1" applyAlignment="1">
      <alignment vertical="center"/>
    </xf>
    <xf numFmtId="0" fontId="9" fillId="5" borderId="47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39" xfId="0" applyFont="1" applyFill="1" applyBorder="1" applyAlignment="1">
      <alignment vertical="center"/>
    </xf>
    <xf numFmtId="0" fontId="9" fillId="3" borderId="40" xfId="0" applyFont="1" applyFill="1" applyBorder="1" applyAlignment="1">
      <alignment vertical="center"/>
    </xf>
    <xf numFmtId="0" fontId="9" fillId="3" borderId="41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3" borderId="35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3" borderId="0" xfId="0" applyFont="1" applyFill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2" fillId="6" borderId="17" xfId="0" applyFont="1" applyFill="1" applyBorder="1" applyAlignment="1">
      <alignment horizontal="left" vertical="center" wrapText="1"/>
    </xf>
    <xf numFmtId="0" fontId="12" fillId="6" borderId="18" xfId="0" applyFont="1" applyFill="1" applyBorder="1" applyAlignment="1">
      <alignment horizontal="left" vertical="center"/>
    </xf>
    <xf numFmtId="0" fontId="12" fillId="6" borderId="32" xfId="0" applyFont="1" applyFill="1" applyBorder="1" applyAlignment="1">
      <alignment horizontal="left" vertical="center"/>
    </xf>
    <xf numFmtId="0" fontId="6" fillId="5" borderId="17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left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5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wrapText="1"/>
    </xf>
    <xf numFmtId="0" fontId="3" fillId="2" borderId="60" xfId="0" applyFont="1" applyFill="1" applyBorder="1" applyAlignment="1">
      <alignment horizontal="center" wrapText="1"/>
    </xf>
    <xf numFmtId="0" fontId="3" fillId="2" borderId="61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48" xfId="0" applyFont="1" applyFill="1" applyBorder="1" applyAlignment="1">
      <alignment horizontal="center" wrapText="1"/>
    </xf>
    <xf numFmtId="0" fontId="8" fillId="5" borderId="62" xfId="0" applyFont="1" applyFill="1" applyBorder="1" applyAlignment="1">
      <alignment horizontal="justify" vertical="center" wrapText="1"/>
    </xf>
    <xf numFmtId="0" fontId="8" fillId="5" borderId="55" xfId="0" applyFont="1" applyFill="1" applyBorder="1" applyAlignment="1">
      <alignment horizontal="justify" vertical="center" wrapText="1"/>
    </xf>
    <xf numFmtId="0" fontId="8" fillId="5" borderId="63" xfId="0" applyFont="1" applyFill="1" applyBorder="1" applyAlignment="1">
      <alignment horizontal="justify" vertical="center" wrapText="1"/>
    </xf>
    <xf numFmtId="0" fontId="13" fillId="3" borderId="64" xfId="0" applyFont="1" applyFill="1" applyBorder="1" applyAlignment="1">
      <alignment horizontal="left" vertical="center" wrapText="1"/>
    </xf>
    <xf numFmtId="0" fontId="13" fillId="3" borderId="64" xfId="0" applyFont="1" applyFill="1" applyBorder="1" applyAlignment="1">
      <alignment horizontal="left" vertical="center"/>
    </xf>
    <xf numFmtId="0" fontId="13" fillId="3" borderId="65" xfId="0" applyFont="1" applyFill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3" borderId="29" xfId="0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Normal="100" workbookViewId="0">
      <selection activeCell="C10" sqref="C10:D10"/>
    </sheetView>
  </sheetViews>
  <sheetFormatPr defaultColWidth="8.85546875" defaultRowHeight="15" x14ac:dyDescent="0.25"/>
  <cols>
    <col min="1" max="1" width="2.85546875" style="2" customWidth="1"/>
    <col min="2" max="2" width="3.42578125" style="1" customWidth="1"/>
    <col min="3" max="3" width="10" style="1" customWidth="1"/>
    <col min="4" max="4" width="70.5703125" style="1" customWidth="1"/>
    <col min="5" max="5" width="23.42578125" style="1" customWidth="1"/>
    <col min="6" max="6" width="23.42578125" style="5" customWidth="1"/>
    <col min="7" max="7" width="7.5703125" style="1" bestFit="1" customWidth="1"/>
    <col min="8" max="8" width="14.42578125" style="1" customWidth="1"/>
    <col min="9" max="9" width="53.5703125" style="2" customWidth="1"/>
    <col min="10" max="16384" width="8.85546875" style="1"/>
  </cols>
  <sheetData>
    <row r="1" spans="2:8" s="2" customFormat="1" ht="45" customHeight="1" x14ac:dyDescent="0.25">
      <c r="B1" s="87" t="s">
        <v>28</v>
      </c>
      <c r="C1" s="87"/>
      <c r="D1" s="87"/>
      <c r="E1" s="87"/>
      <c r="F1" s="87"/>
      <c r="G1" s="87"/>
      <c r="H1" s="87"/>
    </row>
    <row r="2" spans="2:8" s="2" customFormat="1" ht="30" customHeight="1" x14ac:dyDescent="0.25">
      <c r="B2" s="86" t="s">
        <v>4</v>
      </c>
      <c r="C2" s="86"/>
      <c r="D2" s="88" t="s">
        <v>53</v>
      </c>
      <c r="E2" s="88"/>
      <c r="F2" s="88"/>
      <c r="G2" s="88"/>
      <c r="H2" s="88"/>
    </row>
    <row r="3" spans="2:8" s="2" customFormat="1" x14ac:dyDescent="0.25">
      <c r="B3" s="86" t="s">
        <v>0</v>
      </c>
      <c r="C3" s="86"/>
      <c r="D3" s="89" t="s">
        <v>1</v>
      </c>
      <c r="E3" s="89"/>
      <c r="F3" s="89"/>
      <c r="G3" s="89"/>
      <c r="H3" s="89"/>
    </row>
    <row r="4" spans="2:8" s="2" customFormat="1" x14ac:dyDescent="0.25">
      <c r="B4" s="86" t="s">
        <v>25</v>
      </c>
      <c r="C4" s="86"/>
      <c r="D4" s="52"/>
      <c r="E4" s="53" t="s">
        <v>7</v>
      </c>
      <c r="F4" s="53" t="s">
        <v>8</v>
      </c>
      <c r="G4" s="25" t="s">
        <v>5</v>
      </c>
      <c r="H4" s="54"/>
    </row>
    <row r="5" spans="2:8" s="2" customFormat="1" ht="24" customHeight="1" x14ac:dyDescent="0.25">
      <c r="B5" s="41"/>
      <c r="C5" s="41"/>
      <c r="D5" s="41"/>
      <c r="G5" s="41"/>
      <c r="H5" s="41"/>
    </row>
    <row r="6" spans="2:8" s="2" customFormat="1" ht="21" customHeight="1" x14ac:dyDescent="0.25">
      <c r="B6" s="46"/>
      <c r="C6" s="46"/>
      <c r="D6" s="46"/>
      <c r="E6" s="47" t="s">
        <v>35</v>
      </c>
      <c r="F6" s="47" t="s">
        <v>36</v>
      </c>
      <c r="G6" s="20"/>
      <c r="H6" s="20"/>
    </row>
    <row r="7" spans="2:8" s="2" customFormat="1" ht="21" customHeight="1" x14ac:dyDescent="0.25">
      <c r="B7" s="79" t="s">
        <v>29</v>
      </c>
      <c r="C7" s="80"/>
      <c r="D7" s="81"/>
      <c r="E7" s="44">
        <f>'A - soupis dodávek'!H8</f>
        <v>0</v>
      </c>
      <c r="F7" s="50">
        <f>'A - soupis dodávek'!K8</f>
        <v>0</v>
      </c>
      <c r="G7" s="48"/>
      <c r="H7" s="49"/>
    </row>
    <row r="8" spans="2:8" s="2" customFormat="1" ht="21" customHeight="1" x14ac:dyDescent="0.25">
      <c r="B8" s="79" t="s">
        <v>30</v>
      </c>
      <c r="C8" s="80"/>
      <c r="D8" s="81"/>
      <c r="E8" s="44">
        <f>'B - servisní práce'!I14</f>
        <v>0</v>
      </c>
      <c r="F8" s="50">
        <f>E8*1.21</f>
        <v>0</v>
      </c>
      <c r="G8" s="48"/>
      <c r="H8" s="49"/>
    </row>
    <row r="9" spans="2:8" s="2" customFormat="1" ht="21" customHeight="1" x14ac:dyDescent="0.25">
      <c r="B9" s="43"/>
      <c r="C9" s="82" t="s">
        <v>34</v>
      </c>
      <c r="D9" s="83"/>
      <c r="E9" s="45">
        <f>'B - servisní práce'!I11</f>
        <v>0</v>
      </c>
      <c r="F9" s="45">
        <f t="shared" ref="F9:F11" si="0">E9*1.21</f>
        <v>0</v>
      </c>
      <c r="G9" s="48"/>
      <c r="H9" s="49"/>
    </row>
    <row r="10" spans="2:8" s="2" customFormat="1" ht="21" customHeight="1" x14ac:dyDescent="0.25">
      <c r="B10" s="42"/>
      <c r="C10" s="84" t="s">
        <v>45</v>
      </c>
      <c r="D10" s="85"/>
      <c r="E10" s="45">
        <f>'B - servisní práce'!L11</f>
        <v>0</v>
      </c>
      <c r="F10" s="45">
        <f t="shared" si="0"/>
        <v>0</v>
      </c>
      <c r="G10" s="48"/>
      <c r="H10" s="49"/>
    </row>
    <row r="11" spans="2:8" s="2" customFormat="1" ht="21" customHeight="1" x14ac:dyDescent="0.25">
      <c r="B11" s="42"/>
      <c r="C11" s="84" t="s">
        <v>46</v>
      </c>
      <c r="D11" s="85"/>
      <c r="E11" s="45">
        <f>'B - servisní práce'!N11</f>
        <v>0</v>
      </c>
      <c r="F11" s="45">
        <f t="shared" si="0"/>
        <v>0</v>
      </c>
      <c r="G11" s="48"/>
      <c r="H11" s="49"/>
    </row>
    <row r="12" spans="2:8" s="2" customFormat="1" ht="36" customHeight="1" x14ac:dyDescent="0.25">
      <c r="B12" s="75" t="s">
        <v>37</v>
      </c>
      <c r="C12" s="76"/>
      <c r="D12" s="77"/>
      <c r="E12" s="51">
        <f>E7+E8</f>
        <v>0</v>
      </c>
      <c r="F12" s="51">
        <f>F7+F8</f>
        <v>0</v>
      </c>
      <c r="G12" s="48"/>
      <c r="H12" s="49"/>
    </row>
    <row r="13" spans="2:8" ht="30.6" customHeight="1" x14ac:dyDescent="0.25">
      <c r="B13" s="2"/>
      <c r="C13" s="78"/>
      <c r="D13" s="78"/>
      <c r="E13" s="2"/>
      <c r="F13" s="4"/>
      <c r="G13" s="2"/>
      <c r="H13" s="2"/>
    </row>
    <row r="14" spans="2:8" x14ac:dyDescent="0.25">
      <c r="B14" s="2"/>
      <c r="C14" s="78"/>
      <c r="D14" s="78"/>
      <c r="E14" s="2"/>
      <c r="F14" s="4"/>
      <c r="G14" s="2"/>
      <c r="H14" s="2"/>
    </row>
  </sheetData>
  <sheetProtection algorithmName="SHA-512" hashValue="pNjcEJGyxH0e0ETYM06A/yJH0Nj2uE5AbFfrw1FV7/I0sR4en8IE68uOk+0XnZ7nIve9c8Rl8dzuQdape2wfsg==" saltValue="w5n2MqXWXypfnpeIEqTXtQ==" spinCount="100000" sheet="1" formatColumns="0" formatRows="0"/>
  <mergeCells count="14">
    <mergeCell ref="B4:C4"/>
    <mergeCell ref="B1:H1"/>
    <mergeCell ref="B2:C2"/>
    <mergeCell ref="D2:H2"/>
    <mergeCell ref="B3:C3"/>
    <mergeCell ref="D3:H3"/>
    <mergeCell ref="B12:D12"/>
    <mergeCell ref="C13:D13"/>
    <mergeCell ref="C14:D14"/>
    <mergeCell ref="B7:D7"/>
    <mergeCell ref="B8:D8"/>
    <mergeCell ref="C9:D9"/>
    <mergeCell ref="C10:D10"/>
    <mergeCell ref="C11:D11"/>
  </mergeCells>
  <pageMargins left="0.39370078740157483" right="0.39370078740157483" top="0.59055118110236227" bottom="0.59055118110236227" header="0.31496062992125984" footer="0.31496062992125984"/>
  <pageSetup paperSize="9" scale="90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"/>
  <sheetViews>
    <sheetView zoomScaleNormal="100" workbookViewId="0">
      <selection activeCell="G7" sqref="G7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5.42578125" style="1" customWidth="1"/>
    <col min="6" max="6" width="10.7109375" style="1" customWidth="1"/>
    <col min="7" max="7" width="16.140625" style="5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2:11" ht="45" customHeight="1" x14ac:dyDescent="0.25">
      <c r="B1" s="87" t="s">
        <v>20</v>
      </c>
      <c r="C1" s="87"/>
      <c r="D1" s="87"/>
      <c r="E1" s="87"/>
      <c r="F1" s="87"/>
      <c r="G1" s="87"/>
      <c r="H1" s="87"/>
      <c r="I1" s="87"/>
      <c r="J1" s="87"/>
      <c r="K1" s="87"/>
    </row>
    <row r="2" spans="2:11" ht="30" customHeight="1" x14ac:dyDescent="0.25">
      <c r="B2" s="86" t="s">
        <v>4</v>
      </c>
      <c r="C2" s="86"/>
      <c r="D2" s="88" t="str">
        <f>'Souhrnný list'!D2:H2</f>
        <v>Přístroje pro kompresi dolních končetin pro Oblastní nemocnici Náchod</v>
      </c>
      <c r="E2" s="88"/>
      <c r="F2" s="88"/>
      <c r="G2" s="88"/>
      <c r="H2" s="88"/>
      <c r="I2" s="88"/>
      <c r="J2" s="88"/>
      <c r="K2" s="88"/>
    </row>
    <row r="3" spans="2:11" x14ac:dyDescent="0.25">
      <c r="B3" s="86" t="s">
        <v>0</v>
      </c>
      <c r="C3" s="86"/>
      <c r="D3" s="89" t="s">
        <v>1</v>
      </c>
      <c r="E3" s="89"/>
      <c r="F3" s="89"/>
      <c r="G3" s="89"/>
      <c r="H3" s="89"/>
      <c r="I3" s="89"/>
      <c r="J3" s="89"/>
      <c r="K3" s="89"/>
    </row>
    <row r="4" spans="2:11" x14ac:dyDescent="0.25">
      <c r="B4" s="86" t="s">
        <v>25</v>
      </c>
      <c r="C4" s="86"/>
      <c r="D4" s="39">
        <f>'Souhrnný list'!D4</f>
        <v>0</v>
      </c>
      <c r="E4" s="94" t="str">
        <f>'Souhrnný list'!E4</f>
        <v>IČO:</v>
      </c>
      <c r="F4" s="95"/>
      <c r="G4" s="94" t="str">
        <f>'Souhrnný list'!F4</f>
        <v>DIČ:</v>
      </c>
      <c r="H4" s="95"/>
      <c r="I4" s="96"/>
      <c r="J4" s="3" t="s">
        <v>5</v>
      </c>
      <c r="K4" s="40">
        <f>'Souhrnný list'!H4</f>
        <v>0</v>
      </c>
    </row>
    <row r="5" spans="2:11" ht="30" customHeight="1" x14ac:dyDescent="0.25">
      <c r="B5" s="2"/>
      <c r="C5" s="2"/>
      <c r="D5" s="2"/>
      <c r="E5" s="2"/>
      <c r="F5" s="2"/>
      <c r="G5" s="4"/>
      <c r="H5" s="2"/>
      <c r="I5" s="2"/>
      <c r="J5" s="2"/>
      <c r="K5" s="2"/>
    </row>
    <row r="6" spans="2:11" ht="30" customHeight="1" x14ac:dyDescent="0.25">
      <c r="B6" s="6" t="s">
        <v>2</v>
      </c>
      <c r="C6" s="7" t="s">
        <v>3</v>
      </c>
      <c r="D6" s="7" t="s">
        <v>6</v>
      </c>
      <c r="E6" s="7" t="s">
        <v>9</v>
      </c>
      <c r="F6" s="6" t="s">
        <v>11</v>
      </c>
      <c r="G6" s="6" t="s">
        <v>13</v>
      </c>
      <c r="H6" s="6" t="s">
        <v>12</v>
      </c>
      <c r="I6" s="14"/>
      <c r="J6" s="6" t="s">
        <v>14</v>
      </c>
      <c r="K6" s="6" t="s">
        <v>18</v>
      </c>
    </row>
    <row r="7" spans="2:11" ht="33" customHeight="1" x14ac:dyDescent="0.25">
      <c r="B7" s="8">
        <v>1</v>
      </c>
      <c r="C7" s="73" t="s">
        <v>54</v>
      </c>
      <c r="D7" s="74" t="s">
        <v>55</v>
      </c>
      <c r="E7" s="8" t="s">
        <v>10</v>
      </c>
      <c r="F7" s="9">
        <v>6</v>
      </c>
      <c r="G7" s="55"/>
      <c r="H7" s="10">
        <f>F7*G7</f>
        <v>0</v>
      </c>
      <c r="I7" s="15"/>
      <c r="J7" s="55">
        <v>21</v>
      </c>
      <c r="K7" s="10">
        <f>H7*((100+J7)/100)</f>
        <v>0</v>
      </c>
    </row>
    <row r="8" spans="2:11" ht="30" customHeight="1" x14ac:dyDescent="0.25">
      <c r="B8" s="91" t="s">
        <v>15</v>
      </c>
      <c r="C8" s="92"/>
      <c r="D8" s="92"/>
      <c r="E8" s="92"/>
      <c r="F8" s="93"/>
      <c r="G8" s="69" t="s">
        <v>16</v>
      </c>
      <c r="H8" s="70">
        <f>SUM(H7:H7)</f>
        <v>0</v>
      </c>
      <c r="I8" s="13"/>
      <c r="J8" s="11" t="s">
        <v>17</v>
      </c>
      <c r="K8" s="12">
        <f>SUM(K7:K7)</f>
        <v>0</v>
      </c>
    </row>
    <row r="9" spans="2:11" x14ac:dyDescent="0.25">
      <c r="B9" s="2"/>
      <c r="C9" s="2"/>
      <c r="D9" s="2"/>
      <c r="E9" s="2"/>
      <c r="F9" s="2"/>
      <c r="G9" s="4"/>
      <c r="H9" s="2"/>
      <c r="I9" s="2"/>
      <c r="J9" s="2"/>
      <c r="K9" s="2"/>
    </row>
    <row r="10" spans="2:11" ht="18" customHeight="1" x14ac:dyDescent="0.25">
      <c r="B10" s="2" t="s">
        <v>19</v>
      </c>
      <c r="C10" s="2"/>
      <c r="D10" s="2"/>
      <c r="E10" s="2"/>
      <c r="F10" s="2"/>
      <c r="G10" s="4"/>
      <c r="H10" s="2"/>
      <c r="I10" s="2"/>
      <c r="J10" s="2"/>
      <c r="K10" s="2"/>
    </row>
    <row r="11" spans="2:11" ht="36.75" customHeight="1" x14ac:dyDescent="0.25">
      <c r="B11" s="90" t="s">
        <v>50</v>
      </c>
      <c r="C11" s="90"/>
      <c r="D11" s="90"/>
      <c r="E11" s="90"/>
      <c r="F11" s="90"/>
      <c r="G11" s="90"/>
      <c r="H11" s="90"/>
      <c r="I11" s="90"/>
      <c r="J11" s="90"/>
      <c r="K11" s="90"/>
    </row>
    <row r="12" spans="2:11" ht="30" customHeight="1" x14ac:dyDescent="0.25">
      <c r="B12" s="2"/>
      <c r="C12" s="2"/>
      <c r="D12" s="2"/>
      <c r="E12" s="2"/>
      <c r="F12" s="2"/>
      <c r="G12" s="4"/>
      <c r="H12" s="2"/>
      <c r="I12" s="2"/>
      <c r="J12" s="2"/>
      <c r="K12" s="2"/>
    </row>
  </sheetData>
  <sheetProtection algorithmName="SHA-512" hashValue="JBgOe5Sj1Wwpr5hJ4hWvVd7WXE0fcC98ZYk4RXBuN5NTqb8KAGfp4s1nEp+esbX0R1SbxUPr1fWbuovo+6XDQQ==" saltValue="paM/iZvev8rnHrxAF4CKzQ==" spinCount="100000" sheet="1" formatColumns="0" formatRows="0"/>
  <mergeCells count="10">
    <mergeCell ref="B11:K11"/>
    <mergeCell ref="B8:F8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87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8"/>
  <sheetViews>
    <sheetView topLeftCell="A4" zoomScaleNormal="100" workbookViewId="0">
      <selection activeCell="L15" sqref="L15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15.42578125" style="1" customWidth="1"/>
    <col min="6" max="6" width="5" style="1" bestFit="1" customWidth="1"/>
    <col min="7" max="7" width="5" style="1" customWidth="1"/>
    <col min="8" max="8" width="5.42578125" style="1" customWidth="1"/>
    <col min="9" max="9" width="19.7109375" style="1" customWidth="1"/>
    <col min="10" max="10" width="1.140625" style="1" customWidth="1"/>
    <col min="11" max="11" width="15.42578125" style="1" customWidth="1"/>
    <col min="12" max="12" width="19.7109375" style="5" customWidth="1"/>
    <col min="13" max="13" width="15.42578125" style="1" customWidth="1"/>
    <col min="14" max="14" width="19.7109375" style="1" customWidth="1"/>
    <col min="15" max="15" width="17.85546875" style="2" customWidth="1"/>
    <col min="16" max="16384" width="8.85546875" style="1"/>
  </cols>
  <sheetData>
    <row r="1" spans="2:14" ht="45" customHeight="1" x14ac:dyDescent="0.25">
      <c r="B1" s="87" t="s">
        <v>26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30" customHeight="1" x14ac:dyDescent="0.25">
      <c r="B2" s="86" t="s">
        <v>4</v>
      </c>
      <c r="C2" s="86"/>
      <c r="D2" s="122" t="str">
        <f>'Souhrnný list'!D2:H2</f>
        <v>Přístroje pro kompresi dolních končetin pro Oblastní nemocnici Náchod</v>
      </c>
      <c r="E2" s="123"/>
      <c r="F2" s="123"/>
      <c r="G2" s="123"/>
      <c r="H2" s="123"/>
      <c r="I2" s="123"/>
      <c r="J2" s="123"/>
      <c r="K2" s="123"/>
      <c r="L2" s="123"/>
      <c r="M2" s="123"/>
      <c r="N2" s="124"/>
    </row>
    <row r="3" spans="2:14" x14ac:dyDescent="0.25">
      <c r="B3" s="86" t="s">
        <v>0</v>
      </c>
      <c r="C3" s="86"/>
      <c r="D3" s="125" t="s">
        <v>1</v>
      </c>
      <c r="E3" s="126"/>
      <c r="F3" s="126"/>
      <c r="G3" s="126"/>
      <c r="H3" s="126"/>
      <c r="I3" s="126"/>
      <c r="J3" s="126"/>
      <c r="K3" s="126"/>
      <c r="L3" s="126"/>
      <c r="M3" s="126"/>
      <c r="N3" s="127"/>
    </row>
    <row r="4" spans="2:14" x14ac:dyDescent="0.25">
      <c r="B4" s="86" t="s">
        <v>25</v>
      </c>
      <c r="C4" s="86"/>
      <c r="D4" s="37">
        <f>'Souhrnný list'!D4</f>
        <v>0</v>
      </c>
      <c r="E4" s="61" t="str">
        <f>'Souhrnný list'!E4</f>
        <v>IČO:</v>
      </c>
      <c r="F4" s="128" t="str">
        <f>'Souhrnný list'!F4</f>
        <v>DIČ:</v>
      </c>
      <c r="G4" s="130"/>
      <c r="H4" s="130"/>
      <c r="I4" s="130"/>
      <c r="J4" s="62"/>
      <c r="K4" s="33" t="s">
        <v>5</v>
      </c>
      <c r="L4" s="38">
        <f>'Souhrnný list'!H4</f>
        <v>0</v>
      </c>
      <c r="M4" s="128"/>
      <c r="N4" s="129"/>
    </row>
    <row r="5" spans="2:14" ht="14.45" customHeight="1" thickBot="1" x14ac:dyDescent="0.3">
      <c r="B5" s="2"/>
      <c r="C5" s="2"/>
      <c r="D5" s="2"/>
      <c r="E5" s="2"/>
      <c r="F5" s="2"/>
      <c r="G5" s="57"/>
      <c r="H5" s="57"/>
      <c r="I5" s="2"/>
      <c r="J5" s="2"/>
      <c r="K5" s="2"/>
      <c r="L5" s="4"/>
      <c r="M5" s="2"/>
      <c r="N5" s="2"/>
    </row>
    <row r="6" spans="2:14" s="2" customFormat="1" ht="30" customHeight="1" x14ac:dyDescent="0.3">
      <c r="B6" s="26"/>
      <c r="E6" s="132" t="s">
        <v>49</v>
      </c>
      <c r="F6" s="134"/>
      <c r="G6" s="134"/>
      <c r="H6" s="134"/>
      <c r="I6" s="133"/>
      <c r="J6" s="28"/>
      <c r="K6" s="132" t="s">
        <v>32</v>
      </c>
      <c r="L6" s="133"/>
      <c r="M6" s="132" t="s">
        <v>33</v>
      </c>
      <c r="N6" s="133"/>
    </row>
    <row r="7" spans="2:14" s="2" customFormat="1" ht="45" customHeight="1" thickBot="1" x14ac:dyDescent="0.3">
      <c r="B7" s="119" t="s">
        <v>51</v>
      </c>
      <c r="C7" s="120"/>
      <c r="D7" s="121"/>
      <c r="E7" s="116" t="s">
        <v>47</v>
      </c>
      <c r="F7" s="117"/>
      <c r="G7" s="117"/>
      <c r="H7" s="117"/>
      <c r="I7" s="118"/>
      <c r="J7" s="29"/>
      <c r="K7" s="116" t="s">
        <v>22</v>
      </c>
      <c r="L7" s="118"/>
      <c r="M7" s="116" t="s">
        <v>48</v>
      </c>
      <c r="N7" s="118"/>
    </row>
    <row r="8" spans="2:14" s="2" customFormat="1" ht="15" customHeight="1" x14ac:dyDescent="0.25">
      <c r="B8" s="108" t="s">
        <v>2</v>
      </c>
      <c r="C8" s="102" t="s">
        <v>3</v>
      </c>
      <c r="D8" s="104" t="s">
        <v>6</v>
      </c>
      <c r="E8" s="106" t="s">
        <v>42</v>
      </c>
      <c r="F8" s="110" t="s">
        <v>38</v>
      </c>
      <c r="G8" s="111"/>
      <c r="H8" s="112"/>
      <c r="I8" s="72" t="s">
        <v>21</v>
      </c>
      <c r="J8" s="30"/>
      <c r="K8" s="106" t="s">
        <v>23</v>
      </c>
      <c r="L8" s="72" t="s">
        <v>21</v>
      </c>
      <c r="M8" s="106" t="s">
        <v>24</v>
      </c>
      <c r="N8" s="72" t="s">
        <v>21</v>
      </c>
    </row>
    <row r="9" spans="2:14" s="2" customFormat="1" ht="60.75" customHeight="1" thickBot="1" x14ac:dyDescent="0.3">
      <c r="B9" s="109"/>
      <c r="C9" s="103"/>
      <c r="D9" s="105"/>
      <c r="E9" s="107"/>
      <c r="F9" s="113"/>
      <c r="G9" s="114"/>
      <c r="H9" s="115"/>
      <c r="I9" s="64" t="s">
        <v>41</v>
      </c>
      <c r="J9" s="31"/>
      <c r="K9" s="131"/>
      <c r="L9" s="24" t="s">
        <v>43</v>
      </c>
      <c r="M9" s="131"/>
      <c r="N9" s="24" t="s">
        <v>44</v>
      </c>
    </row>
    <row r="10" spans="2:14" s="2" customFormat="1" ht="33" customHeight="1" thickBot="1" x14ac:dyDescent="0.3">
      <c r="B10" s="71">
        <v>1</v>
      </c>
      <c r="C10" s="73" t="s">
        <v>54</v>
      </c>
      <c r="D10" s="74" t="s">
        <v>55</v>
      </c>
      <c r="E10" s="65"/>
      <c r="F10" s="59" t="s">
        <v>39</v>
      </c>
      <c r="G10" s="58"/>
      <c r="H10" s="60" t="s">
        <v>40</v>
      </c>
      <c r="I10" s="66">
        <f>IFERROR((1/G10)*5*E10,0)</f>
        <v>0</v>
      </c>
      <c r="J10" s="67"/>
      <c r="K10" s="56"/>
      <c r="L10" s="22">
        <f>K10*200</f>
        <v>0</v>
      </c>
      <c r="M10" s="56"/>
      <c r="N10" s="22">
        <f>M10*8000</f>
        <v>0</v>
      </c>
    </row>
    <row r="11" spans="2:14" s="2" customFormat="1" ht="30" customHeight="1" thickBot="1" x14ac:dyDescent="0.3">
      <c r="B11" s="100" t="s">
        <v>31</v>
      </c>
      <c r="C11" s="101"/>
      <c r="D11" s="101"/>
      <c r="E11" s="19"/>
      <c r="F11" s="18"/>
      <c r="G11" s="18"/>
      <c r="H11" s="18"/>
      <c r="I11" s="23">
        <f>SUM(I10:I10)</f>
        <v>0</v>
      </c>
      <c r="J11" s="68"/>
      <c r="K11" s="17"/>
      <c r="L11" s="23">
        <f>SUM(L10:L10)</f>
        <v>0</v>
      </c>
      <c r="M11" s="17"/>
      <c r="N11" s="23">
        <f>SUM(N10:N10)</f>
        <v>0</v>
      </c>
    </row>
    <row r="12" spans="2:14" ht="15.75" thickBot="1" x14ac:dyDescent="0.3">
      <c r="B12" s="2"/>
      <c r="C12" s="2"/>
      <c r="D12" s="2"/>
      <c r="E12" s="2"/>
      <c r="F12" s="2"/>
      <c r="G12" s="57"/>
      <c r="H12" s="57"/>
      <c r="I12" s="21" t="s">
        <v>21</v>
      </c>
      <c r="J12" s="32"/>
      <c r="L12" s="21" t="s">
        <v>21</v>
      </c>
      <c r="M12" s="63"/>
      <c r="N12" s="21" t="s">
        <v>21</v>
      </c>
    </row>
    <row r="13" spans="2:14" ht="15.75" thickBot="1" x14ac:dyDescent="0.3">
      <c r="B13" s="2"/>
      <c r="C13" s="2"/>
      <c r="D13" s="2"/>
      <c r="E13" s="2"/>
      <c r="F13" s="2"/>
      <c r="G13" s="57"/>
      <c r="H13" s="57"/>
      <c r="I13" s="27"/>
      <c r="J13" s="27"/>
      <c r="K13" s="2"/>
      <c r="L13" s="27"/>
      <c r="M13" s="2"/>
      <c r="N13" s="27"/>
    </row>
    <row r="14" spans="2:14" s="2" customFormat="1" ht="41.25" customHeight="1" thickBot="1" x14ac:dyDescent="0.3">
      <c r="B14" s="97" t="s">
        <v>52</v>
      </c>
      <c r="C14" s="98"/>
      <c r="D14" s="98"/>
      <c r="E14" s="98"/>
      <c r="F14" s="98"/>
      <c r="G14" s="98"/>
      <c r="H14" s="99"/>
      <c r="I14" s="34">
        <f>I11+L11+N11</f>
        <v>0</v>
      </c>
      <c r="J14" s="36"/>
      <c r="K14" s="35" t="s">
        <v>27</v>
      </c>
      <c r="L14" s="4"/>
    </row>
    <row r="15" spans="2:14" s="2" customFormat="1" ht="30.6" customHeight="1" x14ac:dyDescent="0.25">
      <c r="G15" s="57"/>
      <c r="H15" s="57"/>
      <c r="L15" s="4"/>
    </row>
    <row r="16" spans="2:14" s="2" customFormat="1" ht="18" customHeight="1" x14ac:dyDescent="0.25">
      <c r="B16" s="16"/>
      <c r="C16" s="1"/>
      <c r="D16" s="1"/>
      <c r="E16" s="1"/>
      <c r="F16" s="1"/>
      <c r="G16" s="1"/>
      <c r="H16" s="1"/>
      <c r="I16" s="1"/>
      <c r="J16" s="1"/>
      <c r="K16" s="1"/>
      <c r="L16" s="5"/>
      <c r="M16" s="1"/>
      <c r="N16" s="1"/>
    </row>
    <row r="17" spans="2:14" s="2" customFormat="1" ht="18" customHeight="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5"/>
      <c r="M17" s="1"/>
      <c r="N17" s="1"/>
    </row>
    <row r="18" spans="2:14" ht="18" customHeight="1" x14ac:dyDescent="0.25"/>
  </sheetData>
  <sheetProtection algorithmName="SHA-512" hashValue="+iGsCArbXw+huThBYe7Bb/EX95Cn+0c4YMlBQngUJJCqCNqpgkCbDjFKdfJQiR69qg112h4ssIpuFeYQ6b0sQg==" saltValue="GSyNGEL8U9Sv0PKeSHzw1g==" spinCount="100000" sheet="1" formatColumns="0" formatRows="0"/>
  <mergeCells count="24">
    <mergeCell ref="M4:N4"/>
    <mergeCell ref="F4:I4"/>
    <mergeCell ref="K7:L7"/>
    <mergeCell ref="K8:K9"/>
    <mergeCell ref="K6:L6"/>
    <mergeCell ref="E6:I6"/>
    <mergeCell ref="M6:N6"/>
    <mergeCell ref="M7:N7"/>
    <mergeCell ref="M8:M9"/>
    <mergeCell ref="B1:N1"/>
    <mergeCell ref="B2:C2"/>
    <mergeCell ref="B3:C3"/>
    <mergeCell ref="D2:N2"/>
    <mergeCell ref="D3:N3"/>
    <mergeCell ref="B14:H14"/>
    <mergeCell ref="B4:C4"/>
    <mergeCell ref="B11:D11"/>
    <mergeCell ref="C8:C9"/>
    <mergeCell ref="D8:D9"/>
    <mergeCell ref="E8:E9"/>
    <mergeCell ref="B8:B9"/>
    <mergeCell ref="F8:H9"/>
    <mergeCell ref="E7:I7"/>
    <mergeCell ref="B7:D7"/>
  </mergeCells>
  <pageMargins left="0.39370078740157483" right="0.39370078740157483" top="0.59055118110236227" bottom="0.59055118110236227" header="0.31496062992125984" footer="0.31496062992125984"/>
  <pageSetup paperSize="9" scale="69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2021-01-21T13:33:56Z</cp:lastPrinted>
  <dcterms:created xsi:type="dcterms:W3CDTF">2019-10-21T13:53:46Z</dcterms:created>
  <dcterms:modified xsi:type="dcterms:W3CDTF">2021-04-06T07:52:32Z</dcterms:modified>
</cp:coreProperties>
</file>