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dodávek'!$B$1:$K$12</definedName>
    <definedName name="_xlnm.Print_Area" localSheetId="2">'B - servisní práce'!$B$1:$N$15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<sst xmlns="http://schemas.openxmlformats.org/spreadsheetml/2006/main" count="83" uniqueCount="57">
  <si>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</si>
  <si>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</si>
  <si>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</si>
  <si>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</si>
  <si>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</si>
  <si>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</si>
  <si>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</si>
  <si>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</si>
  <si>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</si>
  <si>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</si>
  <si>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</si>
  <si>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</si>
  <si>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</si>
  <si>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</si>
  <si>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</si>
  <si>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</si>
  <si>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</si>
  <si>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</si>
  <si>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</si>
  <si>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</si>
  <si>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</si>
  <si>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</si>
  <si>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</si>
  <si>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</si>
  <si>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</si>
  <si>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</si>
  <si>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</si>
  <si>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</si>
  <si>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</si>
  <si>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</si>
  <si>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</si>
  <si>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</si>
  <si>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</si>
  <si>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</si>
  <si>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</si>
  <si>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</si>
  <si>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</si>
  <si>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</si>
  <si>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</si>
  <si>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</si>
  <si>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</si>
  <si>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</si>
  <si>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</si>
  <si>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</si>
  <si>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</si>
  <si>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</si>
  <si>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</si>
  <si>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</si>
  <si>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</si>
  <si>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</si>
  <si>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</si>
  <si>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</si>
  <si>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</si>
  <si>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Elektrické odsávačky pro Oblastní nemocnici Náchod</t>
  </si>
  <si>
    <t>odsávačka elektrická vč. mobilního stojanu</t>
  </si>
  <si>
    <t>T-0920a</t>
  </si>
  <si>
    <t>T-0920b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</si>
</sst>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9" fillId="6" borderId="10" xfId="0" applyNumberFormat="1" applyFont="1" applyFill="1" applyBorder="1" applyAlignment="1">
      <alignment vertical="center"/>
    </xf>
    <xf numFmtId="0" fontId="9" fillId="6" borderId="1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5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4" fontId="3" fillId="2" borderId="14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4" fontId="10" fillId="2" borderId="19" xfId="0" applyNumberFormat="1" applyFont="1" applyFill="1" applyBorder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7" xfId="0" applyNumberFormat="1" applyFont="1" applyFill="1" applyBorder="1" applyAlignment="1">
      <alignment horizontal="right" vertical="center"/>
    </xf>
    <xf numFmtId="4" fontId="10" fillId="4" borderId="19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1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2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3" xfId="0" applyNumberFormat="1" applyFont="1" applyFill="1" applyBorder="1" applyAlignment="1" applyProtection="1">
      <alignment horizontal="right" vertical="center" wrapText="1"/>
      <protection/>
    </xf>
    <xf numFmtId="2" fontId="5" fillId="7" borderId="24" xfId="0" applyNumberFormat="1" applyFont="1" applyFill="1" applyBorder="1" applyAlignment="1" applyProtection="1">
      <alignment horizontal="left" vertical="center" wrapText="1"/>
      <protection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6" borderId="27" xfId="0" applyFont="1" applyFill="1" applyBorder="1" applyAlignment="1">
      <alignment horizontal="center" wrapText="1"/>
    </xf>
    <xf numFmtId="4" fontId="5" fillId="7" borderId="28" xfId="0" applyNumberFormat="1" applyFont="1" applyFill="1" applyBorder="1" applyAlignment="1" applyProtection="1">
      <alignment horizontal="right" vertical="center"/>
      <protection locked="0"/>
    </xf>
    <xf numFmtId="4" fontId="5" fillId="2" borderId="29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4" fontId="9" fillId="2" borderId="12" xfId="0" applyNumberFormat="1" applyFont="1" applyFill="1" applyBorder="1" applyAlignment="1">
      <alignment vertical="center"/>
    </xf>
    <xf numFmtId="0" fontId="7" fillId="4" borderId="30" xfId="0" applyFont="1" applyFill="1" applyBorder="1" applyAlignment="1">
      <alignment horizontal="right" vertical="center"/>
    </xf>
    <xf numFmtId="4" fontId="7" fillId="4" borderId="31" xfId="0" applyNumberFormat="1" applyFont="1" applyFill="1" applyBorder="1" applyAlignment="1">
      <alignment vertical="center"/>
    </xf>
    <xf numFmtId="1" fontId="4" fillId="5" borderId="2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 wrapText="1"/>
    </xf>
    <xf numFmtId="4" fontId="5" fillId="7" borderId="33" xfId="0" applyNumberFormat="1" applyFont="1" applyFill="1" applyBorder="1" applyAlignment="1" applyProtection="1">
      <alignment horizontal="right" vertical="center"/>
      <protection locked="0"/>
    </xf>
    <xf numFmtId="2" fontId="5" fillId="7" borderId="35" xfId="0" applyNumberFormat="1" applyFont="1" applyFill="1" applyBorder="1" applyAlignment="1" applyProtection="1">
      <alignment horizontal="right" vertical="center" wrapText="1"/>
      <protection/>
    </xf>
    <xf numFmtId="2" fontId="5" fillId="7" borderId="36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37" xfId="0" applyNumberFormat="1" applyFont="1" applyFill="1" applyBorder="1" applyAlignment="1" applyProtection="1">
      <alignment horizontal="left" vertical="center" wrapText="1"/>
      <protection/>
    </xf>
    <xf numFmtId="4" fontId="5" fillId="2" borderId="1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8" xfId="0" applyFont="1" applyFill="1" applyBorder="1" applyAlignment="1">
      <alignment vertical="center"/>
    </xf>
    <xf numFmtId="0" fontId="10" fillId="4" borderId="3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1" xfId="0" applyFont="1" applyFill="1" applyBorder="1" applyAlignment="1">
      <alignment vertical="center"/>
    </xf>
    <xf numFmtId="0" fontId="10" fillId="2" borderId="42" xfId="0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47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9" fillId="4" borderId="51" xfId="0" applyFont="1" applyFill="1" applyBorder="1" applyAlignment="1">
      <alignment horizontal="justify" vertical="center" wrapText="1"/>
    </xf>
    <xf numFmtId="0" fontId="9" fillId="4" borderId="52" xfId="0" applyFont="1" applyFill="1" applyBorder="1" applyAlignment="1">
      <alignment horizontal="justify" vertical="center" wrapText="1"/>
    </xf>
    <xf numFmtId="0" fontId="4" fillId="3" borderId="53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wrapText="1"/>
    </xf>
    <xf numFmtId="0" fontId="4" fillId="3" borderId="63" xfId="0" applyFont="1" applyFill="1" applyBorder="1" applyAlignment="1">
      <alignment horizontal="center" wrapText="1"/>
    </xf>
    <xf numFmtId="0" fontId="4" fillId="3" borderId="6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5" xfId="0" applyFont="1" applyFill="1" applyBorder="1" applyAlignment="1">
      <alignment horizontal="center" wrapText="1"/>
    </xf>
    <xf numFmtId="0" fontId="9" fillId="4" borderId="36" xfId="0" applyFont="1" applyFill="1" applyBorder="1" applyAlignment="1">
      <alignment horizontal="justify" vertical="center" wrapText="1"/>
    </xf>
    <xf numFmtId="0" fontId="14" fillId="2" borderId="66" xfId="0" applyFont="1" applyFill="1" applyBorder="1" applyAlignment="1">
      <alignment horizontal="left" vertical="center" wrapText="1"/>
    </xf>
    <xf numFmtId="0" fontId="14" fillId="2" borderId="66" xfId="0" applyFont="1" applyFill="1" applyBorder="1" applyAlignment="1">
      <alignment horizontal="left" vertical="center"/>
    </xf>
    <xf numFmtId="0" fontId="14" fillId="2" borderId="67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D15" sqref="D15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5" t="s">
        <v>28</v>
      </c>
      <c r="C1" s="85"/>
      <c r="D1" s="85"/>
      <c r="E1" s="85"/>
      <c r="F1" s="85"/>
      <c r="G1" s="85"/>
      <c r="H1" s="85"/>
    </row>
    <row r="2" spans="2:8" s="2" customFormat="1" ht="30" customHeight="1">
      <c r="B2" s="84" t="s">
        <v>4</v>
      </c>
      <c r="C2" s="84"/>
      <c r="D2" s="86" t="s">
        <v>53</v>
      </c>
      <c r="E2" s="86"/>
      <c r="F2" s="86"/>
      <c r="G2" s="86"/>
      <c r="H2" s="86"/>
    </row>
    <row r="3" spans="2:8" s="2" customFormat="1" ht="15">
      <c r="B3" s="84" t="s">
        <v>0</v>
      </c>
      <c r="C3" s="84"/>
      <c r="D3" s="87" t="s">
        <v>1</v>
      </c>
      <c r="E3" s="87"/>
      <c r="F3" s="87"/>
      <c r="G3" s="87"/>
      <c r="H3" s="87"/>
    </row>
    <row r="4" spans="2:8" s="2" customFormat="1" ht="15">
      <c r="B4" s="84" t="s">
        <v>25</v>
      </c>
      <c r="C4" s="84"/>
      <c r="D4" s="51"/>
      <c r="E4" s="52" t="s">
        <v>7</v>
      </c>
      <c r="F4" s="52" t="s">
        <v>8</v>
      </c>
      <c r="G4" s="24" t="s">
        <v>5</v>
      </c>
      <c r="H4" s="53"/>
    </row>
    <row r="5" spans="2:8" s="2" customFormat="1" ht="24" customHeight="1">
      <c r="B5" s="40"/>
      <c r="C5" s="40"/>
      <c r="D5" s="40"/>
      <c r="G5" s="40"/>
      <c r="H5" s="40"/>
    </row>
    <row r="6" spans="2:8" s="2" customFormat="1" ht="21" customHeight="1">
      <c r="B6" s="45"/>
      <c r="C6" s="45"/>
      <c r="D6" s="45"/>
      <c r="E6" s="46" t="s">
        <v>35</v>
      </c>
      <c r="F6" s="46" t="s">
        <v>36</v>
      </c>
      <c r="G6" s="20"/>
      <c r="H6" s="20"/>
    </row>
    <row r="7" spans="2:8" s="2" customFormat="1" ht="21" customHeight="1">
      <c r="B7" s="92" t="s">
        <v>29</v>
      </c>
      <c r="C7" s="93"/>
      <c r="D7" s="94"/>
      <c r="E7" s="43">
        <f>'A - soupis dodávek'!H9</f>
        <v>0</v>
      </c>
      <c r="F7" s="49">
        <f>'A - soupis dodávek'!K9</f>
        <v>0</v>
      </c>
      <c r="G7" s="47"/>
      <c r="H7" s="48"/>
    </row>
    <row r="8" spans="2:8" s="2" customFormat="1" ht="21" customHeight="1">
      <c r="B8" s="92" t="s">
        <v>30</v>
      </c>
      <c r="C8" s="93"/>
      <c r="D8" s="94"/>
      <c r="E8" s="43">
        <f>'B - servisní práce'!I15</f>
        <v>0</v>
      </c>
      <c r="F8" s="49">
        <f>E8*1.21</f>
        <v>0</v>
      </c>
      <c r="G8" s="47"/>
      <c r="H8" s="48"/>
    </row>
    <row r="9" spans="2:8" s="2" customFormat="1" ht="21" customHeight="1">
      <c r="B9" s="42"/>
      <c r="C9" s="95" t="s">
        <v>34</v>
      </c>
      <c r="D9" s="96"/>
      <c r="E9" s="44">
        <f>'B - servisní práce'!I12</f>
        <v>0</v>
      </c>
      <c r="F9" s="44">
        <f aca="true" t="shared" si="0" ref="F9:F11">E9*1.21</f>
        <v>0</v>
      </c>
      <c r="G9" s="47"/>
      <c r="H9" s="48"/>
    </row>
    <row r="10" spans="2:8" s="2" customFormat="1" ht="21" customHeight="1">
      <c r="B10" s="41"/>
      <c r="C10" s="97" t="s">
        <v>45</v>
      </c>
      <c r="D10" s="98"/>
      <c r="E10" s="44">
        <f>'B - servisní práce'!L12</f>
        <v>0</v>
      </c>
      <c r="F10" s="44">
        <f t="shared" si="0"/>
        <v>0</v>
      </c>
      <c r="G10" s="47"/>
      <c r="H10" s="48"/>
    </row>
    <row r="11" spans="2:8" s="2" customFormat="1" ht="21" customHeight="1">
      <c r="B11" s="41"/>
      <c r="C11" s="97" t="s">
        <v>46</v>
      </c>
      <c r="D11" s="98"/>
      <c r="E11" s="44">
        <f>'B - servisní práce'!N12</f>
        <v>0</v>
      </c>
      <c r="F11" s="44">
        <f t="shared" si="0"/>
        <v>0</v>
      </c>
      <c r="G11" s="47"/>
      <c r="H11" s="48"/>
    </row>
    <row r="12" spans="2:8" s="2" customFormat="1" ht="36" customHeight="1">
      <c r="B12" s="88" t="s">
        <v>37</v>
      </c>
      <c r="C12" s="89"/>
      <c r="D12" s="90"/>
      <c r="E12" s="50">
        <f>E7+E8</f>
        <v>0</v>
      </c>
      <c r="F12" s="50">
        <f>F7+F8</f>
        <v>0</v>
      </c>
      <c r="G12" s="47"/>
      <c r="H12" s="48"/>
    </row>
    <row r="13" spans="2:8" ht="30.6" customHeight="1">
      <c r="B13" s="2"/>
      <c r="C13" s="91"/>
      <c r="D13" s="91"/>
      <c r="E13" s="2"/>
      <c r="F13" s="4"/>
      <c r="G13" s="2"/>
      <c r="H13" s="2"/>
    </row>
    <row r="14" spans="2:8" ht="15">
      <c r="B14" s="2"/>
      <c r="C14" s="91"/>
      <c r="D14" s="91"/>
      <c r="E14" s="2"/>
      <c r="F14" s="4"/>
      <c r="G14" s="2"/>
      <c r="H14" s="2"/>
    </row>
  </sheetData>
  <sheetProtection algorithmName="SHA-512" hashValue="M4wbA513DaLgdkUXAgApASyJU8qEnUxFV5vwe7DJSqDifyH5A78OylBle0TE8nA/YYbuA6IQyTjILWtBjpULZw==" saltValue="Uo8e6LK07G1VxqwpDWmmVA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workbookViewId="0" topLeftCell="A1">
      <selection activeCell="D18" sqref="D18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85" t="s">
        <v>20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ht="30" customHeight="1">
      <c r="B2" s="84" t="s">
        <v>4</v>
      </c>
      <c r="C2" s="84"/>
      <c r="D2" s="86" t="str">
        <f>'Souhrnný list'!D2:H2</f>
        <v>Elektrické odsávačky pro Oblastní nemocnici Náchod</v>
      </c>
      <c r="E2" s="86"/>
      <c r="F2" s="86"/>
      <c r="G2" s="86"/>
      <c r="H2" s="86"/>
      <c r="I2" s="86"/>
      <c r="J2" s="86"/>
      <c r="K2" s="86"/>
    </row>
    <row r="3" spans="2:11" ht="15">
      <c r="B3" s="84" t="s">
        <v>0</v>
      </c>
      <c r="C3" s="84"/>
      <c r="D3" s="87" t="s">
        <v>1</v>
      </c>
      <c r="E3" s="87"/>
      <c r="F3" s="87"/>
      <c r="G3" s="87"/>
      <c r="H3" s="87"/>
      <c r="I3" s="87"/>
      <c r="J3" s="87"/>
      <c r="K3" s="87"/>
    </row>
    <row r="4" spans="2:11" ht="15">
      <c r="B4" s="84" t="s">
        <v>25</v>
      </c>
      <c r="C4" s="84"/>
      <c r="D4" s="38">
        <f>'Souhrnný list'!D4</f>
        <v>0</v>
      </c>
      <c r="E4" s="103" t="str">
        <f>'Souhrnný list'!E4</f>
        <v>IČO:</v>
      </c>
      <c r="F4" s="104"/>
      <c r="G4" s="103" t="str">
        <f>'Souhrnný list'!F4</f>
        <v>DIČ:</v>
      </c>
      <c r="H4" s="104"/>
      <c r="I4" s="105"/>
      <c r="J4" s="3" t="s">
        <v>5</v>
      </c>
      <c r="K4" s="39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0" t="s">
        <v>55</v>
      </c>
      <c r="D7" s="71" t="s">
        <v>54</v>
      </c>
      <c r="E7" s="8" t="s">
        <v>10</v>
      </c>
      <c r="F7" s="9">
        <v>19</v>
      </c>
      <c r="G7" s="54"/>
      <c r="H7" s="10">
        <f>F7*G7</f>
        <v>0</v>
      </c>
      <c r="I7" s="15"/>
      <c r="J7" s="54">
        <v>21</v>
      </c>
      <c r="K7" s="10">
        <f>H7*((100+J7)/100)</f>
        <v>0</v>
      </c>
    </row>
    <row r="8" spans="1:12" ht="33" customHeight="1">
      <c r="A8" s="72"/>
      <c r="B8" s="8">
        <v>2</v>
      </c>
      <c r="C8" s="70" t="s">
        <v>56</v>
      </c>
      <c r="D8" s="71" t="s">
        <v>54</v>
      </c>
      <c r="E8" s="8" t="s">
        <v>10</v>
      </c>
      <c r="F8" s="9">
        <v>13</v>
      </c>
      <c r="G8" s="54"/>
      <c r="H8" s="10">
        <f>F8*G8</f>
        <v>0</v>
      </c>
      <c r="I8" s="15"/>
      <c r="J8" s="54">
        <v>21</v>
      </c>
      <c r="K8" s="10">
        <f>H8*((100+J8)/100)</f>
        <v>0</v>
      </c>
      <c r="L8" s="72"/>
    </row>
    <row r="9" spans="2:11" ht="30" customHeight="1">
      <c r="B9" s="100" t="s">
        <v>15</v>
      </c>
      <c r="C9" s="101"/>
      <c r="D9" s="101"/>
      <c r="E9" s="101"/>
      <c r="F9" s="102"/>
      <c r="G9" s="67" t="s">
        <v>16</v>
      </c>
      <c r="H9" s="68">
        <f>SUM(H7:H8)</f>
        <v>0</v>
      </c>
      <c r="I9" s="13"/>
      <c r="J9" s="11" t="s">
        <v>17</v>
      </c>
      <c r="K9" s="12">
        <f>SUM(K7:K8)</f>
        <v>0</v>
      </c>
    </row>
    <row r="10" spans="2:11" ht="15">
      <c r="B10" s="2"/>
      <c r="C10" s="2"/>
      <c r="D10" s="2"/>
      <c r="E10" s="2"/>
      <c r="F10" s="2"/>
      <c r="G10" s="4"/>
      <c r="H10" s="2"/>
      <c r="I10" s="2"/>
      <c r="J10" s="2"/>
      <c r="K10" s="2"/>
    </row>
    <row r="11" spans="2:11" ht="18" customHeight="1">
      <c r="B11" s="2" t="s">
        <v>19</v>
      </c>
      <c r="C11" s="2"/>
      <c r="D11" s="2"/>
      <c r="E11" s="2"/>
      <c r="F11" s="2"/>
      <c r="G11" s="4"/>
      <c r="H11" s="2"/>
      <c r="I11" s="2"/>
      <c r="J11" s="2"/>
      <c r="K11" s="2"/>
    </row>
    <row r="12" spans="2:11" ht="36.75" customHeight="1">
      <c r="B12" s="99" t="s">
        <v>50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2:11" ht="30" customHeight="1">
      <c r="B13" s="2"/>
      <c r="C13" s="2"/>
      <c r="D13" s="2"/>
      <c r="E13" s="2"/>
      <c r="F13" s="2"/>
      <c r="G13" s="4"/>
      <c r="H13" s="2"/>
      <c r="I13" s="2"/>
      <c r="J13" s="2"/>
      <c r="K13" s="2"/>
    </row>
  </sheetData>
  <sheetProtection algorithmName="SHA-512" hashValue="5mvwlFvUs9q1uCkiXtEgU419aErkxo0oNamtjZQRvjCP6G8Rxpma7cWi5Byx3penDHclLFwXO4veu6WWujCB4g==" saltValue="vESxOjlv2KHCJAAP/Fqx3g==" spinCount="100000" sheet="1" formatColumns="0" formatRows="0"/>
  <mergeCells count="10">
    <mergeCell ref="B12:K12"/>
    <mergeCell ref="B9:F9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8"/>
  <sheetViews>
    <sheetView workbookViewId="0" topLeftCell="A4">
      <selection activeCell="L16" sqref="L16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85" t="s">
        <v>26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2:14" ht="30" customHeight="1">
      <c r="B2" s="84" t="s">
        <v>4</v>
      </c>
      <c r="C2" s="84"/>
      <c r="D2" s="116" t="str">
        <f>'Souhrnný list'!D2:H2</f>
        <v>Elektrické odsávačky pro Oblastní nemocnici Náchod</v>
      </c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2:14" ht="15">
      <c r="B3" s="84" t="s">
        <v>0</v>
      </c>
      <c r="C3" s="84"/>
      <c r="D3" s="119" t="s">
        <v>1</v>
      </c>
      <c r="E3" s="120"/>
      <c r="F3" s="120"/>
      <c r="G3" s="120"/>
      <c r="H3" s="120"/>
      <c r="I3" s="120"/>
      <c r="J3" s="120"/>
      <c r="K3" s="120"/>
      <c r="L3" s="120"/>
      <c r="M3" s="120"/>
      <c r="N3" s="121"/>
    </row>
    <row r="4" spans="2:14" ht="15">
      <c r="B4" s="84" t="s">
        <v>25</v>
      </c>
      <c r="C4" s="84"/>
      <c r="D4" s="36">
        <f>'Souhrnný list'!D4</f>
        <v>0</v>
      </c>
      <c r="E4" s="59" t="str">
        <f>'Souhrnný list'!E4</f>
        <v>IČO:</v>
      </c>
      <c r="F4" s="106" t="str">
        <f>'Souhrnný list'!F4</f>
        <v>DIČ:</v>
      </c>
      <c r="G4" s="108"/>
      <c r="H4" s="108"/>
      <c r="I4" s="108"/>
      <c r="J4" s="60"/>
      <c r="K4" s="32" t="s">
        <v>5</v>
      </c>
      <c r="L4" s="37">
        <f>'Souhrnný list'!H4</f>
        <v>0</v>
      </c>
      <c r="M4" s="106"/>
      <c r="N4" s="107"/>
    </row>
    <row r="5" spans="2:14" ht="14.45" customHeight="1" thickBot="1">
      <c r="B5" s="2"/>
      <c r="C5" s="2"/>
      <c r="D5" s="2"/>
      <c r="E5" s="2"/>
      <c r="F5" s="2"/>
      <c r="G5" s="55"/>
      <c r="H5" s="55"/>
      <c r="I5" s="2"/>
      <c r="J5" s="2"/>
      <c r="K5" s="2"/>
      <c r="L5" s="4"/>
      <c r="M5" s="2"/>
      <c r="N5" s="2"/>
    </row>
    <row r="6" spans="2:14" s="2" customFormat="1" ht="30" customHeight="1">
      <c r="B6" s="25"/>
      <c r="E6" s="113" t="s">
        <v>49</v>
      </c>
      <c r="F6" s="115"/>
      <c r="G6" s="115"/>
      <c r="H6" s="115"/>
      <c r="I6" s="114"/>
      <c r="J6" s="27"/>
      <c r="K6" s="113" t="s">
        <v>32</v>
      </c>
      <c r="L6" s="114"/>
      <c r="M6" s="113" t="s">
        <v>33</v>
      </c>
      <c r="N6" s="114"/>
    </row>
    <row r="7" spans="2:14" s="2" customFormat="1" ht="45" customHeight="1" thickBot="1">
      <c r="B7" s="141" t="s">
        <v>51</v>
      </c>
      <c r="C7" s="142"/>
      <c r="D7" s="143"/>
      <c r="E7" s="109" t="s">
        <v>47</v>
      </c>
      <c r="F7" s="140"/>
      <c r="G7" s="140"/>
      <c r="H7" s="140"/>
      <c r="I7" s="110"/>
      <c r="J7" s="28"/>
      <c r="K7" s="109" t="s">
        <v>22</v>
      </c>
      <c r="L7" s="110"/>
      <c r="M7" s="109" t="s">
        <v>48</v>
      </c>
      <c r="N7" s="110"/>
    </row>
    <row r="8" spans="2:14" s="2" customFormat="1" ht="15" customHeight="1">
      <c r="B8" s="132" t="s">
        <v>2</v>
      </c>
      <c r="C8" s="127" t="s">
        <v>3</v>
      </c>
      <c r="D8" s="129" t="s">
        <v>6</v>
      </c>
      <c r="E8" s="111" t="s">
        <v>42</v>
      </c>
      <c r="F8" s="134" t="s">
        <v>38</v>
      </c>
      <c r="G8" s="135"/>
      <c r="H8" s="136"/>
      <c r="I8" s="69" t="s">
        <v>21</v>
      </c>
      <c r="J8" s="29"/>
      <c r="K8" s="111" t="s">
        <v>23</v>
      </c>
      <c r="L8" s="69" t="s">
        <v>21</v>
      </c>
      <c r="M8" s="111" t="s">
        <v>24</v>
      </c>
      <c r="N8" s="69" t="s">
        <v>21</v>
      </c>
    </row>
    <row r="9" spans="2:14" s="2" customFormat="1" ht="60.75" customHeight="1" thickBot="1">
      <c r="B9" s="133"/>
      <c r="C9" s="128"/>
      <c r="D9" s="130"/>
      <c r="E9" s="131"/>
      <c r="F9" s="137"/>
      <c r="G9" s="138"/>
      <c r="H9" s="139"/>
      <c r="I9" s="62" t="s">
        <v>41</v>
      </c>
      <c r="J9" s="30"/>
      <c r="K9" s="112"/>
      <c r="L9" s="23" t="s">
        <v>43</v>
      </c>
      <c r="M9" s="112"/>
      <c r="N9" s="23" t="s">
        <v>44</v>
      </c>
    </row>
    <row r="10" spans="2:14" s="2" customFormat="1" ht="33" customHeight="1">
      <c r="B10" s="73">
        <v>1</v>
      </c>
      <c r="C10" s="74" t="s">
        <v>55</v>
      </c>
      <c r="D10" s="75" t="s">
        <v>54</v>
      </c>
      <c r="E10" s="63"/>
      <c r="F10" s="57" t="s">
        <v>39</v>
      </c>
      <c r="G10" s="56"/>
      <c r="H10" s="58" t="s">
        <v>40</v>
      </c>
      <c r="I10" s="64">
        <f>_xlfn.IFERROR((1/G10)*5*E10,0)</f>
        <v>0</v>
      </c>
      <c r="J10" s="65"/>
      <c r="K10" s="63"/>
      <c r="L10" s="64">
        <f>K10*200</f>
        <v>0</v>
      </c>
      <c r="M10" s="63"/>
      <c r="N10" s="64">
        <f>M10*8000</f>
        <v>0</v>
      </c>
    </row>
    <row r="11" spans="2:14" s="72" customFormat="1" ht="33" customHeight="1" thickBot="1">
      <c r="B11" s="76">
        <v>2</v>
      </c>
      <c r="C11" s="77" t="s">
        <v>56</v>
      </c>
      <c r="D11" s="78" t="s">
        <v>54</v>
      </c>
      <c r="E11" s="79"/>
      <c r="F11" s="80" t="s">
        <v>39</v>
      </c>
      <c r="G11" s="81"/>
      <c r="H11" s="82" t="s">
        <v>40</v>
      </c>
      <c r="I11" s="83">
        <f>_xlfn.IFERROR((1/G11)*5*E11,0)</f>
        <v>0</v>
      </c>
      <c r="J11" s="65"/>
      <c r="K11" s="79"/>
      <c r="L11" s="83">
        <f>K11*200</f>
        <v>0</v>
      </c>
      <c r="M11" s="79"/>
      <c r="N11" s="83">
        <f>M11*8000</f>
        <v>0</v>
      </c>
    </row>
    <row r="12" spans="2:14" s="2" customFormat="1" ht="30" customHeight="1" thickBot="1">
      <c r="B12" s="125" t="s">
        <v>31</v>
      </c>
      <c r="C12" s="126"/>
      <c r="D12" s="126"/>
      <c r="E12" s="19"/>
      <c r="F12" s="18"/>
      <c r="G12" s="18"/>
      <c r="H12" s="18"/>
      <c r="I12" s="22">
        <f>SUM(I10:I11)</f>
        <v>0</v>
      </c>
      <c r="J12" s="66"/>
      <c r="K12" s="17"/>
      <c r="L12" s="22">
        <f>SUM(L10:L11)</f>
        <v>0</v>
      </c>
      <c r="M12" s="17"/>
      <c r="N12" s="22">
        <f>SUM(N10:N11)</f>
        <v>0</v>
      </c>
    </row>
    <row r="13" spans="2:14" ht="15.75" thickBot="1">
      <c r="B13" s="2"/>
      <c r="C13" s="2"/>
      <c r="D13" s="2"/>
      <c r="E13" s="2"/>
      <c r="F13" s="2"/>
      <c r="G13" s="55"/>
      <c r="H13" s="55"/>
      <c r="I13" s="21" t="s">
        <v>21</v>
      </c>
      <c r="J13" s="31"/>
      <c r="L13" s="21" t="s">
        <v>21</v>
      </c>
      <c r="M13" s="61"/>
      <c r="N13" s="21" t="s">
        <v>21</v>
      </c>
    </row>
    <row r="14" spans="2:14" ht="15.75" thickBot="1">
      <c r="B14" s="2"/>
      <c r="C14" s="2"/>
      <c r="D14" s="2"/>
      <c r="E14" s="2"/>
      <c r="F14" s="2"/>
      <c r="G14" s="55"/>
      <c r="H14" s="55"/>
      <c r="I14" s="26"/>
      <c r="J14" s="26"/>
      <c r="K14" s="2"/>
      <c r="L14" s="26"/>
      <c r="M14" s="2"/>
      <c r="N14" s="26"/>
    </row>
    <row r="15" spans="2:12" s="2" customFormat="1" ht="41.25" customHeight="1" thickBot="1">
      <c r="B15" s="122" t="s">
        <v>52</v>
      </c>
      <c r="C15" s="123"/>
      <c r="D15" s="123"/>
      <c r="E15" s="123"/>
      <c r="F15" s="123"/>
      <c r="G15" s="123"/>
      <c r="H15" s="124"/>
      <c r="I15" s="33">
        <f>I12+L12+N12</f>
        <v>0</v>
      </c>
      <c r="J15" s="35"/>
      <c r="K15" s="34" t="s">
        <v>27</v>
      </c>
      <c r="L15" s="4"/>
    </row>
    <row r="16" spans="7:12" s="2" customFormat="1" ht="30.6" customHeight="1">
      <c r="G16" s="55"/>
      <c r="H16" s="55"/>
      <c r="L16" s="4"/>
    </row>
    <row r="17" spans="2:14" s="2" customFormat="1" ht="18" customHeight="1">
      <c r="B17" s="16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spans="2:14" s="2" customFormat="1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  <c r="N18" s="1"/>
    </row>
    <row r="19" ht="18" customHeight="1"/>
  </sheetData>
  <sheetProtection algorithmName="SHA-512" hashValue="vt6ewyLc1AzlsAlsWf+Huyu6NYkIXhABU0Q2GieCMjJmuAi9EkevR5tkBWUDHQqqgeOrJPybIiKfGKD6WKZY1A==" saltValue="tCfmtSQpRFpdBIYwKKbsyA==" spinCount="100000" sheet="1" formatColumns="0" formatRows="0"/>
  <mergeCells count="24">
    <mergeCell ref="B15:H15"/>
    <mergeCell ref="B4:C4"/>
    <mergeCell ref="B12:D12"/>
    <mergeCell ref="C8:C9"/>
    <mergeCell ref="D8:D9"/>
    <mergeCell ref="E8:E9"/>
    <mergeCell ref="B8:B9"/>
    <mergeCell ref="F8:H9"/>
    <mergeCell ref="E7:I7"/>
    <mergeCell ref="B7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2021-04-06T07:42:00Z</dcterms:modified>
  <cp:category/>
  <cp:version/>
  <cp:contentType/>
  <cp:contentStatus/>
</cp:coreProperties>
</file>