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dodávek'!$B$1:$K$16</definedName>
    <definedName name="_xlnm.Print_Area" localSheetId="2">'B - servisní práce'!$B$1:$N$19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<sst xmlns="http://schemas.openxmlformats.org/spreadsheetml/2006/main" count="107" uniqueCount="66">
  <si>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</si>
  <si>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</si>
  <si>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</si>
  <si>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</si>
  <si>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</si>
  <si>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</si>
  <si>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</si>
  <si>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</si>
  <si>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</si>
  <si>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</si>
  <si>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</si>
  <si>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</si>
  <si>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</si>
  <si>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</si>
  <si>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</si>
  <si>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</si>
  <si>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</si>
  <si>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</si>
  <si>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</si>
  <si>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</si>
  <si>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</si>
  <si>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</si>
  <si>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</si>
  <si>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</si>
  <si>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</si>
  <si>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</si>
  <si>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</si>
  <si>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</si>
  <si>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</si>
  <si>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</si>
  <si>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</si>
  <si>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</si>
  <si>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</si>
  <si>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</si>
  <si>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</si>
  <si>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</si>
  <si>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</si>
  <si>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</si>
  <si>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</si>
  <si>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</si>
  <si>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</si>
  <si>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</si>
  <si>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</si>
  <si>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</si>
  <si>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</si>
  <si>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</si>
  <si>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</si>
  <si>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</si>
  <si>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</si>
  <si>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</si>
  <si>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Sterilizátory a svářečky sterilizačních obalů pro Oblastní nemocnici Náchod</t>
  </si>
  <si>
    <t>T-1155</t>
  </si>
  <si>
    <t>svářečka sterilizačních obalů</t>
  </si>
  <si>
    <t>T-3925</t>
  </si>
  <si>
    <t>sterilizátor parní, objem cca 25 litrů</t>
  </si>
  <si>
    <t>T-3907</t>
  </si>
  <si>
    <t>čistička ultrazvuková</t>
  </si>
  <si>
    <t>T-4401</t>
  </si>
  <si>
    <t>pistole tlaková vzduchová</t>
  </si>
  <si>
    <t>T-4403</t>
  </si>
  <si>
    <t>pistole tlaková mycí</t>
  </si>
  <si>
    <t>T-5131</t>
  </si>
  <si>
    <t>sterilizátor horkovzdušný, stolní cca 55l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</si>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</sst>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6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6" borderId="25" xfId="0" applyFont="1" applyFill="1" applyBorder="1" applyAlignment="1">
      <alignment horizontal="center" wrapText="1"/>
    </xf>
    <xf numFmtId="4" fontId="5" fillId="7" borderId="26" xfId="0" applyNumberFormat="1" applyFont="1" applyFill="1" applyBorder="1" applyAlignment="1" applyProtection="1">
      <alignment horizontal="right" vertical="center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/>
    </xf>
    <xf numFmtId="2" fontId="5" fillId="7" borderId="27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" xfId="0" applyNumberFormat="1" applyFont="1" applyFill="1" applyBorder="1" applyAlignment="1" applyProtection="1">
      <alignment horizontal="left" vertical="center" wrapText="1"/>
      <protection/>
    </xf>
    <xf numFmtId="4" fontId="5" fillId="2" borderId="28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7" fillId="4" borderId="29" xfId="0" applyFont="1" applyFill="1" applyBorder="1" applyAlignment="1">
      <alignment horizontal="right" vertical="center"/>
    </xf>
    <xf numFmtId="4" fontId="7" fillId="4" borderId="30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5" fillId="2" borderId="26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vertical="center"/>
    </xf>
    <xf numFmtId="0" fontId="17" fillId="8" borderId="28" xfId="0" applyFont="1" applyFill="1" applyBorder="1" applyAlignment="1">
      <alignment vertical="center" wrapText="1"/>
    </xf>
    <xf numFmtId="4" fontId="5" fillId="8" borderId="31" xfId="0" applyNumberFormat="1" applyFont="1" applyFill="1" applyBorder="1" applyAlignment="1" applyProtection="1">
      <alignment horizontal="right" vertical="center"/>
      <protection/>
    </xf>
    <xf numFmtId="4" fontId="5" fillId="8" borderId="32" xfId="0" applyNumberFormat="1" applyFont="1" applyFill="1" applyBorder="1" applyAlignment="1" applyProtection="1">
      <alignment vertical="center"/>
      <protection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9" fillId="4" borderId="45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4" fillId="3" borderId="47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justify" vertical="center" wrapText="1"/>
    </xf>
    <xf numFmtId="2" fontId="5" fillId="8" borderId="58" xfId="0" applyNumberFormat="1" applyFont="1" applyFill="1" applyBorder="1" applyAlignment="1" applyProtection="1">
      <alignment horizontal="center" vertical="center" wrapText="1"/>
      <protection/>
    </xf>
    <xf numFmtId="2" fontId="5" fillId="8" borderId="59" xfId="0" applyNumberFormat="1" applyFont="1" applyFill="1" applyBorder="1" applyAlignment="1" applyProtection="1">
      <alignment horizontal="center" vertical="center" wrapText="1"/>
      <protection/>
    </xf>
    <xf numFmtId="2" fontId="5" fillId="8" borderId="60" xfId="0" applyNumberFormat="1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6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10" sqref="C10:D10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3" t="s">
        <v>28</v>
      </c>
      <c r="C1" s="83"/>
      <c r="D1" s="83"/>
      <c r="E1" s="83"/>
      <c r="F1" s="83"/>
      <c r="G1" s="83"/>
      <c r="H1" s="83"/>
    </row>
    <row r="2" spans="2:8" s="2" customFormat="1" ht="30" customHeight="1">
      <c r="B2" s="82" t="s">
        <v>4</v>
      </c>
      <c r="C2" s="82"/>
      <c r="D2" s="84" t="s">
        <v>50</v>
      </c>
      <c r="E2" s="84"/>
      <c r="F2" s="84"/>
      <c r="G2" s="84"/>
      <c r="H2" s="84"/>
    </row>
    <row r="3" spans="2:8" s="2" customFormat="1" ht="15">
      <c r="B3" s="82" t="s">
        <v>0</v>
      </c>
      <c r="C3" s="82"/>
      <c r="D3" s="85" t="s">
        <v>1</v>
      </c>
      <c r="E3" s="85"/>
      <c r="F3" s="85"/>
      <c r="G3" s="85"/>
      <c r="H3" s="85"/>
    </row>
    <row r="4" spans="2:8" s="2" customFormat="1" ht="15">
      <c r="B4" s="82" t="s">
        <v>25</v>
      </c>
      <c r="C4" s="82"/>
      <c r="D4" s="52"/>
      <c r="E4" s="53" t="s">
        <v>7</v>
      </c>
      <c r="F4" s="53" t="s">
        <v>8</v>
      </c>
      <c r="G4" s="24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90" t="s">
        <v>29</v>
      </c>
      <c r="C7" s="91"/>
      <c r="D7" s="92"/>
      <c r="E7" s="44">
        <f>'A - soupis dodávek'!H13</f>
        <v>0</v>
      </c>
      <c r="F7" s="50">
        <f>'A - soupis dodávek'!K13</f>
        <v>0</v>
      </c>
      <c r="G7" s="48"/>
      <c r="H7" s="49"/>
    </row>
    <row r="8" spans="2:8" s="2" customFormat="1" ht="21" customHeight="1">
      <c r="B8" s="90" t="s">
        <v>30</v>
      </c>
      <c r="C8" s="91"/>
      <c r="D8" s="92"/>
      <c r="E8" s="44">
        <f>'B - servisní práce'!I19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93" t="s">
        <v>34</v>
      </c>
      <c r="D9" s="94"/>
      <c r="E9" s="45">
        <f>'B - servisní práce'!I16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95" t="s">
        <v>45</v>
      </c>
      <c r="D10" s="96"/>
      <c r="E10" s="45">
        <f>'B - servisní práce'!L16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95" t="s">
        <v>46</v>
      </c>
      <c r="D11" s="96"/>
      <c r="E11" s="45">
        <f>'B - servisní práce'!N16</f>
        <v>0</v>
      </c>
      <c r="F11" s="45">
        <f t="shared" si="0"/>
        <v>0</v>
      </c>
      <c r="G11" s="48"/>
      <c r="H11" s="49"/>
    </row>
    <row r="12" spans="2:8" s="2" customFormat="1" ht="36" customHeight="1">
      <c r="B12" s="86" t="s">
        <v>37</v>
      </c>
      <c r="C12" s="87"/>
      <c r="D12" s="88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89"/>
      <c r="D13" s="89"/>
      <c r="E13" s="2"/>
      <c r="F13" s="4"/>
      <c r="G13" s="2"/>
      <c r="H13" s="2"/>
    </row>
    <row r="14" spans="2:8" ht="15">
      <c r="B14" s="2"/>
      <c r="C14" s="89"/>
      <c r="D14" s="89"/>
      <c r="E14" s="2"/>
      <c r="F14" s="4"/>
      <c r="G14" s="2"/>
      <c r="H14" s="2"/>
    </row>
  </sheetData>
  <sheetProtection algorithmName="SHA-512" hashValue="XzTxLa7FqJUfyXaVY+FbSs5FvPyk1yMLrZc3+FT2Z6DmA5nlZnBpapiFUMJJVM6AG6VRX2EWwgr9xFLjdOUJMQ==" saltValue="Of4++Xv52M169+T0rDVJeg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workbookViewId="0" topLeftCell="A1">
      <selection activeCell="F10" sqref="F1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7.14062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3" t="s">
        <v>20</v>
      </c>
      <c r="C1" s="83"/>
      <c r="D1" s="83"/>
      <c r="E1" s="83"/>
      <c r="F1" s="83"/>
      <c r="G1" s="83"/>
      <c r="H1" s="83"/>
      <c r="I1" s="83"/>
      <c r="J1" s="83"/>
      <c r="K1" s="83"/>
    </row>
    <row r="2" spans="2:11" ht="30" customHeight="1">
      <c r="B2" s="82" t="s">
        <v>4</v>
      </c>
      <c r="C2" s="82"/>
      <c r="D2" s="84" t="str">
        <f>'Souhrnný list'!D2:H2</f>
        <v>Sterilizátory a svářečky sterilizačních obalů pro Oblastní nemocnici Náchod</v>
      </c>
      <c r="E2" s="84"/>
      <c r="F2" s="84"/>
      <c r="G2" s="84"/>
      <c r="H2" s="84"/>
      <c r="I2" s="84"/>
      <c r="J2" s="84"/>
      <c r="K2" s="84"/>
    </row>
    <row r="3" spans="2:11" ht="15">
      <c r="B3" s="82" t="s">
        <v>0</v>
      </c>
      <c r="C3" s="82"/>
      <c r="D3" s="85" t="s">
        <v>1</v>
      </c>
      <c r="E3" s="85"/>
      <c r="F3" s="85"/>
      <c r="G3" s="85"/>
      <c r="H3" s="85"/>
      <c r="I3" s="85"/>
      <c r="J3" s="85"/>
      <c r="K3" s="85"/>
    </row>
    <row r="4" spans="2:11" ht="15">
      <c r="B4" s="82" t="s">
        <v>25</v>
      </c>
      <c r="C4" s="82"/>
      <c r="D4" s="39">
        <f>'Souhrnný list'!D4</f>
        <v>0</v>
      </c>
      <c r="E4" s="101" t="str">
        <f>'Souhrnný list'!E4</f>
        <v>IČO:</v>
      </c>
      <c r="F4" s="102"/>
      <c r="G4" s="101" t="str">
        <f>'Souhrnný list'!F4</f>
        <v>DIČ:</v>
      </c>
      <c r="H4" s="102"/>
      <c r="I4" s="103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0" t="s">
        <v>51</v>
      </c>
      <c r="D7" s="73" t="s">
        <v>52</v>
      </c>
      <c r="E7" s="8" t="s">
        <v>10</v>
      </c>
      <c r="F7" s="9">
        <v>3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1:12" ht="33" customHeight="1">
      <c r="A8" s="74"/>
      <c r="B8" s="8">
        <v>2</v>
      </c>
      <c r="C8" s="70" t="s">
        <v>53</v>
      </c>
      <c r="D8" s="73" t="s">
        <v>54</v>
      </c>
      <c r="E8" s="8" t="s">
        <v>10</v>
      </c>
      <c r="F8" s="9">
        <v>1</v>
      </c>
      <c r="G8" s="55"/>
      <c r="H8" s="10">
        <f aca="true" t="shared" si="0" ref="H8:H12">F8*G8</f>
        <v>0</v>
      </c>
      <c r="I8" s="15"/>
      <c r="J8" s="55">
        <v>21</v>
      </c>
      <c r="K8" s="10">
        <f aca="true" t="shared" si="1" ref="K8:K12">H8*((100+J8)/100)</f>
        <v>0</v>
      </c>
      <c r="L8" s="74"/>
    </row>
    <row r="9" spans="1:12" ht="33" customHeight="1">
      <c r="A9" s="74"/>
      <c r="B9" s="8">
        <v>3</v>
      </c>
      <c r="C9" s="70" t="s">
        <v>55</v>
      </c>
      <c r="D9" s="73" t="s">
        <v>56</v>
      </c>
      <c r="E9" s="8" t="s">
        <v>10</v>
      </c>
      <c r="F9" s="9">
        <v>1</v>
      </c>
      <c r="G9" s="55"/>
      <c r="H9" s="10">
        <f t="shared" si="0"/>
        <v>0</v>
      </c>
      <c r="I9" s="15"/>
      <c r="J9" s="55">
        <v>21</v>
      </c>
      <c r="K9" s="10">
        <f t="shared" si="1"/>
        <v>0</v>
      </c>
      <c r="L9" s="74"/>
    </row>
    <row r="10" spans="1:12" ht="33" customHeight="1">
      <c r="A10" s="74"/>
      <c r="B10" s="8">
        <v>4</v>
      </c>
      <c r="C10" s="70" t="s">
        <v>57</v>
      </c>
      <c r="D10" s="73" t="s">
        <v>58</v>
      </c>
      <c r="E10" s="8" t="s">
        <v>10</v>
      </c>
      <c r="F10" s="9">
        <v>8</v>
      </c>
      <c r="G10" s="55"/>
      <c r="H10" s="10">
        <f t="shared" si="0"/>
        <v>0</v>
      </c>
      <c r="I10" s="15"/>
      <c r="J10" s="55">
        <v>21</v>
      </c>
      <c r="K10" s="10">
        <f t="shared" si="1"/>
        <v>0</v>
      </c>
      <c r="L10" s="74"/>
    </row>
    <row r="11" spans="1:12" ht="33" customHeight="1">
      <c r="A11" s="74"/>
      <c r="B11" s="8">
        <v>5</v>
      </c>
      <c r="C11" s="70" t="s">
        <v>59</v>
      </c>
      <c r="D11" s="73" t="s">
        <v>60</v>
      </c>
      <c r="E11" s="8" t="s">
        <v>10</v>
      </c>
      <c r="F11" s="9">
        <v>2</v>
      </c>
      <c r="G11" s="55"/>
      <c r="H11" s="10">
        <f t="shared" si="0"/>
        <v>0</v>
      </c>
      <c r="I11" s="15"/>
      <c r="J11" s="55">
        <v>21</v>
      </c>
      <c r="K11" s="10">
        <f t="shared" si="1"/>
        <v>0</v>
      </c>
      <c r="L11" s="74"/>
    </row>
    <row r="12" spans="1:12" ht="33" customHeight="1">
      <c r="A12" s="60"/>
      <c r="B12" s="8">
        <v>6</v>
      </c>
      <c r="C12" s="70" t="s">
        <v>61</v>
      </c>
      <c r="D12" s="73" t="s">
        <v>62</v>
      </c>
      <c r="E12" s="8" t="s">
        <v>10</v>
      </c>
      <c r="F12" s="9">
        <v>1</v>
      </c>
      <c r="G12" s="55"/>
      <c r="H12" s="10">
        <f t="shared" si="0"/>
        <v>0</v>
      </c>
      <c r="I12" s="15"/>
      <c r="J12" s="55">
        <v>21</v>
      </c>
      <c r="K12" s="10">
        <f t="shared" si="1"/>
        <v>0</v>
      </c>
      <c r="L12" s="60"/>
    </row>
    <row r="13" spans="2:11" ht="30" customHeight="1">
      <c r="B13" s="98" t="s">
        <v>15</v>
      </c>
      <c r="C13" s="99"/>
      <c r="D13" s="99"/>
      <c r="E13" s="99"/>
      <c r="F13" s="100"/>
      <c r="G13" s="71" t="s">
        <v>16</v>
      </c>
      <c r="H13" s="72">
        <f>SUM(H7:H12)</f>
        <v>0</v>
      </c>
      <c r="I13" s="13"/>
      <c r="J13" s="11" t="s">
        <v>17</v>
      </c>
      <c r="K13" s="12">
        <f>SUM(K7:K12)</f>
        <v>0</v>
      </c>
    </row>
    <row r="14" spans="2:11" ht="15">
      <c r="B14" s="2"/>
      <c r="C14" s="2"/>
      <c r="D14" s="2"/>
      <c r="E14" s="2"/>
      <c r="F14" s="2"/>
      <c r="G14" s="4"/>
      <c r="H14" s="2"/>
      <c r="I14" s="2"/>
      <c r="J14" s="2"/>
      <c r="K14" s="2"/>
    </row>
    <row r="15" spans="2:11" ht="18" customHeight="1">
      <c r="B15" s="2" t="s">
        <v>19</v>
      </c>
      <c r="C15" s="2"/>
      <c r="D15" s="2"/>
      <c r="E15" s="2"/>
      <c r="F15" s="2"/>
      <c r="G15" s="4"/>
      <c r="H15" s="2"/>
      <c r="I15" s="2"/>
      <c r="J15" s="2"/>
      <c r="K15" s="2"/>
    </row>
    <row r="16" spans="2:11" ht="31.5" customHeight="1">
      <c r="B16" s="97" t="s">
        <v>63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2:11" ht="30" customHeight="1">
      <c r="B17" s="2"/>
      <c r="C17" s="2"/>
      <c r="D17" s="2"/>
      <c r="E17" s="2"/>
      <c r="F17" s="2"/>
      <c r="G17" s="4"/>
      <c r="H17" s="2"/>
      <c r="I17" s="2"/>
      <c r="J17" s="2"/>
      <c r="K17" s="2"/>
    </row>
  </sheetData>
  <sheetProtection algorithmName="SHA-512" hashValue="JeD6vJLvSGWOGG3SvkeWLydx2q+RDlh3W9oq4s4KFVcE5BSKKnqojaQTmFces9t7q0dPPQeqmrlwlce0c71Q3A==" saltValue="uPMWUD2LkmukK8s2tu1OIw==" spinCount="100000" sheet="1" formatColumns="0" formatRows="0"/>
  <mergeCells count="10">
    <mergeCell ref="B16:K16"/>
    <mergeCell ref="B13:F13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2"/>
  <sheetViews>
    <sheetView workbookViewId="0" topLeftCell="A1">
      <selection activeCell="D13" sqref="D13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7.14062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3" t="s">
        <v>26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ht="30" customHeight="1">
      <c r="B2" s="82" t="s">
        <v>4</v>
      </c>
      <c r="C2" s="82"/>
      <c r="D2" s="114" t="str">
        <f>'Souhrnný list'!D2:H2</f>
        <v>Sterilizátory a svářečky sterilizačních obalů pro Oblastní nemocnici Náchod</v>
      </c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2:14" ht="15">
      <c r="B3" s="82" t="s">
        <v>0</v>
      </c>
      <c r="C3" s="82"/>
      <c r="D3" s="117" t="s">
        <v>1</v>
      </c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2:14" ht="15">
      <c r="B4" s="82" t="s">
        <v>25</v>
      </c>
      <c r="C4" s="82"/>
      <c r="D4" s="37">
        <f>'Souhrnný list'!D4</f>
        <v>0</v>
      </c>
      <c r="E4" s="57" t="str">
        <f>'Souhrnný list'!E4</f>
        <v>IČO:</v>
      </c>
      <c r="F4" s="104" t="str">
        <f>'Souhrnný list'!F4</f>
        <v>DIČ:</v>
      </c>
      <c r="G4" s="106"/>
      <c r="H4" s="106"/>
      <c r="I4" s="106"/>
      <c r="J4" s="58"/>
      <c r="K4" s="33" t="s">
        <v>5</v>
      </c>
      <c r="L4" s="38">
        <f>'Souhrnný list'!H4</f>
        <v>0</v>
      </c>
      <c r="M4" s="104"/>
      <c r="N4" s="105"/>
    </row>
    <row r="5" spans="2:14" ht="14.45" customHeight="1" thickBot="1">
      <c r="B5" s="2"/>
      <c r="C5" s="2"/>
      <c r="D5" s="2"/>
      <c r="E5" s="2"/>
      <c r="F5" s="2"/>
      <c r="G5" s="56"/>
      <c r="H5" s="56"/>
      <c r="I5" s="2"/>
      <c r="J5" s="2"/>
      <c r="K5" s="2"/>
      <c r="L5" s="4"/>
      <c r="M5" s="2"/>
      <c r="N5" s="2"/>
    </row>
    <row r="6" spans="2:14" s="2" customFormat="1" ht="30" customHeight="1">
      <c r="B6" s="25"/>
      <c r="E6" s="111" t="s">
        <v>49</v>
      </c>
      <c r="F6" s="113"/>
      <c r="G6" s="113"/>
      <c r="H6" s="113"/>
      <c r="I6" s="112"/>
      <c r="J6" s="28"/>
      <c r="K6" s="111" t="s">
        <v>32</v>
      </c>
      <c r="L6" s="112"/>
      <c r="M6" s="111" t="s">
        <v>33</v>
      </c>
      <c r="N6" s="112"/>
    </row>
    <row r="7" spans="2:14" s="2" customFormat="1" ht="45" customHeight="1">
      <c r="B7" s="138" t="s">
        <v>64</v>
      </c>
      <c r="C7" s="139"/>
      <c r="D7" s="140"/>
      <c r="E7" s="107" t="s">
        <v>47</v>
      </c>
      <c r="F7" s="134"/>
      <c r="G7" s="134"/>
      <c r="H7" s="134"/>
      <c r="I7" s="108"/>
      <c r="J7" s="29"/>
      <c r="K7" s="107" t="s">
        <v>22</v>
      </c>
      <c r="L7" s="108"/>
      <c r="M7" s="107" t="s">
        <v>48</v>
      </c>
      <c r="N7" s="108"/>
    </row>
    <row r="8" spans="2:14" s="2" customFormat="1" ht="15" customHeight="1">
      <c r="B8" s="127" t="s">
        <v>2</v>
      </c>
      <c r="C8" s="125" t="s">
        <v>3</v>
      </c>
      <c r="D8" s="126" t="s">
        <v>6</v>
      </c>
      <c r="E8" s="109" t="s">
        <v>42</v>
      </c>
      <c r="F8" s="128" t="s">
        <v>38</v>
      </c>
      <c r="G8" s="129"/>
      <c r="H8" s="130"/>
      <c r="I8" s="26" t="s">
        <v>21</v>
      </c>
      <c r="J8" s="30"/>
      <c r="K8" s="109" t="s">
        <v>23</v>
      </c>
      <c r="L8" s="26" t="s">
        <v>21</v>
      </c>
      <c r="M8" s="109" t="s">
        <v>24</v>
      </c>
      <c r="N8" s="26" t="s">
        <v>21</v>
      </c>
    </row>
    <row r="9" spans="2:14" s="2" customFormat="1" ht="60.75" customHeight="1" thickBot="1">
      <c r="B9" s="127"/>
      <c r="C9" s="125"/>
      <c r="D9" s="126"/>
      <c r="E9" s="109"/>
      <c r="F9" s="131"/>
      <c r="G9" s="132"/>
      <c r="H9" s="133"/>
      <c r="I9" s="61" t="s">
        <v>41</v>
      </c>
      <c r="J9" s="31"/>
      <c r="K9" s="110"/>
      <c r="L9" s="23" t="s">
        <v>43</v>
      </c>
      <c r="M9" s="110"/>
      <c r="N9" s="23" t="s">
        <v>44</v>
      </c>
    </row>
    <row r="10" spans="2:14" s="2" customFormat="1" ht="33" customHeight="1">
      <c r="B10" s="75">
        <v>1</v>
      </c>
      <c r="C10" s="70" t="s">
        <v>51</v>
      </c>
      <c r="D10" s="76" t="s">
        <v>52</v>
      </c>
      <c r="E10" s="62"/>
      <c r="F10" s="63" t="s">
        <v>39</v>
      </c>
      <c r="G10" s="64"/>
      <c r="H10" s="65" t="s">
        <v>40</v>
      </c>
      <c r="I10" s="66">
        <f>_xlfn.IFERROR((1/G10)*5*E10,0)</f>
        <v>0</v>
      </c>
      <c r="J10" s="67"/>
      <c r="K10" s="62"/>
      <c r="L10" s="66">
        <f>K10*200</f>
        <v>0</v>
      </c>
      <c r="M10" s="62"/>
      <c r="N10" s="66">
        <f>M10*8000</f>
        <v>0</v>
      </c>
    </row>
    <row r="11" spans="2:14" s="74" customFormat="1" ht="33" customHeight="1">
      <c r="B11" s="75">
        <v>2</v>
      </c>
      <c r="C11" s="70" t="s">
        <v>53</v>
      </c>
      <c r="D11" s="76" t="s">
        <v>54</v>
      </c>
      <c r="E11" s="62"/>
      <c r="F11" s="63" t="s">
        <v>39</v>
      </c>
      <c r="G11" s="64"/>
      <c r="H11" s="65" t="s">
        <v>40</v>
      </c>
      <c r="I11" s="66">
        <f>_xlfn.IFERROR((1/G11)*5*E11,0)</f>
        <v>0</v>
      </c>
      <c r="J11" s="67"/>
      <c r="K11" s="62"/>
      <c r="L11" s="66">
        <f>K11*200</f>
        <v>0</v>
      </c>
      <c r="M11" s="62"/>
      <c r="N11" s="66">
        <f>M11*8000</f>
        <v>0</v>
      </c>
    </row>
    <row r="12" spans="2:14" s="74" customFormat="1" ht="33" customHeight="1">
      <c r="B12" s="75">
        <v>3</v>
      </c>
      <c r="C12" s="70" t="s">
        <v>55</v>
      </c>
      <c r="D12" s="76" t="s">
        <v>56</v>
      </c>
      <c r="E12" s="62"/>
      <c r="F12" s="63" t="s">
        <v>39</v>
      </c>
      <c r="G12" s="64"/>
      <c r="H12" s="65" t="s">
        <v>40</v>
      </c>
      <c r="I12" s="66">
        <f>_xlfn.IFERROR((1/G12)*5*E12,0)</f>
        <v>0</v>
      </c>
      <c r="J12" s="67"/>
      <c r="K12" s="62"/>
      <c r="L12" s="66">
        <f>K12*200</f>
        <v>0</v>
      </c>
      <c r="M12" s="62"/>
      <c r="N12" s="66">
        <f>M12*8000</f>
        <v>0</v>
      </c>
    </row>
    <row r="13" spans="2:14" s="74" customFormat="1" ht="33" customHeight="1">
      <c r="B13" s="77">
        <v>4</v>
      </c>
      <c r="C13" s="78" t="s">
        <v>57</v>
      </c>
      <c r="D13" s="79" t="s">
        <v>58</v>
      </c>
      <c r="E13" s="80"/>
      <c r="F13" s="135"/>
      <c r="G13" s="136"/>
      <c r="H13" s="137"/>
      <c r="I13" s="81"/>
      <c r="J13" s="67"/>
      <c r="K13" s="80"/>
      <c r="L13" s="81"/>
      <c r="M13" s="80"/>
      <c r="N13" s="81"/>
    </row>
    <row r="14" spans="2:14" s="74" customFormat="1" ht="33" customHeight="1">
      <c r="B14" s="77">
        <v>5</v>
      </c>
      <c r="C14" s="78" t="s">
        <v>59</v>
      </c>
      <c r="D14" s="79" t="s">
        <v>60</v>
      </c>
      <c r="E14" s="80"/>
      <c r="F14" s="135"/>
      <c r="G14" s="136"/>
      <c r="H14" s="137"/>
      <c r="I14" s="81"/>
      <c r="J14" s="67"/>
      <c r="K14" s="80"/>
      <c r="L14" s="81"/>
      <c r="M14" s="80"/>
      <c r="N14" s="81"/>
    </row>
    <row r="15" spans="2:14" s="69" customFormat="1" ht="33" customHeight="1" thickBot="1">
      <c r="B15" s="75">
        <v>6</v>
      </c>
      <c r="C15" s="70" t="s">
        <v>61</v>
      </c>
      <c r="D15" s="76" t="s">
        <v>62</v>
      </c>
      <c r="E15" s="62"/>
      <c r="F15" s="63" t="s">
        <v>39</v>
      </c>
      <c r="G15" s="64"/>
      <c r="H15" s="65" t="s">
        <v>40</v>
      </c>
      <c r="I15" s="66">
        <f>_xlfn.IFERROR((1/G15)*5*E15,0)</f>
        <v>0</v>
      </c>
      <c r="J15" s="67"/>
      <c r="K15" s="62"/>
      <c r="L15" s="66">
        <f>K15*200</f>
        <v>0</v>
      </c>
      <c r="M15" s="62"/>
      <c r="N15" s="66">
        <f>M15*8000</f>
        <v>0</v>
      </c>
    </row>
    <row r="16" spans="2:14" s="2" customFormat="1" ht="30" customHeight="1" thickBot="1">
      <c r="B16" s="123" t="s">
        <v>31</v>
      </c>
      <c r="C16" s="124"/>
      <c r="D16" s="124"/>
      <c r="E16" s="19"/>
      <c r="F16" s="18"/>
      <c r="G16" s="18"/>
      <c r="H16" s="18"/>
      <c r="I16" s="22">
        <f>SUM(I10:I15)</f>
        <v>0</v>
      </c>
      <c r="J16" s="68"/>
      <c r="K16" s="17"/>
      <c r="L16" s="22">
        <f>SUM(L10:L15)</f>
        <v>0</v>
      </c>
      <c r="M16" s="17"/>
      <c r="N16" s="22">
        <f>SUM(N10:N15)</f>
        <v>0</v>
      </c>
    </row>
    <row r="17" spans="2:14" ht="15.75" thickBot="1">
      <c r="B17" s="2"/>
      <c r="C17" s="2"/>
      <c r="D17" s="2"/>
      <c r="E17" s="2"/>
      <c r="F17" s="2"/>
      <c r="G17" s="56"/>
      <c r="H17" s="56"/>
      <c r="I17" s="21" t="s">
        <v>21</v>
      </c>
      <c r="J17" s="32"/>
      <c r="L17" s="21" t="s">
        <v>21</v>
      </c>
      <c r="M17" s="59"/>
      <c r="N17" s="21" t="s">
        <v>21</v>
      </c>
    </row>
    <row r="18" spans="2:14" ht="15.75" thickBot="1">
      <c r="B18" s="2"/>
      <c r="C18" s="2"/>
      <c r="D18" s="2"/>
      <c r="E18" s="2"/>
      <c r="F18" s="2"/>
      <c r="G18" s="56"/>
      <c r="H18" s="56"/>
      <c r="I18" s="27"/>
      <c r="J18" s="27"/>
      <c r="K18" s="2"/>
      <c r="L18" s="27"/>
      <c r="M18" s="2"/>
      <c r="N18" s="27"/>
    </row>
    <row r="19" spans="2:12" s="2" customFormat="1" ht="41.25" customHeight="1" thickBot="1">
      <c r="B19" s="120" t="s">
        <v>65</v>
      </c>
      <c r="C19" s="121"/>
      <c r="D19" s="121"/>
      <c r="E19" s="121"/>
      <c r="F19" s="121"/>
      <c r="G19" s="121"/>
      <c r="H19" s="122"/>
      <c r="I19" s="34">
        <f>I16+L16+N16</f>
        <v>0</v>
      </c>
      <c r="J19" s="36"/>
      <c r="K19" s="35" t="s">
        <v>27</v>
      </c>
      <c r="L19" s="4"/>
    </row>
    <row r="20" spans="7:12" s="2" customFormat="1" ht="30.6" customHeight="1">
      <c r="G20" s="56"/>
      <c r="H20" s="56"/>
      <c r="L20" s="4"/>
    </row>
    <row r="21" spans="2:14" s="2" customFormat="1" ht="18" customHeight="1">
      <c r="B21" s="16"/>
      <c r="C21" s="1"/>
      <c r="D21" s="1"/>
      <c r="E21" s="1"/>
      <c r="F21" s="1"/>
      <c r="G21" s="1"/>
      <c r="H21" s="1"/>
      <c r="I21" s="1"/>
      <c r="J21" s="1"/>
      <c r="K21" s="1"/>
      <c r="L21" s="5"/>
      <c r="M21" s="1"/>
      <c r="N21" s="1"/>
    </row>
    <row r="22" spans="2:14" s="2" customFormat="1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5"/>
      <c r="M22" s="1"/>
      <c r="N22" s="1"/>
    </row>
    <row r="23" ht="18" customHeight="1"/>
  </sheetData>
  <sheetProtection algorithmName="SHA-512" hashValue="Pc3GHKSdwM48O0O47NXbk2PWrJ9qDTSwFDFkrdYe++hX2KSsaJprOfQqGd00zgXxsiVH0c/QDmKQNJ3We5TLNw==" saltValue="MHKOuHbbywECom3mXftRCg==" spinCount="100000" sheet="1" formatColumns="0" formatRows="0"/>
  <mergeCells count="26">
    <mergeCell ref="B19:H19"/>
    <mergeCell ref="B4:C4"/>
    <mergeCell ref="B16:D16"/>
    <mergeCell ref="C8:C9"/>
    <mergeCell ref="D8:D9"/>
    <mergeCell ref="E8:E9"/>
    <mergeCell ref="B8:B9"/>
    <mergeCell ref="F8:H9"/>
    <mergeCell ref="E7:I7"/>
    <mergeCell ref="F13:H13"/>
    <mergeCell ref="F14:H14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2021-03-23T15:52:10Z</dcterms:modified>
  <cp:category/>
  <cp:version/>
  <cp:contentType/>
  <cp:contentStatus/>
</cp:coreProperties>
</file>