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dodávek'!$B$1:$K$14</definedName>
    <definedName name="_xlnm.Print_Area" localSheetId="2">'B - servisní práce'!$B$1:$N$17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<sst xmlns="http://schemas.openxmlformats.org/spreadsheetml/2006/main" count="97" uniqueCount="62">
  <si>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</si>
  <si>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</si>
  <si>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</si>
  <si>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</si>
  <si>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</si>
  <si>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</si>
  <si>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</si>
  <si>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</si>
  <si>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</si>
  <si>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</si>
  <si>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</si>
  <si>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</si>
  <si>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</si>
  <si>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</si>
  <si>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</si>
  <si>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</si>
  <si>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</si>
  <si>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</si>
  <si>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</si>
  <si>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</si>
  <si>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</si>
  <si>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</si>
  <si>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</si>
  <si>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</si>
  <si>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</si>
  <si>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</si>
  <si>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</si>
  <si>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</si>
  <si>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</si>
  <si>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</si>
  <si>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</si>
  <si>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</si>
  <si>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</si>
  <si>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</si>
  <si>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</si>
  <si>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</si>
  <si>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</si>
  <si>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</si>
  <si>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</si>
  <si>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</si>
  <si>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</si>
  <si>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</si>
  <si>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</si>
  <si>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</si>
  <si>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</si>
  <si>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</si>
  <si>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</si>
  <si>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</si>
  <si>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</si>
  <si>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</si>
  <si>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</si>
  <si>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</si>
  <si>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</si>
  <si>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Systém spánkové terapie CPAP pro Oblastní nemocnici Náchod</t>
  </si>
  <si>
    <t>T-1099a</t>
  </si>
  <si>
    <t>T-1099b</t>
  </si>
  <si>
    <t>T-1099c</t>
  </si>
  <si>
    <t>T-1099d</t>
  </si>
  <si>
    <t>systém CPAP (s tlakovou ventilací)</t>
  </si>
  <si>
    <t>systém CPAP (klasický - pro novorozence)</t>
  </si>
  <si>
    <t>systém CPAP (pro děti - s monitoringem SpO2)</t>
  </si>
  <si>
    <t>systém CPAP (pro děti)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</si>
</sst>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4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5" xfId="0" applyFont="1" applyFill="1" applyBorder="1" applyAlignment="1">
      <alignment horizontal="right" vertical="center"/>
    </xf>
    <xf numFmtId="4" fontId="7" fillId="4" borderId="3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9" xfId="0" applyFont="1" applyFill="1" applyBorder="1" applyAlignment="1">
      <alignment horizontal="justify" vertical="center" wrapText="1"/>
    </xf>
    <xf numFmtId="0" fontId="9" fillId="4" borderId="50" xfId="0" applyFont="1" applyFill="1" applyBorder="1" applyAlignment="1">
      <alignment horizontal="justify" vertic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 wrapText="1"/>
    </xf>
    <xf numFmtId="0" fontId="9" fillId="4" borderId="64" xfId="0" applyFont="1" applyFill="1" applyBorder="1" applyAlignment="1">
      <alignment horizontal="justify" vertical="center" wrapText="1"/>
    </xf>
    <xf numFmtId="0" fontId="14" fillId="2" borderId="65" xfId="0" applyFont="1" applyFill="1" applyBorder="1" applyAlignment="1">
      <alignment horizontal="left" vertical="center" wrapText="1"/>
    </xf>
    <xf numFmtId="0" fontId="14" fillId="2" borderId="65" xfId="0" applyFont="1" applyFill="1" applyBorder="1" applyAlignment="1">
      <alignment horizontal="left" vertical="center"/>
    </xf>
    <xf numFmtId="0" fontId="14" fillId="2" borderId="6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6" sqref="D16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2" t="s">
        <v>28</v>
      </c>
      <c r="C1" s="82"/>
      <c r="D1" s="82"/>
      <c r="E1" s="82"/>
      <c r="F1" s="82"/>
      <c r="G1" s="82"/>
      <c r="H1" s="82"/>
    </row>
    <row r="2" spans="2:8" s="2" customFormat="1" ht="30" customHeight="1">
      <c r="B2" s="81" t="s">
        <v>4</v>
      </c>
      <c r="C2" s="81"/>
      <c r="D2" s="83" t="s">
        <v>53</v>
      </c>
      <c r="E2" s="83"/>
      <c r="F2" s="83"/>
      <c r="G2" s="83"/>
      <c r="H2" s="83"/>
    </row>
    <row r="3" spans="2:8" s="2" customFormat="1" ht="15">
      <c r="B3" s="81" t="s">
        <v>0</v>
      </c>
      <c r="C3" s="81"/>
      <c r="D3" s="84" t="s">
        <v>1</v>
      </c>
      <c r="E3" s="84"/>
      <c r="F3" s="84"/>
      <c r="G3" s="84"/>
      <c r="H3" s="84"/>
    </row>
    <row r="4" spans="2:8" s="2" customFormat="1" ht="15">
      <c r="B4" s="81" t="s">
        <v>25</v>
      </c>
      <c r="C4" s="81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9" t="s">
        <v>29</v>
      </c>
      <c r="C7" s="90"/>
      <c r="D7" s="91"/>
      <c r="E7" s="44">
        <f>'A - soupis dodávek'!H11</f>
        <v>0</v>
      </c>
      <c r="F7" s="50">
        <f>'A - soupis dodávek'!K11</f>
        <v>0</v>
      </c>
      <c r="G7" s="48"/>
      <c r="H7" s="49"/>
    </row>
    <row r="8" spans="2:8" s="2" customFormat="1" ht="21" customHeight="1">
      <c r="B8" s="89" t="s">
        <v>30</v>
      </c>
      <c r="C8" s="90"/>
      <c r="D8" s="91"/>
      <c r="E8" s="44">
        <f>'B - servisní práce'!I17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92" t="s">
        <v>34</v>
      </c>
      <c r="D9" s="93"/>
      <c r="E9" s="45">
        <f>'B - servisní práce'!I14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94" t="s">
        <v>45</v>
      </c>
      <c r="D10" s="95"/>
      <c r="E10" s="45">
        <f>'B - servisní práce'!L14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94" t="s">
        <v>46</v>
      </c>
      <c r="D11" s="95"/>
      <c r="E11" s="45">
        <f>'B - servisní práce'!N14</f>
        <v>0</v>
      </c>
      <c r="F11" s="45">
        <f t="shared" si="0"/>
        <v>0</v>
      </c>
      <c r="G11" s="48"/>
      <c r="H11" s="49"/>
    </row>
    <row r="12" spans="2:8" s="2" customFormat="1" ht="36" customHeight="1">
      <c r="B12" s="85" t="s">
        <v>37</v>
      </c>
      <c r="C12" s="86"/>
      <c r="D12" s="87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8"/>
      <c r="D13" s="88"/>
      <c r="E13" s="2"/>
      <c r="F13" s="4"/>
      <c r="G13" s="2"/>
      <c r="H13" s="2"/>
    </row>
    <row r="14" spans="2:8" ht="15">
      <c r="B14" s="2"/>
      <c r="C14" s="88"/>
      <c r="D14" s="88"/>
      <c r="E14" s="2"/>
      <c r="F14" s="4"/>
      <c r="G14" s="2"/>
      <c r="H14" s="2"/>
    </row>
  </sheetData>
  <sheetProtection algorithmName="SHA-512" hashValue="2RnoWPlkdmBbSQORreqlSIeZrzfYO+DtgQbeiFyOq0mnk/xQx6Si+vnX+KrFqiPgOMW2ifWKc34g37h2m6PWew==" saltValue="iyWu5kIANz+J3sHRN3vKVg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 topLeftCell="A1">
      <selection activeCell="G7" sqref="G7:G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2" t="s">
        <v>20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30" customHeight="1">
      <c r="B2" s="81" t="s">
        <v>4</v>
      </c>
      <c r="C2" s="81"/>
      <c r="D2" s="83" t="str">
        <f>'Souhrnný list'!D2:H2</f>
        <v>Systém spánkové terapie CPAP pro Oblastní nemocnici Náchod</v>
      </c>
      <c r="E2" s="83"/>
      <c r="F2" s="83"/>
      <c r="G2" s="83"/>
      <c r="H2" s="83"/>
      <c r="I2" s="83"/>
      <c r="J2" s="83"/>
      <c r="K2" s="83"/>
    </row>
    <row r="3" spans="2:11" ht="15">
      <c r="B3" s="81" t="s">
        <v>0</v>
      </c>
      <c r="C3" s="81"/>
      <c r="D3" s="84" t="s">
        <v>1</v>
      </c>
      <c r="E3" s="84"/>
      <c r="F3" s="84"/>
      <c r="G3" s="84"/>
      <c r="H3" s="84"/>
      <c r="I3" s="84"/>
      <c r="J3" s="84"/>
      <c r="K3" s="84"/>
    </row>
    <row r="4" spans="2:11" ht="15">
      <c r="B4" s="81" t="s">
        <v>25</v>
      </c>
      <c r="C4" s="81"/>
      <c r="D4" s="39">
        <f>'Souhrnný list'!D4</f>
        <v>0</v>
      </c>
      <c r="E4" s="100" t="str">
        <f>'Souhrnný list'!E4</f>
        <v>IČO:</v>
      </c>
      <c r="F4" s="101"/>
      <c r="G4" s="100" t="str">
        <f>'Souhrnný list'!F4</f>
        <v>DIČ:</v>
      </c>
      <c r="H4" s="101"/>
      <c r="I4" s="102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9" t="s">
        <v>54</v>
      </c>
      <c r="D7" s="80" t="s">
        <v>58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1:12" ht="33" customHeight="1">
      <c r="A8" s="76"/>
      <c r="B8" s="8">
        <v>2</v>
      </c>
      <c r="C8" s="79" t="s">
        <v>55</v>
      </c>
      <c r="D8" s="80" t="s">
        <v>59</v>
      </c>
      <c r="E8" s="8" t="s">
        <v>10</v>
      </c>
      <c r="F8" s="9">
        <v>1</v>
      </c>
      <c r="G8" s="55"/>
      <c r="H8" s="10">
        <f aca="true" t="shared" si="0" ref="H8">F8*G8</f>
        <v>0</v>
      </c>
      <c r="I8" s="15"/>
      <c r="J8" s="55">
        <v>21</v>
      </c>
      <c r="K8" s="10">
        <f aca="true" t="shared" si="1" ref="K8">H8*((100+J8)/100)</f>
        <v>0</v>
      </c>
      <c r="L8" s="76"/>
    </row>
    <row r="9" spans="1:12" ht="33" customHeight="1">
      <c r="A9" s="76"/>
      <c r="B9" s="8">
        <v>3</v>
      </c>
      <c r="C9" s="79" t="s">
        <v>56</v>
      </c>
      <c r="D9" s="80" t="s">
        <v>60</v>
      </c>
      <c r="E9" s="8" t="s">
        <v>10</v>
      </c>
      <c r="F9" s="9">
        <v>1</v>
      </c>
      <c r="G9" s="55"/>
      <c r="H9" s="10">
        <f aca="true" t="shared" si="2" ref="H9">F9*G9</f>
        <v>0</v>
      </c>
      <c r="I9" s="15"/>
      <c r="J9" s="55">
        <v>21</v>
      </c>
      <c r="K9" s="10">
        <f aca="true" t="shared" si="3" ref="K9">H9*((100+J9)/100)</f>
        <v>0</v>
      </c>
      <c r="L9" s="76"/>
    </row>
    <row r="10" spans="1:12" ht="33" customHeight="1">
      <c r="A10" s="76"/>
      <c r="B10" s="8">
        <v>4</v>
      </c>
      <c r="C10" s="79" t="s">
        <v>57</v>
      </c>
      <c r="D10" s="80" t="s">
        <v>61</v>
      </c>
      <c r="E10" s="8" t="s">
        <v>10</v>
      </c>
      <c r="F10" s="9">
        <v>1</v>
      </c>
      <c r="G10" s="55"/>
      <c r="H10" s="10">
        <f aca="true" t="shared" si="4" ref="H10">F10*G10</f>
        <v>0</v>
      </c>
      <c r="I10" s="15"/>
      <c r="J10" s="55">
        <v>21</v>
      </c>
      <c r="K10" s="10">
        <f aca="true" t="shared" si="5" ref="K10">H10*((100+J10)/100)</f>
        <v>0</v>
      </c>
      <c r="L10" s="76"/>
    </row>
    <row r="11" spans="2:11" ht="30" customHeight="1">
      <c r="B11" s="97" t="s">
        <v>15</v>
      </c>
      <c r="C11" s="98"/>
      <c r="D11" s="98"/>
      <c r="E11" s="98"/>
      <c r="F11" s="99"/>
      <c r="G11" s="74" t="s">
        <v>16</v>
      </c>
      <c r="H11" s="75">
        <f>SUM(H7:H10)</f>
        <v>0</v>
      </c>
      <c r="I11" s="13"/>
      <c r="J11" s="11" t="s">
        <v>17</v>
      </c>
      <c r="K11" s="12">
        <f>SUM(K7:K10)</f>
        <v>0</v>
      </c>
    </row>
    <row r="12" spans="2:11" ht="15">
      <c r="B12" s="2"/>
      <c r="C12" s="2"/>
      <c r="D12" s="2"/>
      <c r="E12" s="2"/>
      <c r="F12" s="2"/>
      <c r="G12" s="4"/>
      <c r="H12" s="2"/>
      <c r="I12" s="2"/>
      <c r="J12" s="2"/>
      <c r="K12" s="2"/>
    </row>
    <row r="13" spans="2:11" ht="18" customHeight="1">
      <c r="B13" s="2" t="s">
        <v>19</v>
      </c>
      <c r="C13" s="2"/>
      <c r="D13" s="2"/>
      <c r="E13" s="2"/>
      <c r="F13" s="2"/>
      <c r="G13" s="4"/>
      <c r="H13" s="2"/>
      <c r="I13" s="2"/>
      <c r="J13" s="2"/>
      <c r="K13" s="2"/>
    </row>
    <row r="14" spans="2:11" ht="36.75" customHeight="1">
      <c r="B14" s="96" t="s">
        <v>50</v>
      </c>
      <c r="C14" s="96"/>
      <c r="D14" s="96"/>
      <c r="E14" s="96"/>
      <c r="F14" s="96"/>
      <c r="G14" s="96"/>
      <c r="H14" s="96"/>
      <c r="I14" s="96"/>
      <c r="J14" s="96"/>
      <c r="K14" s="96"/>
    </row>
    <row r="15" spans="2:11" ht="30" customHeight="1">
      <c r="B15" s="2"/>
      <c r="C15" s="2"/>
      <c r="D15" s="2"/>
      <c r="E15" s="2"/>
      <c r="F15" s="2"/>
      <c r="G15" s="4"/>
      <c r="H15" s="2"/>
      <c r="I15" s="2"/>
      <c r="J15" s="2"/>
      <c r="K15" s="2"/>
    </row>
  </sheetData>
  <sheetProtection algorithmName="SHA-512" hashValue="cqaysSooBI+KQXWsfhEJcx4RoJHwNwOxKgytFkq7/lu0xgLXDmSPLqpgjwZf2thP2CjA68yWou7OVNo8d3+BuA==" saltValue="93p/ybib+Ua1N7vOvAsiEw==" spinCount="100000" sheet="1" formatColumns="0" formatRows="0"/>
  <mergeCells count="10">
    <mergeCell ref="B14:K14"/>
    <mergeCell ref="B11:F11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"/>
  <sheetViews>
    <sheetView workbookViewId="0" topLeftCell="A4">
      <selection activeCell="D11" sqref="D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2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ht="30" customHeight="1">
      <c r="B2" s="81" t="s">
        <v>4</v>
      </c>
      <c r="C2" s="81"/>
      <c r="D2" s="113" t="str">
        <f>'Souhrnný list'!D2:H2</f>
        <v>Systém spánkové terapie CPAP pro Oblastní nemocnici Náchod</v>
      </c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15">
      <c r="B3" s="81" t="s">
        <v>0</v>
      </c>
      <c r="C3" s="81"/>
      <c r="D3" s="116" t="s">
        <v>1</v>
      </c>
      <c r="E3" s="117"/>
      <c r="F3" s="117"/>
      <c r="G3" s="117"/>
      <c r="H3" s="117"/>
      <c r="I3" s="117"/>
      <c r="J3" s="117"/>
      <c r="K3" s="117"/>
      <c r="L3" s="117"/>
      <c r="M3" s="117"/>
      <c r="N3" s="118"/>
    </row>
    <row r="4" spans="2:14" ht="15">
      <c r="B4" s="81" t="s">
        <v>25</v>
      </c>
      <c r="C4" s="81"/>
      <c r="D4" s="37">
        <f>'Souhrnný list'!D4</f>
        <v>0</v>
      </c>
      <c r="E4" s="61" t="str">
        <f>'Souhrnný list'!E4</f>
        <v>IČO:</v>
      </c>
      <c r="F4" s="103" t="str">
        <f>'Souhrnný list'!F4</f>
        <v>DIČ:</v>
      </c>
      <c r="G4" s="105"/>
      <c r="H4" s="105"/>
      <c r="I4" s="105"/>
      <c r="J4" s="62"/>
      <c r="K4" s="33" t="s">
        <v>5</v>
      </c>
      <c r="L4" s="38">
        <f>'Souhrnný list'!H4</f>
        <v>0</v>
      </c>
      <c r="M4" s="103"/>
      <c r="N4" s="104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10" t="s">
        <v>49</v>
      </c>
      <c r="F6" s="112"/>
      <c r="G6" s="112"/>
      <c r="H6" s="112"/>
      <c r="I6" s="111"/>
      <c r="J6" s="28"/>
      <c r="K6" s="110" t="s">
        <v>32</v>
      </c>
      <c r="L6" s="111"/>
      <c r="M6" s="110" t="s">
        <v>33</v>
      </c>
      <c r="N6" s="111"/>
    </row>
    <row r="7" spans="2:14" s="2" customFormat="1" ht="45" customHeight="1" thickBot="1">
      <c r="B7" s="138" t="s">
        <v>51</v>
      </c>
      <c r="C7" s="139"/>
      <c r="D7" s="140"/>
      <c r="E7" s="106" t="s">
        <v>47</v>
      </c>
      <c r="F7" s="137"/>
      <c r="G7" s="137"/>
      <c r="H7" s="137"/>
      <c r="I7" s="107"/>
      <c r="J7" s="29"/>
      <c r="K7" s="106" t="s">
        <v>22</v>
      </c>
      <c r="L7" s="107"/>
      <c r="M7" s="106" t="s">
        <v>48</v>
      </c>
      <c r="N7" s="107"/>
    </row>
    <row r="8" spans="2:14" s="2" customFormat="1" ht="15" customHeight="1">
      <c r="B8" s="129" t="s">
        <v>2</v>
      </c>
      <c r="C8" s="124" t="s">
        <v>3</v>
      </c>
      <c r="D8" s="126" t="s">
        <v>6</v>
      </c>
      <c r="E8" s="108" t="s">
        <v>42</v>
      </c>
      <c r="F8" s="131" t="s">
        <v>38</v>
      </c>
      <c r="G8" s="132"/>
      <c r="H8" s="133"/>
      <c r="I8" s="78" t="s">
        <v>21</v>
      </c>
      <c r="J8" s="30"/>
      <c r="K8" s="108" t="s">
        <v>23</v>
      </c>
      <c r="L8" s="78" t="s">
        <v>21</v>
      </c>
      <c r="M8" s="108" t="s">
        <v>24</v>
      </c>
      <c r="N8" s="78" t="s">
        <v>21</v>
      </c>
    </row>
    <row r="9" spans="2:14" s="2" customFormat="1" ht="60.75" customHeight="1" thickBot="1">
      <c r="B9" s="130"/>
      <c r="C9" s="125"/>
      <c r="D9" s="127"/>
      <c r="E9" s="128"/>
      <c r="F9" s="134"/>
      <c r="G9" s="135"/>
      <c r="H9" s="136"/>
      <c r="I9" s="64" t="s">
        <v>41</v>
      </c>
      <c r="J9" s="31"/>
      <c r="K9" s="109"/>
      <c r="L9" s="24" t="s">
        <v>43</v>
      </c>
      <c r="M9" s="109"/>
      <c r="N9" s="24" t="s">
        <v>44</v>
      </c>
    </row>
    <row r="10" spans="2:14" s="2" customFormat="1" ht="33" customHeight="1">
      <c r="B10" s="77">
        <v>1</v>
      </c>
      <c r="C10" s="79" t="s">
        <v>54</v>
      </c>
      <c r="D10" s="80" t="s">
        <v>58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72"/>
      <c r="K10" s="56"/>
      <c r="L10" s="22">
        <f>K10*200</f>
        <v>0</v>
      </c>
      <c r="M10" s="56"/>
      <c r="N10" s="22">
        <f>M10*8000</f>
        <v>0</v>
      </c>
    </row>
    <row r="11" spans="2:14" s="76" customFormat="1" ht="33" customHeight="1">
      <c r="B11" s="77">
        <v>2</v>
      </c>
      <c r="C11" s="79" t="s">
        <v>55</v>
      </c>
      <c r="D11" s="80" t="s">
        <v>59</v>
      </c>
      <c r="E11" s="67"/>
      <c r="F11" s="68" t="s">
        <v>39</v>
      </c>
      <c r="G11" s="69"/>
      <c r="H11" s="70" t="s">
        <v>40</v>
      </c>
      <c r="I11" s="71">
        <f>_xlfn.IFERROR((1/G11)*5*E11,0)</f>
        <v>0</v>
      </c>
      <c r="J11" s="72"/>
      <c r="K11" s="56"/>
      <c r="L11" s="22">
        <f>K11*200</f>
        <v>0</v>
      </c>
      <c r="M11" s="56"/>
      <c r="N11" s="22">
        <f>M11*8000</f>
        <v>0</v>
      </c>
    </row>
    <row r="12" spans="2:14" s="76" customFormat="1" ht="33" customHeight="1">
      <c r="B12" s="77">
        <v>3</v>
      </c>
      <c r="C12" s="79" t="s">
        <v>56</v>
      </c>
      <c r="D12" s="80" t="s">
        <v>60</v>
      </c>
      <c r="E12" s="67"/>
      <c r="F12" s="68" t="s">
        <v>39</v>
      </c>
      <c r="G12" s="69"/>
      <c r="H12" s="70" t="s">
        <v>40</v>
      </c>
      <c r="I12" s="71">
        <f>_xlfn.IFERROR((1/G12)*5*E12,0)</f>
        <v>0</v>
      </c>
      <c r="J12" s="72"/>
      <c r="K12" s="56"/>
      <c r="L12" s="22">
        <f>K12*200</f>
        <v>0</v>
      </c>
      <c r="M12" s="56"/>
      <c r="N12" s="22">
        <f>M12*8000</f>
        <v>0</v>
      </c>
    </row>
    <row r="13" spans="2:14" s="76" customFormat="1" ht="33" customHeight="1" thickBot="1">
      <c r="B13" s="77">
        <v>4</v>
      </c>
      <c r="C13" s="79" t="s">
        <v>57</v>
      </c>
      <c r="D13" s="80" t="s">
        <v>61</v>
      </c>
      <c r="E13" s="67"/>
      <c r="F13" s="68" t="s">
        <v>39</v>
      </c>
      <c r="G13" s="69"/>
      <c r="H13" s="70" t="s">
        <v>40</v>
      </c>
      <c r="I13" s="71">
        <f>_xlfn.IFERROR((1/G13)*5*E13,0)</f>
        <v>0</v>
      </c>
      <c r="J13" s="72"/>
      <c r="K13" s="56"/>
      <c r="L13" s="22">
        <f>K13*200</f>
        <v>0</v>
      </c>
      <c r="M13" s="56"/>
      <c r="N13" s="22">
        <f>M13*8000</f>
        <v>0</v>
      </c>
    </row>
    <row r="14" spans="2:14" s="2" customFormat="1" ht="30" customHeight="1" thickBot="1">
      <c r="B14" s="122" t="s">
        <v>31</v>
      </c>
      <c r="C14" s="123"/>
      <c r="D14" s="123"/>
      <c r="E14" s="19"/>
      <c r="F14" s="18"/>
      <c r="G14" s="18"/>
      <c r="H14" s="18"/>
      <c r="I14" s="23">
        <f>SUM(I10:I13)</f>
        <v>0</v>
      </c>
      <c r="J14" s="73"/>
      <c r="K14" s="17"/>
      <c r="L14" s="23">
        <f>SUM(L10:L13)</f>
        <v>0</v>
      </c>
      <c r="M14" s="17"/>
      <c r="N14" s="23">
        <f>SUM(N10:N13)</f>
        <v>0</v>
      </c>
    </row>
    <row r="15" spans="2:14" ht="15.75" thickBot="1">
      <c r="B15" s="2"/>
      <c r="C15" s="2"/>
      <c r="D15" s="2"/>
      <c r="E15" s="2"/>
      <c r="F15" s="2"/>
      <c r="G15" s="57"/>
      <c r="H15" s="57"/>
      <c r="I15" s="21" t="s">
        <v>21</v>
      </c>
      <c r="J15" s="32"/>
      <c r="L15" s="21" t="s">
        <v>21</v>
      </c>
      <c r="M15" s="63"/>
      <c r="N15" s="21" t="s">
        <v>21</v>
      </c>
    </row>
    <row r="16" spans="2:14" ht="15.75" thickBot="1">
      <c r="B16" s="2"/>
      <c r="C16" s="2"/>
      <c r="D16" s="2"/>
      <c r="E16" s="2"/>
      <c r="F16" s="2"/>
      <c r="G16" s="57"/>
      <c r="H16" s="57"/>
      <c r="I16" s="27"/>
      <c r="J16" s="27"/>
      <c r="K16" s="2"/>
      <c r="L16" s="27"/>
      <c r="M16" s="2"/>
      <c r="N16" s="27"/>
    </row>
    <row r="17" spans="2:12" s="2" customFormat="1" ht="41.25" customHeight="1" thickBot="1">
      <c r="B17" s="119" t="s">
        <v>52</v>
      </c>
      <c r="C17" s="120"/>
      <c r="D17" s="120"/>
      <c r="E17" s="120"/>
      <c r="F17" s="120"/>
      <c r="G17" s="120"/>
      <c r="H17" s="121"/>
      <c r="I17" s="34">
        <f>I14+L14+N14</f>
        <v>0</v>
      </c>
      <c r="J17" s="36"/>
      <c r="K17" s="35" t="s">
        <v>27</v>
      </c>
      <c r="L17" s="4"/>
    </row>
    <row r="18" spans="7:12" s="2" customFormat="1" ht="30.6" customHeight="1">
      <c r="G18" s="57"/>
      <c r="H18" s="57"/>
      <c r="L18" s="4"/>
    </row>
    <row r="19" spans="2:14" s="2" customFormat="1" ht="18" customHeight="1">
      <c r="B19" s="16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spans="2:14" s="2" customFormat="1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ht="18" customHeight="1"/>
  </sheetData>
  <sheetProtection algorithmName="SHA-512" hashValue="ebqxTmHltEhy7CKUFjxNv8Wz23CBRsJqQ37kq6Xfd/sEXJTsvCyyegVP1k6BxgMcPlTS3vOJdhMiYqZRFe0WBg==" saltValue="Di/N1ymEZ6ga+dOGTIlT4Q==" spinCount="100000" sheet="1" formatColumns="0" formatRows="0"/>
  <mergeCells count="24">
    <mergeCell ref="B17:H17"/>
    <mergeCell ref="B4:C4"/>
    <mergeCell ref="B14:D14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2021-03-23T16:18:54Z</dcterms:modified>
  <cp:category/>
  <cp:version/>
  <cp:contentType/>
  <cp:contentStatus/>
</cp:coreProperties>
</file>