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VON - Vedlejší a ostatní ..." sheetId="2" r:id="rId2"/>
    <sheet name="SO 01 - Budova A _ demoli..." sheetId="3" r:id="rId3"/>
    <sheet name="SO 02 - Objekt ČOV _ demo..." sheetId="4" r:id="rId4"/>
    <sheet name="SO 03 - Zpevněné plochy _...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'VON - Vedlejší a ostatní ...'!$C$133:$K$252</definedName>
    <definedName name="_xlnm.Print_Area" localSheetId="1">'VON - Vedlejší a ostatní ...'!$C$4:$J$41,'VON - Vedlejší a ostatní ...'!$C$50:$J$76,'VON - Vedlejší a ostatní ...'!$C$82:$J$113,'VON - Vedlejší a ostatní ...'!$C$119:$K$252</definedName>
    <definedName name="_xlnm.Print_Titles" localSheetId="1">'VON - Vedlejší a ostatní ...'!$133:$133</definedName>
    <definedName name="_xlnm._FilterDatabase" localSheetId="2" hidden="1">'SO 01 - Budova A _ demoli...'!$C$122:$K$143</definedName>
    <definedName name="_xlnm.Print_Area" localSheetId="2">'SO 01 - Budova A _ demoli...'!$C$4:$J$41,'SO 01 - Budova A _ demoli...'!$C$50:$J$76,'SO 01 - Budova A _ demoli...'!$C$82:$J$102,'SO 01 - Budova A _ demoli...'!$C$108:$K$143</definedName>
    <definedName name="_xlnm.Print_Titles" localSheetId="2">'SO 01 - Budova A _ demoli...'!$122:$122</definedName>
    <definedName name="_xlnm._FilterDatabase" localSheetId="3" hidden="1">'SO 02 - Objekt ČOV _ demo...'!$C$122:$K$145</definedName>
    <definedName name="_xlnm.Print_Area" localSheetId="3">'SO 02 - Objekt ČOV _ demo...'!$C$4:$J$41,'SO 02 - Objekt ČOV _ demo...'!$C$50:$J$76,'SO 02 - Objekt ČOV _ demo...'!$C$82:$J$102,'SO 02 - Objekt ČOV _ demo...'!$C$108:$K$145</definedName>
    <definedName name="_xlnm.Print_Titles" localSheetId="3">'SO 02 - Objekt ČOV _ demo...'!$122:$122</definedName>
    <definedName name="_xlnm._FilterDatabase" localSheetId="4" hidden="1">'SO 03 - Zpevněné plochy _...'!$C$122:$K$164</definedName>
    <definedName name="_xlnm.Print_Area" localSheetId="4">'SO 03 - Zpevněné plochy _...'!$C$4:$J$41,'SO 03 - Zpevněné plochy _...'!$C$50:$J$76,'SO 03 - Zpevněné plochy _...'!$C$82:$J$102,'SO 03 - Zpevněné plochy _...'!$C$108:$K$164</definedName>
    <definedName name="_xlnm.Print_Titles" localSheetId="4">'SO 03 - Zpevněné plochy _...'!$122:$122</definedName>
  </definedNames>
  <calcPr/>
</workbook>
</file>

<file path=xl/calcChain.xml><?xml version="1.0" encoding="utf-8"?>
<calcChain xmlns="http://schemas.openxmlformats.org/spreadsheetml/2006/main">
  <c i="5" l="1" r="J39"/>
  <c r="J38"/>
  <c i="1" r="AY99"/>
  <c i="5" r="J37"/>
  <c i="1" r="AX99"/>
  <c i="5"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94"/>
  <c r="J19"/>
  <c r="J14"/>
  <c r="J91"/>
  <c r="E7"/>
  <c r="E111"/>
  <c i="4" r="J39"/>
  <c r="J38"/>
  <c i="1" r="AY98"/>
  <c i="4" r="J37"/>
  <c i="1" r="AX98"/>
  <c i="4"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94"/>
  <c r="J19"/>
  <c r="J14"/>
  <c r="J91"/>
  <c r="E7"/>
  <c r="E85"/>
  <c i="3" r="J39"/>
  <c r="J38"/>
  <c i="1" r="AY97"/>
  <c i="3" r="J37"/>
  <c i="1" r="AX97"/>
  <c i="3"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94"/>
  <c r="J19"/>
  <c r="J14"/>
  <c r="J117"/>
  <c r="E7"/>
  <c r="E85"/>
  <c i="2" r="J39"/>
  <c r="J38"/>
  <c i="1" r="AY96"/>
  <c i="2" r="J37"/>
  <c i="1" r="AX96"/>
  <c i="2"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T212"/>
  <c r="R213"/>
  <c r="R212"/>
  <c r="P213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T204"/>
  <c r="R205"/>
  <c r="R204"/>
  <c r="P205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J130"/>
  <c r="F130"/>
  <c r="F128"/>
  <c r="E126"/>
  <c r="J93"/>
  <c r="F93"/>
  <c r="F91"/>
  <c r="E89"/>
  <c r="J26"/>
  <c r="E26"/>
  <c r="J131"/>
  <c r="J25"/>
  <c r="J20"/>
  <c r="E20"/>
  <c r="F94"/>
  <c r="J19"/>
  <c r="J14"/>
  <c r="J128"/>
  <c r="E7"/>
  <c r="E122"/>
  <c i="1" r="L90"/>
  <c r="AM90"/>
  <c r="AM89"/>
  <c r="L89"/>
  <c r="AM87"/>
  <c r="L87"/>
  <c r="L85"/>
  <c r="L84"/>
  <c i="5" r="BK164"/>
  <c r="J162"/>
  <c r="BK161"/>
  <c r="J161"/>
  <c r="J159"/>
  <c r="J158"/>
  <c r="BK153"/>
  <c r="BK150"/>
  <c r="BK146"/>
  <c r="J146"/>
  <c r="BK142"/>
  <c r="J142"/>
  <c r="BK134"/>
  <c r="J130"/>
  <c i="3" r="BK139"/>
  <c i="2" r="BK245"/>
  <c r="J236"/>
  <c r="J232"/>
  <c r="BK226"/>
  <c r="BK216"/>
  <c r="J210"/>
  <c r="BK208"/>
  <c r="J193"/>
  <c r="BK189"/>
  <c r="BK176"/>
  <c r="J172"/>
  <c r="BK159"/>
  <c i="1" r="AS95"/>
  <c i="5" r="BK162"/>
  <c r="J134"/>
  <c r="BK126"/>
  <c i="4" r="BK139"/>
  <c r="J134"/>
  <c i="3" r="J142"/>
  <c r="J138"/>
  <c r="J135"/>
  <c r="BK130"/>
  <c i="2" r="J245"/>
  <c r="J240"/>
  <c r="BK230"/>
  <c r="BK186"/>
  <c r="BK153"/>
  <c r="BK145"/>
  <c r="J142"/>
  <c i="4" r="J143"/>
  <c r="J140"/>
  <c r="J126"/>
  <c i="3" r="BK135"/>
  <c i="2" r="BK228"/>
  <c r="J226"/>
  <c r="J220"/>
  <c r="J218"/>
  <c r="BK213"/>
  <c r="J202"/>
  <c r="J201"/>
  <c r="J196"/>
  <c r="J186"/>
  <c r="J184"/>
  <c r="BK181"/>
  <c r="J178"/>
  <c r="J176"/>
  <c r="J174"/>
  <c r="BK164"/>
  <c r="J145"/>
  <c r="BK139"/>
  <c i="4" r="BK145"/>
  <c r="BK142"/>
  <c r="BK130"/>
  <c i="3" r="J139"/>
  <c r="J136"/>
  <c i="2" r="J228"/>
  <c r="J216"/>
  <c r="J208"/>
  <c r="BK193"/>
  <c r="BK174"/>
  <c r="BK166"/>
  <c r="J164"/>
  <c r="J156"/>
  <c r="BK148"/>
  <c r="BK138"/>
  <c r="J137"/>
  <c i="5" r="BK159"/>
  <c r="BK158"/>
  <c r="J153"/>
  <c r="J150"/>
  <c i="4" r="J145"/>
  <c r="BK143"/>
  <c r="J139"/>
  <c r="BK134"/>
  <c i="3" r="BK141"/>
  <c i="2" r="BK247"/>
  <c r="J247"/>
  <c r="BK242"/>
  <c r="BK238"/>
  <c r="J234"/>
  <c r="J205"/>
  <c r="BK201"/>
  <c r="J200"/>
  <c r="J189"/>
  <c r="BK168"/>
  <c r="J166"/>
  <c r="J159"/>
  <c i="5" r="BK130"/>
  <c r="J126"/>
  <c i="3" r="BK142"/>
  <c r="J141"/>
  <c r="BK136"/>
  <c r="J130"/>
  <c i="2" r="J242"/>
  <c r="J230"/>
  <c r="J223"/>
  <c r="BK220"/>
  <c r="BK205"/>
  <c r="BK202"/>
  <c r="BK200"/>
  <c r="BK198"/>
  <c r="J181"/>
  <c r="J170"/>
  <c r="J168"/>
  <c r="J161"/>
  <c r="BK156"/>
  <c r="J139"/>
  <c r="J138"/>
  <c r="BK137"/>
  <c i="3" r="J126"/>
  <c i="2" r="BK240"/>
  <c r="BK236"/>
  <c r="BK232"/>
  <c r="BK218"/>
  <c r="BK172"/>
  <c r="BK170"/>
  <c r="BK142"/>
  <c i="5" r="J164"/>
  <c i="4" r="J142"/>
  <c r="BK140"/>
  <c r="J130"/>
  <c r="BK126"/>
  <c i="3" r="BK138"/>
  <c r="BK126"/>
  <c i="2" r="J238"/>
  <c r="BK234"/>
  <c r="BK223"/>
  <c r="J213"/>
  <c r="BK210"/>
  <c r="J198"/>
  <c r="BK196"/>
  <c r="BK184"/>
  <c r="BK178"/>
  <c r="BK161"/>
  <c r="J153"/>
  <c r="J148"/>
  <c l="1" r="BK180"/>
  <c r="J180"/>
  <c r="J101"/>
  <c r="T185"/>
  <c r="P197"/>
  <c r="T207"/>
  <c r="T215"/>
  <c r="T244"/>
  <c i="3" r="R125"/>
  <c r="T134"/>
  <c i="5" r="T157"/>
  <c i="2" r="P180"/>
  <c r="BK197"/>
  <c r="J197"/>
  <c r="J104"/>
  <c r="P215"/>
  <c r="P244"/>
  <c i="3" r="T125"/>
  <c r="T124"/>
  <c r="T123"/>
  <c r="P134"/>
  <c i="4" r="R125"/>
  <c i="5" r="R157"/>
  <c i="2" r="P136"/>
  <c r="P135"/>
  <c r="BK192"/>
  <c r="J192"/>
  <c r="J103"/>
  <c r="BK225"/>
  <c r="J225"/>
  <c r="J111"/>
  <c i="5" r="T125"/>
  <c r="T124"/>
  <c r="T123"/>
  <c i="2" r="T136"/>
  <c r="P185"/>
  <c r="T197"/>
  <c r="BK244"/>
  <c r="J244"/>
  <c r="J112"/>
  <c i="4" r="BK125"/>
  <c r="BK124"/>
  <c r="BK123"/>
  <c r="J123"/>
  <c r="BK138"/>
  <c r="J138"/>
  <c r="J101"/>
  <c r="R138"/>
  <c i="5" r="P125"/>
  <c i="2" r="R180"/>
  <c r="P192"/>
  <c r="P225"/>
  <c i="3" r="BK125"/>
  <c r="J125"/>
  <c r="J100"/>
  <c r="BK134"/>
  <c r="J134"/>
  <c r="J101"/>
  <c i="4" r="P125"/>
  <c r="P138"/>
  <c i="5" r="R125"/>
  <c r="R124"/>
  <c r="R123"/>
  <c i="2" r="R136"/>
  <c r="R135"/>
  <c r="R185"/>
  <c r="R197"/>
  <c r="P207"/>
  <c r="R207"/>
  <c r="R215"/>
  <c r="R244"/>
  <c i="3" r="P125"/>
  <c r="P124"/>
  <c r="P123"/>
  <c i="1" r="AU97"/>
  <c i="3" r="R134"/>
  <c i="5" r="BK157"/>
  <c r="J157"/>
  <c r="J101"/>
  <c i="2" r="BK136"/>
  <c r="J136"/>
  <c r="J100"/>
  <c r="T180"/>
  <c r="R192"/>
  <c r="BK207"/>
  <c r="T225"/>
  <c i="4" r="T125"/>
  <c r="T138"/>
  <c i="5" r="BK125"/>
  <c r="BK124"/>
  <c r="J124"/>
  <c r="J99"/>
  <c i="2" r="BK185"/>
  <c r="J185"/>
  <c r="J102"/>
  <c r="T192"/>
  <c r="BK215"/>
  <c r="J215"/>
  <c r="J109"/>
  <c r="R225"/>
  <c i="5" r="P157"/>
  <c i="2" r="J94"/>
  <c r="BE137"/>
  <c r="BE189"/>
  <c i="3" r="E111"/>
  <c r="BE142"/>
  <c i="4" r="J94"/>
  <c r="BE139"/>
  <c i="2" r="F131"/>
  <c r="BE166"/>
  <c r="BE200"/>
  <c r="BE201"/>
  <c r="BE216"/>
  <c r="BE230"/>
  <c i="3" r="BE136"/>
  <c r="BE138"/>
  <c r="BE139"/>
  <c r="BE141"/>
  <c i="4" r="E111"/>
  <c r="BE143"/>
  <c i="5" r="BE164"/>
  <c i="2" r="E85"/>
  <c r="BE142"/>
  <c r="BE176"/>
  <c r="BE186"/>
  <c r="BE196"/>
  <c r="BE236"/>
  <c r="BK212"/>
  <c r="J212"/>
  <c r="J108"/>
  <c i="3" r="J91"/>
  <c i="5" r="J94"/>
  <c r="F120"/>
  <c r="BE130"/>
  <c r="BE161"/>
  <c i="2" r="BE139"/>
  <c r="BE145"/>
  <c r="BE153"/>
  <c r="BE172"/>
  <c r="BE174"/>
  <c r="BE208"/>
  <c r="BE247"/>
  <c r="BK222"/>
  <c r="J222"/>
  <c r="J110"/>
  <c i="3" r="F120"/>
  <c r="BE135"/>
  <c i="4" r="J117"/>
  <c r="BE142"/>
  <c i="5" r="BE150"/>
  <c r="BE158"/>
  <c r="BE159"/>
  <c i="2" r="BE159"/>
  <c r="BE168"/>
  <c r="BE170"/>
  <c r="BE178"/>
  <c r="BE198"/>
  <c r="BE228"/>
  <c r="BE232"/>
  <c r="BE240"/>
  <c r="BE242"/>
  <c r="BE245"/>
  <c r="BK204"/>
  <c r="J204"/>
  <c r="J105"/>
  <c i="3" r="BE126"/>
  <c i="4" r="F120"/>
  <c r="BE126"/>
  <c r="BE140"/>
  <c i="2" r="J91"/>
  <c r="BE148"/>
  <c r="BE156"/>
  <c r="BE210"/>
  <c r="BE234"/>
  <c i="3" r="J94"/>
  <c i="4" r="BE130"/>
  <c r="BE134"/>
  <c r="BE145"/>
  <c i="2" r="BE138"/>
  <c r="BE161"/>
  <c r="BE164"/>
  <c r="BE181"/>
  <c r="BE184"/>
  <c r="BE193"/>
  <c r="BE205"/>
  <c r="BE220"/>
  <c r="BE223"/>
  <c r="BE226"/>
  <c i="5" r="J117"/>
  <c r="BE162"/>
  <c i="2" r="BE202"/>
  <c r="BE213"/>
  <c r="BE218"/>
  <c r="BE238"/>
  <c i="3" r="BE130"/>
  <c i="5" r="E85"/>
  <c r="BE126"/>
  <c r="BE134"/>
  <c r="BE142"/>
  <c r="BE146"/>
  <c r="BE153"/>
  <c i="2" r="F38"/>
  <c i="1" r="BC96"/>
  <c i="3" r="F39"/>
  <c i="1" r="BD97"/>
  <c i="3" r="F36"/>
  <c i="1" r="BA97"/>
  <c i="4" r="J32"/>
  <c i="1" r="AG98"/>
  <c i="5" r="J36"/>
  <c i="1" r="AW99"/>
  <c i="4" r="J36"/>
  <c i="1" r="AW98"/>
  <c i="4" r="F39"/>
  <c i="1" r="BD98"/>
  <c i="5" r="F39"/>
  <c i="1" r="BD99"/>
  <c i="3" r="F37"/>
  <c i="1" r="BB97"/>
  <c i="2" r="J36"/>
  <c i="1" r="AW96"/>
  <c i="4" r="F37"/>
  <c i="1" r="BB98"/>
  <c i="3" r="F38"/>
  <c i="1" r="BC97"/>
  <c i="2" r="F37"/>
  <c i="1" r="BB96"/>
  <c i="4" r="F36"/>
  <c i="1" r="BA98"/>
  <c i="5" r="F36"/>
  <c i="1" r="BA99"/>
  <c i="3" r="J36"/>
  <c i="1" r="AW97"/>
  <c i="5" r="F37"/>
  <c i="1" r="BB99"/>
  <c i="5" r="F38"/>
  <c i="1" r="BC99"/>
  <c i="4" r="F38"/>
  <c i="1" r="BC98"/>
  <c i="2" r="F39"/>
  <c i="1" r="BD96"/>
  <c i="2" r="F36"/>
  <c i="1" r="BA96"/>
  <c r="AS94"/>
  <c i="2" l="1" r="R206"/>
  <c r="P206"/>
  <c r="P134"/>
  <c i="1" r="AU96"/>
  <c i="4" r="P124"/>
  <c r="P123"/>
  <c i="1" r="AU98"/>
  <c i="4" r="T124"/>
  <c r="T123"/>
  <c i="3" r="R124"/>
  <c r="R123"/>
  <c i="2" r="R134"/>
  <c i="5" r="P124"/>
  <c r="P123"/>
  <c i="1" r="AU99"/>
  <c i="2" r="T135"/>
  <c i="4" r="R124"/>
  <c r="R123"/>
  <c i="2" r="T206"/>
  <c r="BK206"/>
  <c r="J206"/>
  <c r="J106"/>
  <c r="J207"/>
  <c r="J107"/>
  <c i="3" r="BK124"/>
  <c r="BK123"/>
  <c r="J123"/>
  <c r="J98"/>
  <c i="4" r="J98"/>
  <c i="5" r="BK123"/>
  <c r="J123"/>
  <c r="J98"/>
  <c i="4" r="J125"/>
  <c r="J100"/>
  <c r="J124"/>
  <c r="J99"/>
  <c i="5" r="J125"/>
  <c r="J100"/>
  <c i="2" r="BK135"/>
  <c r="J135"/>
  <c r="J99"/>
  <c i="1" r="BB95"/>
  <c r="BB94"/>
  <c r="W31"/>
  <c r="BC95"/>
  <c r="AY95"/>
  <c i="2" r="F35"/>
  <c i="1" r="AZ96"/>
  <c i="3" r="F35"/>
  <c i="1" r="AZ97"/>
  <c i="5" r="J35"/>
  <c i="1" r="AV99"/>
  <c r="AT99"/>
  <c r="BD95"/>
  <c r="BD94"/>
  <c r="W33"/>
  <c i="4" r="J35"/>
  <c i="1" r="AV98"/>
  <c r="AT98"/>
  <c i="3" r="J35"/>
  <c i="1" r="AV97"/>
  <c r="AT97"/>
  <c i="2" r="J35"/>
  <c i="1" r="AV96"/>
  <c r="AT96"/>
  <c i="4" r="F35"/>
  <c i="1" r="AZ98"/>
  <c i="5" r="F35"/>
  <c i="1" r="AZ99"/>
  <c r="BA95"/>
  <c r="AW95"/>
  <c i="2" l="1" r="T134"/>
  <c r="BK134"/>
  <c r="J134"/>
  <c r="J98"/>
  <c i="3" r="J124"/>
  <c r="J99"/>
  <c i="4" r="J41"/>
  <c i="1" r="AN98"/>
  <c r="AU95"/>
  <c r="AU94"/>
  <c r="AX95"/>
  <c i="5" r="J32"/>
  <c i="1" r="AG99"/>
  <c r="AN99"/>
  <c r="AZ95"/>
  <c r="AZ94"/>
  <c r="AV94"/>
  <c r="AK29"/>
  <c r="BA94"/>
  <c r="W30"/>
  <c r="BC94"/>
  <c r="W32"/>
  <c i="3" r="J32"/>
  <c i="1" r="AG97"/>
  <c r="AN97"/>
  <c r="AX94"/>
  <c i="3" l="1" r="J41"/>
  <c i="5" r="J41"/>
  <c i="1" r="AW94"/>
  <c r="AK30"/>
  <c i="2" r="J32"/>
  <c i="1" r="AG96"/>
  <c r="AN96"/>
  <c r="AV95"/>
  <c r="AT95"/>
  <c r="W29"/>
  <c r="AY94"/>
  <c i="2" l="1" r="J41"/>
  <c i="1" r="AG95"/>
  <c r="AN95"/>
  <c r="AT94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<sst xmlns="http://schemas.openxmlformats.org/spreadsheetml/2006/main">
  <si>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</si>
  <si>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</si>
  <si>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</si>
  <si>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</si>
  <si>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</si>
  <si>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{94db8d62-3a06-41d6-ab59-fbed2c30af26}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</si>
  <si>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</si>
  <si>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</si>
  <si>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</si>
  <si>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</si>
  <si>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</si>
  <si>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</si>
  <si>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</si>
  <si>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</si>
  <si>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N20-114_exp2_VR_01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</si>
  <si>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</si>
  <si>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</si>
  <si>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Č.P. 511 PRO LABORATOŘE A ONKOLOGII OBLASTNÍ NEMOCNICE JIČÍN a.s.</t>
  </si>
  <si>
    <t>KSO:</t>
  </si>
  <si>
    <t>801 1</t>
  </si>
  <si>
    <t>CC-CZ:</t>
  </si>
  <si>
    <t>1264</t>
  </si>
  <si>
    <t>Místo:</t>
  </si>
  <si>
    <t xml:space="preserve">Jičín </t>
  </si>
  <si>
    <t>Datum:</t>
  </si>
  <si>
    <t>11. 6. 2020</t>
  </si>
  <si>
    <t>CZ-CPV:</t>
  </si>
  <si>
    <t>45000000-7</t>
  </si>
  <si>
    <t>CZ-CPA:</t>
  </si>
  <si>
    <t>41.00.2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</si>
  <si>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</si>
  <si>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</si>
  <si>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</si>
  <si>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</si>
  <si>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</si>
  <si>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</si>
  <si>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</si>
  <si>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KANIA a.s.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</si>
  <si>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</si>
  <si>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</si>
  <si>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</si>
  <si>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</si>
  <si>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</si>
  <si>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</si>
  <si>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</si>
  <si>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</si>
  <si>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</si>
  <si>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</si>
  <si>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</si>
  <si>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</si>
  <si>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</si>
  <si>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</si>
  <si>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</si>
  <si>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</si>
  <si>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</si>
  <si>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</si>
  <si>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</si>
  <si>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</si>
  <si>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</si>
  <si>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</si>
  <si>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</si>
  <si>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</si>
  <si>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</si>
  <si>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</si>
  <si>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</si>
  <si>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</si>
  <si>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</si>
  <si>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</si>
  <si>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</si>
  <si>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</si>
  <si>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</si>
  <si>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</si>
  <si>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</si>
  <si>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</si>
  <si>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</si>
  <si>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</si>
  <si>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</si>
  <si>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</si>
  <si>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</si>
  <si>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</si>
  <si>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</si>
  <si>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</si>
  <si>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</si>
  <si>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</si>
  <si>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</si>
  <si>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</si>
  <si>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</si>
  <si>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DBP</t>
  </si>
  <si>
    <t xml:space="preserve">Bourací a demoliční práce </t>
  </si>
  <si>
    <t>STA</t>
  </si>
  <si>
    <t>1</t>
  </si>
  <si>
    <t>{184230fd-d036-462c-be26-53efdfb80d78}</t>
  </si>
  <si>
    <t>2</t>
  </si>
  <si>
    <t>/</t>
  </si>
  <si>
    <t>VON</t>
  </si>
  <si>
    <t>Vedlejší a ostatní náklady stavby</t>
  </si>
  <si>
    <t>Soupis</t>
  </si>
  <si>
    <t>{d1460f49-4b3c-4bd5-ba99-10e31d31531a}</t>
  </si>
  <si>
    <t>SO 01</t>
  </si>
  <si>
    <t xml:space="preserve">Budova A _ demoliční a bourací práce </t>
  </si>
  <si>
    <t>{5ff39c91-7d54-4581-9b0f-b5fee47fbca2}</t>
  </si>
  <si>
    <t>SO 02</t>
  </si>
  <si>
    <t xml:space="preserve">Objekt ČOV _ demoliční a bourací práce </t>
  </si>
  <si>
    <t>{21e09a2c-6ce2-4c68-8fc2-95d55bcd421c}</t>
  </si>
  <si>
    <t>SO 03</t>
  </si>
  <si>
    <t xml:space="preserve">Zpevněné plochy _ demoliční a bourací práce </t>
  </si>
  <si>
    <t>{ee6de892-9ede-44bb-909a-f94105f79ff5}</t>
  </si>
  <si>
    <t>KRYCÍ LIST SOUPISU PRACÍ</t>
  </si>
  <si>
    <t>Objekt:</t>
  </si>
  <si>
    <t xml:space="preserve">DBP - Bourací a demoliční práce </t>
  </si>
  <si>
    <t>Soupis:</t>
  </si>
  <si>
    <t>VON - Vedlejší a ostatní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</si>
  <si>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</si>
  <si>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</si>
  <si>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</si>
  <si>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</si>
  <si>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</si>
  <si>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</si>
  <si>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</si>
  <si>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</si>
  <si>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</si>
  <si>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</si>
  <si>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</si>
  <si>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</si>
  <si>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</si>
  <si>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</si>
  <si>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</si>
  <si>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</si>
  <si>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</si>
  <si>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</si>
  <si>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</si>
  <si>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</si>
  <si>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</si>
  <si>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</si>
  <si>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</si>
  <si>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</si>
  <si>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</si>
  <si>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</si>
  <si>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</si>
  <si>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</si>
  <si>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</si>
  <si>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</si>
  <si>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</si>
  <si>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</si>
  <si>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</si>
  <si>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</si>
  <si>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</si>
  <si>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</si>
  <si>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</si>
  <si>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112151014</t>
  </si>
  <si>
    <t xml:space="preserve">Volné kácení stromů s rozřezáním a odvětvením </t>
  </si>
  <si>
    <t>kus</t>
  </si>
  <si>
    <t>CS ÚRS 2020 01</t>
  </si>
  <si>
    <t>4</t>
  </si>
  <si>
    <t>422683333</t>
  </si>
  <si>
    <t>112201114</t>
  </si>
  <si>
    <t>Odstranění pařezů v rovině a svahu 1:5 s odklizením do 20 m a zasypáním jámy</t>
  </si>
  <si>
    <t>-659240990</t>
  </si>
  <si>
    <t>3</t>
  </si>
  <si>
    <t>113107222</t>
  </si>
  <si>
    <t>Odstranění podkladu z kameniva tl 200 mm strojně pl přes 200 m2</t>
  </si>
  <si>
    <t>m2</t>
  </si>
  <si>
    <t>964789359</t>
  </si>
  <si>
    <t>VV</t>
  </si>
  <si>
    <t>"provizorní staveništní komunikace" 90,0*3,5</t>
  </si>
  <si>
    <t>Součet</t>
  </si>
  <si>
    <t>113151111</t>
  </si>
  <si>
    <t>Rozebrání zpevněných ploch ze silničních dílců</t>
  </si>
  <si>
    <t>499365096</t>
  </si>
  <si>
    <t>"provizorní staveništní komunikace" 90,0*3,0</t>
  </si>
  <si>
    <t>5</t>
  </si>
  <si>
    <t>121151113</t>
  </si>
  <si>
    <t>Sejmutí ornice plochy do 500 m2 tl vrstvy do 200 mm strojně</t>
  </si>
  <si>
    <t>1868789206</t>
  </si>
  <si>
    <t>6</t>
  </si>
  <si>
    <t>162251102</t>
  </si>
  <si>
    <t>Vodorovné přemístění do 50 m výkopku/sypaniny z horniny třídy těžitelnosti I, skupiny 1 až 3</t>
  </si>
  <si>
    <t>m3</t>
  </si>
  <si>
    <t>-364572882</t>
  </si>
  <si>
    <t>P</t>
  </si>
  <si>
    <t>Poznámka k položce:_x000d_
-pro zpětné zásypy _ tam a zpět</t>
  </si>
  <si>
    <t>"provizorní staveništní komunikace" 90,0*3,5*0,2</t>
  </si>
  <si>
    <t>63*2 'Přepočtené koeficientem množství</t>
  </si>
  <si>
    <t>7</t>
  </si>
  <si>
    <t>181351103</t>
  </si>
  <si>
    <t>Rozprostření ornice tl vrstvy do 200 mm pl do 500 m2 v rovině nebo ve svahu do 1:5 strojně</t>
  </si>
  <si>
    <t>2044185675</t>
  </si>
  <si>
    <t>8</t>
  </si>
  <si>
    <t>181411131</t>
  </si>
  <si>
    <t>Založení parkového trávníku výsevem plochy do 1000 m2 v rovině a ve svahu do 1:5</t>
  </si>
  <si>
    <t>435039663</t>
  </si>
  <si>
    <t>9</t>
  </si>
  <si>
    <t>M</t>
  </si>
  <si>
    <t>00572410</t>
  </si>
  <si>
    <t>osivo směs travní parková</t>
  </si>
  <si>
    <t>kg</t>
  </si>
  <si>
    <t>1925280389</t>
  </si>
  <si>
    <t>315*0,03 'Přepočtené koeficientem množství</t>
  </si>
  <si>
    <t>10</t>
  </si>
  <si>
    <t>181951112</t>
  </si>
  <si>
    <t>Úprava pláně v hornině třídy těžitelnosti I, skupiny 1 až 3 se zhutněním</t>
  </si>
  <si>
    <t>67100609</t>
  </si>
  <si>
    <t>11</t>
  </si>
  <si>
    <t>184501R01</t>
  </si>
  <si>
    <t xml:space="preserve">Bf11-STZ_str.3_Ošetření stávajících dřevin _ (zdravotní řez je nutný, dřevina je oslabená nedostatkem půdy) </t>
  </si>
  <si>
    <t>CS VLASTNÍ</t>
  </si>
  <si>
    <t>-6618995</t>
  </si>
  <si>
    <t>Poznámka k položce:_x000d_
-Picea abys_obvod kmene 123_stupeň poškození 3-4</t>
  </si>
  <si>
    <t>12</t>
  </si>
  <si>
    <t>184501R02</t>
  </si>
  <si>
    <t>Bf12-STZ_str.3_Ošetření stávajících dřevin _ (lehký prořez koruny, ošetření terminálu. Stromy provázat mezi sebou!)</t>
  </si>
  <si>
    <t>-705481882</t>
  </si>
  <si>
    <t>Poznámka k položce:_x000d_
-Larix decidua_obvod kmene 140_stupeň poškození 3+</t>
  </si>
  <si>
    <t>13</t>
  </si>
  <si>
    <t>184501R03</t>
  </si>
  <si>
    <t>Bf17-STZ_str.3_Ošetření stávajících dřevin _ (Ošetření ran po řezu na kmenu)</t>
  </si>
  <si>
    <t>331079550</t>
  </si>
  <si>
    <t>Poznámka k položce:_x000d_
-Tilia platyphylla_obvod kmene 186_stupeň poškození 1</t>
  </si>
  <si>
    <t>14</t>
  </si>
  <si>
    <t>184501R04</t>
  </si>
  <si>
    <t>Bf36-STZ_str.3_Ošetření stávajících dřevin _ (lehký zdravotní řez suchých větví, více kmenný od 3m.)</t>
  </si>
  <si>
    <t>-525694512</t>
  </si>
  <si>
    <t xml:space="preserve">Poznámka k položce:_x000d_
-Fagus sylvatica   _obvod kmene 382_stupeň poškození 1-2</t>
  </si>
  <si>
    <t>184501R05</t>
  </si>
  <si>
    <t>Bf37-STZ_str.3_Ošetření stávajících dřevin _ (více kmenný, lehký prořez suchého)</t>
  </si>
  <si>
    <t>959780792</t>
  </si>
  <si>
    <t>Poznámka k položce:_x000d_
-Carpinus betulus_obvod kmene 138_stupeň poškození 2</t>
  </si>
  <si>
    <t>16</t>
  </si>
  <si>
    <t>184501R06</t>
  </si>
  <si>
    <t>682141884</t>
  </si>
  <si>
    <t>Poznámka k položce:_x000d_
-Carpinus betulus_obvod kmene 238_stupeň poškození 2</t>
  </si>
  <si>
    <t>17</t>
  </si>
  <si>
    <t>184501R07</t>
  </si>
  <si>
    <t>Bf40-STZ_str.3_Ošetření stávajících dřevin _ (ošetření terminálů a kmene)</t>
  </si>
  <si>
    <t>-1879531143</t>
  </si>
  <si>
    <t>Poznámka k položce:_x000d_
-Aesculus carnea _obvod kmene 24_stupeň poškození 2</t>
  </si>
  <si>
    <t>18</t>
  </si>
  <si>
    <t>184501R08</t>
  </si>
  <si>
    <t>159590696</t>
  </si>
  <si>
    <t>Poznámka k položce:_x000d_
-Aesculus carnea _obvod kmene 22_stupeň poškození 2</t>
  </si>
  <si>
    <t>Zakládání</t>
  </si>
  <si>
    <t>19</t>
  </si>
  <si>
    <t>291211111</t>
  </si>
  <si>
    <t>Zřízení plochy ze silničních panelů do lože z kameniva</t>
  </si>
  <si>
    <t>1037045148</t>
  </si>
  <si>
    <t>20</t>
  </si>
  <si>
    <t>59381002</t>
  </si>
  <si>
    <t>panel silniční 3,00x1,20x0,215m</t>
  </si>
  <si>
    <t>654411035</t>
  </si>
  <si>
    <t>Komunikace pozemní</t>
  </si>
  <si>
    <t>564211111</t>
  </si>
  <si>
    <t>Podklad nebo podsyp ze štěrkopísku ŠP tl 50 mm</t>
  </si>
  <si>
    <t>546750912</t>
  </si>
  <si>
    <t>22</t>
  </si>
  <si>
    <t>564831111</t>
  </si>
  <si>
    <t>Podklad ze štěrkodrtě ŠD tl 100 mm</t>
  </si>
  <si>
    <t>564395997</t>
  </si>
  <si>
    <t>Ostatní konstrukce a práce, bourání</t>
  </si>
  <si>
    <t>23</t>
  </si>
  <si>
    <t>911381123</t>
  </si>
  <si>
    <t>Silniční svodidlo betonové jednostranné průběžné délky 4 m výšky 1,0 m</t>
  </si>
  <si>
    <t>m</t>
  </si>
  <si>
    <t>-1436767190</t>
  </si>
  <si>
    <t>"provizorní staveništní komunikace" 2*(4,0)</t>
  </si>
  <si>
    <t>24</t>
  </si>
  <si>
    <t>911381823</t>
  </si>
  <si>
    <t>Odstranění silničního betonového svodidla délky 4 m výšky 1,0 m</t>
  </si>
  <si>
    <t>-489472389</t>
  </si>
  <si>
    <t>997</t>
  </si>
  <si>
    <t>Přesun sutě</t>
  </si>
  <si>
    <t>25</t>
  </si>
  <si>
    <t>997013R31</t>
  </si>
  <si>
    <t xml:space="preserve">Poplatek za uložení na skládce (skládkovné) stavebního odpadu bez rozlišení </t>
  </si>
  <si>
    <t>t</t>
  </si>
  <si>
    <t>-259568086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</si>
  <si>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</si>
  <si>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26</t>
  </si>
  <si>
    <t>997013811</t>
  </si>
  <si>
    <t>POLOŽKA NEOBSAZENA_NENACEŇOVAT</t>
  </si>
  <si>
    <t>-262710275</t>
  </si>
  <si>
    <t>27</t>
  </si>
  <si>
    <t>997321511</t>
  </si>
  <si>
    <t>Vodorovná doprava suti a vybouraných hmot po suchu do 1 km</t>
  </si>
  <si>
    <t>1963917655</t>
  </si>
  <si>
    <t>28</t>
  </si>
  <si>
    <t>997321519</t>
  </si>
  <si>
    <t>Příplatek ZKD 1km vodorovné dopravy suti a vybouraných hmot po suchu</t>
  </si>
  <si>
    <t>39766819</t>
  </si>
  <si>
    <t>91,35*20 'Přepočtené koeficientem množství</t>
  </si>
  <si>
    <t>998</t>
  </si>
  <si>
    <t>Přesun hmot</t>
  </si>
  <si>
    <t>29</t>
  </si>
  <si>
    <t>998226011</t>
  </si>
  <si>
    <t>Přesun hmot pro přípravu území a pozemní komunikace s krytem montovaným z ŽB dílců</t>
  </si>
  <si>
    <t>-1835989641</t>
  </si>
  <si>
    <t>VRN</t>
  </si>
  <si>
    <t>VRN1</t>
  </si>
  <si>
    <t>Průzkumné, geodetické a projektové práce</t>
  </si>
  <si>
    <t>30</t>
  </si>
  <si>
    <t>013244000</t>
  </si>
  <si>
    <t>Dokumentace dílenská pro realizaci stavby</t>
  </si>
  <si>
    <t>kpl.</t>
  </si>
  <si>
    <t>1024</t>
  </si>
  <si>
    <t>1764803610</t>
  </si>
  <si>
    <t>Poznámka k položce:_x000d_
V jednotkové ceně zahrnuty náklady na vypracování :_x000d_
-prováděcí / dílenské dokumentace _ VYHOTOVENÍ PODROBNÉHO TECHNOLOGICKÉHO POSTUPU BP včetně potřebného statického posouzení_x000d_
(VEŠKERÉ FORMY A PŘEDÁNÍ SE ŘÍDÍ PODMÍNKAMI ZADÁVACÍ DOKUMENTACE STAVBY)</t>
  </si>
  <si>
    <t>31</t>
  </si>
  <si>
    <t>013274000</t>
  </si>
  <si>
    <t>Pasportizace objektu před započetím prací</t>
  </si>
  <si>
    <t>1751787637</t>
  </si>
  <si>
    <t xml:space="preserve">Poznámka k položce:_x000d_
PASPORTIZACE DEMOLOVANÝCH OBJEKTŮ + OBJEKTŮ SOUSEDÍCÍCH </t>
  </si>
  <si>
    <t>VRN2</t>
  </si>
  <si>
    <t>Příprava staveniště</t>
  </si>
  <si>
    <t>32</t>
  </si>
  <si>
    <t>020001000</t>
  </si>
  <si>
    <t xml:space="preserve">Příprava staveniště </t>
  </si>
  <si>
    <t>1382071183</t>
  </si>
  <si>
    <t xml:space="preserve">Poznámka k položce:_x000d_
-Zřízení trvalé, dočasné deponie a mezideponie_x000d_
-zřízení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</si>
  <si>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</si>
  <si>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</si>
  <si>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33</t>
  </si>
  <si>
    <t>030001000</t>
  </si>
  <si>
    <t xml:space="preserve">Zařízení staveniště </t>
  </si>
  <si>
    <t>-1118212915</t>
  </si>
  <si>
    <t xml:space="preserve">Poznámka k položce:_x000d_
Náklady na zřízení / nájem ZS:_x000d_
-kancelářské/skladovací/sociální objekty_x000d_
-oplocení stavby, ostraha staveniště_x000d_
(Oplocení dočasné plné výšky 2 s výstražnými tabulkami. )_x000d_
-kompletní vnitrostaveništní rozvody všech potřebných energií a médií_x000d_
-poplatky spotřeby energií a médií _x000d_
(zajištění podružných měření spotřeby energií a médií)_x000d_
</t>
  </si>
  <si>
    <t>34</t>
  </si>
  <si>
    <t>035103001</t>
  </si>
  <si>
    <t>Pronájem ploch</t>
  </si>
  <si>
    <t>1311881910</t>
  </si>
  <si>
    <t>Poznámka k položce:_x000d_
(plochy potřebné pro zařízení staveniště, které nejsou v majetku objednatele)</t>
  </si>
  <si>
    <t>35</t>
  </si>
  <si>
    <t>039002000</t>
  </si>
  <si>
    <t>Zrušení zařízení staveniště</t>
  </si>
  <si>
    <t>535062295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</si>
  <si>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</si>
  <si>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</si>
  <si>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</si>
  <si>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36</t>
  </si>
  <si>
    <t>045002000</t>
  </si>
  <si>
    <t xml:space="preserve">Kompletační a koordinační činnost </t>
  </si>
  <si>
    <t>-230091390</t>
  </si>
  <si>
    <t>Poznámka k položce:_x000d_
-příprava předávací dokumentace dle ZD_x000d_
-ostatní kompletační činnost</t>
  </si>
  <si>
    <t>VRN7</t>
  </si>
  <si>
    <t>Provozní vlivy</t>
  </si>
  <si>
    <t>37</t>
  </si>
  <si>
    <t>071103000</t>
  </si>
  <si>
    <t>Provoz investora</t>
  </si>
  <si>
    <t>1000936998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</si>
  <si>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</si>
  <si>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38</t>
  </si>
  <si>
    <t>076103R11</t>
  </si>
  <si>
    <t>Odpojení _ Voda _ (viz dopřesnění a rozsah)</t>
  </si>
  <si>
    <t>1108259948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</si>
  <si>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Voda_x000d_
SO 01 Objekt je připojen na areálový rozvod teplé a studené vody. Teplá voda je v tuto chvíli již odpojena v rámci areálu a demoličních prací se nedotkne._x000d_
Studená voda bude odpojena v místě dle situačního výkresu. Odpojení bude provedeno zaslepením potrubí._x000d_
SO 02 je napojen přes SO O1 a odpojení tudíž bude na stejném místě jak pro SO 01_x000d_
</t>
  </si>
  <si>
    <t>39</t>
  </si>
  <si>
    <t>076103R12</t>
  </si>
  <si>
    <t>Odpojení _ Kanalizace _ (viz dopřesnění a rozsah)</t>
  </si>
  <si>
    <t>-961734645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</si>
  <si>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Kanalizace_x000d_
SO 01 bude zaslepena v nejbližší šachtě, dle situačního výkresu._x000d_
SO 02 bude zaslepena v rámci areálu před oplocením. Přípojku zaslepit tak aby bylo možno opětovné použití._x000d_
</t>
  </si>
  <si>
    <t>40</t>
  </si>
  <si>
    <t>076103R13</t>
  </si>
  <si>
    <t>Odpojení _ Elektro NN _ (viz dopřesnění a rozsah)</t>
  </si>
  <si>
    <t>1785965480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</si>
  <si>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Elektro NN_x000d_
SO 01 je napojen z rozvaděče před pavilonem onkologie. Stávající rozvaděč je umístěn u technického vstupu do demolovaného objektu. _x000d_
Před zahájením demoličních prací je nutno provést přeložku rozvaděče RIS. Toto bude provizorní řešení po dobu stavby._x000d_
SO 02 Objekt je připojen samostatným kabelem, který je vyveden do RIS na fasádě objektu. Kabel bude ukončen v místě dle situace vyvedením do provizorního pilíře a po vybudování nového objektu SO 02 s něho objekt bude znova napojen._x000d_
</t>
  </si>
  <si>
    <t>41</t>
  </si>
  <si>
    <t>076103R14</t>
  </si>
  <si>
    <t>Odpojení _ Venkovní osvětlení VO _ (viz dopřesnění a rozsah)</t>
  </si>
  <si>
    <t>-348011567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</si>
  <si>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Venkovní osvětlení VO_x000d_
V rámci odpojení a demolice objektu je nutno provést přeložku venkovního osvětlení. Toto bude provedeno provizorně po dobu výstavby. Pak bude rozvaděč zrušen a nahrazen novým včetně části rozvodů VO kolem nového objektu._x000d_
</t>
  </si>
  <si>
    <t>42</t>
  </si>
  <si>
    <t>076103R15</t>
  </si>
  <si>
    <t>Odpojení _ Plyn _ (viz dopřesnění a rozsah)</t>
  </si>
  <si>
    <t>-1519650311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</si>
  <si>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Plyn_x000d_
Bude provedeno zaslepení v místě dle situace. Zaslepení bude provedeno tak aby bylo možno se znova na plynovod napojit novým objektem. _x000d_
</t>
  </si>
  <si>
    <t>43</t>
  </si>
  <si>
    <t>076103R16</t>
  </si>
  <si>
    <t>Odpojení _ Sdělovací vedení _ (viz dopřesnění a rozsah)</t>
  </si>
  <si>
    <t>1381059274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</si>
  <si>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Sdělovací vedení_x000d_
SO 01 bude před demolicí odpojen od veřejné telekomunikační sítě samostatnou přeložkou. Předpokládané odpojení/přepojení 04/2016_x000d_
Ostatní objekty, které jsou napojeny na stávající rozvaděč v demolovaném pavilonu budou provizorně napojeny způsobem dle uvážení ONJI._x000d_
- přívod areálu z veřejné tel. sítě bude v 04/2016 přepojen_x000d_
- v objektu „A“ je uzel pro onkologii, napojení TRN _x000d_
- TRN – přechodně řešit IP telefony, onkologie – řešit IP telefony_x000d_
- trvalé napojení na stávající kabeláž z nového objektu „A“ k TRNu_x000d_
 _x000d_
</t>
  </si>
  <si>
    <t>44</t>
  </si>
  <si>
    <t>076103R17</t>
  </si>
  <si>
    <t>Odpojení _ Datové rozvody areálové _ (viz dopřesnění a rozsah)</t>
  </si>
  <si>
    <t>-977724726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</si>
  <si>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Datové rozvody areálové_x000d_
Přes demolovaný objekt vede datová síť k objektu TRN. Po dobu výstavby bude objekt napojen na metropolitní síť._x000d_
Před zahájením bouracích prací budou datové rozvody před a za objektem rozpojeny a připraveny na budoucí napojení do nového objektu._x000d_
- provizorní napojení TRN od MU Jičín přes metropolitní sít. (750,- Kč/měsíc)_x000d_
            - pro trvalé řešení před a za „A“ rozpojit datovou sít, následně propojit    _x000d_
            - projekt „vstup a lékárna“ řeší novou trasu od POO-A pro datové a metalické kabely _x000d_
            před nový „A“_x000d_
_x000d_
</t>
  </si>
  <si>
    <t>45</t>
  </si>
  <si>
    <t>076103R18</t>
  </si>
  <si>
    <t>Odpojení _ Zásobování teplem _ (viz dopřesnění a rozsah)</t>
  </si>
  <si>
    <t>38138608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</si>
  <si>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Zásobování teplem_x000d_
SO 01 je napojen na stávající areálové rozvody v potrubním kanále. Odpojení bude provedeno v kanále s možností budoucího připojení. _x000d_
</t>
  </si>
  <si>
    <t>VRN9</t>
  </si>
  <si>
    <t>Ostatní náklady</t>
  </si>
  <si>
    <t>46</t>
  </si>
  <si>
    <t>090001000</t>
  </si>
  <si>
    <t>1458509660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</si>
  <si>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 + kompletní ochrana dle podmínek jednotlivých správců sítí_x000d_
Zpětné protokolární předání všech inženýrských sítí jednotlivým správcům vč. uvedení dotčených ploch do bezvadného stavu._x000d_
----------------------------------------------------------------------------_x000d_
-ostatní, jinde neuvedené, náklady potřebné k provedení a předání díla objednateli _ dle PD a TZ</t>
  </si>
  <si>
    <t>47</t>
  </si>
  <si>
    <t>094103000</t>
  </si>
  <si>
    <t>Náklady na plánované vyklizení objektu</t>
  </si>
  <si>
    <t>-1651960731</t>
  </si>
  <si>
    <t>Kompletní vyklizení objektů (SO 01+SO 02) :</t>
  </si>
  <si>
    <t>-vnitřní vybavení + vnitřní mobiliář</t>
  </si>
  <si>
    <t>-rozvody / koncové prvky / zařízení _ technika prostředí staveb</t>
  </si>
  <si>
    <t>-kompletní přesuny a likvidace dle zákona o odpadech (skládkovné)</t>
  </si>
  <si>
    <t>1,0</t>
  </si>
  <si>
    <t xml:space="preserve">SO 01 - Budova A _ demoliční a bourací práce </t>
  </si>
  <si>
    <t>981011414</t>
  </si>
  <si>
    <t>Demolice budov zděných na MC nebo z betonu podíl konstrukcí do 25 % postupným rozebíráním</t>
  </si>
  <si>
    <t>-83619288</t>
  </si>
  <si>
    <t>Poznámka k položce:_x000d_
JEDNOTKOVÁ CENA OBSAHUJE DEMOLICI/BP KOMPLETNÍ STAVBY_DLE ROZSAHU PD A TZ</t>
  </si>
  <si>
    <t>"OP objektu viz PZ" 16847,0*0,05</t>
  </si>
  <si>
    <t>981013414</t>
  </si>
  <si>
    <t>Demolice budov zděných na MC nebo z betonu podíl konstrukcí do 25 % těžkou mechanizací</t>
  </si>
  <si>
    <t>-113696725</t>
  </si>
  <si>
    <t>"OP objektu viz PZ" 16847,0*0,95</t>
  </si>
  <si>
    <t>997006551</t>
  </si>
  <si>
    <t>Hrubé urovnání suti na skládce bez zhutnění</t>
  </si>
  <si>
    <t>-1209245091</t>
  </si>
  <si>
    <t>1030529955</t>
  </si>
  <si>
    <t>-1510913371</t>
  </si>
  <si>
    <t>-445269136</t>
  </si>
  <si>
    <t>7918,09*20 'Přepočtené koeficientem množství</t>
  </si>
  <si>
    <t>997321611</t>
  </si>
  <si>
    <t>Nakládání nebo překládání suti a vybouraných hmot</t>
  </si>
  <si>
    <t>-1537961139</t>
  </si>
  <si>
    <t>998750R01</t>
  </si>
  <si>
    <t xml:space="preserve">Příplatek za bourání/demontáže, manipulaci, přesuny a likvidaci nebezpečných odpadů s azbestem </t>
  </si>
  <si>
    <t>-675888639</t>
  </si>
  <si>
    <t xml:space="preserve">Poznámka k položce:_x000d_
Odpady s obsahem azbestu je nutno odstraňovat (likvidovat) pouze v zařízeních k tomu určených - za podmínek stanovených § 35 a §§ souvisejících zákona č. 185/2001 Sb., o odpadech, ve znění pozdějších předpisů, dále § 17a) vyhlášky č. 383/2001 Sb., o podrobnostech nakládání s odpady, v platném znění, a vyhlášky č. 294/2005 Sb., o podmínkách ukládání odpadů na skládky a jejich využití na povrchu terénu a změně vyhlášky č. 383/2001 Sb., o podrobnostech nakládání s odpady. Včetně kompletní dokumentace - dle zákona o odpadech_x000d_
--------------------------------------------------------------------------------------------------------------------------------------------------------------_x000d_
_x000d_
</t>
  </si>
  <si>
    <t xml:space="preserve">SO 02 - Objekt ČOV _ demoliční a bourací práce </t>
  </si>
  <si>
    <t>981011416</t>
  </si>
  <si>
    <t>Demolice budov zděných na MC nebo z betonu podíl konstrukcí do 35 % postupným rozebíráním</t>
  </si>
  <si>
    <t>1861792813</t>
  </si>
  <si>
    <t>"OP objektu viz PZ" 445,0*0,7*0,05</t>
  </si>
  <si>
    <t>981013416</t>
  </si>
  <si>
    <t>Demolice budov zděných na MC nebo z betonu podíl konstrukcí do 35 % těžkou mechanizací</t>
  </si>
  <si>
    <t>1183135556</t>
  </si>
  <si>
    <t>"OP objektu viz PZ" 445,0*0,7*0,95</t>
  </si>
  <si>
    <t>981013716</t>
  </si>
  <si>
    <t>Demolice budov ze železobetonu podíl konstrukcí do 35 % těžkou mechanizací</t>
  </si>
  <si>
    <t>1719461566</t>
  </si>
  <si>
    <t>"OP objektu viz PZ" 445,0*0,3</t>
  </si>
  <si>
    <t>315,95*20 'Přepočtené koeficientem množství</t>
  </si>
  <si>
    <t xml:space="preserve">SO 03 - Zpevněné plochy _ demoliční a bourací práce </t>
  </si>
  <si>
    <t>113106271</t>
  </si>
  <si>
    <t>Rozebrání dlažeb vozovek z betonové dlažby s ložem z kameniva strojně pl přes 50 do 200 m2</t>
  </si>
  <si>
    <t>-2140983539</t>
  </si>
  <si>
    <t>"OP objektu viz PZ" 112,0</t>
  </si>
  <si>
    <t>"příplatek za obruby a související prvky/kce" 0,05*112,0</t>
  </si>
  <si>
    <t>113107223</t>
  </si>
  <si>
    <t>Odstranění podkladu z kameniva tl 300 mm strojně pl přes 200 m2</t>
  </si>
  <si>
    <t>-1065527944</t>
  </si>
  <si>
    <t>113107224</t>
  </si>
  <si>
    <t>Odstranění podkladu z kameniva tl 400 mm strojně pl přes 200 m2</t>
  </si>
  <si>
    <t>-1753352319</t>
  </si>
  <si>
    <t>"OP objektu viz PZ" 230,0</t>
  </si>
  <si>
    <t>"příplatek za obruby a související prvky/kce" 0,05*230,0</t>
  </si>
  <si>
    <t>Mezisoučet</t>
  </si>
  <si>
    <t>"OP objektu viz PZ" 3046,0</t>
  </si>
  <si>
    <t>"příplatek za obruby a související prvky/kce" 0,05*3046,0</t>
  </si>
  <si>
    <t>113107236</t>
  </si>
  <si>
    <t>Odstranění krytu z betonu vyztuženého sítěmi tl 150 mm strojně pl přes 200 m2</t>
  </si>
  <si>
    <t>142886800</t>
  </si>
  <si>
    <t>113107243</t>
  </si>
  <si>
    <t>Odstranění krytu živičného tl 150 mm strojně pl přes 200 m2</t>
  </si>
  <si>
    <t>1474870308</t>
  </si>
  <si>
    <t>111975981</t>
  </si>
  <si>
    <t>"PLOCHA _viz PZ" 440,0</t>
  </si>
  <si>
    <t>162651112</t>
  </si>
  <si>
    <t>Vodorovné přemístění do 5000 m výkopku/sypaniny z horniny třídy těžitelnosti I, skupiny 1 až 3</t>
  </si>
  <si>
    <t>-521038172</t>
  </si>
  <si>
    <t>Poznámka k položce:_x000d_
PŘEMÍSTĚNÍ ORNIČNÍ VRSTVY NA MEZIDEPONII</t>
  </si>
  <si>
    <t>"PLOCHA _viz PZ" 440,0*0,2</t>
  </si>
  <si>
    <t>3171,878*20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</si>
</sst>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33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38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ROUND(AG94,2)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47</v>
      </c>
      <c r="E29" s="49"/>
      <c r="F29" s="33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ROUND(AV94,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ROUND(AW94,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ROUND(BB94,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ROUND(BC94,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5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32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14.4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6"/>
      <c r="BE37" s="40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56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57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0"/>
      <c r="B60" s="41"/>
      <c r="C60" s="42"/>
      <c r="D60" s="66" t="s">
        <v>58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6" t="s">
        <v>59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6" t="s">
        <v>58</v>
      </c>
      <c r="AI60" s="44"/>
      <c r="AJ60" s="44"/>
      <c r="AK60" s="44"/>
      <c r="AL60" s="44"/>
      <c r="AM60" s="66" t="s">
        <v>59</v>
      </c>
      <c r="AN60" s="44"/>
      <c r="AO60" s="44"/>
      <c r="AP60" s="42"/>
      <c r="AQ60" s="42"/>
      <c r="AR60" s="46"/>
      <c r="BE60" s="40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0"/>
      <c r="B64" s="41"/>
      <c r="C64" s="42"/>
      <c r="D64" s="63" t="s">
        <v>60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61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6"/>
      <c r="BE64" s="40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0"/>
      <c r="B75" s="41"/>
      <c r="C75" s="42"/>
      <c r="D75" s="66" t="s">
        <v>58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6" t="s">
        <v>59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6" t="s">
        <v>58</v>
      </c>
      <c r="AI75" s="44"/>
      <c r="AJ75" s="44"/>
      <c r="AK75" s="44"/>
      <c r="AL75" s="44"/>
      <c r="AM75" s="66" t="s">
        <v>59</v>
      </c>
      <c r="AN75" s="44"/>
      <c r="AO75" s="44"/>
      <c r="AP75" s="42"/>
      <c r="AQ75" s="42"/>
      <c r="AR75" s="46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6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6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6"/>
      <c r="BE81" s="40"/>
    </row>
    <row r="82" s="2" customFormat="1" ht="24.96" customHeight="1">
      <c r="A82" s="40"/>
      <c r="B82" s="41"/>
      <c r="C82" s="24" t="s">
        <v>62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6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6"/>
      <c r="BE83" s="40"/>
    </row>
    <row r="84" s="4" customFormat="1" ht="12" customHeight="1">
      <c r="A84" s="4"/>
      <c r="B84" s="72"/>
      <c r="C84" s="33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N20-114_exp2_VR_01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STAVEBNÍ ÚPRAVY Č.P. 511 PRO LABORATOŘE A ONKOLOGII OBLASTNÍ NEMOCNICE JIČÍN a.s.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6"/>
      <c r="BE86" s="40"/>
    </row>
    <row r="87" s="2" customFormat="1" ht="12" customHeight="1">
      <c r="A87" s="40"/>
      <c r="B87" s="41"/>
      <c r="C87" s="33" t="s">
        <v>22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Jičín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3" t="s">
        <v>24</v>
      </c>
      <c r="AJ87" s="42"/>
      <c r="AK87" s="42"/>
      <c r="AL87" s="42"/>
      <c r="AM87" s="81" t="str">
        <f>IF(AN8= "","",AN8)</f>
        <v>11. 6. 2020</v>
      </c>
      <c r="AN87" s="81"/>
      <c r="AO87" s="42"/>
      <c r="AP87" s="42"/>
      <c r="AQ87" s="42"/>
      <c r="AR87" s="46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6"/>
      <c r="BE88" s="40"/>
    </row>
    <row r="89" s="2" customFormat="1" ht="15.15" customHeight="1">
      <c r="A89" s="40"/>
      <c r="B89" s="41"/>
      <c r="C89" s="33" t="s">
        <v>30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KRÁLOVÉHRADECKÝ KRAJ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3" t="s">
        <v>36</v>
      </c>
      <c r="AJ89" s="42"/>
      <c r="AK89" s="42"/>
      <c r="AL89" s="42"/>
      <c r="AM89" s="82" t="str">
        <f>IF(E17="","",E17)</f>
        <v>KANIA a.s.</v>
      </c>
      <c r="AN89" s="73"/>
      <c r="AO89" s="73"/>
      <c r="AP89" s="73"/>
      <c r="AQ89" s="42"/>
      <c r="AR89" s="46"/>
      <c r="AS89" s="83" t="s">
        <v>63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3" t="s">
        <v>34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3" t="s">
        <v>39</v>
      </c>
      <c r="AJ90" s="42"/>
      <c r="AK90" s="42"/>
      <c r="AL90" s="42"/>
      <c r="AM90" s="82" t="str">
        <f>IF(E20="","",E20)</f>
        <v xml:space="preserve"> </v>
      </c>
      <c r="AN90" s="73"/>
      <c r="AO90" s="73"/>
      <c r="AP90" s="73"/>
      <c r="AQ90" s="42"/>
      <c r="AR90" s="46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64</v>
      </c>
      <c r="D92" s="96"/>
      <c r="E92" s="96"/>
      <c r="F92" s="96"/>
      <c r="G92" s="96"/>
      <c r="H92" s="97"/>
      <c r="I92" s="98" t="s">
        <v>65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66</v>
      </c>
      <c r="AH92" s="96"/>
      <c r="AI92" s="96"/>
      <c r="AJ92" s="96"/>
      <c r="AK92" s="96"/>
      <c r="AL92" s="96"/>
      <c r="AM92" s="96"/>
      <c r="AN92" s="98" t="s">
        <v>67</v>
      </c>
      <c r="AO92" s="96"/>
      <c r="AP92" s="100"/>
      <c r="AQ92" s="101" t="s">
        <v>68</v>
      </c>
      <c r="AR92" s="46"/>
      <c r="AS92" s="102" t="s">
        <v>69</v>
      </c>
      <c r="AT92" s="103" t="s">
        <v>70</v>
      </c>
      <c r="AU92" s="103" t="s">
        <v>71</v>
      </c>
      <c r="AV92" s="103" t="s">
        <v>72</v>
      </c>
      <c r="AW92" s="103" t="s">
        <v>73</v>
      </c>
      <c r="AX92" s="103" t="s">
        <v>74</v>
      </c>
      <c r="AY92" s="103" t="s">
        <v>75</v>
      </c>
      <c r="AZ92" s="103" t="s">
        <v>76</v>
      </c>
      <c r="BA92" s="103" t="s">
        <v>77</v>
      </c>
      <c r="BB92" s="103" t="s">
        <v>78</v>
      </c>
      <c r="BC92" s="103" t="s">
        <v>79</v>
      </c>
      <c r="BD92" s="104" t="s">
        <v>80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6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81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82</v>
      </c>
      <c r="BT94" s="119" t="s">
        <v>83</v>
      </c>
      <c r="BU94" s="120" t="s">
        <v>84</v>
      </c>
      <c r="BV94" s="119" t="s">
        <v>85</v>
      </c>
      <c r="BW94" s="119" t="s">
        <v>5</v>
      </c>
      <c r="BX94" s="119" t="s">
        <v>86</v>
      </c>
      <c r="CL94" s="119" t="s">
        <v>19</v>
      </c>
    </row>
    <row r="95" s="7" customFormat="1" ht="16.5" customHeight="1">
      <c r="A95" s="7"/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ROUND(SUM(AG96:AG99),2)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89</v>
      </c>
      <c r="AR95" s="128"/>
      <c r="AS95" s="129">
        <f>ROUND(SUM(AS96:AS99),2)</f>
        <v>0</v>
      </c>
      <c r="AT95" s="130">
        <f>ROUND(SUM(AV95:AW95),2)</f>
        <v>0</v>
      </c>
      <c r="AU95" s="131">
        <f>ROUND(SUM(AU96:AU99),5)</f>
        <v>0</v>
      </c>
      <c r="AV95" s="130">
        <f>ROUND(AZ95*L29,2)</f>
        <v>0</v>
      </c>
      <c r="AW95" s="130">
        <f>ROUND(BA95*L30,2)</f>
        <v>0</v>
      </c>
      <c r="AX95" s="130">
        <f>ROUND(BB95*L29,2)</f>
        <v>0</v>
      </c>
      <c r="AY95" s="130">
        <f>ROUND(BC95*L30,2)</f>
        <v>0</v>
      </c>
      <c r="AZ95" s="130">
        <f>ROUND(SUM(AZ96:AZ99),2)</f>
        <v>0</v>
      </c>
      <c r="BA95" s="130">
        <f>ROUND(SUM(BA96:BA99),2)</f>
        <v>0</v>
      </c>
      <c r="BB95" s="130">
        <f>ROUND(SUM(BB96:BB99),2)</f>
        <v>0</v>
      </c>
      <c r="BC95" s="130">
        <f>ROUND(SUM(BC96:BC99),2)</f>
        <v>0</v>
      </c>
      <c r="BD95" s="132">
        <f>ROUND(SUM(BD96:BD99),2)</f>
        <v>0</v>
      </c>
      <c r="BE95" s="7"/>
      <c r="BS95" s="133" t="s">
        <v>82</v>
      </c>
      <c r="BT95" s="133" t="s">
        <v>90</v>
      </c>
      <c r="BU95" s="133" t="s">
        <v>84</v>
      </c>
      <c r="BV95" s="133" t="s">
        <v>85</v>
      </c>
      <c r="BW95" s="133" t="s">
        <v>91</v>
      </c>
      <c r="BX95" s="133" t="s">
        <v>5</v>
      </c>
      <c r="CL95" s="133" t="s">
        <v>19</v>
      </c>
      <c r="CM95" s="133" t="s">
        <v>92</v>
      </c>
    </row>
    <row r="96" s="4" customFormat="1" ht="16.5" customHeight="1">
      <c r="A96" s="134" t="s">
        <v>93</v>
      </c>
      <c r="B96" s="72"/>
      <c r="C96" s="135"/>
      <c r="D96" s="135"/>
      <c r="E96" s="136" t="s">
        <v>94</v>
      </c>
      <c r="F96" s="136"/>
      <c r="G96" s="136"/>
      <c r="H96" s="136"/>
      <c r="I96" s="136"/>
      <c r="J96" s="135"/>
      <c r="K96" s="136" t="s">
        <v>95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'VON - Vedlejší a ostatní ...'!J32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96</v>
      </c>
      <c r="AR96" s="74"/>
      <c r="AS96" s="139">
        <v>0</v>
      </c>
      <c r="AT96" s="140">
        <f>ROUND(SUM(AV96:AW96),2)</f>
        <v>0</v>
      </c>
      <c r="AU96" s="141">
        <f>'VON - Vedlejší a ostatní ...'!P134</f>
        <v>0</v>
      </c>
      <c r="AV96" s="140">
        <f>'VON - Vedlejší a ostatní ...'!J35</f>
        <v>0</v>
      </c>
      <c r="AW96" s="140">
        <f>'VON - Vedlejší a ostatní ...'!J36</f>
        <v>0</v>
      </c>
      <c r="AX96" s="140">
        <f>'VON - Vedlejší a ostatní ...'!J37</f>
        <v>0</v>
      </c>
      <c r="AY96" s="140">
        <f>'VON - Vedlejší a ostatní ...'!J38</f>
        <v>0</v>
      </c>
      <c r="AZ96" s="140">
        <f>'VON - Vedlejší a ostatní ...'!F35</f>
        <v>0</v>
      </c>
      <c r="BA96" s="140">
        <f>'VON - Vedlejší a ostatní ...'!F36</f>
        <v>0</v>
      </c>
      <c r="BB96" s="140">
        <f>'VON - Vedlejší a ostatní ...'!F37</f>
        <v>0</v>
      </c>
      <c r="BC96" s="140">
        <f>'VON - Vedlejší a ostatní ...'!F38</f>
        <v>0</v>
      </c>
      <c r="BD96" s="142">
        <f>'VON - Vedlejší a ostatní ...'!F39</f>
        <v>0</v>
      </c>
      <c r="BE96" s="4"/>
      <c r="BT96" s="143" t="s">
        <v>92</v>
      </c>
      <c r="BV96" s="143" t="s">
        <v>85</v>
      </c>
      <c r="BW96" s="143" t="s">
        <v>97</v>
      </c>
      <c r="BX96" s="143" t="s">
        <v>91</v>
      </c>
      <c r="CL96" s="143" t="s">
        <v>19</v>
      </c>
    </row>
    <row r="97" s="4" customFormat="1" ht="16.5" customHeight="1">
      <c r="A97" s="134" t="s">
        <v>93</v>
      </c>
      <c r="B97" s="72"/>
      <c r="C97" s="135"/>
      <c r="D97" s="135"/>
      <c r="E97" s="136" t="s">
        <v>98</v>
      </c>
      <c r="F97" s="136"/>
      <c r="G97" s="136"/>
      <c r="H97" s="136"/>
      <c r="I97" s="136"/>
      <c r="J97" s="135"/>
      <c r="K97" s="136" t="s">
        <v>99</v>
      </c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7">
        <f>'SO 01 - Budova A _ demoli...'!J32</f>
        <v>0</v>
      </c>
      <c r="AH97" s="135"/>
      <c r="AI97" s="135"/>
      <c r="AJ97" s="135"/>
      <c r="AK97" s="135"/>
      <c r="AL97" s="135"/>
      <c r="AM97" s="135"/>
      <c r="AN97" s="137">
        <f>SUM(AG97,AT97)</f>
        <v>0</v>
      </c>
      <c r="AO97" s="135"/>
      <c r="AP97" s="135"/>
      <c r="AQ97" s="138" t="s">
        <v>96</v>
      </c>
      <c r="AR97" s="74"/>
      <c r="AS97" s="139">
        <v>0</v>
      </c>
      <c r="AT97" s="140">
        <f>ROUND(SUM(AV97:AW97),2)</f>
        <v>0</v>
      </c>
      <c r="AU97" s="141">
        <f>'SO 01 - Budova A _ demoli...'!P123</f>
        <v>0</v>
      </c>
      <c r="AV97" s="140">
        <f>'SO 01 - Budova A _ demoli...'!J35</f>
        <v>0</v>
      </c>
      <c r="AW97" s="140">
        <f>'SO 01 - Budova A _ demoli...'!J36</f>
        <v>0</v>
      </c>
      <c r="AX97" s="140">
        <f>'SO 01 - Budova A _ demoli...'!J37</f>
        <v>0</v>
      </c>
      <c r="AY97" s="140">
        <f>'SO 01 - Budova A _ demoli...'!J38</f>
        <v>0</v>
      </c>
      <c r="AZ97" s="140">
        <f>'SO 01 - Budova A _ demoli...'!F35</f>
        <v>0</v>
      </c>
      <c r="BA97" s="140">
        <f>'SO 01 - Budova A _ demoli...'!F36</f>
        <v>0</v>
      </c>
      <c r="BB97" s="140">
        <f>'SO 01 - Budova A _ demoli...'!F37</f>
        <v>0</v>
      </c>
      <c r="BC97" s="140">
        <f>'SO 01 - Budova A _ demoli...'!F38</f>
        <v>0</v>
      </c>
      <c r="BD97" s="142">
        <f>'SO 01 - Budova A _ demoli...'!F39</f>
        <v>0</v>
      </c>
      <c r="BE97" s="4"/>
      <c r="BT97" s="143" t="s">
        <v>92</v>
      </c>
      <c r="BV97" s="143" t="s">
        <v>85</v>
      </c>
      <c r="BW97" s="143" t="s">
        <v>100</v>
      </c>
      <c r="BX97" s="143" t="s">
        <v>91</v>
      </c>
      <c r="CL97" s="143" t="s">
        <v>19</v>
      </c>
    </row>
    <row r="98" s="4" customFormat="1" ht="23.25" customHeight="1">
      <c r="A98" s="134" t="s">
        <v>93</v>
      </c>
      <c r="B98" s="72"/>
      <c r="C98" s="135"/>
      <c r="D98" s="135"/>
      <c r="E98" s="136" t="s">
        <v>101</v>
      </c>
      <c r="F98" s="136"/>
      <c r="G98" s="136"/>
      <c r="H98" s="136"/>
      <c r="I98" s="136"/>
      <c r="J98" s="135"/>
      <c r="K98" s="136" t="s">
        <v>102</v>
      </c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7">
        <f>'SO 02 - Objekt ČOV _ demo...'!J32</f>
        <v>0</v>
      </c>
      <c r="AH98" s="135"/>
      <c r="AI98" s="135"/>
      <c r="AJ98" s="135"/>
      <c r="AK98" s="135"/>
      <c r="AL98" s="135"/>
      <c r="AM98" s="135"/>
      <c r="AN98" s="137">
        <f>SUM(AG98,AT98)</f>
        <v>0</v>
      </c>
      <c r="AO98" s="135"/>
      <c r="AP98" s="135"/>
      <c r="AQ98" s="138" t="s">
        <v>96</v>
      </c>
      <c r="AR98" s="74"/>
      <c r="AS98" s="139">
        <v>0</v>
      </c>
      <c r="AT98" s="140">
        <f>ROUND(SUM(AV98:AW98),2)</f>
        <v>0</v>
      </c>
      <c r="AU98" s="141">
        <f>'SO 02 - Objekt ČOV _ demo...'!P123</f>
        <v>0</v>
      </c>
      <c r="AV98" s="140">
        <f>'SO 02 - Objekt ČOV _ demo...'!J35</f>
        <v>0</v>
      </c>
      <c r="AW98" s="140">
        <f>'SO 02 - Objekt ČOV _ demo...'!J36</f>
        <v>0</v>
      </c>
      <c r="AX98" s="140">
        <f>'SO 02 - Objekt ČOV _ demo...'!J37</f>
        <v>0</v>
      </c>
      <c r="AY98" s="140">
        <f>'SO 02 - Objekt ČOV _ demo...'!J38</f>
        <v>0</v>
      </c>
      <c r="AZ98" s="140">
        <f>'SO 02 - Objekt ČOV _ demo...'!F35</f>
        <v>0</v>
      </c>
      <c r="BA98" s="140">
        <f>'SO 02 - Objekt ČOV _ demo...'!F36</f>
        <v>0</v>
      </c>
      <c r="BB98" s="140">
        <f>'SO 02 - Objekt ČOV _ demo...'!F37</f>
        <v>0</v>
      </c>
      <c r="BC98" s="140">
        <f>'SO 02 - Objekt ČOV _ demo...'!F38</f>
        <v>0</v>
      </c>
      <c r="BD98" s="142">
        <f>'SO 02 - Objekt ČOV _ demo...'!F39</f>
        <v>0</v>
      </c>
      <c r="BE98" s="4"/>
      <c r="BT98" s="143" t="s">
        <v>92</v>
      </c>
      <c r="BV98" s="143" t="s">
        <v>85</v>
      </c>
      <c r="BW98" s="143" t="s">
        <v>103</v>
      </c>
      <c r="BX98" s="143" t="s">
        <v>91</v>
      </c>
      <c r="CL98" s="143" t="s">
        <v>19</v>
      </c>
    </row>
    <row r="99" s="4" customFormat="1" ht="23.25" customHeight="1">
      <c r="A99" s="134" t="s">
        <v>93</v>
      </c>
      <c r="B99" s="72"/>
      <c r="C99" s="135"/>
      <c r="D99" s="135"/>
      <c r="E99" s="136" t="s">
        <v>104</v>
      </c>
      <c r="F99" s="136"/>
      <c r="G99" s="136"/>
      <c r="H99" s="136"/>
      <c r="I99" s="136"/>
      <c r="J99" s="135"/>
      <c r="K99" s="136" t="s">
        <v>105</v>
      </c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7">
        <f>'SO 03 - Zpevněné plochy _...'!J32</f>
        <v>0</v>
      </c>
      <c r="AH99" s="135"/>
      <c r="AI99" s="135"/>
      <c r="AJ99" s="135"/>
      <c r="AK99" s="135"/>
      <c r="AL99" s="135"/>
      <c r="AM99" s="135"/>
      <c r="AN99" s="137">
        <f>SUM(AG99,AT99)</f>
        <v>0</v>
      </c>
      <c r="AO99" s="135"/>
      <c r="AP99" s="135"/>
      <c r="AQ99" s="138" t="s">
        <v>96</v>
      </c>
      <c r="AR99" s="74"/>
      <c r="AS99" s="144">
        <v>0</v>
      </c>
      <c r="AT99" s="145">
        <f>ROUND(SUM(AV99:AW99),2)</f>
        <v>0</v>
      </c>
      <c r="AU99" s="146">
        <f>'SO 03 - Zpevněné plochy _...'!P123</f>
        <v>0</v>
      </c>
      <c r="AV99" s="145">
        <f>'SO 03 - Zpevněné plochy _...'!J35</f>
        <v>0</v>
      </c>
      <c r="AW99" s="145">
        <f>'SO 03 - Zpevněné plochy _...'!J36</f>
        <v>0</v>
      </c>
      <c r="AX99" s="145">
        <f>'SO 03 - Zpevněné plochy _...'!J37</f>
        <v>0</v>
      </c>
      <c r="AY99" s="145">
        <f>'SO 03 - Zpevněné plochy _...'!J38</f>
        <v>0</v>
      </c>
      <c r="AZ99" s="145">
        <f>'SO 03 - Zpevněné plochy _...'!F35</f>
        <v>0</v>
      </c>
      <c r="BA99" s="145">
        <f>'SO 03 - Zpevněné plochy _...'!F36</f>
        <v>0</v>
      </c>
      <c r="BB99" s="145">
        <f>'SO 03 - Zpevněné plochy _...'!F37</f>
        <v>0</v>
      </c>
      <c r="BC99" s="145">
        <f>'SO 03 - Zpevněné plochy _...'!F38</f>
        <v>0</v>
      </c>
      <c r="BD99" s="147">
        <f>'SO 03 - Zpevněné plochy _...'!F39</f>
        <v>0</v>
      </c>
      <c r="BE99" s="4"/>
      <c r="BT99" s="143" t="s">
        <v>92</v>
      </c>
      <c r="BV99" s="143" t="s">
        <v>85</v>
      </c>
      <c r="BW99" s="143" t="s">
        <v>106</v>
      </c>
      <c r="BX99" s="143" t="s">
        <v>91</v>
      </c>
      <c r="CL99" s="143" t="s">
        <v>19</v>
      </c>
    </row>
    <row r="100" s="2" customFormat="1" ht="30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6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</row>
    <row r="101" s="2" customFormat="1" ht="6.96" customHeight="1">
      <c r="A101" s="40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46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</row>
  </sheetData>
  <sheetProtection sheet="1" formatColumns="0" formatRows="0" objects="1" scenarios="1" spinCount="100000" saltValue="Y052WIBgej8cVGI6ZzL4+Vk2Nney4ZNm5CCgIIzs4OusrJuWi+ABTI4kcB1steEN3DiDeiLFjZgVsZvdXuEfkQ==" hashValue="Rp/RcMkaOWQCsEcZEHUrymNWE8TMcHLiH3Uuzt2jmFV+jHPrkCod8au9UZCKceXM8akBKbExxSPdWXMjq01u7Q==" algorithmName="SHA-512" password="E78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VON - Vedlejší a ostatní ...'!C2" display="/"/>
    <hyperlink ref="A97" location="'SO 01 - Budova A _ demoli...'!C2" display="/"/>
    <hyperlink ref="A98" location="'SO 02 - Objekt ČOV _ demo...'!C2" display="/"/>
    <hyperlink ref="A99" location="'SO 03 - Zpevněné plochy _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92</v>
      </c>
    </row>
    <row r="4" s="1" customFormat="1" ht="24.96" customHeight="1">
      <c r="B4" s="21"/>
      <c r="D4" s="150" t="s">
        <v>107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STAVEBNÍ ÚPRAVY Č.P. 511 PRO LABORATOŘE A ONKOLOGII OBLASTNÍ NEMOCNICE JIČÍN a.s.</v>
      </c>
      <c r="F7" s="152"/>
      <c r="G7" s="152"/>
      <c r="H7" s="152"/>
      <c r="L7" s="21"/>
    </row>
    <row r="8" s="1" customFormat="1" ht="12" customHeight="1">
      <c r="B8" s="21"/>
      <c r="D8" s="152" t="s">
        <v>108</v>
      </c>
      <c r="L8" s="21"/>
    </row>
    <row r="9" s="2" customFormat="1" ht="16.5" customHeight="1">
      <c r="A9" s="40"/>
      <c r="B9" s="46"/>
      <c r="C9" s="40"/>
      <c r="D9" s="40"/>
      <c r="E9" s="153" t="s">
        <v>109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2" t="s">
        <v>110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4" t="s">
        <v>111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2" t="s">
        <v>18</v>
      </c>
      <c r="E13" s="40"/>
      <c r="F13" s="143" t="s">
        <v>19</v>
      </c>
      <c r="G13" s="40"/>
      <c r="H13" s="40"/>
      <c r="I13" s="152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2" t="s">
        <v>22</v>
      </c>
      <c r="E14" s="40"/>
      <c r="F14" s="143" t="s">
        <v>23</v>
      </c>
      <c r="G14" s="40"/>
      <c r="H14" s="40"/>
      <c r="I14" s="152" t="s">
        <v>24</v>
      </c>
      <c r="J14" s="155" t="str">
        <f>'Rekapitulace stavby'!AN8</f>
        <v>11. 6. 2020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2" t="s">
        <v>30</v>
      </c>
      <c r="E16" s="40"/>
      <c r="F16" s="40"/>
      <c r="G16" s="40"/>
      <c r="H16" s="40"/>
      <c r="I16" s="152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2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2" t="s">
        <v>34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2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2" t="s">
        <v>36</v>
      </c>
      <c r="E22" s="40"/>
      <c r="F22" s="40"/>
      <c r="G22" s="40"/>
      <c r="H22" s="40"/>
      <c r="I22" s="152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2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2" t="s">
        <v>39</v>
      </c>
      <c r="E25" s="40"/>
      <c r="F25" s="40"/>
      <c r="G25" s="40"/>
      <c r="H25" s="40"/>
      <c r="I25" s="152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2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2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6"/>
      <c r="B29" s="157"/>
      <c r="C29" s="156"/>
      <c r="D29" s="156"/>
      <c r="E29" s="158" t="s">
        <v>42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0"/>
      <c r="J31" s="160"/>
      <c r="K31" s="16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43</v>
      </c>
      <c r="E32" s="40"/>
      <c r="F32" s="40"/>
      <c r="G32" s="40"/>
      <c r="H32" s="40"/>
      <c r="I32" s="40"/>
      <c r="J32" s="162">
        <f>ROUND(J134,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0"/>
      <c r="J33" s="160"/>
      <c r="K33" s="16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45</v>
      </c>
      <c r="G34" s="40"/>
      <c r="H34" s="40"/>
      <c r="I34" s="163" t="s">
        <v>44</v>
      </c>
      <c r="J34" s="163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47</v>
      </c>
      <c r="E35" s="152" t="s">
        <v>48</v>
      </c>
      <c r="F35" s="165">
        <f>ROUND((SUM(BE134:BE252)),  2)</f>
        <v>0</v>
      </c>
      <c r="G35" s="40"/>
      <c r="H35" s="40"/>
      <c r="I35" s="166">
        <v>0.20999999999999999</v>
      </c>
      <c r="J35" s="165">
        <f>ROUND(((SUM(BE134:BE252))*I35),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2" t="s">
        <v>49</v>
      </c>
      <c r="F36" s="165">
        <f>ROUND((SUM(BF134:BF252)),  2)</f>
        <v>0</v>
      </c>
      <c r="G36" s="40"/>
      <c r="H36" s="40"/>
      <c r="I36" s="166">
        <v>0.14999999999999999</v>
      </c>
      <c r="J36" s="165">
        <f>ROUND(((SUM(BF134:BF252))*I36),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2" t="s">
        <v>50</v>
      </c>
      <c r="F37" s="165">
        <f>ROUND((SUM(BG134:BG252)),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2" t="s">
        <v>51</v>
      </c>
      <c r="F38" s="165">
        <f>ROUND((SUM(BH134:BH252)),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2" t="s">
        <v>52</v>
      </c>
      <c r="F39" s="165">
        <f>ROUND((SUM(BI134:BI252)),  2)</f>
        <v>0</v>
      </c>
      <c r="G39" s="40"/>
      <c r="H39" s="40"/>
      <c r="I39" s="166">
        <v>0</v>
      </c>
      <c r="J39" s="165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53</v>
      </c>
      <c r="E41" s="169"/>
      <c r="F41" s="169"/>
      <c r="G41" s="170" t="s">
        <v>54</v>
      </c>
      <c r="H41" s="171" t="s">
        <v>55</v>
      </c>
      <c r="I41" s="169"/>
      <c r="J41" s="172">
        <f>SUM(J32:J39)</f>
        <v>0</v>
      </c>
      <c r="K41" s="173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56</v>
      </c>
      <c r="E50" s="175"/>
      <c r="F50" s="175"/>
      <c r="G50" s="174" t="s">
        <v>57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7"/>
      <c r="J61" s="179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4" t="s">
        <v>60</v>
      </c>
      <c r="E65" s="180"/>
      <c r="F65" s="180"/>
      <c r="G65" s="174" t="s">
        <v>61</v>
      </c>
      <c r="H65" s="180"/>
      <c r="I65" s="180"/>
      <c r="J65" s="180"/>
      <c r="K65" s="180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7"/>
      <c r="J76" s="179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112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5" t="str">
        <f>E7</f>
        <v>STAVEBNÍ ÚPRAVY Č.P. 511 PRO LABORATOŘE A ONKOLOGII OBLASTNÍ NEMOCNICE JIČÍN a.s.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5" t="s">
        <v>109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110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VON - Vedlejší a ostatní náklady stavby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 xml:space="preserve">Jičín </v>
      </c>
      <c r="G91" s="42"/>
      <c r="H91" s="42"/>
      <c r="I91" s="33" t="s">
        <v>24</v>
      </c>
      <c r="J91" s="81" t="str">
        <f>IF(J14="","",J14)</f>
        <v>11. 6. 2020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KRÁLOVÉHRADECKÝ KRAJ</v>
      </c>
      <c r="G93" s="42"/>
      <c r="H93" s="42"/>
      <c r="I93" s="33" t="s">
        <v>36</v>
      </c>
      <c r="J93" s="38" t="str">
        <f>E23</f>
        <v>KANIA a.s.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6" t="s">
        <v>113</v>
      </c>
      <c r="D96" s="187"/>
      <c r="E96" s="187"/>
      <c r="F96" s="187"/>
      <c r="G96" s="187"/>
      <c r="H96" s="187"/>
      <c r="I96" s="187"/>
      <c r="J96" s="188" t="s">
        <v>114</v>
      </c>
      <c r="K96" s="187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89" t="s">
        <v>115</v>
      </c>
      <c r="D98" s="42"/>
      <c r="E98" s="42"/>
      <c r="F98" s="42"/>
      <c r="G98" s="42"/>
      <c r="H98" s="42"/>
      <c r="I98" s="42"/>
      <c r="J98" s="112">
        <f>J134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116</v>
      </c>
    </row>
    <row r="99" s="9" customFormat="1" ht="24.96" customHeight="1">
      <c r="A99" s="9"/>
      <c r="B99" s="190"/>
      <c r="C99" s="191"/>
      <c r="D99" s="192" t="s">
        <v>117</v>
      </c>
      <c r="E99" s="193"/>
      <c r="F99" s="193"/>
      <c r="G99" s="193"/>
      <c r="H99" s="193"/>
      <c r="I99" s="193"/>
      <c r="J99" s="194">
        <f>J135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118</v>
      </c>
      <c r="E100" s="198"/>
      <c r="F100" s="198"/>
      <c r="G100" s="198"/>
      <c r="H100" s="198"/>
      <c r="I100" s="198"/>
      <c r="J100" s="199">
        <f>J136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119</v>
      </c>
      <c r="E101" s="198"/>
      <c r="F101" s="198"/>
      <c r="G101" s="198"/>
      <c r="H101" s="198"/>
      <c r="I101" s="198"/>
      <c r="J101" s="199">
        <f>J180</f>
        <v>0</v>
      </c>
      <c r="K101" s="13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5"/>
      <c r="D102" s="197" t="s">
        <v>120</v>
      </c>
      <c r="E102" s="198"/>
      <c r="F102" s="198"/>
      <c r="G102" s="198"/>
      <c r="H102" s="198"/>
      <c r="I102" s="198"/>
      <c r="J102" s="199">
        <f>J185</f>
        <v>0</v>
      </c>
      <c r="K102" s="13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5"/>
      <c r="D103" s="197" t="s">
        <v>121</v>
      </c>
      <c r="E103" s="198"/>
      <c r="F103" s="198"/>
      <c r="G103" s="198"/>
      <c r="H103" s="198"/>
      <c r="I103" s="198"/>
      <c r="J103" s="199">
        <f>J192</f>
        <v>0</v>
      </c>
      <c r="K103" s="13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5"/>
      <c r="D104" s="197" t="s">
        <v>122</v>
      </c>
      <c r="E104" s="198"/>
      <c r="F104" s="198"/>
      <c r="G104" s="198"/>
      <c r="H104" s="198"/>
      <c r="I104" s="198"/>
      <c r="J104" s="199">
        <f>J197</f>
        <v>0</v>
      </c>
      <c r="K104" s="13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5"/>
      <c r="D105" s="197" t="s">
        <v>123</v>
      </c>
      <c r="E105" s="198"/>
      <c r="F105" s="198"/>
      <c r="G105" s="198"/>
      <c r="H105" s="198"/>
      <c r="I105" s="198"/>
      <c r="J105" s="199">
        <f>J204</f>
        <v>0</v>
      </c>
      <c r="K105" s="135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0"/>
      <c r="C106" s="191"/>
      <c r="D106" s="192" t="s">
        <v>124</v>
      </c>
      <c r="E106" s="193"/>
      <c r="F106" s="193"/>
      <c r="G106" s="193"/>
      <c r="H106" s="193"/>
      <c r="I106" s="193"/>
      <c r="J106" s="194">
        <f>J206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6"/>
      <c r="C107" s="135"/>
      <c r="D107" s="197" t="s">
        <v>125</v>
      </c>
      <c r="E107" s="198"/>
      <c r="F107" s="198"/>
      <c r="G107" s="198"/>
      <c r="H107" s="198"/>
      <c r="I107" s="198"/>
      <c r="J107" s="199">
        <f>J207</f>
        <v>0</v>
      </c>
      <c r="K107" s="135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5"/>
      <c r="D108" s="197" t="s">
        <v>126</v>
      </c>
      <c r="E108" s="198"/>
      <c r="F108" s="198"/>
      <c r="G108" s="198"/>
      <c r="H108" s="198"/>
      <c r="I108" s="198"/>
      <c r="J108" s="199">
        <f>J212</f>
        <v>0</v>
      </c>
      <c r="K108" s="135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5"/>
      <c r="D109" s="197" t="s">
        <v>127</v>
      </c>
      <c r="E109" s="198"/>
      <c r="F109" s="198"/>
      <c r="G109" s="198"/>
      <c r="H109" s="198"/>
      <c r="I109" s="198"/>
      <c r="J109" s="199">
        <f>J215</f>
        <v>0</v>
      </c>
      <c r="K109" s="135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5"/>
      <c r="D110" s="197" t="s">
        <v>128</v>
      </c>
      <c r="E110" s="198"/>
      <c r="F110" s="198"/>
      <c r="G110" s="198"/>
      <c r="H110" s="198"/>
      <c r="I110" s="198"/>
      <c r="J110" s="199">
        <f>J222</f>
        <v>0</v>
      </c>
      <c r="K110" s="135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5"/>
      <c r="D111" s="197" t="s">
        <v>129</v>
      </c>
      <c r="E111" s="198"/>
      <c r="F111" s="198"/>
      <c r="G111" s="198"/>
      <c r="H111" s="198"/>
      <c r="I111" s="198"/>
      <c r="J111" s="199">
        <f>J225</f>
        <v>0</v>
      </c>
      <c r="K111" s="135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5"/>
      <c r="D112" s="197" t="s">
        <v>130</v>
      </c>
      <c r="E112" s="198"/>
      <c r="F112" s="198"/>
      <c r="G112" s="198"/>
      <c r="H112" s="198"/>
      <c r="I112" s="198"/>
      <c r="J112" s="199">
        <f>J244</f>
        <v>0</v>
      </c>
      <c r="K112" s="135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40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8" s="2" customFormat="1" ht="6.96" customHeight="1">
      <c r="A118" s="40"/>
      <c r="B118" s="70"/>
      <c r="C118" s="71"/>
      <c r="D118" s="71"/>
      <c r="E118" s="71"/>
      <c r="F118" s="71"/>
      <c r="G118" s="71"/>
      <c r="H118" s="71"/>
      <c r="I118" s="71"/>
      <c r="J118" s="71"/>
      <c r="K118" s="71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24.96" customHeight="1">
      <c r="A119" s="40"/>
      <c r="B119" s="41"/>
      <c r="C119" s="24" t="s">
        <v>131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2" customHeight="1">
      <c r="A121" s="40"/>
      <c r="B121" s="41"/>
      <c r="C121" s="33" t="s">
        <v>16</v>
      </c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6.5" customHeight="1">
      <c r="A122" s="40"/>
      <c r="B122" s="41"/>
      <c r="C122" s="42"/>
      <c r="D122" s="42"/>
      <c r="E122" s="185" t="str">
        <f>E7</f>
        <v>STAVEBNÍ ÚPRAVY Č.P. 511 PRO LABORATOŘE A ONKOLOGII OBLASTNÍ NEMOCNICE JIČÍN a.s.</v>
      </c>
      <c r="F122" s="33"/>
      <c r="G122" s="33"/>
      <c r="H122" s="33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1" customFormat="1" ht="12" customHeight="1">
      <c r="B123" s="22"/>
      <c r="C123" s="33" t="s">
        <v>108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6.5" customHeight="1">
      <c r="A124" s="40"/>
      <c r="B124" s="41"/>
      <c r="C124" s="42"/>
      <c r="D124" s="42"/>
      <c r="E124" s="185" t="s">
        <v>109</v>
      </c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3" t="s">
        <v>110</v>
      </c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6.5" customHeight="1">
      <c r="A126" s="40"/>
      <c r="B126" s="41"/>
      <c r="C126" s="42"/>
      <c r="D126" s="42"/>
      <c r="E126" s="78" t="str">
        <f>E11</f>
        <v>VON - Vedlejší a ostatní náklady stavby</v>
      </c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2" customHeight="1">
      <c r="A128" s="40"/>
      <c r="B128" s="41"/>
      <c r="C128" s="33" t="s">
        <v>22</v>
      </c>
      <c r="D128" s="42"/>
      <c r="E128" s="42"/>
      <c r="F128" s="28" t="str">
        <f>F14</f>
        <v xml:space="preserve">Jičín </v>
      </c>
      <c r="G128" s="42"/>
      <c r="H128" s="42"/>
      <c r="I128" s="33" t="s">
        <v>24</v>
      </c>
      <c r="J128" s="81" t="str">
        <f>IF(J14="","",J14)</f>
        <v>11. 6. 2020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6.96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5.15" customHeight="1">
      <c r="A130" s="40"/>
      <c r="B130" s="41"/>
      <c r="C130" s="33" t="s">
        <v>30</v>
      </c>
      <c r="D130" s="42"/>
      <c r="E130" s="42"/>
      <c r="F130" s="28" t="str">
        <f>E17</f>
        <v>KRÁLOVÉHRADECKÝ KRAJ</v>
      </c>
      <c r="G130" s="42"/>
      <c r="H130" s="42"/>
      <c r="I130" s="33" t="s">
        <v>36</v>
      </c>
      <c r="J130" s="38" t="str">
        <f>E23</f>
        <v>KANIA a.s.</v>
      </c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15.15" customHeight="1">
      <c r="A131" s="40"/>
      <c r="B131" s="41"/>
      <c r="C131" s="33" t="s">
        <v>34</v>
      </c>
      <c r="D131" s="42"/>
      <c r="E131" s="42"/>
      <c r="F131" s="28" t="str">
        <f>IF(E20="","",E20)</f>
        <v>Vyplň údaj</v>
      </c>
      <c r="G131" s="42"/>
      <c r="H131" s="42"/>
      <c r="I131" s="33" t="s">
        <v>39</v>
      </c>
      <c r="J131" s="38" t="str">
        <f>E26</f>
        <v xml:space="preserve"> </v>
      </c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0.32" customHeight="1">
      <c r="A132" s="40"/>
      <c r="B132" s="41"/>
      <c r="C132" s="42"/>
      <c r="D132" s="42"/>
      <c r="E132" s="42"/>
      <c r="F132" s="42"/>
      <c r="G132" s="42"/>
      <c r="H132" s="42"/>
      <c r="I132" s="42"/>
      <c r="J132" s="42"/>
      <c r="K132" s="42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11" customFormat="1" ht="29.28" customHeight="1">
      <c r="A133" s="201"/>
      <c r="B133" s="202"/>
      <c r="C133" s="203" t="s">
        <v>132</v>
      </c>
      <c r="D133" s="204" t="s">
        <v>68</v>
      </c>
      <c r="E133" s="204" t="s">
        <v>64</v>
      </c>
      <c r="F133" s="204" t="s">
        <v>65</v>
      </c>
      <c r="G133" s="204" t="s">
        <v>133</v>
      </c>
      <c r="H133" s="204" t="s">
        <v>134</v>
      </c>
      <c r="I133" s="204" t="s">
        <v>135</v>
      </c>
      <c r="J133" s="204" t="s">
        <v>114</v>
      </c>
      <c r="K133" s="205" t="s">
        <v>136</v>
      </c>
      <c r="L133" s="206"/>
      <c r="M133" s="102" t="s">
        <v>1</v>
      </c>
      <c r="N133" s="103" t="s">
        <v>47</v>
      </c>
      <c r="O133" s="103" t="s">
        <v>137</v>
      </c>
      <c r="P133" s="103" t="s">
        <v>138</v>
      </c>
      <c r="Q133" s="103" t="s">
        <v>139</v>
      </c>
      <c r="R133" s="103" t="s">
        <v>140</v>
      </c>
      <c r="S133" s="103" t="s">
        <v>141</v>
      </c>
      <c r="T133" s="104" t="s">
        <v>142</v>
      </c>
      <c r="U133" s="201"/>
      <c r="V133" s="201"/>
      <c r="W133" s="201"/>
      <c r="X133" s="201"/>
      <c r="Y133" s="201"/>
      <c r="Z133" s="201"/>
      <c r="AA133" s="201"/>
      <c r="AB133" s="201"/>
      <c r="AC133" s="201"/>
      <c r="AD133" s="201"/>
      <c r="AE133" s="201"/>
    </row>
    <row r="134" s="2" customFormat="1" ht="22.8" customHeight="1">
      <c r="A134" s="40"/>
      <c r="B134" s="41"/>
      <c r="C134" s="109" t="s">
        <v>143</v>
      </c>
      <c r="D134" s="42"/>
      <c r="E134" s="42"/>
      <c r="F134" s="42"/>
      <c r="G134" s="42"/>
      <c r="H134" s="42"/>
      <c r="I134" s="42"/>
      <c r="J134" s="207">
        <f>BK134</f>
        <v>0</v>
      </c>
      <c r="K134" s="42"/>
      <c r="L134" s="46"/>
      <c r="M134" s="105"/>
      <c r="N134" s="208"/>
      <c r="O134" s="106"/>
      <c r="P134" s="209">
        <f>P135+P206</f>
        <v>0</v>
      </c>
      <c r="Q134" s="106"/>
      <c r="R134" s="209">
        <f>R135+R206</f>
        <v>286.40572999999995</v>
      </c>
      <c r="S134" s="106"/>
      <c r="T134" s="210">
        <f>T135+T206</f>
        <v>91.349999999999994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82</v>
      </c>
      <c r="AU134" s="18" t="s">
        <v>116</v>
      </c>
      <c r="BK134" s="211">
        <f>BK135+BK206</f>
        <v>0</v>
      </c>
    </row>
    <row r="135" s="12" customFormat="1" ht="25.92" customHeight="1">
      <c r="A135" s="12"/>
      <c r="B135" s="212"/>
      <c r="C135" s="213"/>
      <c r="D135" s="214" t="s">
        <v>82</v>
      </c>
      <c r="E135" s="215" t="s">
        <v>144</v>
      </c>
      <c r="F135" s="215" t="s">
        <v>145</v>
      </c>
      <c r="G135" s="213"/>
      <c r="H135" s="213"/>
      <c r="I135" s="216"/>
      <c r="J135" s="217">
        <f>BK135</f>
        <v>0</v>
      </c>
      <c r="K135" s="213"/>
      <c r="L135" s="218"/>
      <c r="M135" s="219"/>
      <c r="N135" s="220"/>
      <c r="O135" s="220"/>
      <c r="P135" s="221">
        <f>P136+P180+P185+P192+P197+P204</f>
        <v>0</v>
      </c>
      <c r="Q135" s="220"/>
      <c r="R135" s="221">
        <f>R136+R180+R185+R192+R197+R204</f>
        <v>286.40572999999995</v>
      </c>
      <c r="S135" s="220"/>
      <c r="T135" s="222">
        <f>T136+T180+T185+T192+T197+T204</f>
        <v>91.349999999999994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90</v>
      </c>
      <c r="AT135" s="224" t="s">
        <v>82</v>
      </c>
      <c r="AU135" s="224" t="s">
        <v>83</v>
      </c>
      <c r="AY135" s="223" t="s">
        <v>146</v>
      </c>
      <c r="BK135" s="225">
        <f>BK136+BK180+BK185+BK192+BK197+BK204</f>
        <v>0</v>
      </c>
    </row>
    <row r="136" s="12" customFormat="1" ht="22.8" customHeight="1">
      <c r="A136" s="12"/>
      <c r="B136" s="212"/>
      <c r="C136" s="213"/>
      <c r="D136" s="214" t="s">
        <v>82</v>
      </c>
      <c r="E136" s="226" t="s">
        <v>90</v>
      </c>
      <c r="F136" s="226" t="s">
        <v>147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SUM(P137:P179)</f>
        <v>0</v>
      </c>
      <c r="Q136" s="220"/>
      <c r="R136" s="221">
        <f>SUM(R137:R179)</f>
        <v>0.0094500000000000001</v>
      </c>
      <c r="S136" s="220"/>
      <c r="T136" s="222">
        <f>SUM(T137:T179)</f>
        <v>91.349999999999994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90</v>
      </c>
      <c r="AT136" s="224" t="s">
        <v>82</v>
      </c>
      <c r="AU136" s="224" t="s">
        <v>90</v>
      </c>
      <c r="AY136" s="223" t="s">
        <v>146</v>
      </c>
      <c r="BK136" s="225">
        <f>SUM(BK137:BK179)</f>
        <v>0</v>
      </c>
    </row>
    <row r="137" s="2" customFormat="1" ht="16.5" customHeight="1">
      <c r="A137" s="40"/>
      <c r="B137" s="41"/>
      <c r="C137" s="228" t="s">
        <v>90</v>
      </c>
      <c r="D137" s="228" t="s">
        <v>148</v>
      </c>
      <c r="E137" s="229" t="s">
        <v>149</v>
      </c>
      <c r="F137" s="230" t="s">
        <v>150</v>
      </c>
      <c r="G137" s="231" t="s">
        <v>151</v>
      </c>
      <c r="H137" s="232">
        <v>1</v>
      </c>
      <c r="I137" s="233"/>
      <c r="J137" s="234">
        <f>ROUND(I137*H137,2)</f>
        <v>0</v>
      </c>
      <c r="K137" s="230" t="s">
        <v>152</v>
      </c>
      <c r="L137" s="46"/>
      <c r="M137" s="235" t="s">
        <v>1</v>
      </c>
      <c r="N137" s="236" t="s">
        <v>48</v>
      </c>
      <c r="O137" s="93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9" t="s">
        <v>153</v>
      </c>
      <c r="AT137" s="239" t="s">
        <v>148</v>
      </c>
      <c r="AU137" s="239" t="s">
        <v>92</v>
      </c>
      <c r="AY137" s="18" t="s">
        <v>146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90</v>
      </c>
      <c r="BK137" s="240">
        <f>ROUND(I137*H137,2)</f>
        <v>0</v>
      </c>
      <c r="BL137" s="18" t="s">
        <v>153</v>
      </c>
      <c r="BM137" s="239" t="s">
        <v>154</v>
      </c>
    </row>
    <row r="138" s="2" customFormat="1" ht="16.5" customHeight="1">
      <c r="A138" s="40"/>
      <c r="B138" s="41"/>
      <c r="C138" s="228" t="s">
        <v>92</v>
      </c>
      <c r="D138" s="228" t="s">
        <v>148</v>
      </c>
      <c r="E138" s="229" t="s">
        <v>155</v>
      </c>
      <c r="F138" s="230" t="s">
        <v>156</v>
      </c>
      <c r="G138" s="231" t="s">
        <v>151</v>
      </c>
      <c r="H138" s="232">
        <v>1</v>
      </c>
      <c r="I138" s="233"/>
      <c r="J138" s="234">
        <f>ROUND(I138*H138,2)</f>
        <v>0</v>
      </c>
      <c r="K138" s="230" t="s">
        <v>152</v>
      </c>
      <c r="L138" s="46"/>
      <c r="M138" s="235" t="s">
        <v>1</v>
      </c>
      <c r="N138" s="236" t="s">
        <v>48</v>
      </c>
      <c r="O138" s="93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9" t="s">
        <v>153</v>
      </c>
      <c r="AT138" s="239" t="s">
        <v>148</v>
      </c>
      <c r="AU138" s="239" t="s">
        <v>92</v>
      </c>
      <c r="AY138" s="18" t="s">
        <v>146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90</v>
      </c>
      <c r="BK138" s="240">
        <f>ROUND(I138*H138,2)</f>
        <v>0</v>
      </c>
      <c r="BL138" s="18" t="s">
        <v>153</v>
      </c>
      <c r="BM138" s="239" t="s">
        <v>157</v>
      </c>
    </row>
    <row r="139" s="2" customFormat="1" ht="16.5" customHeight="1">
      <c r="A139" s="40"/>
      <c r="B139" s="41"/>
      <c r="C139" s="228" t="s">
        <v>158</v>
      </c>
      <c r="D139" s="228" t="s">
        <v>148</v>
      </c>
      <c r="E139" s="229" t="s">
        <v>159</v>
      </c>
      <c r="F139" s="230" t="s">
        <v>160</v>
      </c>
      <c r="G139" s="231" t="s">
        <v>161</v>
      </c>
      <c r="H139" s="232">
        <v>315</v>
      </c>
      <c r="I139" s="233"/>
      <c r="J139" s="234">
        <f>ROUND(I139*H139,2)</f>
        <v>0</v>
      </c>
      <c r="K139" s="230" t="s">
        <v>152</v>
      </c>
      <c r="L139" s="46"/>
      <c r="M139" s="235" t="s">
        <v>1</v>
      </c>
      <c r="N139" s="236" t="s">
        <v>48</v>
      </c>
      <c r="O139" s="93"/>
      <c r="P139" s="237">
        <f>O139*H139</f>
        <v>0</v>
      </c>
      <c r="Q139" s="237">
        <v>0</v>
      </c>
      <c r="R139" s="237">
        <f>Q139*H139</f>
        <v>0</v>
      </c>
      <c r="S139" s="237">
        <v>0.28999999999999998</v>
      </c>
      <c r="T139" s="238">
        <f>S139*H139</f>
        <v>91.349999999999994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9" t="s">
        <v>153</v>
      </c>
      <c r="AT139" s="239" t="s">
        <v>148</v>
      </c>
      <c r="AU139" s="239" t="s">
        <v>92</v>
      </c>
      <c r="AY139" s="18" t="s">
        <v>146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90</v>
      </c>
      <c r="BK139" s="240">
        <f>ROUND(I139*H139,2)</f>
        <v>0</v>
      </c>
      <c r="BL139" s="18" t="s">
        <v>153</v>
      </c>
      <c r="BM139" s="239" t="s">
        <v>162</v>
      </c>
    </row>
    <row r="140" s="13" customFormat="1">
      <c r="A140" s="13"/>
      <c r="B140" s="241"/>
      <c r="C140" s="242"/>
      <c r="D140" s="243" t="s">
        <v>163</v>
      </c>
      <c r="E140" s="244" t="s">
        <v>1</v>
      </c>
      <c r="F140" s="245" t="s">
        <v>164</v>
      </c>
      <c r="G140" s="242"/>
      <c r="H140" s="246">
        <v>315</v>
      </c>
      <c r="I140" s="247"/>
      <c r="J140" s="242"/>
      <c r="K140" s="242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163</v>
      </c>
      <c r="AU140" s="252" t="s">
        <v>92</v>
      </c>
      <c r="AV140" s="13" t="s">
        <v>92</v>
      </c>
      <c r="AW140" s="13" t="s">
        <v>38</v>
      </c>
      <c r="AX140" s="13" t="s">
        <v>83</v>
      </c>
      <c r="AY140" s="252" t="s">
        <v>146</v>
      </c>
    </row>
    <row r="141" s="14" customFormat="1">
      <c r="A141" s="14"/>
      <c r="B141" s="253"/>
      <c r="C141" s="254"/>
      <c r="D141" s="243" t="s">
        <v>163</v>
      </c>
      <c r="E141" s="255" t="s">
        <v>1</v>
      </c>
      <c r="F141" s="256" t="s">
        <v>165</v>
      </c>
      <c r="G141" s="254"/>
      <c r="H141" s="257">
        <v>315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163</v>
      </c>
      <c r="AU141" s="263" t="s">
        <v>92</v>
      </c>
      <c r="AV141" s="14" t="s">
        <v>153</v>
      </c>
      <c r="AW141" s="14" t="s">
        <v>38</v>
      </c>
      <c r="AX141" s="14" t="s">
        <v>90</v>
      </c>
      <c r="AY141" s="263" t="s">
        <v>146</v>
      </c>
    </row>
    <row r="142" s="2" customFormat="1" ht="16.5" customHeight="1">
      <c r="A142" s="40"/>
      <c r="B142" s="41"/>
      <c r="C142" s="228" t="s">
        <v>153</v>
      </c>
      <c r="D142" s="228" t="s">
        <v>148</v>
      </c>
      <c r="E142" s="229" t="s">
        <v>166</v>
      </c>
      <c r="F142" s="230" t="s">
        <v>167</v>
      </c>
      <c r="G142" s="231" t="s">
        <v>161</v>
      </c>
      <c r="H142" s="232">
        <v>270</v>
      </c>
      <c r="I142" s="233"/>
      <c r="J142" s="234">
        <f>ROUND(I142*H142,2)</f>
        <v>0</v>
      </c>
      <c r="K142" s="230" t="s">
        <v>152</v>
      </c>
      <c r="L142" s="46"/>
      <c r="M142" s="235" t="s">
        <v>1</v>
      </c>
      <c r="N142" s="236" t="s">
        <v>48</v>
      </c>
      <c r="O142" s="93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9" t="s">
        <v>153</v>
      </c>
      <c r="AT142" s="239" t="s">
        <v>148</v>
      </c>
      <c r="AU142" s="239" t="s">
        <v>92</v>
      </c>
      <c r="AY142" s="18" t="s">
        <v>146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90</v>
      </c>
      <c r="BK142" s="240">
        <f>ROUND(I142*H142,2)</f>
        <v>0</v>
      </c>
      <c r="BL142" s="18" t="s">
        <v>153</v>
      </c>
      <c r="BM142" s="239" t="s">
        <v>168</v>
      </c>
    </row>
    <row r="143" s="13" customFormat="1">
      <c r="A143" s="13"/>
      <c r="B143" s="241"/>
      <c r="C143" s="242"/>
      <c r="D143" s="243" t="s">
        <v>163</v>
      </c>
      <c r="E143" s="244" t="s">
        <v>1</v>
      </c>
      <c r="F143" s="245" t="s">
        <v>169</v>
      </c>
      <c r="G143" s="242"/>
      <c r="H143" s="246">
        <v>270</v>
      </c>
      <c r="I143" s="247"/>
      <c r="J143" s="242"/>
      <c r="K143" s="242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163</v>
      </c>
      <c r="AU143" s="252" t="s">
        <v>92</v>
      </c>
      <c r="AV143" s="13" t="s">
        <v>92</v>
      </c>
      <c r="AW143" s="13" t="s">
        <v>38</v>
      </c>
      <c r="AX143" s="13" t="s">
        <v>83</v>
      </c>
      <c r="AY143" s="252" t="s">
        <v>146</v>
      </c>
    </row>
    <row r="144" s="14" customFormat="1">
      <c r="A144" s="14"/>
      <c r="B144" s="253"/>
      <c r="C144" s="254"/>
      <c r="D144" s="243" t="s">
        <v>163</v>
      </c>
      <c r="E144" s="255" t="s">
        <v>1</v>
      </c>
      <c r="F144" s="256" t="s">
        <v>165</v>
      </c>
      <c r="G144" s="254"/>
      <c r="H144" s="257">
        <v>270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163</v>
      </c>
      <c r="AU144" s="263" t="s">
        <v>92</v>
      </c>
      <c r="AV144" s="14" t="s">
        <v>153</v>
      </c>
      <c r="AW144" s="14" t="s">
        <v>38</v>
      </c>
      <c r="AX144" s="14" t="s">
        <v>90</v>
      </c>
      <c r="AY144" s="263" t="s">
        <v>146</v>
      </c>
    </row>
    <row r="145" s="2" customFormat="1" ht="16.5" customHeight="1">
      <c r="A145" s="40"/>
      <c r="B145" s="41"/>
      <c r="C145" s="228" t="s">
        <v>170</v>
      </c>
      <c r="D145" s="228" t="s">
        <v>148</v>
      </c>
      <c r="E145" s="229" t="s">
        <v>171</v>
      </c>
      <c r="F145" s="230" t="s">
        <v>172</v>
      </c>
      <c r="G145" s="231" t="s">
        <v>161</v>
      </c>
      <c r="H145" s="232">
        <v>315</v>
      </c>
      <c r="I145" s="233"/>
      <c r="J145" s="234">
        <f>ROUND(I145*H145,2)</f>
        <v>0</v>
      </c>
      <c r="K145" s="230" t="s">
        <v>152</v>
      </c>
      <c r="L145" s="46"/>
      <c r="M145" s="235" t="s">
        <v>1</v>
      </c>
      <c r="N145" s="236" t="s">
        <v>48</v>
      </c>
      <c r="O145" s="93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9" t="s">
        <v>153</v>
      </c>
      <c r="AT145" s="239" t="s">
        <v>148</v>
      </c>
      <c r="AU145" s="239" t="s">
        <v>92</v>
      </c>
      <c r="AY145" s="18" t="s">
        <v>146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8" t="s">
        <v>90</v>
      </c>
      <c r="BK145" s="240">
        <f>ROUND(I145*H145,2)</f>
        <v>0</v>
      </c>
      <c r="BL145" s="18" t="s">
        <v>153</v>
      </c>
      <c r="BM145" s="239" t="s">
        <v>173</v>
      </c>
    </row>
    <row r="146" s="13" customFormat="1">
      <c r="A146" s="13"/>
      <c r="B146" s="241"/>
      <c r="C146" s="242"/>
      <c r="D146" s="243" t="s">
        <v>163</v>
      </c>
      <c r="E146" s="244" t="s">
        <v>1</v>
      </c>
      <c r="F146" s="245" t="s">
        <v>164</v>
      </c>
      <c r="G146" s="242"/>
      <c r="H146" s="246">
        <v>315</v>
      </c>
      <c r="I146" s="247"/>
      <c r="J146" s="242"/>
      <c r="K146" s="242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163</v>
      </c>
      <c r="AU146" s="252" t="s">
        <v>92</v>
      </c>
      <c r="AV146" s="13" t="s">
        <v>92</v>
      </c>
      <c r="AW146" s="13" t="s">
        <v>38</v>
      </c>
      <c r="AX146" s="13" t="s">
        <v>83</v>
      </c>
      <c r="AY146" s="252" t="s">
        <v>146</v>
      </c>
    </row>
    <row r="147" s="14" customFormat="1">
      <c r="A147" s="14"/>
      <c r="B147" s="253"/>
      <c r="C147" s="254"/>
      <c r="D147" s="243" t="s">
        <v>163</v>
      </c>
      <c r="E147" s="255" t="s">
        <v>1</v>
      </c>
      <c r="F147" s="256" t="s">
        <v>165</v>
      </c>
      <c r="G147" s="254"/>
      <c r="H147" s="257">
        <v>315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163</v>
      </c>
      <c r="AU147" s="263" t="s">
        <v>92</v>
      </c>
      <c r="AV147" s="14" t="s">
        <v>153</v>
      </c>
      <c r="AW147" s="14" t="s">
        <v>38</v>
      </c>
      <c r="AX147" s="14" t="s">
        <v>90</v>
      </c>
      <c r="AY147" s="263" t="s">
        <v>146</v>
      </c>
    </row>
    <row r="148" s="2" customFormat="1" ht="16.5" customHeight="1">
      <c r="A148" s="40"/>
      <c r="B148" s="41"/>
      <c r="C148" s="228" t="s">
        <v>174</v>
      </c>
      <c r="D148" s="228" t="s">
        <v>148</v>
      </c>
      <c r="E148" s="229" t="s">
        <v>175</v>
      </c>
      <c r="F148" s="230" t="s">
        <v>176</v>
      </c>
      <c r="G148" s="231" t="s">
        <v>177</v>
      </c>
      <c r="H148" s="232">
        <v>126</v>
      </c>
      <c r="I148" s="233"/>
      <c r="J148" s="234">
        <f>ROUND(I148*H148,2)</f>
        <v>0</v>
      </c>
      <c r="K148" s="230" t="s">
        <v>152</v>
      </c>
      <c r="L148" s="46"/>
      <c r="M148" s="235" t="s">
        <v>1</v>
      </c>
      <c r="N148" s="236" t="s">
        <v>48</v>
      </c>
      <c r="O148" s="93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9" t="s">
        <v>153</v>
      </c>
      <c r="AT148" s="239" t="s">
        <v>148</v>
      </c>
      <c r="AU148" s="239" t="s">
        <v>92</v>
      </c>
      <c r="AY148" s="18" t="s">
        <v>146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90</v>
      </c>
      <c r="BK148" s="240">
        <f>ROUND(I148*H148,2)</f>
        <v>0</v>
      </c>
      <c r="BL148" s="18" t="s">
        <v>153</v>
      </c>
      <c r="BM148" s="239" t="s">
        <v>178</v>
      </c>
    </row>
    <row r="149" s="2" customFormat="1">
      <c r="A149" s="40"/>
      <c r="B149" s="41"/>
      <c r="C149" s="42"/>
      <c r="D149" s="243" t="s">
        <v>179</v>
      </c>
      <c r="E149" s="42"/>
      <c r="F149" s="264" t="s">
        <v>180</v>
      </c>
      <c r="G149" s="42"/>
      <c r="H149" s="42"/>
      <c r="I149" s="265"/>
      <c r="J149" s="42"/>
      <c r="K149" s="42"/>
      <c r="L149" s="46"/>
      <c r="M149" s="266"/>
      <c r="N149" s="267"/>
      <c r="O149" s="93"/>
      <c r="P149" s="93"/>
      <c r="Q149" s="93"/>
      <c r="R149" s="93"/>
      <c r="S149" s="93"/>
      <c r="T149" s="94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179</v>
      </c>
      <c r="AU149" s="18" t="s">
        <v>92</v>
      </c>
    </row>
    <row r="150" s="13" customFormat="1">
      <c r="A150" s="13"/>
      <c r="B150" s="241"/>
      <c r="C150" s="242"/>
      <c r="D150" s="243" t="s">
        <v>163</v>
      </c>
      <c r="E150" s="244" t="s">
        <v>1</v>
      </c>
      <c r="F150" s="245" t="s">
        <v>181</v>
      </c>
      <c r="G150" s="242"/>
      <c r="H150" s="246">
        <v>63</v>
      </c>
      <c r="I150" s="247"/>
      <c r="J150" s="242"/>
      <c r="K150" s="242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163</v>
      </c>
      <c r="AU150" s="252" t="s">
        <v>92</v>
      </c>
      <c r="AV150" s="13" t="s">
        <v>92</v>
      </c>
      <c r="AW150" s="13" t="s">
        <v>38</v>
      </c>
      <c r="AX150" s="13" t="s">
        <v>83</v>
      </c>
      <c r="AY150" s="252" t="s">
        <v>146</v>
      </c>
    </row>
    <row r="151" s="14" customFormat="1">
      <c r="A151" s="14"/>
      <c r="B151" s="253"/>
      <c r="C151" s="254"/>
      <c r="D151" s="243" t="s">
        <v>163</v>
      </c>
      <c r="E151" s="255" t="s">
        <v>1</v>
      </c>
      <c r="F151" s="256" t="s">
        <v>165</v>
      </c>
      <c r="G151" s="254"/>
      <c r="H151" s="257">
        <v>63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163</v>
      </c>
      <c r="AU151" s="263" t="s">
        <v>92</v>
      </c>
      <c r="AV151" s="14" t="s">
        <v>153</v>
      </c>
      <c r="AW151" s="14" t="s">
        <v>38</v>
      </c>
      <c r="AX151" s="14" t="s">
        <v>90</v>
      </c>
      <c r="AY151" s="263" t="s">
        <v>146</v>
      </c>
    </row>
    <row r="152" s="13" customFormat="1">
      <c r="A152" s="13"/>
      <c r="B152" s="241"/>
      <c r="C152" s="242"/>
      <c r="D152" s="243" t="s">
        <v>163</v>
      </c>
      <c r="E152" s="242"/>
      <c r="F152" s="245" t="s">
        <v>182</v>
      </c>
      <c r="G152" s="242"/>
      <c r="H152" s="246">
        <v>126</v>
      </c>
      <c r="I152" s="247"/>
      <c r="J152" s="242"/>
      <c r="K152" s="242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163</v>
      </c>
      <c r="AU152" s="252" t="s">
        <v>92</v>
      </c>
      <c r="AV152" s="13" t="s">
        <v>92</v>
      </c>
      <c r="AW152" s="13" t="s">
        <v>4</v>
      </c>
      <c r="AX152" s="13" t="s">
        <v>90</v>
      </c>
      <c r="AY152" s="252" t="s">
        <v>146</v>
      </c>
    </row>
    <row r="153" s="2" customFormat="1" ht="16.5" customHeight="1">
      <c r="A153" s="40"/>
      <c r="B153" s="41"/>
      <c r="C153" s="228" t="s">
        <v>183</v>
      </c>
      <c r="D153" s="228" t="s">
        <v>148</v>
      </c>
      <c r="E153" s="229" t="s">
        <v>184</v>
      </c>
      <c r="F153" s="230" t="s">
        <v>185</v>
      </c>
      <c r="G153" s="231" t="s">
        <v>161</v>
      </c>
      <c r="H153" s="232">
        <v>315</v>
      </c>
      <c r="I153" s="233"/>
      <c r="J153" s="234">
        <f>ROUND(I153*H153,2)</f>
        <v>0</v>
      </c>
      <c r="K153" s="230" t="s">
        <v>152</v>
      </c>
      <c r="L153" s="46"/>
      <c r="M153" s="235" t="s">
        <v>1</v>
      </c>
      <c r="N153" s="236" t="s">
        <v>48</v>
      </c>
      <c r="O153" s="93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9" t="s">
        <v>153</v>
      </c>
      <c r="AT153" s="239" t="s">
        <v>148</v>
      </c>
      <c r="AU153" s="239" t="s">
        <v>92</v>
      </c>
      <c r="AY153" s="18" t="s">
        <v>146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90</v>
      </c>
      <c r="BK153" s="240">
        <f>ROUND(I153*H153,2)</f>
        <v>0</v>
      </c>
      <c r="BL153" s="18" t="s">
        <v>153</v>
      </c>
      <c r="BM153" s="239" t="s">
        <v>186</v>
      </c>
    </row>
    <row r="154" s="13" customFormat="1">
      <c r="A154" s="13"/>
      <c r="B154" s="241"/>
      <c r="C154" s="242"/>
      <c r="D154" s="243" t="s">
        <v>163</v>
      </c>
      <c r="E154" s="244" t="s">
        <v>1</v>
      </c>
      <c r="F154" s="245" t="s">
        <v>164</v>
      </c>
      <c r="G154" s="242"/>
      <c r="H154" s="246">
        <v>315</v>
      </c>
      <c r="I154" s="247"/>
      <c r="J154" s="242"/>
      <c r="K154" s="242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163</v>
      </c>
      <c r="AU154" s="252" t="s">
        <v>92</v>
      </c>
      <c r="AV154" s="13" t="s">
        <v>92</v>
      </c>
      <c r="AW154" s="13" t="s">
        <v>38</v>
      </c>
      <c r="AX154" s="13" t="s">
        <v>83</v>
      </c>
      <c r="AY154" s="252" t="s">
        <v>146</v>
      </c>
    </row>
    <row r="155" s="14" customFormat="1">
      <c r="A155" s="14"/>
      <c r="B155" s="253"/>
      <c r="C155" s="254"/>
      <c r="D155" s="243" t="s">
        <v>163</v>
      </c>
      <c r="E155" s="255" t="s">
        <v>1</v>
      </c>
      <c r="F155" s="256" t="s">
        <v>165</v>
      </c>
      <c r="G155" s="254"/>
      <c r="H155" s="257">
        <v>315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163</v>
      </c>
      <c r="AU155" s="263" t="s">
        <v>92</v>
      </c>
      <c r="AV155" s="14" t="s">
        <v>153</v>
      </c>
      <c r="AW155" s="14" t="s">
        <v>38</v>
      </c>
      <c r="AX155" s="14" t="s">
        <v>90</v>
      </c>
      <c r="AY155" s="263" t="s">
        <v>146</v>
      </c>
    </row>
    <row r="156" s="2" customFormat="1" ht="16.5" customHeight="1">
      <c r="A156" s="40"/>
      <c r="B156" s="41"/>
      <c r="C156" s="228" t="s">
        <v>187</v>
      </c>
      <c r="D156" s="228" t="s">
        <v>148</v>
      </c>
      <c r="E156" s="229" t="s">
        <v>188</v>
      </c>
      <c r="F156" s="230" t="s">
        <v>189</v>
      </c>
      <c r="G156" s="231" t="s">
        <v>161</v>
      </c>
      <c r="H156" s="232">
        <v>315</v>
      </c>
      <c r="I156" s="233"/>
      <c r="J156" s="234">
        <f>ROUND(I156*H156,2)</f>
        <v>0</v>
      </c>
      <c r="K156" s="230" t="s">
        <v>152</v>
      </c>
      <c r="L156" s="46"/>
      <c r="M156" s="235" t="s">
        <v>1</v>
      </c>
      <c r="N156" s="236" t="s">
        <v>48</v>
      </c>
      <c r="O156" s="93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9" t="s">
        <v>153</v>
      </c>
      <c r="AT156" s="239" t="s">
        <v>148</v>
      </c>
      <c r="AU156" s="239" t="s">
        <v>92</v>
      </c>
      <c r="AY156" s="18" t="s">
        <v>146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90</v>
      </c>
      <c r="BK156" s="240">
        <f>ROUND(I156*H156,2)</f>
        <v>0</v>
      </c>
      <c r="BL156" s="18" t="s">
        <v>153</v>
      </c>
      <c r="BM156" s="239" t="s">
        <v>190</v>
      </c>
    </row>
    <row r="157" s="13" customFormat="1">
      <c r="A157" s="13"/>
      <c r="B157" s="241"/>
      <c r="C157" s="242"/>
      <c r="D157" s="243" t="s">
        <v>163</v>
      </c>
      <c r="E157" s="244" t="s">
        <v>1</v>
      </c>
      <c r="F157" s="245" t="s">
        <v>164</v>
      </c>
      <c r="G157" s="242"/>
      <c r="H157" s="246">
        <v>315</v>
      </c>
      <c r="I157" s="247"/>
      <c r="J157" s="242"/>
      <c r="K157" s="242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163</v>
      </c>
      <c r="AU157" s="252" t="s">
        <v>92</v>
      </c>
      <c r="AV157" s="13" t="s">
        <v>92</v>
      </c>
      <c r="AW157" s="13" t="s">
        <v>38</v>
      </c>
      <c r="AX157" s="13" t="s">
        <v>83</v>
      </c>
      <c r="AY157" s="252" t="s">
        <v>146</v>
      </c>
    </row>
    <row r="158" s="14" customFormat="1">
      <c r="A158" s="14"/>
      <c r="B158" s="253"/>
      <c r="C158" s="254"/>
      <c r="D158" s="243" t="s">
        <v>163</v>
      </c>
      <c r="E158" s="255" t="s">
        <v>1</v>
      </c>
      <c r="F158" s="256" t="s">
        <v>165</v>
      </c>
      <c r="G158" s="254"/>
      <c r="H158" s="257">
        <v>315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163</v>
      </c>
      <c r="AU158" s="263" t="s">
        <v>92</v>
      </c>
      <c r="AV158" s="14" t="s">
        <v>153</v>
      </c>
      <c r="AW158" s="14" t="s">
        <v>38</v>
      </c>
      <c r="AX158" s="14" t="s">
        <v>90</v>
      </c>
      <c r="AY158" s="263" t="s">
        <v>146</v>
      </c>
    </row>
    <row r="159" s="2" customFormat="1" ht="16.5" customHeight="1">
      <c r="A159" s="40"/>
      <c r="B159" s="41"/>
      <c r="C159" s="268" t="s">
        <v>191</v>
      </c>
      <c r="D159" s="268" t="s">
        <v>192</v>
      </c>
      <c r="E159" s="269" t="s">
        <v>193</v>
      </c>
      <c r="F159" s="270" t="s">
        <v>194</v>
      </c>
      <c r="G159" s="271" t="s">
        <v>195</v>
      </c>
      <c r="H159" s="272">
        <v>9.4499999999999993</v>
      </c>
      <c r="I159" s="273"/>
      <c r="J159" s="274">
        <f>ROUND(I159*H159,2)</f>
        <v>0</v>
      </c>
      <c r="K159" s="270" t="s">
        <v>152</v>
      </c>
      <c r="L159" s="275"/>
      <c r="M159" s="276" t="s">
        <v>1</v>
      </c>
      <c r="N159" s="277" t="s">
        <v>48</v>
      </c>
      <c r="O159" s="93"/>
      <c r="P159" s="237">
        <f>O159*H159</f>
        <v>0</v>
      </c>
      <c r="Q159" s="237">
        <v>0.001</v>
      </c>
      <c r="R159" s="237">
        <f>Q159*H159</f>
        <v>0.0094500000000000001</v>
      </c>
      <c r="S159" s="237">
        <v>0</v>
      </c>
      <c r="T159" s="23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9" t="s">
        <v>187</v>
      </c>
      <c r="AT159" s="239" t="s">
        <v>192</v>
      </c>
      <c r="AU159" s="239" t="s">
        <v>92</v>
      </c>
      <c r="AY159" s="18" t="s">
        <v>146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90</v>
      </c>
      <c r="BK159" s="240">
        <f>ROUND(I159*H159,2)</f>
        <v>0</v>
      </c>
      <c r="BL159" s="18" t="s">
        <v>153</v>
      </c>
      <c r="BM159" s="239" t="s">
        <v>196</v>
      </c>
    </row>
    <row r="160" s="13" customFormat="1">
      <c r="A160" s="13"/>
      <c r="B160" s="241"/>
      <c r="C160" s="242"/>
      <c r="D160" s="243" t="s">
        <v>163</v>
      </c>
      <c r="E160" s="242"/>
      <c r="F160" s="245" t="s">
        <v>197</v>
      </c>
      <c r="G160" s="242"/>
      <c r="H160" s="246">
        <v>9.4499999999999993</v>
      </c>
      <c r="I160" s="247"/>
      <c r="J160" s="242"/>
      <c r="K160" s="242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163</v>
      </c>
      <c r="AU160" s="252" t="s">
        <v>92</v>
      </c>
      <c r="AV160" s="13" t="s">
        <v>92</v>
      </c>
      <c r="AW160" s="13" t="s">
        <v>4</v>
      </c>
      <c r="AX160" s="13" t="s">
        <v>90</v>
      </c>
      <c r="AY160" s="252" t="s">
        <v>146</v>
      </c>
    </row>
    <row r="161" s="2" customFormat="1" ht="16.5" customHeight="1">
      <c r="A161" s="40"/>
      <c r="B161" s="41"/>
      <c r="C161" s="228" t="s">
        <v>198</v>
      </c>
      <c r="D161" s="228" t="s">
        <v>148</v>
      </c>
      <c r="E161" s="229" t="s">
        <v>199</v>
      </c>
      <c r="F161" s="230" t="s">
        <v>200</v>
      </c>
      <c r="G161" s="231" t="s">
        <v>161</v>
      </c>
      <c r="H161" s="232">
        <v>315</v>
      </c>
      <c r="I161" s="233"/>
      <c r="J161" s="234">
        <f>ROUND(I161*H161,2)</f>
        <v>0</v>
      </c>
      <c r="K161" s="230" t="s">
        <v>152</v>
      </c>
      <c r="L161" s="46"/>
      <c r="M161" s="235" t="s">
        <v>1</v>
      </c>
      <c r="N161" s="236" t="s">
        <v>48</v>
      </c>
      <c r="O161" s="93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9" t="s">
        <v>153</v>
      </c>
      <c r="AT161" s="239" t="s">
        <v>148</v>
      </c>
      <c r="AU161" s="239" t="s">
        <v>92</v>
      </c>
      <c r="AY161" s="18" t="s">
        <v>146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90</v>
      </c>
      <c r="BK161" s="240">
        <f>ROUND(I161*H161,2)</f>
        <v>0</v>
      </c>
      <c r="BL161" s="18" t="s">
        <v>153</v>
      </c>
      <c r="BM161" s="239" t="s">
        <v>201</v>
      </c>
    </row>
    <row r="162" s="13" customFormat="1">
      <c r="A162" s="13"/>
      <c r="B162" s="241"/>
      <c r="C162" s="242"/>
      <c r="D162" s="243" t="s">
        <v>163</v>
      </c>
      <c r="E162" s="244" t="s">
        <v>1</v>
      </c>
      <c r="F162" s="245" t="s">
        <v>164</v>
      </c>
      <c r="G162" s="242"/>
      <c r="H162" s="246">
        <v>315</v>
      </c>
      <c r="I162" s="247"/>
      <c r="J162" s="242"/>
      <c r="K162" s="242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163</v>
      </c>
      <c r="AU162" s="252" t="s">
        <v>92</v>
      </c>
      <c r="AV162" s="13" t="s">
        <v>92</v>
      </c>
      <c r="AW162" s="13" t="s">
        <v>38</v>
      </c>
      <c r="AX162" s="13" t="s">
        <v>83</v>
      </c>
      <c r="AY162" s="252" t="s">
        <v>146</v>
      </c>
    </row>
    <row r="163" s="14" customFormat="1">
      <c r="A163" s="14"/>
      <c r="B163" s="253"/>
      <c r="C163" s="254"/>
      <c r="D163" s="243" t="s">
        <v>163</v>
      </c>
      <c r="E163" s="255" t="s">
        <v>1</v>
      </c>
      <c r="F163" s="256" t="s">
        <v>165</v>
      </c>
      <c r="G163" s="254"/>
      <c r="H163" s="257">
        <v>315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163</v>
      </c>
      <c r="AU163" s="263" t="s">
        <v>92</v>
      </c>
      <c r="AV163" s="14" t="s">
        <v>153</v>
      </c>
      <c r="AW163" s="14" t="s">
        <v>38</v>
      </c>
      <c r="AX163" s="14" t="s">
        <v>90</v>
      </c>
      <c r="AY163" s="263" t="s">
        <v>146</v>
      </c>
    </row>
    <row r="164" s="2" customFormat="1" ht="21.75" customHeight="1">
      <c r="A164" s="40"/>
      <c r="B164" s="41"/>
      <c r="C164" s="228" t="s">
        <v>202</v>
      </c>
      <c r="D164" s="228" t="s">
        <v>148</v>
      </c>
      <c r="E164" s="229" t="s">
        <v>203</v>
      </c>
      <c r="F164" s="230" t="s">
        <v>204</v>
      </c>
      <c r="G164" s="231" t="s">
        <v>151</v>
      </c>
      <c r="H164" s="232">
        <v>1</v>
      </c>
      <c r="I164" s="233"/>
      <c r="J164" s="234">
        <f>ROUND(I164*H164,2)</f>
        <v>0</v>
      </c>
      <c r="K164" s="230" t="s">
        <v>205</v>
      </c>
      <c r="L164" s="46"/>
      <c r="M164" s="235" t="s">
        <v>1</v>
      </c>
      <c r="N164" s="236" t="s">
        <v>48</v>
      </c>
      <c r="O164" s="93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9" t="s">
        <v>153</v>
      </c>
      <c r="AT164" s="239" t="s">
        <v>148</v>
      </c>
      <c r="AU164" s="239" t="s">
        <v>92</v>
      </c>
      <c r="AY164" s="18" t="s">
        <v>146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90</v>
      </c>
      <c r="BK164" s="240">
        <f>ROUND(I164*H164,2)</f>
        <v>0</v>
      </c>
      <c r="BL164" s="18" t="s">
        <v>153</v>
      </c>
      <c r="BM164" s="239" t="s">
        <v>206</v>
      </c>
    </row>
    <row r="165" s="2" customFormat="1">
      <c r="A165" s="40"/>
      <c r="B165" s="41"/>
      <c r="C165" s="42"/>
      <c r="D165" s="243" t="s">
        <v>179</v>
      </c>
      <c r="E165" s="42"/>
      <c r="F165" s="264" t="s">
        <v>207</v>
      </c>
      <c r="G165" s="42"/>
      <c r="H165" s="42"/>
      <c r="I165" s="265"/>
      <c r="J165" s="42"/>
      <c r="K165" s="42"/>
      <c r="L165" s="46"/>
      <c r="M165" s="266"/>
      <c r="N165" s="267"/>
      <c r="O165" s="93"/>
      <c r="P165" s="93"/>
      <c r="Q165" s="93"/>
      <c r="R165" s="93"/>
      <c r="S165" s="93"/>
      <c r="T165" s="94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8" t="s">
        <v>179</v>
      </c>
      <c r="AU165" s="18" t="s">
        <v>92</v>
      </c>
    </row>
    <row r="166" s="2" customFormat="1">
      <c r="A166" s="40"/>
      <c r="B166" s="41"/>
      <c r="C166" s="228" t="s">
        <v>208</v>
      </c>
      <c r="D166" s="228" t="s">
        <v>148</v>
      </c>
      <c r="E166" s="229" t="s">
        <v>209</v>
      </c>
      <c r="F166" s="230" t="s">
        <v>210</v>
      </c>
      <c r="G166" s="231" t="s">
        <v>151</v>
      </c>
      <c r="H166" s="232">
        <v>1</v>
      </c>
      <c r="I166" s="233"/>
      <c r="J166" s="234">
        <f>ROUND(I166*H166,2)</f>
        <v>0</v>
      </c>
      <c r="K166" s="230" t="s">
        <v>205</v>
      </c>
      <c r="L166" s="46"/>
      <c r="M166" s="235" t="s">
        <v>1</v>
      </c>
      <c r="N166" s="236" t="s">
        <v>48</v>
      </c>
      <c r="O166" s="93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9" t="s">
        <v>153</v>
      </c>
      <c r="AT166" s="239" t="s">
        <v>148</v>
      </c>
      <c r="AU166" s="239" t="s">
        <v>92</v>
      </c>
      <c r="AY166" s="18" t="s">
        <v>146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90</v>
      </c>
      <c r="BK166" s="240">
        <f>ROUND(I166*H166,2)</f>
        <v>0</v>
      </c>
      <c r="BL166" s="18" t="s">
        <v>153</v>
      </c>
      <c r="BM166" s="239" t="s">
        <v>211</v>
      </c>
    </row>
    <row r="167" s="2" customFormat="1">
      <c r="A167" s="40"/>
      <c r="B167" s="41"/>
      <c r="C167" s="42"/>
      <c r="D167" s="243" t="s">
        <v>179</v>
      </c>
      <c r="E167" s="42"/>
      <c r="F167" s="264" t="s">
        <v>212</v>
      </c>
      <c r="G167" s="42"/>
      <c r="H167" s="42"/>
      <c r="I167" s="265"/>
      <c r="J167" s="42"/>
      <c r="K167" s="42"/>
      <c r="L167" s="46"/>
      <c r="M167" s="266"/>
      <c r="N167" s="267"/>
      <c r="O167" s="93"/>
      <c r="P167" s="93"/>
      <c r="Q167" s="93"/>
      <c r="R167" s="93"/>
      <c r="S167" s="93"/>
      <c r="T167" s="94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179</v>
      </c>
      <c r="AU167" s="18" t="s">
        <v>92</v>
      </c>
    </row>
    <row r="168" s="2" customFormat="1" ht="16.5" customHeight="1">
      <c r="A168" s="40"/>
      <c r="B168" s="41"/>
      <c r="C168" s="228" t="s">
        <v>213</v>
      </c>
      <c r="D168" s="228" t="s">
        <v>148</v>
      </c>
      <c r="E168" s="229" t="s">
        <v>214</v>
      </c>
      <c r="F168" s="230" t="s">
        <v>215</v>
      </c>
      <c r="G168" s="231" t="s">
        <v>151</v>
      </c>
      <c r="H168" s="232">
        <v>1</v>
      </c>
      <c r="I168" s="233"/>
      <c r="J168" s="234">
        <f>ROUND(I168*H168,2)</f>
        <v>0</v>
      </c>
      <c r="K168" s="230" t="s">
        <v>205</v>
      </c>
      <c r="L168" s="46"/>
      <c r="M168" s="235" t="s">
        <v>1</v>
      </c>
      <c r="N168" s="236" t="s">
        <v>48</v>
      </c>
      <c r="O168" s="93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9" t="s">
        <v>153</v>
      </c>
      <c r="AT168" s="239" t="s">
        <v>148</v>
      </c>
      <c r="AU168" s="239" t="s">
        <v>92</v>
      </c>
      <c r="AY168" s="18" t="s">
        <v>146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90</v>
      </c>
      <c r="BK168" s="240">
        <f>ROUND(I168*H168,2)</f>
        <v>0</v>
      </c>
      <c r="BL168" s="18" t="s">
        <v>153</v>
      </c>
      <c r="BM168" s="239" t="s">
        <v>216</v>
      </c>
    </row>
    <row r="169" s="2" customFormat="1">
      <c r="A169" s="40"/>
      <c r="B169" s="41"/>
      <c r="C169" s="42"/>
      <c r="D169" s="243" t="s">
        <v>179</v>
      </c>
      <c r="E169" s="42"/>
      <c r="F169" s="264" t="s">
        <v>217</v>
      </c>
      <c r="G169" s="42"/>
      <c r="H169" s="42"/>
      <c r="I169" s="265"/>
      <c r="J169" s="42"/>
      <c r="K169" s="42"/>
      <c r="L169" s="46"/>
      <c r="M169" s="266"/>
      <c r="N169" s="267"/>
      <c r="O169" s="93"/>
      <c r="P169" s="93"/>
      <c r="Q169" s="93"/>
      <c r="R169" s="93"/>
      <c r="S169" s="93"/>
      <c r="T169" s="94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179</v>
      </c>
      <c r="AU169" s="18" t="s">
        <v>92</v>
      </c>
    </row>
    <row r="170" s="2" customFormat="1" ht="21.75" customHeight="1">
      <c r="A170" s="40"/>
      <c r="B170" s="41"/>
      <c r="C170" s="228" t="s">
        <v>218</v>
      </c>
      <c r="D170" s="228" t="s">
        <v>148</v>
      </c>
      <c r="E170" s="229" t="s">
        <v>219</v>
      </c>
      <c r="F170" s="230" t="s">
        <v>220</v>
      </c>
      <c r="G170" s="231" t="s">
        <v>151</v>
      </c>
      <c r="H170" s="232">
        <v>1</v>
      </c>
      <c r="I170" s="233"/>
      <c r="J170" s="234">
        <f>ROUND(I170*H170,2)</f>
        <v>0</v>
      </c>
      <c r="K170" s="230" t="s">
        <v>205</v>
      </c>
      <c r="L170" s="46"/>
      <c r="M170" s="235" t="s">
        <v>1</v>
      </c>
      <c r="N170" s="236" t="s">
        <v>48</v>
      </c>
      <c r="O170" s="93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9" t="s">
        <v>153</v>
      </c>
      <c r="AT170" s="239" t="s">
        <v>148</v>
      </c>
      <c r="AU170" s="239" t="s">
        <v>92</v>
      </c>
      <c r="AY170" s="18" t="s">
        <v>146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90</v>
      </c>
      <c r="BK170" s="240">
        <f>ROUND(I170*H170,2)</f>
        <v>0</v>
      </c>
      <c r="BL170" s="18" t="s">
        <v>153</v>
      </c>
      <c r="BM170" s="239" t="s">
        <v>221</v>
      </c>
    </row>
    <row r="171" s="2" customFormat="1">
      <c r="A171" s="40"/>
      <c r="B171" s="41"/>
      <c r="C171" s="42"/>
      <c r="D171" s="243" t="s">
        <v>179</v>
      </c>
      <c r="E171" s="42"/>
      <c r="F171" s="264" t="s">
        <v>222</v>
      </c>
      <c r="G171" s="42"/>
      <c r="H171" s="42"/>
      <c r="I171" s="265"/>
      <c r="J171" s="42"/>
      <c r="K171" s="42"/>
      <c r="L171" s="46"/>
      <c r="M171" s="266"/>
      <c r="N171" s="267"/>
      <c r="O171" s="93"/>
      <c r="P171" s="93"/>
      <c r="Q171" s="93"/>
      <c r="R171" s="93"/>
      <c r="S171" s="93"/>
      <c r="T171" s="94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179</v>
      </c>
      <c r="AU171" s="18" t="s">
        <v>92</v>
      </c>
    </row>
    <row r="172" s="2" customFormat="1" ht="16.5" customHeight="1">
      <c r="A172" s="40"/>
      <c r="B172" s="41"/>
      <c r="C172" s="228" t="s">
        <v>8</v>
      </c>
      <c r="D172" s="228" t="s">
        <v>148</v>
      </c>
      <c r="E172" s="229" t="s">
        <v>223</v>
      </c>
      <c r="F172" s="230" t="s">
        <v>224</v>
      </c>
      <c r="G172" s="231" t="s">
        <v>151</v>
      </c>
      <c r="H172" s="232">
        <v>1</v>
      </c>
      <c r="I172" s="233"/>
      <c r="J172" s="234">
        <f>ROUND(I172*H172,2)</f>
        <v>0</v>
      </c>
      <c r="K172" s="230" t="s">
        <v>205</v>
      </c>
      <c r="L172" s="46"/>
      <c r="M172" s="235" t="s">
        <v>1</v>
      </c>
      <c r="N172" s="236" t="s">
        <v>48</v>
      </c>
      <c r="O172" s="93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39" t="s">
        <v>153</v>
      </c>
      <c r="AT172" s="239" t="s">
        <v>148</v>
      </c>
      <c r="AU172" s="239" t="s">
        <v>92</v>
      </c>
      <c r="AY172" s="18" t="s">
        <v>146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8" t="s">
        <v>90</v>
      </c>
      <c r="BK172" s="240">
        <f>ROUND(I172*H172,2)</f>
        <v>0</v>
      </c>
      <c r="BL172" s="18" t="s">
        <v>153</v>
      </c>
      <c r="BM172" s="239" t="s">
        <v>225</v>
      </c>
    </row>
    <row r="173" s="2" customFormat="1">
      <c r="A173" s="40"/>
      <c r="B173" s="41"/>
      <c r="C173" s="42"/>
      <c r="D173" s="243" t="s">
        <v>179</v>
      </c>
      <c r="E173" s="42"/>
      <c r="F173" s="264" t="s">
        <v>226</v>
      </c>
      <c r="G173" s="42"/>
      <c r="H173" s="42"/>
      <c r="I173" s="265"/>
      <c r="J173" s="42"/>
      <c r="K173" s="42"/>
      <c r="L173" s="46"/>
      <c r="M173" s="266"/>
      <c r="N173" s="267"/>
      <c r="O173" s="93"/>
      <c r="P173" s="93"/>
      <c r="Q173" s="93"/>
      <c r="R173" s="93"/>
      <c r="S173" s="93"/>
      <c r="T173" s="94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179</v>
      </c>
      <c r="AU173" s="18" t="s">
        <v>92</v>
      </c>
    </row>
    <row r="174" s="2" customFormat="1" ht="16.5" customHeight="1">
      <c r="A174" s="40"/>
      <c r="B174" s="41"/>
      <c r="C174" s="228" t="s">
        <v>227</v>
      </c>
      <c r="D174" s="228" t="s">
        <v>148</v>
      </c>
      <c r="E174" s="229" t="s">
        <v>228</v>
      </c>
      <c r="F174" s="230" t="s">
        <v>224</v>
      </c>
      <c r="G174" s="231" t="s">
        <v>151</v>
      </c>
      <c r="H174" s="232">
        <v>1</v>
      </c>
      <c r="I174" s="233"/>
      <c r="J174" s="234">
        <f>ROUND(I174*H174,2)</f>
        <v>0</v>
      </c>
      <c r="K174" s="230" t="s">
        <v>205</v>
      </c>
      <c r="L174" s="46"/>
      <c r="M174" s="235" t="s">
        <v>1</v>
      </c>
      <c r="N174" s="236" t="s">
        <v>48</v>
      </c>
      <c r="O174" s="93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9" t="s">
        <v>153</v>
      </c>
      <c r="AT174" s="239" t="s">
        <v>148</v>
      </c>
      <c r="AU174" s="239" t="s">
        <v>92</v>
      </c>
      <c r="AY174" s="18" t="s">
        <v>146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90</v>
      </c>
      <c r="BK174" s="240">
        <f>ROUND(I174*H174,2)</f>
        <v>0</v>
      </c>
      <c r="BL174" s="18" t="s">
        <v>153</v>
      </c>
      <c r="BM174" s="239" t="s">
        <v>229</v>
      </c>
    </row>
    <row r="175" s="2" customFormat="1">
      <c r="A175" s="40"/>
      <c r="B175" s="41"/>
      <c r="C175" s="42"/>
      <c r="D175" s="243" t="s">
        <v>179</v>
      </c>
      <c r="E175" s="42"/>
      <c r="F175" s="264" t="s">
        <v>230</v>
      </c>
      <c r="G175" s="42"/>
      <c r="H175" s="42"/>
      <c r="I175" s="265"/>
      <c r="J175" s="42"/>
      <c r="K175" s="42"/>
      <c r="L175" s="46"/>
      <c r="M175" s="266"/>
      <c r="N175" s="267"/>
      <c r="O175" s="93"/>
      <c r="P175" s="93"/>
      <c r="Q175" s="93"/>
      <c r="R175" s="93"/>
      <c r="S175" s="93"/>
      <c r="T175" s="94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179</v>
      </c>
      <c r="AU175" s="18" t="s">
        <v>92</v>
      </c>
    </row>
    <row r="176" s="2" customFormat="1" ht="16.5" customHeight="1">
      <c r="A176" s="40"/>
      <c r="B176" s="41"/>
      <c r="C176" s="228" t="s">
        <v>231</v>
      </c>
      <c r="D176" s="228" t="s">
        <v>148</v>
      </c>
      <c r="E176" s="229" t="s">
        <v>232</v>
      </c>
      <c r="F176" s="230" t="s">
        <v>233</v>
      </c>
      <c r="G176" s="231" t="s">
        <v>151</v>
      </c>
      <c r="H176" s="232">
        <v>1</v>
      </c>
      <c r="I176" s="233"/>
      <c r="J176" s="234">
        <f>ROUND(I176*H176,2)</f>
        <v>0</v>
      </c>
      <c r="K176" s="230" t="s">
        <v>205</v>
      </c>
      <c r="L176" s="46"/>
      <c r="M176" s="235" t="s">
        <v>1</v>
      </c>
      <c r="N176" s="236" t="s">
        <v>48</v>
      </c>
      <c r="O176" s="93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9" t="s">
        <v>153</v>
      </c>
      <c r="AT176" s="239" t="s">
        <v>148</v>
      </c>
      <c r="AU176" s="239" t="s">
        <v>92</v>
      </c>
      <c r="AY176" s="18" t="s">
        <v>146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90</v>
      </c>
      <c r="BK176" s="240">
        <f>ROUND(I176*H176,2)</f>
        <v>0</v>
      </c>
      <c r="BL176" s="18" t="s">
        <v>153</v>
      </c>
      <c r="BM176" s="239" t="s">
        <v>234</v>
      </c>
    </row>
    <row r="177" s="2" customFormat="1">
      <c r="A177" s="40"/>
      <c r="B177" s="41"/>
      <c r="C177" s="42"/>
      <c r="D177" s="243" t="s">
        <v>179</v>
      </c>
      <c r="E177" s="42"/>
      <c r="F177" s="264" t="s">
        <v>235</v>
      </c>
      <c r="G177" s="42"/>
      <c r="H177" s="42"/>
      <c r="I177" s="265"/>
      <c r="J177" s="42"/>
      <c r="K177" s="42"/>
      <c r="L177" s="46"/>
      <c r="M177" s="266"/>
      <c r="N177" s="267"/>
      <c r="O177" s="93"/>
      <c r="P177" s="93"/>
      <c r="Q177" s="93"/>
      <c r="R177" s="93"/>
      <c r="S177" s="93"/>
      <c r="T177" s="94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179</v>
      </c>
      <c r="AU177" s="18" t="s">
        <v>92</v>
      </c>
    </row>
    <row r="178" s="2" customFormat="1" ht="16.5" customHeight="1">
      <c r="A178" s="40"/>
      <c r="B178" s="41"/>
      <c r="C178" s="228" t="s">
        <v>236</v>
      </c>
      <c r="D178" s="228" t="s">
        <v>148</v>
      </c>
      <c r="E178" s="229" t="s">
        <v>237</v>
      </c>
      <c r="F178" s="230" t="s">
        <v>233</v>
      </c>
      <c r="G178" s="231" t="s">
        <v>151</v>
      </c>
      <c r="H178" s="232">
        <v>1</v>
      </c>
      <c r="I178" s="233"/>
      <c r="J178" s="234">
        <f>ROUND(I178*H178,2)</f>
        <v>0</v>
      </c>
      <c r="K178" s="230" t="s">
        <v>205</v>
      </c>
      <c r="L178" s="46"/>
      <c r="M178" s="235" t="s">
        <v>1</v>
      </c>
      <c r="N178" s="236" t="s">
        <v>48</v>
      </c>
      <c r="O178" s="93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9" t="s">
        <v>153</v>
      </c>
      <c r="AT178" s="239" t="s">
        <v>148</v>
      </c>
      <c r="AU178" s="239" t="s">
        <v>92</v>
      </c>
      <c r="AY178" s="18" t="s">
        <v>146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90</v>
      </c>
      <c r="BK178" s="240">
        <f>ROUND(I178*H178,2)</f>
        <v>0</v>
      </c>
      <c r="BL178" s="18" t="s">
        <v>153</v>
      </c>
      <c r="BM178" s="239" t="s">
        <v>238</v>
      </c>
    </row>
    <row r="179" s="2" customFormat="1">
      <c r="A179" s="40"/>
      <c r="B179" s="41"/>
      <c r="C179" s="42"/>
      <c r="D179" s="243" t="s">
        <v>179</v>
      </c>
      <c r="E179" s="42"/>
      <c r="F179" s="264" t="s">
        <v>239</v>
      </c>
      <c r="G179" s="42"/>
      <c r="H179" s="42"/>
      <c r="I179" s="265"/>
      <c r="J179" s="42"/>
      <c r="K179" s="42"/>
      <c r="L179" s="46"/>
      <c r="M179" s="266"/>
      <c r="N179" s="267"/>
      <c r="O179" s="93"/>
      <c r="P179" s="93"/>
      <c r="Q179" s="93"/>
      <c r="R179" s="93"/>
      <c r="S179" s="93"/>
      <c r="T179" s="94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179</v>
      </c>
      <c r="AU179" s="18" t="s">
        <v>92</v>
      </c>
    </row>
    <row r="180" s="12" customFormat="1" ht="22.8" customHeight="1">
      <c r="A180" s="12"/>
      <c r="B180" s="212"/>
      <c r="C180" s="213"/>
      <c r="D180" s="214" t="s">
        <v>82</v>
      </c>
      <c r="E180" s="226" t="s">
        <v>92</v>
      </c>
      <c r="F180" s="226" t="s">
        <v>240</v>
      </c>
      <c r="G180" s="213"/>
      <c r="H180" s="213"/>
      <c r="I180" s="216"/>
      <c r="J180" s="227">
        <f>BK180</f>
        <v>0</v>
      </c>
      <c r="K180" s="213"/>
      <c r="L180" s="218"/>
      <c r="M180" s="219"/>
      <c r="N180" s="220"/>
      <c r="O180" s="220"/>
      <c r="P180" s="221">
        <f>SUM(P181:P184)</f>
        <v>0</v>
      </c>
      <c r="Q180" s="220"/>
      <c r="R180" s="221">
        <f>SUM(R181:R184)</f>
        <v>172.25999999999999</v>
      </c>
      <c r="S180" s="220"/>
      <c r="T180" s="222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3" t="s">
        <v>90</v>
      </c>
      <c r="AT180" s="224" t="s">
        <v>82</v>
      </c>
      <c r="AU180" s="224" t="s">
        <v>90</v>
      </c>
      <c r="AY180" s="223" t="s">
        <v>146</v>
      </c>
      <c r="BK180" s="225">
        <f>SUM(BK181:BK184)</f>
        <v>0</v>
      </c>
    </row>
    <row r="181" s="2" customFormat="1" ht="16.5" customHeight="1">
      <c r="A181" s="40"/>
      <c r="B181" s="41"/>
      <c r="C181" s="228" t="s">
        <v>241</v>
      </c>
      <c r="D181" s="228" t="s">
        <v>148</v>
      </c>
      <c r="E181" s="229" t="s">
        <v>242</v>
      </c>
      <c r="F181" s="230" t="s">
        <v>243</v>
      </c>
      <c r="G181" s="231" t="s">
        <v>161</v>
      </c>
      <c r="H181" s="232">
        <v>270</v>
      </c>
      <c r="I181" s="233"/>
      <c r="J181" s="234">
        <f>ROUND(I181*H181,2)</f>
        <v>0</v>
      </c>
      <c r="K181" s="230" t="s">
        <v>152</v>
      </c>
      <c r="L181" s="46"/>
      <c r="M181" s="235" t="s">
        <v>1</v>
      </c>
      <c r="N181" s="236" t="s">
        <v>48</v>
      </c>
      <c r="O181" s="93"/>
      <c r="P181" s="237">
        <f>O181*H181</f>
        <v>0</v>
      </c>
      <c r="Q181" s="237">
        <v>0.108</v>
      </c>
      <c r="R181" s="237">
        <f>Q181*H181</f>
        <v>29.16</v>
      </c>
      <c r="S181" s="237">
        <v>0</v>
      </c>
      <c r="T181" s="23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9" t="s">
        <v>153</v>
      </c>
      <c r="AT181" s="239" t="s">
        <v>148</v>
      </c>
      <c r="AU181" s="239" t="s">
        <v>92</v>
      </c>
      <c r="AY181" s="18" t="s">
        <v>146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8" t="s">
        <v>90</v>
      </c>
      <c r="BK181" s="240">
        <f>ROUND(I181*H181,2)</f>
        <v>0</v>
      </c>
      <c r="BL181" s="18" t="s">
        <v>153</v>
      </c>
      <c r="BM181" s="239" t="s">
        <v>244</v>
      </c>
    </row>
    <row r="182" s="13" customFormat="1">
      <c r="A182" s="13"/>
      <c r="B182" s="241"/>
      <c r="C182" s="242"/>
      <c r="D182" s="243" t="s">
        <v>163</v>
      </c>
      <c r="E182" s="244" t="s">
        <v>1</v>
      </c>
      <c r="F182" s="245" t="s">
        <v>169</v>
      </c>
      <c r="G182" s="242"/>
      <c r="H182" s="246">
        <v>270</v>
      </c>
      <c r="I182" s="247"/>
      <c r="J182" s="242"/>
      <c r="K182" s="242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163</v>
      </c>
      <c r="AU182" s="252" t="s">
        <v>92</v>
      </c>
      <c r="AV182" s="13" t="s">
        <v>92</v>
      </c>
      <c r="AW182" s="13" t="s">
        <v>38</v>
      </c>
      <c r="AX182" s="13" t="s">
        <v>83</v>
      </c>
      <c r="AY182" s="252" t="s">
        <v>146</v>
      </c>
    </row>
    <row r="183" s="14" customFormat="1">
      <c r="A183" s="14"/>
      <c r="B183" s="253"/>
      <c r="C183" s="254"/>
      <c r="D183" s="243" t="s">
        <v>163</v>
      </c>
      <c r="E183" s="255" t="s">
        <v>1</v>
      </c>
      <c r="F183" s="256" t="s">
        <v>165</v>
      </c>
      <c r="G183" s="254"/>
      <c r="H183" s="257">
        <v>270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163</v>
      </c>
      <c r="AU183" s="263" t="s">
        <v>92</v>
      </c>
      <c r="AV183" s="14" t="s">
        <v>153</v>
      </c>
      <c r="AW183" s="14" t="s">
        <v>38</v>
      </c>
      <c r="AX183" s="14" t="s">
        <v>90</v>
      </c>
      <c r="AY183" s="263" t="s">
        <v>146</v>
      </c>
    </row>
    <row r="184" s="2" customFormat="1" ht="16.5" customHeight="1">
      <c r="A184" s="40"/>
      <c r="B184" s="41"/>
      <c r="C184" s="268" t="s">
        <v>245</v>
      </c>
      <c r="D184" s="268" t="s">
        <v>192</v>
      </c>
      <c r="E184" s="269" t="s">
        <v>246</v>
      </c>
      <c r="F184" s="270" t="s">
        <v>247</v>
      </c>
      <c r="G184" s="271" t="s">
        <v>151</v>
      </c>
      <c r="H184" s="272">
        <v>75</v>
      </c>
      <c r="I184" s="273"/>
      <c r="J184" s="274">
        <f>ROUND(I184*H184,2)</f>
        <v>0</v>
      </c>
      <c r="K184" s="270" t="s">
        <v>152</v>
      </c>
      <c r="L184" s="275"/>
      <c r="M184" s="276" t="s">
        <v>1</v>
      </c>
      <c r="N184" s="277" t="s">
        <v>48</v>
      </c>
      <c r="O184" s="93"/>
      <c r="P184" s="237">
        <f>O184*H184</f>
        <v>0</v>
      </c>
      <c r="Q184" s="237">
        <v>1.9079999999999999</v>
      </c>
      <c r="R184" s="237">
        <f>Q184*H184</f>
        <v>143.09999999999999</v>
      </c>
      <c r="S184" s="237">
        <v>0</v>
      </c>
      <c r="T184" s="23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39" t="s">
        <v>187</v>
      </c>
      <c r="AT184" s="239" t="s">
        <v>192</v>
      </c>
      <c r="AU184" s="239" t="s">
        <v>92</v>
      </c>
      <c r="AY184" s="18" t="s">
        <v>146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90</v>
      </c>
      <c r="BK184" s="240">
        <f>ROUND(I184*H184,2)</f>
        <v>0</v>
      </c>
      <c r="BL184" s="18" t="s">
        <v>153</v>
      </c>
      <c r="BM184" s="239" t="s">
        <v>248</v>
      </c>
    </row>
    <row r="185" s="12" customFormat="1" ht="22.8" customHeight="1">
      <c r="A185" s="12"/>
      <c r="B185" s="212"/>
      <c r="C185" s="213"/>
      <c r="D185" s="214" t="s">
        <v>82</v>
      </c>
      <c r="E185" s="226" t="s">
        <v>170</v>
      </c>
      <c r="F185" s="226" t="s">
        <v>249</v>
      </c>
      <c r="G185" s="213"/>
      <c r="H185" s="213"/>
      <c r="I185" s="216"/>
      <c r="J185" s="227">
        <f>BK185</f>
        <v>0</v>
      </c>
      <c r="K185" s="213"/>
      <c r="L185" s="218"/>
      <c r="M185" s="219"/>
      <c r="N185" s="220"/>
      <c r="O185" s="220"/>
      <c r="P185" s="221">
        <f>SUM(P186:P191)</f>
        <v>0</v>
      </c>
      <c r="Q185" s="220"/>
      <c r="R185" s="221">
        <f>SUM(R186:R191)</f>
        <v>108.67500000000001</v>
      </c>
      <c r="S185" s="220"/>
      <c r="T185" s="222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3" t="s">
        <v>90</v>
      </c>
      <c r="AT185" s="224" t="s">
        <v>82</v>
      </c>
      <c r="AU185" s="224" t="s">
        <v>90</v>
      </c>
      <c r="AY185" s="223" t="s">
        <v>146</v>
      </c>
      <c r="BK185" s="225">
        <f>SUM(BK186:BK191)</f>
        <v>0</v>
      </c>
    </row>
    <row r="186" s="2" customFormat="1" ht="16.5" customHeight="1">
      <c r="A186" s="40"/>
      <c r="B186" s="41"/>
      <c r="C186" s="228" t="s">
        <v>7</v>
      </c>
      <c r="D186" s="228" t="s">
        <v>148</v>
      </c>
      <c r="E186" s="229" t="s">
        <v>250</v>
      </c>
      <c r="F186" s="230" t="s">
        <v>251</v>
      </c>
      <c r="G186" s="231" t="s">
        <v>161</v>
      </c>
      <c r="H186" s="232">
        <v>315</v>
      </c>
      <c r="I186" s="233"/>
      <c r="J186" s="234">
        <f>ROUND(I186*H186,2)</f>
        <v>0</v>
      </c>
      <c r="K186" s="230" t="s">
        <v>152</v>
      </c>
      <c r="L186" s="46"/>
      <c r="M186" s="235" t="s">
        <v>1</v>
      </c>
      <c r="N186" s="236" t="s">
        <v>48</v>
      </c>
      <c r="O186" s="93"/>
      <c r="P186" s="237">
        <f>O186*H186</f>
        <v>0</v>
      </c>
      <c r="Q186" s="237">
        <v>0.11500000000000001</v>
      </c>
      <c r="R186" s="237">
        <f>Q186*H186</f>
        <v>36.225000000000001</v>
      </c>
      <c r="S186" s="237">
        <v>0</v>
      </c>
      <c r="T186" s="23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9" t="s">
        <v>153</v>
      </c>
      <c r="AT186" s="239" t="s">
        <v>148</v>
      </c>
      <c r="AU186" s="239" t="s">
        <v>92</v>
      </c>
      <c r="AY186" s="18" t="s">
        <v>146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90</v>
      </c>
      <c r="BK186" s="240">
        <f>ROUND(I186*H186,2)</f>
        <v>0</v>
      </c>
      <c r="BL186" s="18" t="s">
        <v>153</v>
      </c>
      <c r="BM186" s="239" t="s">
        <v>252</v>
      </c>
    </row>
    <row r="187" s="13" customFormat="1">
      <c r="A187" s="13"/>
      <c r="B187" s="241"/>
      <c r="C187" s="242"/>
      <c r="D187" s="243" t="s">
        <v>163</v>
      </c>
      <c r="E187" s="244" t="s">
        <v>1</v>
      </c>
      <c r="F187" s="245" t="s">
        <v>164</v>
      </c>
      <c r="G187" s="242"/>
      <c r="H187" s="246">
        <v>315</v>
      </c>
      <c r="I187" s="247"/>
      <c r="J187" s="242"/>
      <c r="K187" s="242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163</v>
      </c>
      <c r="AU187" s="252" t="s">
        <v>92</v>
      </c>
      <c r="AV187" s="13" t="s">
        <v>92</v>
      </c>
      <c r="AW187" s="13" t="s">
        <v>38</v>
      </c>
      <c r="AX187" s="13" t="s">
        <v>83</v>
      </c>
      <c r="AY187" s="252" t="s">
        <v>146</v>
      </c>
    </row>
    <row r="188" s="14" customFormat="1">
      <c r="A188" s="14"/>
      <c r="B188" s="253"/>
      <c r="C188" s="254"/>
      <c r="D188" s="243" t="s">
        <v>163</v>
      </c>
      <c r="E188" s="255" t="s">
        <v>1</v>
      </c>
      <c r="F188" s="256" t="s">
        <v>165</v>
      </c>
      <c r="G188" s="254"/>
      <c r="H188" s="257">
        <v>315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163</v>
      </c>
      <c r="AU188" s="263" t="s">
        <v>92</v>
      </c>
      <c r="AV188" s="14" t="s">
        <v>153</v>
      </c>
      <c r="AW188" s="14" t="s">
        <v>38</v>
      </c>
      <c r="AX188" s="14" t="s">
        <v>90</v>
      </c>
      <c r="AY188" s="263" t="s">
        <v>146</v>
      </c>
    </row>
    <row r="189" s="2" customFormat="1" ht="16.5" customHeight="1">
      <c r="A189" s="40"/>
      <c r="B189" s="41"/>
      <c r="C189" s="228" t="s">
        <v>253</v>
      </c>
      <c r="D189" s="228" t="s">
        <v>148</v>
      </c>
      <c r="E189" s="229" t="s">
        <v>254</v>
      </c>
      <c r="F189" s="230" t="s">
        <v>255</v>
      </c>
      <c r="G189" s="231" t="s">
        <v>161</v>
      </c>
      <c r="H189" s="232">
        <v>315</v>
      </c>
      <c r="I189" s="233"/>
      <c r="J189" s="234">
        <f>ROUND(I189*H189,2)</f>
        <v>0</v>
      </c>
      <c r="K189" s="230" t="s">
        <v>152</v>
      </c>
      <c r="L189" s="46"/>
      <c r="M189" s="235" t="s">
        <v>1</v>
      </c>
      <c r="N189" s="236" t="s">
        <v>48</v>
      </c>
      <c r="O189" s="93"/>
      <c r="P189" s="237">
        <f>O189*H189</f>
        <v>0</v>
      </c>
      <c r="Q189" s="237">
        <v>0.23000000000000001</v>
      </c>
      <c r="R189" s="237">
        <f>Q189*H189</f>
        <v>72.450000000000003</v>
      </c>
      <c r="S189" s="237">
        <v>0</v>
      </c>
      <c r="T189" s="23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9" t="s">
        <v>153</v>
      </c>
      <c r="AT189" s="239" t="s">
        <v>148</v>
      </c>
      <c r="AU189" s="239" t="s">
        <v>92</v>
      </c>
      <c r="AY189" s="18" t="s">
        <v>146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90</v>
      </c>
      <c r="BK189" s="240">
        <f>ROUND(I189*H189,2)</f>
        <v>0</v>
      </c>
      <c r="BL189" s="18" t="s">
        <v>153</v>
      </c>
      <c r="BM189" s="239" t="s">
        <v>256</v>
      </c>
    </row>
    <row r="190" s="13" customFormat="1">
      <c r="A190" s="13"/>
      <c r="B190" s="241"/>
      <c r="C190" s="242"/>
      <c r="D190" s="243" t="s">
        <v>163</v>
      </c>
      <c r="E190" s="244" t="s">
        <v>1</v>
      </c>
      <c r="F190" s="245" t="s">
        <v>164</v>
      </c>
      <c r="G190" s="242"/>
      <c r="H190" s="246">
        <v>315</v>
      </c>
      <c r="I190" s="247"/>
      <c r="J190" s="242"/>
      <c r="K190" s="242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163</v>
      </c>
      <c r="AU190" s="252" t="s">
        <v>92</v>
      </c>
      <c r="AV190" s="13" t="s">
        <v>92</v>
      </c>
      <c r="AW190" s="13" t="s">
        <v>38</v>
      </c>
      <c r="AX190" s="13" t="s">
        <v>83</v>
      </c>
      <c r="AY190" s="252" t="s">
        <v>146</v>
      </c>
    </row>
    <row r="191" s="14" customFormat="1">
      <c r="A191" s="14"/>
      <c r="B191" s="253"/>
      <c r="C191" s="254"/>
      <c r="D191" s="243" t="s">
        <v>163</v>
      </c>
      <c r="E191" s="255" t="s">
        <v>1</v>
      </c>
      <c r="F191" s="256" t="s">
        <v>165</v>
      </c>
      <c r="G191" s="254"/>
      <c r="H191" s="257">
        <v>315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163</v>
      </c>
      <c r="AU191" s="263" t="s">
        <v>92</v>
      </c>
      <c r="AV191" s="14" t="s">
        <v>153</v>
      </c>
      <c r="AW191" s="14" t="s">
        <v>38</v>
      </c>
      <c r="AX191" s="14" t="s">
        <v>90</v>
      </c>
      <c r="AY191" s="263" t="s">
        <v>146</v>
      </c>
    </row>
    <row r="192" s="12" customFormat="1" ht="22.8" customHeight="1">
      <c r="A192" s="12"/>
      <c r="B192" s="212"/>
      <c r="C192" s="213"/>
      <c r="D192" s="214" t="s">
        <v>82</v>
      </c>
      <c r="E192" s="226" t="s">
        <v>191</v>
      </c>
      <c r="F192" s="226" t="s">
        <v>257</v>
      </c>
      <c r="G192" s="213"/>
      <c r="H192" s="213"/>
      <c r="I192" s="216"/>
      <c r="J192" s="227">
        <f>BK192</f>
        <v>0</v>
      </c>
      <c r="K192" s="213"/>
      <c r="L192" s="218"/>
      <c r="M192" s="219"/>
      <c r="N192" s="220"/>
      <c r="O192" s="220"/>
      <c r="P192" s="221">
        <f>SUM(P193:P196)</f>
        <v>0</v>
      </c>
      <c r="Q192" s="220"/>
      <c r="R192" s="221">
        <f>SUM(R193:R196)</f>
        <v>5.4612800000000004</v>
      </c>
      <c r="S192" s="220"/>
      <c r="T192" s="222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3" t="s">
        <v>90</v>
      </c>
      <c r="AT192" s="224" t="s">
        <v>82</v>
      </c>
      <c r="AU192" s="224" t="s">
        <v>90</v>
      </c>
      <c r="AY192" s="223" t="s">
        <v>146</v>
      </c>
      <c r="BK192" s="225">
        <f>SUM(BK193:BK196)</f>
        <v>0</v>
      </c>
    </row>
    <row r="193" s="2" customFormat="1" ht="16.5" customHeight="1">
      <c r="A193" s="40"/>
      <c r="B193" s="41"/>
      <c r="C193" s="228" t="s">
        <v>258</v>
      </c>
      <c r="D193" s="228" t="s">
        <v>148</v>
      </c>
      <c r="E193" s="229" t="s">
        <v>259</v>
      </c>
      <c r="F193" s="230" t="s">
        <v>260</v>
      </c>
      <c r="G193" s="231" t="s">
        <v>261</v>
      </c>
      <c r="H193" s="232">
        <v>8</v>
      </c>
      <c r="I193" s="233"/>
      <c r="J193" s="234">
        <f>ROUND(I193*H193,2)</f>
        <v>0</v>
      </c>
      <c r="K193" s="230" t="s">
        <v>152</v>
      </c>
      <c r="L193" s="46"/>
      <c r="M193" s="235" t="s">
        <v>1</v>
      </c>
      <c r="N193" s="236" t="s">
        <v>48</v>
      </c>
      <c r="O193" s="93"/>
      <c r="P193" s="237">
        <f>O193*H193</f>
        <v>0</v>
      </c>
      <c r="Q193" s="237">
        <v>0.68266000000000004</v>
      </c>
      <c r="R193" s="237">
        <f>Q193*H193</f>
        <v>5.4612800000000004</v>
      </c>
      <c r="S193" s="237">
        <v>0</v>
      </c>
      <c r="T193" s="23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9" t="s">
        <v>153</v>
      </c>
      <c r="AT193" s="239" t="s">
        <v>148</v>
      </c>
      <c r="AU193" s="239" t="s">
        <v>92</v>
      </c>
      <c r="AY193" s="18" t="s">
        <v>146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90</v>
      </c>
      <c r="BK193" s="240">
        <f>ROUND(I193*H193,2)</f>
        <v>0</v>
      </c>
      <c r="BL193" s="18" t="s">
        <v>153</v>
      </c>
      <c r="BM193" s="239" t="s">
        <v>262</v>
      </c>
    </row>
    <row r="194" s="13" customFormat="1">
      <c r="A194" s="13"/>
      <c r="B194" s="241"/>
      <c r="C194" s="242"/>
      <c r="D194" s="243" t="s">
        <v>163</v>
      </c>
      <c r="E194" s="244" t="s">
        <v>1</v>
      </c>
      <c r="F194" s="245" t="s">
        <v>263</v>
      </c>
      <c r="G194" s="242"/>
      <c r="H194" s="246">
        <v>8</v>
      </c>
      <c r="I194" s="247"/>
      <c r="J194" s="242"/>
      <c r="K194" s="242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163</v>
      </c>
      <c r="AU194" s="252" t="s">
        <v>92</v>
      </c>
      <c r="AV194" s="13" t="s">
        <v>92</v>
      </c>
      <c r="AW194" s="13" t="s">
        <v>38</v>
      </c>
      <c r="AX194" s="13" t="s">
        <v>83</v>
      </c>
      <c r="AY194" s="252" t="s">
        <v>146</v>
      </c>
    </row>
    <row r="195" s="14" customFormat="1">
      <c r="A195" s="14"/>
      <c r="B195" s="253"/>
      <c r="C195" s="254"/>
      <c r="D195" s="243" t="s">
        <v>163</v>
      </c>
      <c r="E195" s="255" t="s">
        <v>1</v>
      </c>
      <c r="F195" s="256" t="s">
        <v>165</v>
      </c>
      <c r="G195" s="254"/>
      <c r="H195" s="257">
        <v>8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3" t="s">
        <v>163</v>
      </c>
      <c r="AU195" s="263" t="s">
        <v>92</v>
      </c>
      <c r="AV195" s="14" t="s">
        <v>153</v>
      </c>
      <c r="AW195" s="14" t="s">
        <v>38</v>
      </c>
      <c r="AX195" s="14" t="s">
        <v>90</v>
      </c>
      <c r="AY195" s="263" t="s">
        <v>146</v>
      </c>
    </row>
    <row r="196" s="2" customFormat="1" ht="16.5" customHeight="1">
      <c r="A196" s="40"/>
      <c r="B196" s="41"/>
      <c r="C196" s="228" t="s">
        <v>264</v>
      </c>
      <c r="D196" s="228" t="s">
        <v>148</v>
      </c>
      <c r="E196" s="229" t="s">
        <v>265</v>
      </c>
      <c r="F196" s="230" t="s">
        <v>266</v>
      </c>
      <c r="G196" s="231" t="s">
        <v>261</v>
      </c>
      <c r="H196" s="232">
        <v>8</v>
      </c>
      <c r="I196" s="233"/>
      <c r="J196" s="234">
        <f>ROUND(I196*H196,2)</f>
        <v>0</v>
      </c>
      <c r="K196" s="230" t="s">
        <v>152</v>
      </c>
      <c r="L196" s="46"/>
      <c r="M196" s="235" t="s">
        <v>1</v>
      </c>
      <c r="N196" s="236" t="s">
        <v>48</v>
      </c>
      <c r="O196" s="93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9" t="s">
        <v>153</v>
      </c>
      <c r="AT196" s="239" t="s">
        <v>148</v>
      </c>
      <c r="AU196" s="239" t="s">
        <v>92</v>
      </c>
      <c r="AY196" s="18" t="s">
        <v>146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8" t="s">
        <v>90</v>
      </c>
      <c r="BK196" s="240">
        <f>ROUND(I196*H196,2)</f>
        <v>0</v>
      </c>
      <c r="BL196" s="18" t="s">
        <v>153</v>
      </c>
      <c r="BM196" s="239" t="s">
        <v>267</v>
      </c>
    </row>
    <row r="197" s="12" customFormat="1" ht="22.8" customHeight="1">
      <c r="A197" s="12"/>
      <c r="B197" s="212"/>
      <c r="C197" s="213"/>
      <c r="D197" s="214" t="s">
        <v>82</v>
      </c>
      <c r="E197" s="226" t="s">
        <v>268</v>
      </c>
      <c r="F197" s="226" t="s">
        <v>269</v>
      </c>
      <c r="G197" s="213"/>
      <c r="H197" s="213"/>
      <c r="I197" s="216"/>
      <c r="J197" s="227">
        <f>BK197</f>
        <v>0</v>
      </c>
      <c r="K197" s="213"/>
      <c r="L197" s="218"/>
      <c r="M197" s="219"/>
      <c r="N197" s="220"/>
      <c r="O197" s="220"/>
      <c r="P197" s="221">
        <f>SUM(P198:P203)</f>
        <v>0</v>
      </c>
      <c r="Q197" s="220"/>
      <c r="R197" s="221">
        <f>SUM(R198:R203)</f>
        <v>0</v>
      </c>
      <c r="S197" s="220"/>
      <c r="T197" s="222">
        <f>SUM(T198:T203)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3" t="s">
        <v>90</v>
      </c>
      <c r="AT197" s="224" t="s">
        <v>82</v>
      </c>
      <c r="AU197" s="224" t="s">
        <v>90</v>
      </c>
      <c r="AY197" s="223" t="s">
        <v>146</v>
      </c>
      <c r="BK197" s="225">
        <f>SUM(BK198:BK203)</f>
        <v>0</v>
      </c>
    </row>
    <row r="198" s="2" customFormat="1" ht="16.5" customHeight="1">
      <c r="A198" s="40"/>
      <c r="B198" s="41"/>
      <c r="C198" s="228" t="s">
        <v>270</v>
      </c>
      <c r="D198" s="228" t="s">
        <v>148</v>
      </c>
      <c r="E198" s="229" t="s">
        <v>271</v>
      </c>
      <c r="F198" s="230" t="s">
        <v>272</v>
      </c>
      <c r="G198" s="231" t="s">
        <v>273</v>
      </c>
      <c r="H198" s="232">
        <v>91.349999999999994</v>
      </c>
      <c r="I198" s="233"/>
      <c r="J198" s="234">
        <f>ROUND(I198*H198,2)</f>
        <v>0</v>
      </c>
      <c r="K198" s="230" t="s">
        <v>205</v>
      </c>
      <c r="L198" s="46"/>
      <c r="M198" s="235" t="s">
        <v>1</v>
      </c>
      <c r="N198" s="236" t="s">
        <v>48</v>
      </c>
      <c r="O198" s="93"/>
      <c r="P198" s="237">
        <f>O198*H198</f>
        <v>0</v>
      </c>
      <c r="Q198" s="237">
        <v>0</v>
      </c>
      <c r="R198" s="237">
        <f>Q198*H198</f>
        <v>0</v>
      </c>
      <c r="S198" s="237">
        <v>0</v>
      </c>
      <c r="T198" s="238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9" t="s">
        <v>153</v>
      </c>
      <c r="AT198" s="239" t="s">
        <v>148</v>
      </c>
      <c r="AU198" s="239" t="s">
        <v>92</v>
      </c>
      <c r="AY198" s="18" t="s">
        <v>146</v>
      </c>
      <c r="BE198" s="240">
        <f>IF(N198="základní",J198,0)</f>
        <v>0</v>
      </c>
      <c r="BF198" s="240">
        <f>IF(N198="snížená",J198,0)</f>
        <v>0</v>
      </c>
      <c r="BG198" s="240">
        <f>IF(N198="zákl. přenesená",J198,0)</f>
        <v>0</v>
      </c>
      <c r="BH198" s="240">
        <f>IF(N198="sníž. přenesená",J198,0)</f>
        <v>0</v>
      </c>
      <c r="BI198" s="240">
        <f>IF(N198="nulová",J198,0)</f>
        <v>0</v>
      </c>
      <c r="BJ198" s="18" t="s">
        <v>90</v>
      </c>
      <c r="BK198" s="240">
        <f>ROUND(I198*H198,2)</f>
        <v>0</v>
      </c>
      <c r="BL198" s="18" t="s">
        <v>153</v>
      </c>
      <c r="BM198" s="239" t="s">
        <v>274</v>
      </c>
    </row>
    <row r="199" s="2" customFormat="1">
      <c r="A199" s="40"/>
      <c r="B199" s="41"/>
      <c r="C199" s="42"/>
      <c r="D199" s="243" t="s">
        <v>179</v>
      </c>
      <c r="E199" s="42"/>
      <c r="F199" s="264" t="s">
        <v>275</v>
      </c>
      <c r="G199" s="42"/>
      <c r="H199" s="42"/>
      <c r="I199" s="265"/>
      <c r="J199" s="42"/>
      <c r="K199" s="42"/>
      <c r="L199" s="46"/>
      <c r="M199" s="266"/>
      <c r="N199" s="267"/>
      <c r="O199" s="93"/>
      <c r="P199" s="93"/>
      <c r="Q199" s="93"/>
      <c r="R199" s="93"/>
      <c r="S199" s="93"/>
      <c r="T199" s="94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179</v>
      </c>
      <c r="AU199" s="18" t="s">
        <v>92</v>
      </c>
    </row>
    <row r="200" s="2" customFormat="1" ht="16.5" customHeight="1">
      <c r="A200" s="40"/>
      <c r="B200" s="41"/>
      <c r="C200" s="228" t="s">
        <v>276</v>
      </c>
      <c r="D200" s="228" t="s">
        <v>148</v>
      </c>
      <c r="E200" s="229" t="s">
        <v>277</v>
      </c>
      <c r="F200" s="230" t="s">
        <v>278</v>
      </c>
      <c r="G200" s="231" t="s">
        <v>1</v>
      </c>
      <c r="H200" s="232">
        <v>0</v>
      </c>
      <c r="I200" s="233"/>
      <c r="J200" s="234">
        <f>ROUND(I200*H200,2)</f>
        <v>0</v>
      </c>
      <c r="K200" s="230" t="s">
        <v>1</v>
      </c>
      <c r="L200" s="46"/>
      <c r="M200" s="235" t="s">
        <v>1</v>
      </c>
      <c r="N200" s="236" t="s">
        <v>48</v>
      </c>
      <c r="O200" s="93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9" t="s">
        <v>153</v>
      </c>
      <c r="AT200" s="239" t="s">
        <v>148</v>
      </c>
      <c r="AU200" s="239" t="s">
        <v>92</v>
      </c>
      <c r="AY200" s="18" t="s">
        <v>146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8" t="s">
        <v>90</v>
      </c>
      <c r="BK200" s="240">
        <f>ROUND(I200*H200,2)</f>
        <v>0</v>
      </c>
      <c r="BL200" s="18" t="s">
        <v>153</v>
      </c>
      <c r="BM200" s="239" t="s">
        <v>279</v>
      </c>
    </row>
    <row r="201" s="2" customFormat="1" ht="16.5" customHeight="1">
      <c r="A201" s="40"/>
      <c r="B201" s="41"/>
      <c r="C201" s="228" t="s">
        <v>280</v>
      </c>
      <c r="D201" s="228" t="s">
        <v>148</v>
      </c>
      <c r="E201" s="229" t="s">
        <v>281</v>
      </c>
      <c r="F201" s="230" t="s">
        <v>282</v>
      </c>
      <c r="G201" s="231" t="s">
        <v>273</v>
      </c>
      <c r="H201" s="232">
        <v>91.349999999999994</v>
      </c>
      <c r="I201" s="233"/>
      <c r="J201" s="234">
        <f>ROUND(I201*H201,2)</f>
        <v>0</v>
      </c>
      <c r="K201" s="230" t="s">
        <v>152</v>
      </c>
      <c r="L201" s="46"/>
      <c r="M201" s="235" t="s">
        <v>1</v>
      </c>
      <c r="N201" s="236" t="s">
        <v>48</v>
      </c>
      <c r="O201" s="93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9" t="s">
        <v>153</v>
      </c>
      <c r="AT201" s="239" t="s">
        <v>148</v>
      </c>
      <c r="AU201" s="239" t="s">
        <v>92</v>
      </c>
      <c r="AY201" s="18" t="s">
        <v>146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8" t="s">
        <v>90</v>
      </c>
      <c r="BK201" s="240">
        <f>ROUND(I201*H201,2)</f>
        <v>0</v>
      </c>
      <c r="BL201" s="18" t="s">
        <v>153</v>
      </c>
      <c r="BM201" s="239" t="s">
        <v>283</v>
      </c>
    </row>
    <row r="202" s="2" customFormat="1" ht="16.5" customHeight="1">
      <c r="A202" s="40"/>
      <c r="B202" s="41"/>
      <c r="C202" s="228" t="s">
        <v>284</v>
      </c>
      <c r="D202" s="228" t="s">
        <v>148</v>
      </c>
      <c r="E202" s="229" t="s">
        <v>285</v>
      </c>
      <c r="F202" s="230" t="s">
        <v>286</v>
      </c>
      <c r="G202" s="231" t="s">
        <v>273</v>
      </c>
      <c r="H202" s="232">
        <v>1827</v>
      </c>
      <c r="I202" s="233"/>
      <c r="J202" s="234">
        <f>ROUND(I202*H202,2)</f>
        <v>0</v>
      </c>
      <c r="K202" s="230" t="s">
        <v>152</v>
      </c>
      <c r="L202" s="46"/>
      <c r="M202" s="235" t="s">
        <v>1</v>
      </c>
      <c r="N202" s="236" t="s">
        <v>48</v>
      </c>
      <c r="O202" s="93"/>
      <c r="P202" s="237">
        <f>O202*H202</f>
        <v>0</v>
      </c>
      <c r="Q202" s="237">
        <v>0</v>
      </c>
      <c r="R202" s="237">
        <f>Q202*H202</f>
        <v>0</v>
      </c>
      <c r="S202" s="237">
        <v>0</v>
      </c>
      <c r="T202" s="23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39" t="s">
        <v>153</v>
      </c>
      <c r="AT202" s="239" t="s">
        <v>148</v>
      </c>
      <c r="AU202" s="239" t="s">
        <v>92</v>
      </c>
      <c r="AY202" s="18" t="s">
        <v>146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8" t="s">
        <v>90</v>
      </c>
      <c r="BK202" s="240">
        <f>ROUND(I202*H202,2)</f>
        <v>0</v>
      </c>
      <c r="BL202" s="18" t="s">
        <v>153</v>
      </c>
      <c r="BM202" s="239" t="s">
        <v>287</v>
      </c>
    </row>
    <row r="203" s="13" customFormat="1">
      <c r="A203" s="13"/>
      <c r="B203" s="241"/>
      <c r="C203" s="242"/>
      <c r="D203" s="243" t="s">
        <v>163</v>
      </c>
      <c r="E203" s="242"/>
      <c r="F203" s="245" t="s">
        <v>288</v>
      </c>
      <c r="G203" s="242"/>
      <c r="H203" s="246">
        <v>1827</v>
      </c>
      <c r="I203" s="247"/>
      <c r="J203" s="242"/>
      <c r="K203" s="242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163</v>
      </c>
      <c r="AU203" s="252" t="s">
        <v>92</v>
      </c>
      <c r="AV203" s="13" t="s">
        <v>92</v>
      </c>
      <c r="AW203" s="13" t="s">
        <v>4</v>
      </c>
      <c r="AX203" s="13" t="s">
        <v>90</v>
      </c>
      <c r="AY203" s="252" t="s">
        <v>146</v>
      </c>
    </row>
    <row r="204" s="12" customFormat="1" ht="22.8" customHeight="1">
      <c r="A204" s="12"/>
      <c r="B204" s="212"/>
      <c r="C204" s="213"/>
      <c r="D204" s="214" t="s">
        <v>82</v>
      </c>
      <c r="E204" s="226" t="s">
        <v>289</v>
      </c>
      <c r="F204" s="226" t="s">
        <v>290</v>
      </c>
      <c r="G204" s="213"/>
      <c r="H204" s="213"/>
      <c r="I204" s="216"/>
      <c r="J204" s="227">
        <f>BK204</f>
        <v>0</v>
      </c>
      <c r="K204" s="213"/>
      <c r="L204" s="218"/>
      <c r="M204" s="219"/>
      <c r="N204" s="220"/>
      <c r="O204" s="220"/>
      <c r="P204" s="221">
        <f>P205</f>
        <v>0</v>
      </c>
      <c r="Q204" s="220"/>
      <c r="R204" s="221">
        <f>R205</f>
        <v>0</v>
      </c>
      <c r="S204" s="220"/>
      <c r="T204" s="222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3" t="s">
        <v>90</v>
      </c>
      <c r="AT204" s="224" t="s">
        <v>82</v>
      </c>
      <c r="AU204" s="224" t="s">
        <v>90</v>
      </c>
      <c r="AY204" s="223" t="s">
        <v>146</v>
      </c>
      <c r="BK204" s="225">
        <f>BK205</f>
        <v>0</v>
      </c>
    </row>
    <row r="205" s="2" customFormat="1" ht="16.5" customHeight="1">
      <c r="A205" s="40"/>
      <c r="B205" s="41"/>
      <c r="C205" s="228" t="s">
        <v>291</v>
      </c>
      <c r="D205" s="228" t="s">
        <v>148</v>
      </c>
      <c r="E205" s="229" t="s">
        <v>292</v>
      </c>
      <c r="F205" s="230" t="s">
        <v>293</v>
      </c>
      <c r="G205" s="231" t="s">
        <v>273</v>
      </c>
      <c r="H205" s="232">
        <v>286.40600000000001</v>
      </c>
      <c r="I205" s="233"/>
      <c r="J205" s="234">
        <f>ROUND(I205*H205,2)</f>
        <v>0</v>
      </c>
      <c r="K205" s="230" t="s">
        <v>152</v>
      </c>
      <c r="L205" s="46"/>
      <c r="M205" s="235" t="s">
        <v>1</v>
      </c>
      <c r="N205" s="236" t="s">
        <v>48</v>
      </c>
      <c r="O205" s="93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9" t="s">
        <v>153</v>
      </c>
      <c r="AT205" s="239" t="s">
        <v>148</v>
      </c>
      <c r="AU205" s="239" t="s">
        <v>92</v>
      </c>
      <c r="AY205" s="18" t="s">
        <v>146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8" t="s">
        <v>90</v>
      </c>
      <c r="BK205" s="240">
        <f>ROUND(I205*H205,2)</f>
        <v>0</v>
      </c>
      <c r="BL205" s="18" t="s">
        <v>153</v>
      </c>
      <c r="BM205" s="239" t="s">
        <v>294</v>
      </c>
    </row>
    <row r="206" s="12" customFormat="1" ht="25.92" customHeight="1">
      <c r="A206" s="12"/>
      <c r="B206" s="212"/>
      <c r="C206" s="213"/>
      <c r="D206" s="214" t="s">
        <v>82</v>
      </c>
      <c r="E206" s="215" t="s">
        <v>295</v>
      </c>
      <c r="F206" s="215" t="s">
        <v>295</v>
      </c>
      <c r="G206" s="213"/>
      <c r="H206" s="213"/>
      <c r="I206" s="216"/>
      <c r="J206" s="217">
        <f>BK206</f>
        <v>0</v>
      </c>
      <c r="K206" s="213"/>
      <c r="L206" s="218"/>
      <c r="M206" s="219"/>
      <c r="N206" s="220"/>
      <c r="O206" s="220"/>
      <c r="P206" s="221">
        <f>P207+P212+P215+P222+P225+P244</f>
        <v>0</v>
      </c>
      <c r="Q206" s="220"/>
      <c r="R206" s="221">
        <f>R207+R212+R215+R222+R225+R244</f>
        <v>0</v>
      </c>
      <c r="S206" s="220"/>
      <c r="T206" s="222">
        <f>T207+T212+T215+T222+T225+T244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3" t="s">
        <v>170</v>
      </c>
      <c r="AT206" s="224" t="s">
        <v>82</v>
      </c>
      <c r="AU206" s="224" t="s">
        <v>83</v>
      </c>
      <c r="AY206" s="223" t="s">
        <v>146</v>
      </c>
      <c r="BK206" s="225">
        <f>BK207+BK212+BK215+BK222+BK225+BK244</f>
        <v>0</v>
      </c>
    </row>
    <row r="207" s="12" customFormat="1" ht="22.8" customHeight="1">
      <c r="A207" s="12"/>
      <c r="B207" s="212"/>
      <c r="C207" s="213"/>
      <c r="D207" s="214" t="s">
        <v>82</v>
      </c>
      <c r="E207" s="226" t="s">
        <v>296</v>
      </c>
      <c r="F207" s="226" t="s">
        <v>297</v>
      </c>
      <c r="G207" s="213"/>
      <c r="H207" s="213"/>
      <c r="I207" s="216"/>
      <c r="J207" s="227">
        <f>BK207</f>
        <v>0</v>
      </c>
      <c r="K207" s="213"/>
      <c r="L207" s="218"/>
      <c r="M207" s="219"/>
      <c r="N207" s="220"/>
      <c r="O207" s="220"/>
      <c r="P207" s="221">
        <f>SUM(P208:P211)</f>
        <v>0</v>
      </c>
      <c r="Q207" s="220"/>
      <c r="R207" s="221">
        <f>SUM(R208:R211)</f>
        <v>0</v>
      </c>
      <c r="S207" s="220"/>
      <c r="T207" s="222">
        <f>SUM(T208:T211)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3" t="s">
        <v>170</v>
      </c>
      <c r="AT207" s="224" t="s">
        <v>82</v>
      </c>
      <c r="AU207" s="224" t="s">
        <v>90</v>
      </c>
      <c r="AY207" s="223" t="s">
        <v>146</v>
      </c>
      <c r="BK207" s="225">
        <f>SUM(BK208:BK211)</f>
        <v>0</v>
      </c>
    </row>
    <row r="208" s="2" customFormat="1" ht="16.5" customHeight="1">
      <c r="A208" s="40"/>
      <c r="B208" s="41"/>
      <c r="C208" s="228" t="s">
        <v>298</v>
      </c>
      <c r="D208" s="228" t="s">
        <v>148</v>
      </c>
      <c r="E208" s="229" t="s">
        <v>299</v>
      </c>
      <c r="F208" s="230" t="s">
        <v>300</v>
      </c>
      <c r="G208" s="231" t="s">
        <v>301</v>
      </c>
      <c r="H208" s="232">
        <v>1</v>
      </c>
      <c r="I208" s="233"/>
      <c r="J208" s="234">
        <f>ROUND(I208*H208,2)</f>
        <v>0</v>
      </c>
      <c r="K208" s="230" t="s">
        <v>152</v>
      </c>
      <c r="L208" s="46"/>
      <c r="M208" s="235" t="s">
        <v>1</v>
      </c>
      <c r="N208" s="236" t="s">
        <v>48</v>
      </c>
      <c r="O208" s="93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9" t="s">
        <v>302</v>
      </c>
      <c r="AT208" s="239" t="s">
        <v>148</v>
      </c>
      <c r="AU208" s="239" t="s">
        <v>92</v>
      </c>
      <c r="AY208" s="18" t="s">
        <v>146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8" t="s">
        <v>90</v>
      </c>
      <c r="BK208" s="240">
        <f>ROUND(I208*H208,2)</f>
        <v>0</v>
      </c>
      <c r="BL208" s="18" t="s">
        <v>302</v>
      </c>
      <c r="BM208" s="239" t="s">
        <v>303</v>
      </c>
    </row>
    <row r="209" s="2" customFormat="1">
      <c r="A209" s="40"/>
      <c r="B209" s="41"/>
      <c r="C209" s="42"/>
      <c r="D209" s="243" t="s">
        <v>179</v>
      </c>
      <c r="E209" s="42"/>
      <c r="F209" s="264" t="s">
        <v>304</v>
      </c>
      <c r="G209" s="42"/>
      <c r="H209" s="42"/>
      <c r="I209" s="265"/>
      <c r="J209" s="42"/>
      <c r="K209" s="42"/>
      <c r="L209" s="46"/>
      <c r="M209" s="266"/>
      <c r="N209" s="267"/>
      <c r="O209" s="93"/>
      <c r="P209" s="93"/>
      <c r="Q209" s="93"/>
      <c r="R209" s="93"/>
      <c r="S209" s="93"/>
      <c r="T209" s="94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179</v>
      </c>
      <c r="AU209" s="18" t="s">
        <v>92</v>
      </c>
    </row>
    <row r="210" s="2" customFormat="1" ht="16.5" customHeight="1">
      <c r="A210" s="40"/>
      <c r="B210" s="41"/>
      <c r="C210" s="228" t="s">
        <v>305</v>
      </c>
      <c r="D210" s="228" t="s">
        <v>148</v>
      </c>
      <c r="E210" s="229" t="s">
        <v>306</v>
      </c>
      <c r="F210" s="230" t="s">
        <v>307</v>
      </c>
      <c r="G210" s="231" t="s">
        <v>301</v>
      </c>
      <c r="H210" s="232">
        <v>1</v>
      </c>
      <c r="I210" s="233"/>
      <c r="J210" s="234">
        <f>ROUND(I210*H210,2)</f>
        <v>0</v>
      </c>
      <c r="K210" s="230" t="s">
        <v>152</v>
      </c>
      <c r="L210" s="46"/>
      <c r="M210" s="235" t="s">
        <v>1</v>
      </c>
      <c r="N210" s="236" t="s">
        <v>48</v>
      </c>
      <c r="O210" s="93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9" t="s">
        <v>302</v>
      </c>
      <c r="AT210" s="239" t="s">
        <v>148</v>
      </c>
      <c r="AU210" s="239" t="s">
        <v>92</v>
      </c>
      <c r="AY210" s="18" t="s">
        <v>146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8" t="s">
        <v>90</v>
      </c>
      <c r="BK210" s="240">
        <f>ROUND(I210*H210,2)</f>
        <v>0</v>
      </c>
      <c r="BL210" s="18" t="s">
        <v>302</v>
      </c>
      <c r="BM210" s="239" t="s">
        <v>308</v>
      </c>
    </row>
    <row r="211" s="2" customFormat="1">
      <c r="A211" s="40"/>
      <c r="B211" s="41"/>
      <c r="C211" s="42"/>
      <c r="D211" s="243" t="s">
        <v>179</v>
      </c>
      <c r="E211" s="42"/>
      <c r="F211" s="264" t="s">
        <v>309</v>
      </c>
      <c r="G211" s="42"/>
      <c r="H211" s="42"/>
      <c r="I211" s="265"/>
      <c r="J211" s="42"/>
      <c r="K211" s="42"/>
      <c r="L211" s="46"/>
      <c r="M211" s="266"/>
      <c r="N211" s="267"/>
      <c r="O211" s="93"/>
      <c r="P211" s="93"/>
      <c r="Q211" s="93"/>
      <c r="R211" s="93"/>
      <c r="S211" s="93"/>
      <c r="T211" s="94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179</v>
      </c>
      <c r="AU211" s="18" t="s">
        <v>92</v>
      </c>
    </row>
    <row r="212" s="12" customFormat="1" ht="22.8" customHeight="1">
      <c r="A212" s="12"/>
      <c r="B212" s="212"/>
      <c r="C212" s="213"/>
      <c r="D212" s="214" t="s">
        <v>82</v>
      </c>
      <c r="E212" s="226" t="s">
        <v>310</v>
      </c>
      <c r="F212" s="226" t="s">
        <v>311</v>
      </c>
      <c r="G212" s="213"/>
      <c r="H212" s="213"/>
      <c r="I212" s="216"/>
      <c r="J212" s="227">
        <f>BK212</f>
        <v>0</v>
      </c>
      <c r="K212" s="213"/>
      <c r="L212" s="218"/>
      <c r="M212" s="219"/>
      <c r="N212" s="220"/>
      <c r="O212" s="220"/>
      <c r="P212" s="221">
        <f>SUM(P213:P214)</f>
        <v>0</v>
      </c>
      <c r="Q212" s="220"/>
      <c r="R212" s="221">
        <f>SUM(R213:R214)</f>
        <v>0</v>
      </c>
      <c r="S212" s="220"/>
      <c r="T212" s="222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3" t="s">
        <v>170</v>
      </c>
      <c r="AT212" s="224" t="s">
        <v>82</v>
      </c>
      <c r="AU212" s="224" t="s">
        <v>90</v>
      </c>
      <c r="AY212" s="223" t="s">
        <v>146</v>
      </c>
      <c r="BK212" s="225">
        <f>SUM(BK213:BK214)</f>
        <v>0</v>
      </c>
    </row>
    <row r="213" s="2" customFormat="1" ht="16.5" customHeight="1">
      <c r="A213" s="40"/>
      <c r="B213" s="41"/>
      <c r="C213" s="228" t="s">
        <v>312</v>
      </c>
      <c r="D213" s="228" t="s">
        <v>148</v>
      </c>
      <c r="E213" s="229" t="s">
        <v>313</v>
      </c>
      <c r="F213" s="230" t="s">
        <v>314</v>
      </c>
      <c r="G213" s="231" t="s">
        <v>301</v>
      </c>
      <c r="H213" s="232">
        <v>1</v>
      </c>
      <c r="I213" s="233"/>
      <c r="J213" s="234">
        <f>ROUND(I213*H213,2)</f>
        <v>0</v>
      </c>
      <c r="K213" s="230" t="s">
        <v>152</v>
      </c>
      <c r="L213" s="46"/>
      <c r="M213" s="235" t="s">
        <v>1</v>
      </c>
      <c r="N213" s="236" t="s">
        <v>48</v>
      </c>
      <c r="O213" s="93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9" t="s">
        <v>302</v>
      </c>
      <c r="AT213" s="239" t="s">
        <v>148</v>
      </c>
      <c r="AU213" s="239" t="s">
        <v>92</v>
      </c>
      <c r="AY213" s="18" t="s">
        <v>146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8" t="s">
        <v>90</v>
      </c>
      <c r="BK213" s="240">
        <f>ROUND(I213*H213,2)</f>
        <v>0</v>
      </c>
      <c r="BL213" s="18" t="s">
        <v>302</v>
      </c>
      <c r="BM213" s="239" t="s">
        <v>315</v>
      </c>
    </row>
    <row r="214" s="2" customFormat="1">
      <c r="A214" s="40"/>
      <c r="B214" s="41"/>
      <c r="C214" s="42"/>
      <c r="D214" s="243" t="s">
        <v>179</v>
      </c>
      <c r="E214" s="42"/>
      <c r="F214" s="264" t="s">
        <v>316</v>
      </c>
      <c r="G214" s="42"/>
      <c r="H214" s="42"/>
      <c r="I214" s="265"/>
      <c r="J214" s="42"/>
      <c r="K214" s="42"/>
      <c r="L214" s="46"/>
      <c r="M214" s="266"/>
      <c r="N214" s="267"/>
      <c r="O214" s="93"/>
      <c r="P214" s="93"/>
      <c r="Q214" s="93"/>
      <c r="R214" s="93"/>
      <c r="S214" s="93"/>
      <c r="T214" s="94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179</v>
      </c>
      <c r="AU214" s="18" t="s">
        <v>92</v>
      </c>
    </row>
    <row r="215" s="12" customFormat="1" ht="22.8" customHeight="1">
      <c r="A215" s="12"/>
      <c r="B215" s="212"/>
      <c r="C215" s="213"/>
      <c r="D215" s="214" t="s">
        <v>82</v>
      </c>
      <c r="E215" s="226" t="s">
        <v>317</v>
      </c>
      <c r="F215" s="226" t="s">
        <v>318</v>
      </c>
      <c r="G215" s="213"/>
      <c r="H215" s="213"/>
      <c r="I215" s="216"/>
      <c r="J215" s="227">
        <f>BK215</f>
        <v>0</v>
      </c>
      <c r="K215" s="213"/>
      <c r="L215" s="218"/>
      <c r="M215" s="219"/>
      <c r="N215" s="220"/>
      <c r="O215" s="220"/>
      <c r="P215" s="221">
        <f>SUM(P216:P221)</f>
        <v>0</v>
      </c>
      <c r="Q215" s="220"/>
      <c r="R215" s="221">
        <f>SUM(R216:R221)</f>
        <v>0</v>
      </c>
      <c r="S215" s="220"/>
      <c r="T215" s="222">
        <f>SUM(T216:T221)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3" t="s">
        <v>170</v>
      </c>
      <c r="AT215" s="224" t="s">
        <v>82</v>
      </c>
      <c r="AU215" s="224" t="s">
        <v>90</v>
      </c>
      <c r="AY215" s="223" t="s">
        <v>146</v>
      </c>
      <c r="BK215" s="225">
        <f>SUM(BK216:BK221)</f>
        <v>0</v>
      </c>
    </row>
    <row r="216" s="2" customFormat="1" ht="16.5" customHeight="1">
      <c r="A216" s="40"/>
      <c r="B216" s="41"/>
      <c r="C216" s="228" t="s">
        <v>319</v>
      </c>
      <c r="D216" s="228" t="s">
        <v>148</v>
      </c>
      <c r="E216" s="229" t="s">
        <v>320</v>
      </c>
      <c r="F216" s="230" t="s">
        <v>321</v>
      </c>
      <c r="G216" s="231" t="s">
        <v>301</v>
      </c>
      <c r="H216" s="232">
        <v>1</v>
      </c>
      <c r="I216" s="233"/>
      <c r="J216" s="234">
        <f>ROUND(I216*H216,2)</f>
        <v>0</v>
      </c>
      <c r="K216" s="230" t="s">
        <v>152</v>
      </c>
      <c r="L216" s="46"/>
      <c r="M216" s="235" t="s">
        <v>1</v>
      </c>
      <c r="N216" s="236" t="s">
        <v>48</v>
      </c>
      <c r="O216" s="93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9" t="s">
        <v>302</v>
      </c>
      <c r="AT216" s="239" t="s">
        <v>148</v>
      </c>
      <c r="AU216" s="239" t="s">
        <v>92</v>
      </c>
      <c r="AY216" s="18" t="s">
        <v>146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8" t="s">
        <v>90</v>
      </c>
      <c r="BK216" s="240">
        <f>ROUND(I216*H216,2)</f>
        <v>0</v>
      </c>
      <c r="BL216" s="18" t="s">
        <v>302</v>
      </c>
      <c r="BM216" s="239" t="s">
        <v>322</v>
      </c>
    </row>
    <row r="217" s="2" customFormat="1">
      <c r="A217" s="40"/>
      <c r="B217" s="41"/>
      <c r="C217" s="42"/>
      <c r="D217" s="243" t="s">
        <v>179</v>
      </c>
      <c r="E217" s="42"/>
      <c r="F217" s="264" t="s">
        <v>323</v>
      </c>
      <c r="G217" s="42"/>
      <c r="H217" s="42"/>
      <c r="I217" s="265"/>
      <c r="J217" s="42"/>
      <c r="K217" s="42"/>
      <c r="L217" s="46"/>
      <c r="M217" s="266"/>
      <c r="N217" s="267"/>
      <c r="O217" s="93"/>
      <c r="P217" s="93"/>
      <c r="Q217" s="93"/>
      <c r="R217" s="93"/>
      <c r="S217" s="93"/>
      <c r="T217" s="94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179</v>
      </c>
      <c r="AU217" s="18" t="s">
        <v>92</v>
      </c>
    </row>
    <row r="218" s="2" customFormat="1" ht="16.5" customHeight="1">
      <c r="A218" s="40"/>
      <c r="B218" s="41"/>
      <c r="C218" s="228" t="s">
        <v>324</v>
      </c>
      <c r="D218" s="228" t="s">
        <v>148</v>
      </c>
      <c r="E218" s="229" t="s">
        <v>325</v>
      </c>
      <c r="F218" s="230" t="s">
        <v>326</v>
      </c>
      <c r="G218" s="231" t="s">
        <v>301</v>
      </c>
      <c r="H218" s="232">
        <v>1</v>
      </c>
      <c r="I218" s="233"/>
      <c r="J218" s="234">
        <f>ROUND(I218*H218,2)</f>
        <v>0</v>
      </c>
      <c r="K218" s="230" t="s">
        <v>152</v>
      </c>
      <c r="L218" s="46"/>
      <c r="M218" s="235" t="s">
        <v>1</v>
      </c>
      <c r="N218" s="236" t="s">
        <v>48</v>
      </c>
      <c r="O218" s="93"/>
      <c r="P218" s="237">
        <f>O218*H218</f>
        <v>0</v>
      </c>
      <c r="Q218" s="237">
        <v>0</v>
      </c>
      <c r="R218" s="237">
        <f>Q218*H218</f>
        <v>0</v>
      </c>
      <c r="S218" s="237">
        <v>0</v>
      </c>
      <c r="T218" s="23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9" t="s">
        <v>302</v>
      </c>
      <c r="AT218" s="239" t="s">
        <v>148</v>
      </c>
      <c r="AU218" s="239" t="s">
        <v>92</v>
      </c>
      <c r="AY218" s="18" t="s">
        <v>146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8" t="s">
        <v>90</v>
      </c>
      <c r="BK218" s="240">
        <f>ROUND(I218*H218,2)</f>
        <v>0</v>
      </c>
      <c r="BL218" s="18" t="s">
        <v>302</v>
      </c>
      <c r="BM218" s="239" t="s">
        <v>327</v>
      </c>
    </row>
    <row r="219" s="2" customFormat="1">
      <c r="A219" s="40"/>
      <c r="B219" s="41"/>
      <c r="C219" s="42"/>
      <c r="D219" s="243" t="s">
        <v>179</v>
      </c>
      <c r="E219" s="42"/>
      <c r="F219" s="264" t="s">
        <v>328</v>
      </c>
      <c r="G219" s="42"/>
      <c r="H219" s="42"/>
      <c r="I219" s="265"/>
      <c r="J219" s="42"/>
      <c r="K219" s="42"/>
      <c r="L219" s="46"/>
      <c r="M219" s="266"/>
      <c r="N219" s="267"/>
      <c r="O219" s="93"/>
      <c r="P219" s="93"/>
      <c r="Q219" s="93"/>
      <c r="R219" s="93"/>
      <c r="S219" s="93"/>
      <c r="T219" s="94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179</v>
      </c>
      <c r="AU219" s="18" t="s">
        <v>92</v>
      </c>
    </row>
    <row r="220" s="2" customFormat="1" ht="16.5" customHeight="1">
      <c r="A220" s="40"/>
      <c r="B220" s="41"/>
      <c r="C220" s="228" t="s">
        <v>329</v>
      </c>
      <c r="D220" s="228" t="s">
        <v>148</v>
      </c>
      <c r="E220" s="229" t="s">
        <v>330</v>
      </c>
      <c r="F220" s="230" t="s">
        <v>331</v>
      </c>
      <c r="G220" s="231" t="s">
        <v>301</v>
      </c>
      <c r="H220" s="232">
        <v>1</v>
      </c>
      <c r="I220" s="233"/>
      <c r="J220" s="234">
        <f>ROUND(I220*H220,2)</f>
        <v>0</v>
      </c>
      <c r="K220" s="230" t="s">
        <v>152</v>
      </c>
      <c r="L220" s="46"/>
      <c r="M220" s="235" t="s">
        <v>1</v>
      </c>
      <c r="N220" s="236" t="s">
        <v>48</v>
      </c>
      <c r="O220" s="93"/>
      <c r="P220" s="237">
        <f>O220*H220</f>
        <v>0</v>
      </c>
      <c r="Q220" s="237">
        <v>0</v>
      </c>
      <c r="R220" s="237">
        <f>Q220*H220</f>
        <v>0</v>
      </c>
      <c r="S220" s="237">
        <v>0</v>
      </c>
      <c r="T220" s="23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39" t="s">
        <v>302</v>
      </c>
      <c r="AT220" s="239" t="s">
        <v>148</v>
      </c>
      <c r="AU220" s="239" t="s">
        <v>92</v>
      </c>
      <c r="AY220" s="18" t="s">
        <v>146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8" t="s">
        <v>90</v>
      </c>
      <c r="BK220" s="240">
        <f>ROUND(I220*H220,2)</f>
        <v>0</v>
      </c>
      <c r="BL220" s="18" t="s">
        <v>302</v>
      </c>
      <c r="BM220" s="239" t="s">
        <v>332</v>
      </c>
    </row>
    <row r="221" s="2" customFormat="1">
      <c r="A221" s="40"/>
      <c r="B221" s="41"/>
      <c r="C221" s="42"/>
      <c r="D221" s="243" t="s">
        <v>179</v>
      </c>
      <c r="E221" s="42"/>
      <c r="F221" s="264" t="s">
        <v>333</v>
      </c>
      <c r="G221" s="42"/>
      <c r="H221" s="42"/>
      <c r="I221" s="265"/>
      <c r="J221" s="42"/>
      <c r="K221" s="42"/>
      <c r="L221" s="46"/>
      <c r="M221" s="266"/>
      <c r="N221" s="267"/>
      <c r="O221" s="93"/>
      <c r="P221" s="93"/>
      <c r="Q221" s="93"/>
      <c r="R221" s="93"/>
      <c r="S221" s="93"/>
      <c r="T221" s="94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179</v>
      </c>
      <c r="AU221" s="18" t="s">
        <v>92</v>
      </c>
    </row>
    <row r="222" s="12" customFormat="1" ht="22.8" customHeight="1">
      <c r="A222" s="12"/>
      <c r="B222" s="212"/>
      <c r="C222" s="213"/>
      <c r="D222" s="214" t="s">
        <v>82</v>
      </c>
      <c r="E222" s="226" t="s">
        <v>334</v>
      </c>
      <c r="F222" s="226" t="s">
        <v>335</v>
      </c>
      <c r="G222" s="213"/>
      <c r="H222" s="213"/>
      <c r="I222" s="216"/>
      <c r="J222" s="227">
        <f>BK222</f>
        <v>0</v>
      </c>
      <c r="K222" s="213"/>
      <c r="L222" s="218"/>
      <c r="M222" s="219"/>
      <c r="N222" s="220"/>
      <c r="O222" s="220"/>
      <c r="P222" s="221">
        <f>SUM(P223:P224)</f>
        <v>0</v>
      </c>
      <c r="Q222" s="220"/>
      <c r="R222" s="221">
        <f>SUM(R223:R224)</f>
        <v>0</v>
      </c>
      <c r="S222" s="220"/>
      <c r="T222" s="222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3" t="s">
        <v>170</v>
      </c>
      <c r="AT222" s="224" t="s">
        <v>82</v>
      </c>
      <c r="AU222" s="224" t="s">
        <v>90</v>
      </c>
      <c r="AY222" s="223" t="s">
        <v>146</v>
      </c>
      <c r="BK222" s="225">
        <f>SUM(BK223:BK224)</f>
        <v>0</v>
      </c>
    </row>
    <row r="223" s="2" customFormat="1" ht="16.5" customHeight="1">
      <c r="A223" s="40"/>
      <c r="B223" s="41"/>
      <c r="C223" s="228" t="s">
        <v>336</v>
      </c>
      <c r="D223" s="228" t="s">
        <v>148</v>
      </c>
      <c r="E223" s="229" t="s">
        <v>337</v>
      </c>
      <c r="F223" s="230" t="s">
        <v>338</v>
      </c>
      <c r="G223" s="231" t="s">
        <v>301</v>
      </c>
      <c r="H223" s="232">
        <v>1</v>
      </c>
      <c r="I223" s="233"/>
      <c r="J223" s="234">
        <f>ROUND(I223*H223,2)</f>
        <v>0</v>
      </c>
      <c r="K223" s="230" t="s">
        <v>152</v>
      </c>
      <c r="L223" s="46"/>
      <c r="M223" s="235" t="s">
        <v>1</v>
      </c>
      <c r="N223" s="236" t="s">
        <v>48</v>
      </c>
      <c r="O223" s="93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39" t="s">
        <v>302</v>
      </c>
      <c r="AT223" s="239" t="s">
        <v>148</v>
      </c>
      <c r="AU223" s="239" t="s">
        <v>92</v>
      </c>
      <c r="AY223" s="18" t="s">
        <v>146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8" t="s">
        <v>90</v>
      </c>
      <c r="BK223" s="240">
        <f>ROUND(I223*H223,2)</f>
        <v>0</v>
      </c>
      <c r="BL223" s="18" t="s">
        <v>302</v>
      </c>
      <c r="BM223" s="239" t="s">
        <v>339</v>
      </c>
    </row>
    <row r="224" s="2" customFormat="1">
      <c r="A224" s="40"/>
      <c r="B224" s="41"/>
      <c r="C224" s="42"/>
      <c r="D224" s="243" t="s">
        <v>179</v>
      </c>
      <c r="E224" s="42"/>
      <c r="F224" s="264" t="s">
        <v>340</v>
      </c>
      <c r="G224" s="42"/>
      <c r="H224" s="42"/>
      <c r="I224" s="265"/>
      <c r="J224" s="42"/>
      <c r="K224" s="42"/>
      <c r="L224" s="46"/>
      <c r="M224" s="266"/>
      <c r="N224" s="267"/>
      <c r="O224" s="93"/>
      <c r="P224" s="93"/>
      <c r="Q224" s="93"/>
      <c r="R224" s="93"/>
      <c r="S224" s="93"/>
      <c r="T224" s="94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179</v>
      </c>
      <c r="AU224" s="18" t="s">
        <v>92</v>
      </c>
    </row>
    <row r="225" s="12" customFormat="1" ht="22.8" customHeight="1">
      <c r="A225" s="12"/>
      <c r="B225" s="212"/>
      <c r="C225" s="213"/>
      <c r="D225" s="214" t="s">
        <v>82</v>
      </c>
      <c r="E225" s="226" t="s">
        <v>341</v>
      </c>
      <c r="F225" s="226" t="s">
        <v>342</v>
      </c>
      <c r="G225" s="213"/>
      <c r="H225" s="213"/>
      <c r="I225" s="216"/>
      <c r="J225" s="227">
        <f>BK225</f>
        <v>0</v>
      </c>
      <c r="K225" s="213"/>
      <c r="L225" s="218"/>
      <c r="M225" s="219"/>
      <c r="N225" s="220"/>
      <c r="O225" s="220"/>
      <c r="P225" s="221">
        <f>SUM(P226:P243)</f>
        <v>0</v>
      </c>
      <c r="Q225" s="220"/>
      <c r="R225" s="221">
        <f>SUM(R226:R243)</f>
        <v>0</v>
      </c>
      <c r="S225" s="220"/>
      <c r="T225" s="222">
        <f>SUM(T226:T243)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3" t="s">
        <v>170</v>
      </c>
      <c r="AT225" s="224" t="s">
        <v>82</v>
      </c>
      <c r="AU225" s="224" t="s">
        <v>90</v>
      </c>
      <c r="AY225" s="223" t="s">
        <v>146</v>
      </c>
      <c r="BK225" s="225">
        <f>SUM(BK226:BK243)</f>
        <v>0</v>
      </c>
    </row>
    <row r="226" s="2" customFormat="1" ht="16.5" customHeight="1">
      <c r="A226" s="40"/>
      <c r="B226" s="41"/>
      <c r="C226" s="228" t="s">
        <v>343</v>
      </c>
      <c r="D226" s="228" t="s">
        <v>148</v>
      </c>
      <c r="E226" s="229" t="s">
        <v>344</v>
      </c>
      <c r="F226" s="230" t="s">
        <v>345</v>
      </c>
      <c r="G226" s="231" t="s">
        <v>301</v>
      </c>
      <c r="H226" s="232">
        <v>1</v>
      </c>
      <c r="I226" s="233"/>
      <c r="J226" s="234">
        <f>ROUND(I226*H226,2)</f>
        <v>0</v>
      </c>
      <c r="K226" s="230" t="s">
        <v>152</v>
      </c>
      <c r="L226" s="46"/>
      <c r="M226" s="235" t="s">
        <v>1</v>
      </c>
      <c r="N226" s="236" t="s">
        <v>48</v>
      </c>
      <c r="O226" s="93"/>
      <c r="P226" s="237">
        <f>O226*H226</f>
        <v>0</v>
      </c>
      <c r="Q226" s="237">
        <v>0</v>
      </c>
      <c r="R226" s="237">
        <f>Q226*H226</f>
        <v>0</v>
      </c>
      <c r="S226" s="237">
        <v>0</v>
      </c>
      <c r="T226" s="23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9" t="s">
        <v>302</v>
      </c>
      <c r="AT226" s="239" t="s">
        <v>148</v>
      </c>
      <c r="AU226" s="239" t="s">
        <v>92</v>
      </c>
      <c r="AY226" s="18" t="s">
        <v>146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8" t="s">
        <v>90</v>
      </c>
      <c r="BK226" s="240">
        <f>ROUND(I226*H226,2)</f>
        <v>0</v>
      </c>
      <c r="BL226" s="18" t="s">
        <v>302</v>
      </c>
      <c r="BM226" s="239" t="s">
        <v>346</v>
      </c>
    </row>
    <row r="227" s="2" customFormat="1">
      <c r="A227" s="40"/>
      <c r="B227" s="41"/>
      <c r="C227" s="42"/>
      <c r="D227" s="243" t="s">
        <v>179</v>
      </c>
      <c r="E227" s="42"/>
      <c r="F227" s="264" t="s">
        <v>347</v>
      </c>
      <c r="G227" s="42"/>
      <c r="H227" s="42"/>
      <c r="I227" s="265"/>
      <c r="J227" s="42"/>
      <c r="K227" s="42"/>
      <c r="L227" s="46"/>
      <c r="M227" s="266"/>
      <c r="N227" s="267"/>
      <c r="O227" s="93"/>
      <c r="P227" s="93"/>
      <c r="Q227" s="93"/>
      <c r="R227" s="93"/>
      <c r="S227" s="93"/>
      <c r="T227" s="94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8" t="s">
        <v>179</v>
      </c>
      <c r="AU227" s="18" t="s">
        <v>92</v>
      </c>
    </row>
    <row r="228" s="2" customFormat="1" ht="16.5" customHeight="1">
      <c r="A228" s="40"/>
      <c r="B228" s="41"/>
      <c r="C228" s="228" t="s">
        <v>348</v>
      </c>
      <c r="D228" s="228" t="s">
        <v>148</v>
      </c>
      <c r="E228" s="229" t="s">
        <v>349</v>
      </c>
      <c r="F228" s="230" t="s">
        <v>350</v>
      </c>
      <c r="G228" s="231" t="s">
        <v>301</v>
      </c>
      <c r="H228" s="232">
        <v>1</v>
      </c>
      <c r="I228" s="233"/>
      <c r="J228" s="234">
        <f>ROUND(I228*H228,2)</f>
        <v>0</v>
      </c>
      <c r="K228" s="230" t="s">
        <v>205</v>
      </c>
      <c r="L228" s="46"/>
      <c r="M228" s="235" t="s">
        <v>1</v>
      </c>
      <c r="N228" s="236" t="s">
        <v>48</v>
      </c>
      <c r="O228" s="93"/>
      <c r="P228" s="237">
        <f>O228*H228</f>
        <v>0</v>
      </c>
      <c r="Q228" s="237">
        <v>0</v>
      </c>
      <c r="R228" s="237">
        <f>Q228*H228</f>
        <v>0</v>
      </c>
      <c r="S228" s="237">
        <v>0</v>
      </c>
      <c r="T228" s="238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39" t="s">
        <v>302</v>
      </c>
      <c r="AT228" s="239" t="s">
        <v>148</v>
      </c>
      <c r="AU228" s="239" t="s">
        <v>92</v>
      </c>
      <c r="AY228" s="18" t="s">
        <v>146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8" t="s">
        <v>90</v>
      </c>
      <c r="BK228" s="240">
        <f>ROUND(I228*H228,2)</f>
        <v>0</v>
      </c>
      <c r="BL228" s="18" t="s">
        <v>302</v>
      </c>
      <c r="BM228" s="239" t="s">
        <v>351</v>
      </c>
    </row>
    <row r="229" s="2" customFormat="1">
      <c r="A229" s="40"/>
      <c r="B229" s="41"/>
      <c r="C229" s="42"/>
      <c r="D229" s="243" t="s">
        <v>179</v>
      </c>
      <c r="E229" s="42"/>
      <c r="F229" s="264" t="s">
        <v>352</v>
      </c>
      <c r="G229" s="42"/>
      <c r="H229" s="42"/>
      <c r="I229" s="265"/>
      <c r="J229" s="42"/>
      <c r="K229" s="42"/>
      <c r="L229" s="46"/>
      <c r="M229" s="266"/>
      <c r="N229" s="267"/>
      <c r="O229" s="93"/>
      <c r="P229" s="93"/>
      <c r="Q229" s="93"/>
      <c r="R229" s="93"/>
      <c r="S229" s="93"/>
      <c r="T229" s="94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179</v>
      </c>
      <c r="AU229" s="18" t="s">
        <v>92</v>
      </c>
    </row>
    <row r="230" s="2" customFormat="1" ht="16.5" customHeight="1">
      <c r="A230" s="40"/>
      <c r="B230" s="41"/>
      <c r="C230" s="228" t="s">
        <v>353</v>
      </c>
      <c r="D230" s="228" t="s">
        <v>148</v>
      </c>
      <c r="E230" s="229" t="s">
        <v>354</v>
      </c>
      <c r="F230" s="230" t="s">
        <v>355</v>
      </c>
      <c r="G230" s="231" t="s">
        <v>301</v>
      </c>
      <c r="H230" s="232">
        <v>1</v>
      </c>
      <c r="I230" s="233"/>
      <c r="J230" s="234">
        <f>ROUND(I230*H230,2)</f>
        <v>0</v>
      </c>
      <c r="K230" s="230" t="s">
        <v>205</v>
      </c>
      <c r="L230" s="46"/>
      <c r="M230" s="235" t="s">
        <v>1</v>
      </c>
      <c r="N230" s="236" t="s">
        <v>48</v>
      </c>
      <c r="O230" s="93"/>
      <c r="P230" s="237">
        <f>O230*H230</f>
        <v>0</v>
      </c>
      <c r="Q230" s="237">
        <v>0</v>
      </c>
      <c r="R230" s="237">
        <f>Q230*H230</f>
        <v>0</v>
      </c>
      <c r="S230" s="237">
        <v>0</v>
      </c>
      <c r="T230" s="238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39" t="s">
        <v>302</v>
      </c>
      <c r="AT230" s="239" t="s">
        <v>148</v>
      </c>
      <c r="AU230" s="239" t="s">
        <v>92</v>
      </c>
      <c r="AY230" s="18" t="s">
        <v>146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8" t="s">
        <v>90</v>
      </c>
      <c r="BK230" s="240">
        <f>ROUND(I230*H230,2)</f>
        <v>0</v>
      </c>
      <c r="BL230" s="18" t="s">
        <v>302</v>
      </c>
      <c r="BM230" s="239" t="s">
        <v>356</v>
      </c>
    </row>
    <row r="231" s="2" customFormat="1">
      <c r="A231" s="40"/>
      <c r="B231" s="41"/>
      <c r="C231" s="42"/>
      <c r="D231" s="243" t="s">
        <v>179</v>
      </c>
      <c r="E231" s="42"/>
      <c r="F231" s="264" t="s">
        <v>357</v>
      </c>
      <c r="G231" s="42"/>
      <c r="H231" s="42"/>
      <c r="I231" s="265"/>
      <c r="J231" s="42"/>
      <c r="K231" s="42"/>
      <c r="L231" s="46"/>
      <c r="M231" s="266"/>
      <c r="N231" s="267"/>
      <c r="O231" s="93"/>
      <c r="P231" s="93"/>
      <c r="Q231" s="93"/>
      <c r="R231" s="93"/>
      <c r="S231" s="93"/>
      <c r="T231" s="94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179</v>
      </c>
      <c r="AU231" s="18" t="s">
        <v>92</v>
      </c>
    </row>
    <row r="232" s="2" customFormat="1" ht="16.5" customHeight="1">
      <c r="A232" s="40"/>
      <c r="B232" s="41"/>
      <c r="C232" s="228" t="s">
        <v>358</v>
      </c>
      <c r="D232" s="228" t="s">
        <v>148</v>
      </c>
      <c r="E232" s="229" t="s">
        <v>359</v>
      </c>
      <c r="F232" s="230" t="s">
        <v>360</v>
      </c>
      <c r="G232" s="231" t="s">
        <v>301</v>
      </c>
      <c r="H232" s="232">
        <v>1</v>
      </c>
      <c r="I232" s="233"/>
      <c r="J232" s="234">
        <f>ROUND(I232*H232,2)</f>
        <v>0</v>
      </c>
      <c r="K232" s="230" t="s">
        <v>205</v>
      </c>
      <c r="L232" s="46"/>
      <c r="M232" s="235" t="s">
        <v>1</v>
      </c>
      <c r="N232" s="236" t="s">
        <v>48</v>
      </c>
      <c r="O232" s="93"/>
      <c r="P232" s="237">
        <f>O232*H232</f>
        <v>0</v>
      </c>
      <c r="Q232" s="237">
        <v>0</v>
      </c>
      <c r="R232" s="237">
        <f>Q232*H232</f>
        <v>0</v>
      </c>
      <c r="S232" s="237">
        <v>0</v>
      </c>
      <c r="T232" s="238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39" t="s">
        <v>302</v>
      </c>
      <c r="AT232" s="239" t="s">
        <v>148</v>
      </c>
      <c r="AU232" s="239" t="s">
        <v>92</v>
      </c>
      <c r="AY232" s="18" t="s">
        <v>146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8" t="s">
        <v>90</v>
      </c>
      <c r="BK232" s="240">
        <f>ROUND(I232*H232,2)</f>
        <v>0</v>
      </c>
      <c r="BL232" s="18" t="s">
        <v>302</v>
      </c>
      <c r="BM232" s="239" t="s">
        <v>361</v>
      </c>
    </row>
    <row r="233" s="2" customFormat="1">
      <c r="A233" s="40"/>
      <c r="B233" s="41"/>
      <c r="C233" s="42"/>
      <c r="D233" s="243" t="s">
        <v>179</v>
      </c>
      <c r="E233" s="42"/>
      <c r="F233" s="264" t="s">
        <v>362</v>
      </c>
      <c r="G233" s="42"/>
      <c r="H233" s="42"/>
      <c r="I233" s="265"/>
      <c r="J233" s="42"/>
      <c r="K233" s="42"/>
      <c r="L233" s="46"/>
      <c r="M233" s="266"/>
      <c r="N233" s="267"/>
      <c r="O233" s="93"/>
      <c r="P233" s="93"/>
      <c r="Q233" s="93"/>
      <c r="R233" s="93"/>
      <c r="S233" s="93"/>
      <c r="T233" s="94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179</v>
      </c>
      <c r="AU233" s="18" t="s">
        <v>92</v>
      </c>
    </row>
    <row r="234" s="2" customFormat="1" ht="16.5" customHeight="1">
      <c r="A234" s="40"/>
      <c r="B234" s="41"/>
      <c r="C234" s="228" t="s">
        <v>363</v>
      </c>
      <c r="D234" s="228" t="s">
        <v>148</v>
      </c>
      <c r="E234" s="229" t="s">
        <v>364</v>
      </c>
      <c r="F234" s="230" t="s">
        <v>365</v>
      </c>
      <c r="G234" s="231" t="s">
        <v>301</v>
      </c>
      <c r="H234" s="232">
        <v>1</v>
      </c>
      <c r="I234" s="233"/>
      <c r="J234" s="234">
        <f>ROUND(I234*H234,2)</f>
        <v>0</v>
      </c>
      <c r="K234" s="230" t="s">
        <v>205</v>
      </c>
      <c r="L234" s="46"/>
      <c r="M234" s="235" t="s">
        <v>1</v>
      </c>
      <c r="N234" s="236" t="s">
        <v>48</v>
      </c>
      <c r="O234" s="93"/>
      <c r="P234" s="237">
        <f>O234*H234</f>
        <v>0</v>
      </c>
      <c r="Q234" s="237">
        <v>0</v>
      </c>
      <c r="R234" s="237">
        <f>Q234*H234</f>
        <v>0</v>
      </c>
      <c r="S234" s="237">
        <v>0</v>
      </c>
      <c r="T234" s="23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39" t="s">
        <v>302</v>
      </c>
      <c r="AT234" s="239" t="s">
        <v>148</v>
      </c>
      <c r="AU234" s="239" t="s">
        <v>92</v>
      </c>
      <c r="AY234" s="18" t="s">
        <v>146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8" t="s">
        <v>90</v>
      </c>
      <c r="BK234" s="240">
        <f>ROUND(I234*H234,2)</f>
        <v>0</v>
      </c>
      <c r="BL234" s="18" t="s">
        <v>302</v>
      </c>
      <c r="BM234" s="239" t="s">
        <v>366</v>
      </c>
    </row>
    <row r="235" s="2" customFormat="1">
      <c r="A235" s="40"/>
      <c r="B235" s="41"/>
      <c r="C235" s="42"/>
      <c r="D235" s="243" t="s">
        <v>179</v>
      </c>
      <c r="E235" s="42"/>
      <c r="F235" s="264" t="s">
        <v>367</v>
      </c>
      <c r="G235" s="42"/>
      <c r="H235" s="42"/>
      <c r="I235" s="265"/>
      <c r="J235" s="42"/>
      <c r="K235" s="42"/>
      <c r="L235" s="46"/>
      <c r="M235" s="266"/>
      <c r="N235" s="267"/>
      <c r="O235" s="93"/>
      <c r="P235" s="93"/>
      <c r="Q235" s="93"/>
      <c r="R235" s="93"/>
      <c r="S235" s="93"/>
      <c r="T235" s="94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179</v>
      </c>
      <c r="AU235" s="18" t="s">
        <v>92</v>
      </c>
    </row>
    <row r="236" s="2" customFormat="1" ht="16.5" customHeight="1">
      <c r="A236" s="40"/>
      <c r="B236" s="41"/>
      <c r="C236" s="228" t="s">
        <v>368</v>
      </c>
      <c r="D236" s="228" t="s">
        <v>148</v>
      </c>
      <c r="E236" s="229" t="s">
        <v>369</v>
      </c>
      <c r="F236" s="230" t="s">
        <v>370</v>
      </c>
      <c r="G236" s="231" t="s">
        <v>301</v>
      </c>
      <c r="H236" s="232">
        <v>1</v>
      </c>
      <c r="I236" s="233"/>
      <c r="J236" s="234">
        <f>ROUND(I236*H236,2)</f>
        <v>0</v>
      </c>
      <c r="K236" s="230" t="s">
        <v>205</v>
      </c>
      <c r="L236" s="46"/>
      <c r="M236" s="235" t="s">
        <v>1</v>
      </c>
      <c r="N236" s="236" t="s">
        <v>48</v>
      </c>
      <c r="O236" s="93"/>
      <c r="P236" s="237">
        <f>O236*H236</f>
        <v>0</v>
      </c>
      <c r="Q236" s="237">
        <v>0</v>
      </c>
      <c r="R236" s="237">
        <f>Q236*H236</f>
        <v>0</v>
      </c>
      <c r="S236" s="237">
        <v>0</v>
      </c>
      <c r="T236" s="23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39" t="s">
        <v>302</v>
      </c>
      <c r="AT236" s="239" t="s">
        <v>148</v>
      </c>
      <c r="AU236" s="239" t="s">
        <v>92</v>
      </c>
      <c r="AY236" s="18" t="s">
        <v>146</v>
      </c>
      <c r="BE236" s="240">
        <f>IF(N236="základní",J236,0)</f>
        <v>0</v>
      </c>
      <c r="BF236" s="240">
        <f>IF(N236="snížená",J236,0)</f>
        <v>0</v>
      </c>
      <c r="BG236" s="240">
        <f>IF(N236="zákl. přenesená",J236,0)</f>
        <v>0</v>
      </c>
      <c r="BH236" s="240">
        <f>IF(N236="sníž. přenesená",J236,0)</f>
        <v>0</v>
      </c>
      <c r="BI236" s="240">
        <f>IF(N236="nulová",J236,0)</f>
        <v>0</v>
      </c>
      <c r="BJ236" s="18" t="s">
        <v>90</v>
      </c>
      <c r="BK236" s="240">
        <f>ROUND(I236*H236,2)</f>
        <v>0</v>
      </c>
      <c r="BL236" s="18" t="s">
        <v>302</v>
      </c>
      <c r="BM236" s="239" t="s">
        <v>371</v>
      </c>
    </row>
    <row r="237" s="2" customFormat="1">
      <c r="A237" s="40"/>
      <c r="B237" s="41"/>
      <c r="C237" s="42"/>
      <c r="D237" s="243" t="s">
        <v>179</v>
      </c>
      <c r="E237" s="42"/>
      <c r="F237" s="264" t="s">
        <v>372</v>
      </c>
      <c r="G237" s="42"/>
      <c r="H237" s="42"/>
      <c r="I237" s="265"/>
      <c r="J237" s="42"/>
      <c r="K237" s="42"/>
      <c r="L237" s="46"/>
      <c r="M237" s="266"/>
      <c r="N237" s="267"/>
      <c r="O237" s="93"/>
      <c r="P237" s="93"/>
      <c r="Q237" s="93"/>
      <c r="R237" s="93"/>
      <c r="S237" s="93"/>
      <c r="T237" s="94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8" t="s">
        <v>179</v>
      </c>
      <c r="AU237" s="18" t="s">
        <v>92</v>
      </c>
    </row>
    <row r="238" s="2" customFormat="1" ht="16.5" customHeight="1">
      <c r="A238" s="40"/>
      <c r="B238" s="41"/>
      <c r="C238" s="228" t="s">
        <v>373</v>
      </c>
      <c r="D238" s="228" t="s">
        <v>148</v>
      </c>
      <c r="E238" s="229" t="s">
        <v>374</v>
      </c>
      <c r="F238" s="230" t="s">
        <v>375</v>
      </c>
      <c r="G238" s="231" t="s">
        <v>301</v>
      </c>
      <c r="H238" s="232">
        <v>1</v>
      </c>
      <c r="I238" s="233"/>
      <c r="J238" s="234">
        <f>ROUND(I238*H238,2)</f>
        <v>0</v>
      </c>
      <c r="K238" s="230" t="s">
        <v>205</v>
      </c>
      <c r="L238" s="46"/>
      <c r="M238" s="235" t="s">
        <v>1</v>
      </c>
      <c r="N238" s="236" t="s">
        <v>48</v>
      </c>
      <c r="O238" s="93"/>
      <c r="P238" s="237">
        <f>O238*H238</f>
        <v>0</v>
      </c>
      <c r="Q238" s="237">
        <v>0</v>
      </c>
      <c r="R238" s="237">
        <f>Q238*H238</f>
        <v>0</v>
      </c>
      <c r="S238" s="237">
        <v>0</v>
      </c>
      <c r="T238" s="238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39" t="s">
        <v>302</v>
      </c>
      <c r="AT238" s="239" t="s">
        <v>148</v>
      </c>
      <c r="AU238" s="239" t="s">
        <v>92</v>
      </c>
      <c r="AY238" s="18" t="s">
        <v>146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8" t="s">
        <v>90</v>
      </c>
      <c r="BK238" s="240">
        <f>ROUND(I238*H238,2)</f>
        <v>0</v>
      </c>
      <c r="BL238" s="18" t="s">
        <v>302</v>
      </c>
      <c r="BM238" s="239" t="s">
        <v>376</v>
      </c>
    </row>
    <row r="239" s="2" customFormat="1">
      <c r="A239" s="40"/>
      <c r="B239" s="41"/>
      <c r="C239" s="42"/>
      <c r="D239" s="243" t="s">
        <v>179</v>
      </c>
      <c r="E239" s="42"/>
      <c r="F239" s="264" t="s">
        <v>377</v>
      </c>
      <c r="G239" s="42"/>
      <c r="H239" s="42"/>
      <c r="I239" s="265"/>
      <c r="J239" s="42"/>
      <c r="K239" s="42"/>
      <c r="L239" s="46"/>
      <c r="M239" s="266"/>
      <c r="N239" s="267"/>
      <c r="O239" s="93"/>
      <c r="P239" s="93"/>
      <c r="Q239" s="93"/>
      <c r="R239" s="93"/>
      <c r="S239" s="93"/>
      <c r="T239" s="94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8" t="s">
        <v>179</v>
      </c>
      <c r="AU239" s="18" t="s">
        <v>92</v>
      </c>
    </row>
    <row r="240" s="2" customFormat="1" ht="16.5" customHeight="1">
      <c r="A240" s="40"/>
      <c r="B240" s="41"/>
      <c r="C240" s="228" t="s">
        <v>378</v>
      </c>
      <c r="D240" s="228" t="s">
        <v>148</v>
      </c>
      <c r="E240" s="229" t="s">
        <v>379</v>
      </c>
      <c r="F240" s="230" t="s">
        <v>380</v>
      </c>
      <c r="G240" s="231" t="s">
        <v>301</v>
      </c>
      <c r="H240" s="232">
        <v>1</v>
      </c>
      <c r="I240" s="233"/>
      <c r="J240" s="234">
        <f>ROUND(I240*H240,2)</f>
        <v>0</v>
      </c>
      <c r="K240" s="230" t="s">
        <v>205</v>
      </c>
      <c r="L240" s="46"/>
      <c r="M240" s="235" t="s">
        <v>1</v>
      </c>
      <c r="N240" s="236" t="s">
        <v>48</v>
      </c>
      <c r="O240" s="93"/>
      <c r="P240" s="237">
        <f>O240*H240</f>
        <v>0</v>
      </c>
      <c r="Q240" s="237">
        <v>0</v>
      </c>
      <c r="R240" s="237">
        <f>Q240*H240</f>
        <v>0</v>
      </c>
      <c r="S240" s="237">
        <v>0</v>
      </c>
      <c r="T240" s="238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9" t="s">
        <v>302</v>
      </c>
      <c r="AT240" s="239" t="s">
        <v>148</v>
      </c>
      <c r="AU240" s="239" t="s">
        <v>92</v>
      </c>
      <c r="AY240" s="18" t="s">
        <v>146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8" t="s">
        <v>90</v>
      </c>
      <c r="BK240" s="240">
        <f>ROUND(I240*H240,2)</f>
        <v>0</v>
      </c>
      <c r="BL240" s="18" t="s">
        <v>302</v>
      </c>
      <c r="BM240" s="239" t="s">
        <v>381</v>
      </c>
    </row>
    <row r="241" s="2" customFormat="1">
      <c r="A241" s="40"/>
      <c r="B241" s="41"/>
      <c r="C241" s="42"/>
      <c r="D241" s="243" t="s">
        <v>179</v>
      </c>
      <c r="E241" s="42"/>
      <c r="F241" s="264" t="s">
        <v>382</v>
      </c>
      <c r="G241" s="42"/>
      <c r="H241" s="42"/>
      <c r="I241" s="265"/>
      <c r="J241" s="42"/>
      <c r="K241" s="42"/>
      <c r="L241" s="46"/>
      <c r="M241" s="266"/>
      <c r="N241" s="267"/>
      <c r="O241" s="93"/>
      <c r="P241" s="93"/>
      <c r="Q241" s="93"/>
      <c r="R241" s="93"/>
      <c r="S241" s="93"/>
      <c r="T241" s="94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179</v>
      </c>
      <c r="AU241" s="18" t="s">
        <v>92</v>
      </c>
    </row>
    <row r="242" s="2" customFormat="1" ht="16.5" customHeight="1">
      <c r="A242" s="40"/>
      <c r="B242" s="41"/>
      <c r="C242" s="228" t="s">
        <v>383</v>
      </c>
      <c r="D242" s="228" t="s">
        <v>148</v>
      </c>
      <c r="E242" s="229" t="s">
        <v>384</v>
      </c>
      <c r="F242" s="230" t="s">
        <v>385</v>
      </c>
      <c r="G242" s="231" t="s">
        <v>301</v>
      </c>
      <c r="H242" s="232">
        <v>1</v>
      </c>
      <c r="I242" s="233"/>
      <c r="J242" s="234">
        <f>ROUND(I242*H242,2)</f>
        <v>0</v>
      </c>
      <c r="K242" s="230" t="s">
        <v>205</v>
      </c>
      <c r="L242" s="46"/>
      <c r="M242" s="235" t="s">
        <v>1</v>
      </c>
      <c r="N242" s="236" t="s">
        <v>48</v>
      </c>
      <c r="O242" s="93"/>
      <c r="P242" s="237">
        <f>O242*H242</f>
        <v>0</v>
      </c>
      <c r="Q242" s="237">
        <v>0</v>
      </c>
      <c r="R242" s="237">
        <f>Q242*H242</f>
        <v>0</v>
      </c>
      <c r="S242" s="237">
        <v>0</v>
      </c>
      <c r="T242" s="23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39" t="s">
        <v>302</v>
      </c>
      <c r="AT242" s="239" t="s">
        <v>148</v>
      </c>
      <c r="AU242" s="239" t="s">
        <v>92</v>
      </c>
      <c r="AY242" s="18" t="s">
        <v>146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8" t="s">
        <v>90</v>
      </c>
      <c r="BK242" s="240">
        <f>ROUND(I242*H242,2)</f>
        <v>0</v>
      </c>
      <c r="BL242" s="18" t="s">
        <v>302</v>
      </c>
      <c r="BM242" s="239" t="s">
        <v>386</v>
      </c>
    </row>
    <row r="243" s="2" customFormat="1">
      <c r="A243" s="40"/>
      <c r="B243" s="41"/>
      <c r="C243" s="42"/>
      <c r="D243" s="243" t="s">
        <v>179</v>
      </c>
      <c r="E243" s="42"/>
      <c r="F243" s="264" t="s">
        <v>387</v>
      </c>
      <c r="G243" s="42"/>
      <c r="H243" s="42"/>
      <c r="I243" s="265"/>
      <c r="J243" s="42"/>
      <c r="K243" s="42"/>
      <c r="L243" s="46"/>
      <c r="M243" s="266"/>
      <c r="N243" s="267"/>
      <c r="O243" s="93"/>
      <c r="P243" s="93"/>
      <c r="Q243" s="93"/>
      <c r="R243" s="93"/>
      <c r="S243" s="93"/>
      <c r="T243" s="94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179</v>
      </c>
      <c r="AU243" s="18" t="s">
        <v>92</v>
      </c>
    </row>
    <row r="244" s="12" customFormat="1" ht="22.8" customHeight="1">
      <c r="A244" s="12"/>
      <c r="B244" s="212"/>
      <c r="C244" s="213"/>
      <c r="D244" s="214" t="s">
        <v>82</v>
      </c>
      <c r="E244" s="226" t="s">
        <v>388</v>
      </c>
      <c r="F244" s="226" t="s">
        <v>389</v>
      </c>
      <c r="G244" s="213"/>
      <c r="H244" s="213"/>
      <c r="I244" s="216"/>
      <c r="J244" s="227">
        <f>BK244</f>
        <v>0</v>
      </c>
      <c r="K244" s="213"/>
      <c r="L244" s="218"/>
      <c r="M244" s="219"/>
      <c r="N244" s="220"/>
      <c r="O244" s="220"/>
      <c r="P244" s="221">
        <f>SUM(P245:P252)</f>
        <v>0</v>
      </c>
      <c r="Q244" s="220"/>
      <c r="R244" s="221">
        <f>SUM(R245:R252)</f>
        <v>0</v>
      </c>
      <c r="S244" s="220"/>
      <c r="T244" s="222">
        <f>SUM(T245:T252)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3" t="s">
        <v>170</v>
      </c>
      <c r="AT244" s="224" t="s">
        <v>82</v>
      </c>
      <c r="AU244" s="224" t="s">
        <v>90</v>
      </c>
      <c r="AY244" s="223" t="s">
        <v>146</v>
      </c>
      <c r="BK244" s="225">
        <f>SUM(BK245:BK252)</f>
        <v>0</v>
      </c>
    </row>
    <row r="245" s="2" customFormat="1" ht="16.5" customHeight="1">
      <c r="A245" s="40"/>
      <c r="B245" s="41"/>
      <c r="C245" s="228" t="s">
        <v>390</v>
      </c>
      <c r="D245" s="228" t="s">
        <v>148</v>
      </c>
      <c r="E245" s="229" t="s">
        <v>391</v>
      </c>
      <c r="F245" s="230" t="s">
        <v>389</v>
      </c>
      <c r="G245" s="231" t="s">
        <v>301</v>
      </c>
      <c r="H245" s="232">
        <v>1</v>
      </c>
      <c r="I245" s="233"/>
      <c r="J245" s="234">
        <f>ROUND(I245*H245,2)</f>
        <v>0</v>
      </c>
      <c r="K245" s="230" t="s">
        <v>152</v>
      </c>
      <c r="L245" s="46"/>
      <c r="M245" s="235" t="s">
        <v>1</v>
      </c>
      <c r="N245" s="236" t="s">
        <v>48</v>
      </c>
      <c r="O245" s="93"/>
      <c r="P245" s="237">
        <f>O245*H245</f>
        <v>0</v>
      </c>
      <c r="Q245" s="237">
        <v>0</v>
      </c>
      <c r="R245" s="237">
        <f>Q245*H245</f>
        <v>0</v>
      </c>
      <c r="S245" s="237">
        <v>0</v>
      </c>
      <c r="T245" s="238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39" t="s">
        <v>302</v>
      </c>
      <c r="AT245" s="239" t="s">
        <v>148</v>
      </c>
      <c r="AU245" s="239" t="s">
        <v>92</v>
      </c>
      <c r="AY245" s="18" t="s">
        <v>146</v>
      </c>
      <c r="BE245" s="240">
        <f>IF(N245="základní",J245,0)</f>
        <v>0</v>
      </c>
      <c r="BF245" s="240">
        <f>IF(N245="snížená",J245,0)</f>
        <v>0</v>
      </c>
      <c r="BG245" s="240">
        <f>IF(N245="zákl. přenesená",J245,0)</f>
        <v>0</v>
      </c>
      <c r="BH245" s="240">
        <f>IF(N245="sníž. přenesená",J245,0)</f>
        <v>0</v>
      </c>
      <c r="BI245" s="240">
        <f>IF(N245="nulová",J245,0)</f>
        <v>0</v>
      </c>
      <c r="BJ245" s="18" t="s">
        <v>90</v>
      </c>
      <c r="BK245" s="240">
        <f>ROUND(I245*H245,2)</f>
        <v>0</v>
      </c>
      <c r="BL245" s="18" t="s">
        <v>302</v>
      </c>
      <c r="BM245" s="239" t="s">
        <v>392</v>
      </c>
    </row>
    <row r="246" s="2" customFormat="1">
      <c r="A246" s="40"/>
      <c r="B246" s="41"/>
      <c r="C246" s="42"/>
      <c r="D246" s="243" t="s">
        <v>179</v>
      </c>
      <c r="E246" s="42"/>
      <c r="F246" s="264" t="s">
        <v>393</v>
      </c>
      <c r="G246" s="42"/>
      <c r="H246" s="42"/>
      <c r="I246" s="265"/>
      <c r="J246" s="42"/>
      <c r="K246" s="42"/>
      <c r="L246" s="46"/>
      <c r="M246" s="266"/>
      <c r="N246" s="267"/>
      <c r="O246" s="93"/>
      <c r="P246" s="93"/>
      <c r="Q246" s="93"/>
      <c r="R246" s="93"/>
      <c r="S246" s="93"/>
      <c r="T246" s="94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179</v>
      </c>
      <c r="AU246" s="18" t="s">
        <v>92</v>
      </c>
    </row>
    <row r="247" s="2" customFormat="1" ht="16.5" customHeight="1">
      <c r="A247" s="40"/>
      <c r="B247" s="41"/>
      <c r="C247" s="228" t="s">
        <v>394</v>
      </c>
      <c r="D247" s="228" t="s">
        <v>148</v>
      </c>
      <c r="E247" s="229" t="s">
        <v>395</v>
      </c>
      <c r="F247" s="230" t="s">
        <v>396</v>
      </c>
      <c r="G247" s="231" t="s">
        <v>301</v>
      </c>
      <c r="H247" s="232">
        <v>1</v>
      </c>
      <c r="I247" s="233"/>
      <c r="J247" s="234">
        <f>ROUND(I247*H247,2)</f>
        <v>0</v>
      </c>
      <c r="K247" s="230" t="s">
        <v>152</v>
      </c>
      <c r="L247" s="46"/>
      <c r="M247" s="235" t="s">
        <v>1</v>
      </c>
      <c r="N247" s="236" t="s">
        <v>48</v>
      </c>
      <c r="O247" s="93"/>
      <c r="P247" s="237">
        <f>O247*H247</f>
        <v>0</v>
      </c>
      <c r="Q247" s="237">
        <v>0</v>
      </c>
      <c r="R247" s="237">
        <f>Q247*H247</f>
        <v>0</v>
      </c>
      <c r="S247" s="237">
        <v>0</v>
      </c>
      <c r="T247" s="23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9" t="s">
        <v>302</v>
      </c>
      <c r="AT247" s="239" t="s">
        <v>148</v>
      </c>
      <c r="AU247" s="239" t="s">
        <v>92</v>
      </c>
      <c r="AY247" s="18" t="s">
        <v>146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8" t="s">
        <v>90</v>
      </c>
      <c r="BK247" s="240">
        <f>ROUND(I247*H247,2)</f>
        <v>0</v>
      </c>
      <c r="BL247" s="18" t="s">
        <v>302</v>
      </c>
      <c r="BM247" s="239" t="s">
        <v>397</v>
      </c>
    </row>
    <row r="248" s="15" customFormat="1">
      <c r="A248" s="15"/>
      <c r="B248" s="278"/>
      <c r="C248" s="279"/>
      <c r="D248" s="243" t="s">
        <v>163</v>
      </c>
      <c r="E248" s="280" t="s">
        <v>1</v>
      </c>
      <c r="F248" s="281" t="s">
        <v>398</v>
      </c>
      <c r="G248" s="279"/>
      <c r="H248" s="280" t="s">
        <v>1</v>
      </c>
      <c r="I248" s="282"/>
      <c r="J248" s="279"/>
      <c r="K248" s="279"/>
      <c r="L248" s="283"/>
      <c r="M248" s="284"/>
      <c r="N248" s="285"/>
      <c r="O248" s="285"/>
      <c r="P248" s="285"/>
      <c r="Q248" s="285"/>
      <c r="R248" s="285"/>
      <c r="S248" s="285"/>
      <c r="T248" s="28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7" t="s">
        <v>163</v>
      </c>
      <c r="AU248" s="287" t="s">
        <v>92</v>
      </c>
      <c r="AV248" s="15" t="s">
        <v>90</v>
      </c>
      <c r="AW248" s="15" t="s">
        <v>38</v>
      </c>
      <c r="AX248" s="15" t="s">
        <v>83</v>
      </c>
      <c r="AY248" s="287" t="s">
        <v>146</v>
      </c>
    </row>
    <row r="249" s="15" customFormat="1">
      <c r="A249" s="15"/>
      <c r="B249" s="278"/>
      <c r="C249" s="279"/>
      <c r="D249" s="243" t="s">
        <v>163</v>
      </c>
      <c r="E249" s="280" t="s">
        <v>1</v>
      </c>
      <c r="F249" s="281" t="s">
        <v>399</v>
      </c>
      <c r="G249" s="279"/>
      <c r="H249" s="280" t="s">
        <v>1</v>
      </c>
      <c r="I249" s="282"/>
      <c r="J249" s="279"/>
      <c r="K249" s="279"/>
      <c r="L249" s="283"/>
      <c r="M249" s="284"/>
      <c r="N249" s="285"/>
      <c r="O249" s="285"/>
      <c r="P249" s="285"/>
      <c r="Q249" s="285"/>
      <c r="R249" s="285"/>
      <c r="S249" s="285"/>
      <c r="T249" s="28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7" t="s">
        <v>163</v>
      </c>
      <c r="AU249" s="287" t="s">
        <v>92</v>
      </c>
      <c r="AV249" s="15" t="s">
        <v>90</v>
      </c>
      <c r="AW249" s="15" t="s">
        <v>38</v>
      </c>
      <c r="AX249" s="15" t="s">
        <v>83</v>
      </c>
      <c r="AY249" s="287" t="s">
        <v>146</v>
      </c>
    </row>
    <row r="250" s="15" customFormat="1">
      <c r="A250" s="15"/>
      <c r="B250" s="278"/>
      <c r="C250" s="279"/>
      <c r="D250" s="243" t="s">
        <v>163</v>
      </c>
      <c r="E250" s="280" t="s">
        <v>1</v>
      </c>
      <c r="F250" s="281" t="s">
        <v>400</v>
      </c>
      <c r="G250" s="279"/>
      <c r="H250" s="280" t="s">
        <v>1</v>
      </c>
      <c r="I250" s="282"/>
      <c r="J250" s="279"/>
      <c r="K250" s="279"/>
      <c r="L250" s="283"/>
      <c r="M250" s="284"/>
      <c r="N250" s="285"/>
      <c r="O250" s="285"/>
      <c r="P250" s="285"/>
      <c r="Q250" s="285"/>
      <c r="R250" s="285"/>
      <c r="S250" s="285"/>
      <c r="T250" s="28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7" t="s">
        <v>163</v>
      </c>
      <c r="AU250" s="287" t="s">
        <v>92</v>
      </c>
      <c r="AV250" s="15" t="s">
        <v>90</v>
      </c>
      <c r="AW250" s="15" t="s">
        <v>38</v>
      </c>
      <c r="AX250" s="15" t="s">
        <v>83</v>
      </c>
      <c r="AY250" s="287" t="s">
        <v>146</v>
      </c>
    </row>
    <row r="251" s="15" customFormat="1">
      <c r="A251" s="15"/>
      <c r="B251" s="278"/>
      <c r="C251" s="279"/>
      <c r="D251" s="243" t="s">
        <v>163</v>
      </c>
      <c r="E251" s="280" t="s">
        <v>1</v>
      </c>
      <c r="F251" s="281" t="s">
        <v>401</v>
      </c>
      <c r="G251" s="279"/>
      <c r="H251" s="280" t="s">
        <v>1</v>
      </c>
      <c r="I251" s="282"/>
      <c r="J251" s="279"/>
      <c r="K251" s="279"/>
      <c r="L251" s="283"/>
      <c r="M251" s="284"/>
      <c r="N251" s="285"/>
      <c r="O251" s="285"/>
      <c r="P251" s="285"/>
      <c r="Q251" s="285"/>
      <c r="R251" s="285"/>
      <c r="S251" s="285"/>
      <c r="T251" s="28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87" t="s">
        <v>163</v>
      </c>
      <c r="AU251" s="287" t="s">
        <v>92</v>
      </c>
      <c r="AV251" s="15" t="s">
        <v>90</v>
      </c>
      <c r="AW251" s="15" t="s">
        <v>38</v>
      </c>
      <c r="AX251" s="15" t="s">
        <v>83</v>
      </c>
      <c r="AY251" s="287" t="s">
        <v>146</v>
      </c>
    </row>
    <row r="252" s="13" customFormat="1">
      <c r="A252" s="13"/>
      <c r="B252" s="241"/>
      <c r="C252" s="242"/>
      <c r="D252" s="243" t="s">
        <v>163</v>
      </c>
      <c r="E252" s="244" t="s">
        <v>1</v>
      </c>
      <c r="F252" s="245" t="s">
        <v>402</v>
      </c>
      <c r="G252" s="242"/>
      <c r="H252" s="246">
        <v>1</v>
      </c>
      <c r="I252" s="247"/>
      <c r="J252" s="242"/>
      <c r="K252" s="242"/>
      <c r="L252" s="248"/>
      <c r="M252" s="288"/>
      <c r="N252" s="289"/>
      <c r="O252" s="289"/>
      <c r="P252" s="289"/>
      <c r="Q252" s="289"/>
      <c r="R252" s="289"/>
      <c r="S252" s="289"/>
      <c r="T252" s="29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2" t="s">
        <v>163</v>
      </c>
      <c r="AU252" s="252" t="s">
        <v>92</v>
      </c>
      <c r="AV252" s="13" t="s">
        <v>92</v>
      </c>
      <c r="AW252" s="13" t="s">
        <v>38</v>
      </c>
      <c r="AX252" s="13" t="s">
        <v>90</v>
      </c>
      <c r="AY252" s="252" t="s">
        <v>146</v>
      </c>
    </row>
    <row r="253" s="2" customFormat="1" ht="6.96" customHeight="1">
      <c r="A253" s="40"/>
      <c r="B253" s="68"/>
      <c r="C253" s="69"/>
      <c r="D253" s="69"/>
      <c r="E253" s="69"/>
      <c r="F253" s="69"/>
      <c r="G253" s="69"/>
      <c r="H253" s="69"/>
      <c r="I253" s="69"/>
      <c r="J253" s="69"/>
      <c r="K253" s="69"/>
      <c r="L253" s="46"/>
      <c r="M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</row>
  </sheetData>
  <sheetProtection sheet="1" autoFilter="0" formatColumns="0" formatRows="0" objects="1" scenarios="1" spinCount="100000" saltValue="2rXCyDXqryNG//xT0tAbS5TzrR46CEPD+ijYk8ZSL3wlsx2Pm+AmC8n4Rb+A0LX0frFVuDXM27BwJNpwrh6aFg==" hashValue="9h8n43UuYWi4AnagXOSi0X6sqZQQHajCk47GHfwVcHyPneVNRHzw+nynDZ7AQfHXAHkMB3rDzAXX5PROJbDR+w==" algorithmName="SHA-512" password="E785"/>
  <autoFilter ref="C133:K2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92</v>
      </c>
    </row>
    <row r="4" s="1" customFormat="1" ht="24.96" customHeight="1">
      <c r="B4" s="21"/>
      <c r="D4" s="150" t="s">
        <v>107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STAVEBNÍ ÚPRAVY Č.P. 511 PRO LABORATOŘE A ONKOLOGII OBLASTNÍ NEMOCNICE JIČÍN a.s.</v>
      </c>
      <c r="F7" s="152"/>
      <c r="G7" s="152"/>
      <c r="H7" s="152"/>
      <c r="L7" s="21"/>
    </row>
    <row r="8" s="1" customFormat="1" ht="12" customHeight="1">
      <c r="B8" s="21"/>
      <c r="D8" s="152" t="s">
        <v>108</v>
      </c>
      <c r="L8" s="21"/>
    </row>
    <row r="9" s="2" customFormat="1" ht="16.5" customHeight="1">
      <c r="A9" s="40"/>
      <c r="B9" s="46"/>
      <c r="C9" s="40"/>
      <c r="D9" s="40"/>
      <c r="E9" s="153" t="s">
        <v>109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2" t="s">
        <v>110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4" t="s">
        <v>403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2" t="s">
        <v>18</v>
      </c>
      <c r="E13" s="40"/>
      <c r="F13" s="143" t="s">
        <v>19</v>
      </c>
      <c r="G13" s="40"/>
      <c r="H13" s="40"/>
      <c r="I13" s="152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2" t="s">
        <v>22</v>
      </c>
      <c r="E14" s="40"/>
      <c r="F14" s="143" t="s">
        <v>23</v>
      </c>
      <c r="G14" s="40"/>
      <c r="H14" s="40"/>
      <c r="I14" s="152" t="s">
        <v>24</v>
      </c>
      <c r="J14" s="155" t="str">
        <f>'Rekapitulace stavby'!AN8</f>
        <v>11. 6. 2020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2" t="s">
        <v>30</v>
      </c>
      <c r="E16" s="40"/>
      <c r="F16" s="40"/>
      <c r="G16" s="40"/>
      <c r="H16" s="40"/>
      <c r="I16" s="152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2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2" t="s">
        <v>34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2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2" t="s">
        <v>36</v>
      </c>
      <c r="E22" s="40"/>
      <c r="F22" s="40"/>
      <c r="G22" s="40"/>
      <c r="H22" s="40"/>
      <c r="I22" s="152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2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2" t="s">
        <v>39</v>
      </c>
      <c r="E25" s="40"/>
      <c r="F25" s="40"/>
      <c r="G25" s="40"/>
      <c r="H25" s="40"/>
      <c r="I25" s="152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2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2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6"/>
      <c r="B29" s="157"/>
      <c r="C29" s="156"/>
      <c r="D29" s="156"/>
      <c r="E29" s="158" t="s">
        <v>42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0"/>
      <c r="J31" s="160"/>
      <c r="K31" s="16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43</v>
      </c>
      <c r="E32" s="40"/>
      <c r="F32" s="40"/>
      <c r="G32" s="40"/>
      <c r="H32" s="40"/>
      <c r="I32" s="40"/>
      <c r="J32" s="162">
        <f>ROUND(J123,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0"/>
      <c r="J33" s="160"/>
      <c r="K33" s="16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45</v>
      </c>
      <c r="G34" s="40"/>
      <c r="H34" s="40"/>
      <c r="I34" s="163" t="s">
        <v>44</v>
      </c>
      <c r="J34" s="163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47</v>
      </c>
      <c r="E35" s="152" t="s">
        <v>48</v>
      </c>
      <c r="F35" s="165">
        <f>ROUND((SUM(BE123:BE143)),  2)</f>
        <v>0</v>
      </c>
      <c r="G35" s="40"/>
      <c r="H35" s="40"/>
      <c r="I35" s="166">
        <v>0.20999999999999999</v>
      </c>
      <c r="J35" s="165">
        <f>ROUND(((SUM(BE123:BE143))*I35),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2" t="s">
        <v>49</v>
      </c>
      <c r="F36" s="165">
        <f>ROUND((SUM(BF123:BF143)),  2)</f>
        <v>0</v>
      </c>
      <c r="G36" s="40"/>
      <c r="H36" s="40"/>
      <c r="I36" s="166">
        <v>0.14999999999999999</v>
      </c>
      <c r="J36" s="165">
        <f>ROUND(((SUM(BF123:BF143))*I36),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2" t="s">
        <v>50</v>
      </c>
      <c r="F37" s="165">
        <f>ROUND((SUM(BG123:BG143)),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2" t="s">
        <v>51</v>
      </c>
      <c r="F38" s="165">
        <f>ROUND((SUM(BH123:BH143)),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2" t="s">
        <v>52</v>
      </c>
      <c r="F39" s="165">
        <f>ROUND((SUM(BI123:BI143)),  2)</f>
        <v>0</v>
      </c>
      <c r="G39" s="40"/>
      <c r="H39" s="40"/>
      <c r="I39" s="166">
        <v>0</v>
      </c>
      <c r="J39" s="165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53</v>
      </c>
      <c r="E41" s="169"/>
      <c r="F41" s="169"/>
      <c r="G41" s="170" t="s">
        <v>54</v>
      </c>
      <c r="H41" s="171" t="s">
        <v>55</v>
      </c>
      <c r="I41" s="169"/>
      <c r="J41" s="172">
        <f>SUM(J32:J39)</f>
        <v>0</v>
      </c>
      <c r="K41" s="173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56</v>
      </c>
      <c r="E50" s="175"/>
      <c r="F50" s="175"/>
      <c r="G50" s="174" t="s">
        <v>57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7"/>
      <c r="J61" s="179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4" t="s">
        <v>60</v>
      </c>
      <c r="E65" s="180"/>
      <c r="F65" s="180"/>
      <c r="G65" s="174" t="s">
        <v>61</v>
      </c>
      <c r="H65" s="180"/>
      <c r="I65" s="180"/>
      <c r="J65" s="180"/>
      <c r="K65" s="180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7"/>
      <c r="J76" s="179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112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5" t="str">
        <f>E7</f>
        <v>STAVEBNÍ ÚPRAVY Č.P. 511 PRO LABORATOŘE A ONKOLOGII OBLASTNÍ NEMOCNICE JIČÍN a.s.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5" t="s">
        <v>109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110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SO 01 - Budova A _ demoliční a bourací práce 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 xml:space="preserve">Jičín </v>
      </c>
      <c r="G91" s="42"/>
      <c r="H91" s="42"/>
      <c r="I91" s="33" t="s">
        <v>24</v>
      </c>
      <c r="J91" s="81" t="str">
        <f>IF(J14="","",J14)</f>
        <v>11. 6. 2020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KRÁLOVÉHRADECKÝ KRAJ</v>
      </c>
      <c r="G93" s="42"/>
      <c r="H93" s="42"/>
      <c r="I93" s="33" t="s">
        <v>36</v>
      </c>
      <c r="J93" s="38" t="str">
        <f>E23</f>
        <v>KANIA a.s.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6" t="s">
        <v>113</v>
      </c>
      <c r="D96" s="187"/>
      <c r="E96" s="187"/>
      <c r="F96" s="187"/>
      <c r="G96" s="187"/>
      <c r="H96" s="187"/>
      <c r="I96" s="187"/>
      <c r="J96" s="188" t="s">
        <v>114</v>
      </c>
      <c r="K96" s="187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89" t="s">
        <v>115</v>
      </c>
      <c r="D98" s="42"/>
      <c r="E98" s="42"/>
      <c r="F98" s="42"/>
      <c r="G98" s="42"/>
      <c r="H98" s="42"/>
      <c r="I98" s="42"/>
      <c r="J98" s="112">
        <f>J123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116</v>
      </c>
    </row>
    <row r="99" s="9" customFormat="1" ht="24.96" customHeight="1">
      <c r="A99" s="9"/>
      <c r="B99" s="190"/>
      <c r="C99" s="191"/>
      <c r="D99" s="192" t="s">
        <v>117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121</v>
      </c>
      <c r="E100" s="198"/>
      <c r="F100" s="198"/>
      <c r="G100" s="198"/>
      <c r="H100" s="198"/>
      <c r="I100" s="198"/>
      <c r="J100" s="199">
        <f>J125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122</v>
      </c>
      <c r="E101" s="198"/>
      <c r="F101" s="198"/>
      <c r="G101" s="198"/>
      <c r="H101" s="198"/>
      <c r="I101" s="198"/>
      <c r="J101" s="199">
        <f>J134</f>
        <v>0</v>
      </c>
      <c r="K101" s="13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131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5" t="str">
        <f>E7</f>
        <v>STAVEBNÍ ÚPRAVY Č.P. 511 PRO LABORATOŘE A ONKOLOGII OBLASTNÍ NEMOCNICE JIČÍN a.s.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108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40"/>
      <c r="B113" s="41"/>
      <c r="C113" s="42"/>
      <c r="D113" s="42"/>
      <c r="E113" s="185" t="s">
        <v>109</v>
      </c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110</v>
      </c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2"/>
      <c r="D115" s="42"/>
      <c r="E115" s="78" t="str">
        <f>E11</f>
        <v xml:space="preserve">SO 01 - Budova A _ demoliční a bourací práce 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22</v>
      </c>
      <c r="D117" s="42"/>
      <c r="E117" s="42"/>
      <c r="F117" s="28" t="str">
        <f>F14</f>
        <v xml:space="preserve">Jičín </v>
      </c>
      <c r="G117" s="42"/>
      <c r="H117" s="42"/>
      <c r="I117" s="33" t="s">
        <v>24</v>
      </c>
      <c r="J117" s="81" t="str">
        <f>IF(J14="","",J14)</f>
        <v>11. 6. 2020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30</v>
      </c>
      <c r="D119" s="42"/>
      <c r="E119" s="42"/>
      <c r="F119" s="28" t="str">
        <f>E17</f>
        <v>KRÁLOVÉHRADECKÝ KRAJ</v>
      </c>
      <c r="G119" s="42"/>
      <c r="H119" s="42"/>
      <c r="I119" s="33" t="s">
        <v>36</v>
      </c>
      <c r="J119" s="38" t="str">
        <f>E23</f>
        <v>KANIA a.s.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5.15" customHeight="1">
      <c r="A120" s="40"/>
      <c r="B120" s="41"/>
      <c r="C120" s="33" t="s">
        <v>34</v>
      </c>
      <c r="D120" s="42"/>
      <c r="E120" s="42"/>
      <c r="F120" s="28" t="str">
        <f>IF(E20="","",E20)</f>
        <v>Vyplň údaj</v>
      </c>
      <c r="G120" s="42"/>
      <c r="H120" s="42"/>
      <c r="I120" s="33" t="s">
        <v>39</v>
      </c>
      <c r="J120" s="38" t="str">
        <f>E26</f>
        <v xml:space="preserve"> 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201"/>
      <c r="B122" s="202"/>
      <c r="C122" s="203" t="s">
        <v>132</v>
      </c>
      <c r="D122" s="204" t="s">
        <v>68</v>
      </c>
      <c r="E122" s="204" t="s">
        <v>64</v>
      </c>
      <c r="F122" s="204" t="s">
        <v>65</v>
      </c>
      <c r="G122" s="204" t="s">
        <v>133</v>
      </c>
      <c r="H122" s="204" t="s">
        <v>134</v>
      </c>
      <c r="I122" s="204" t="s">
        <v>135</v>
      </c>
      <c r="J122" s="204" t="s">
        <v>114</v>
      </c>
      <c r="K122" s="205" t="s">
        <v>136</v>
      </c>
      <c r="L122" s="206"/>
      <c r="M122" s="102" t="s">
        <v>1</v>
      </c>
      <c r="N122" s="103" t="s">
        <v>47</v>
      </c>
      <c r="O122" s="103" t="s">
        <v>137</v>
      </c>
      <c r="P122" s="103" t="s">
        <v>138</v>
      </c>
      <c r="Q122" s="103" t="s">
        <v>139</v>
      </c>
      <c r="R122" s="103" t="s">
        <v>140</v>
      </c>
      <c r="S122" s="103" t="s">
        <v>141</v>
      </c>
      <c r="T122" s="104" t="s">
        <v>142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40"/>
      <c r="B123" s="41"/>
      <c r="C123" s="109" t="s">
        <v>143</v>
      </c>
      <c r="D123" s="42"/>
      <c r="E123" s="42"/>
      <c r="F123" s="42"/>
      <c r="G123" s="42"/>
      <c r="H123" s="42"/>
      <c r="I123" s="42"/>
      <c r="J123" s="207">
        <f>BK123</f>
        <v>0</v>
      </c>
      <c r="K123" s="42"/>
      <c r="L123" s="46"/>
      <c r="M123" s="105"/>
      <c r="N123" s="208"/>
      <c r="O123" s="106"/>
      <c r="P123" s="209">
        <f>P124</f>
        <v>0</v>
      </c>
      <c r="Q123" s="106"/>
      <c r="R123" s="209">
        <f>R124</f>
        <v>0</v>
      </c>
      <c r="S123" s="106"/>
      <c r="T123" s="210">
        <f>T124</f>
        <v>7918.0899999999992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82</v>
      </c>
      <c r="AU123" s="18" t="s">
        <v>116</v>
      </c>
      <c r="BK123" s="211">
        <f>BK124</f>
        <v>0</v>
      </c>
    </row>
    <row r="124" s="12" customFormat="1" ht="25.92" customHeight="1">
      <c r="A124" s="12"/>
      <c r="B124" s="212"/>
      <c r="C124" s="213"/>
      <c r="D124" s="214" t="s">
        <v>82</v>
      </c>
      <c r="E124" s="215" t="s">
        <v>144</v>
      </c>
      <c r="F124" s="215" t="s">
        <v>145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P125+P134</f>
        <v>0</v>
      </c>
      <c r="Q124" s="220"/>
      <c r="R124" s="221">
        <f>R125+R134</f>
        <v>0</v>
      </c>
      <c r="S124" s="220"/>
      <c r="T124" s="222">
        <f>T125+T134</f>
        <v>7918.0899999999992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90</v>
      </c>
      <c r="AT124" s="224" t="s">
        <v>82</v>
      </c>
      <c r="AU124" s="224" t="s">
        <v>83</v>
      </c>
      <c r="AY124" s="223" t="s">
        <v>146</v>
      </c>
      <c r="BK124" s="225">
        <f>BK125+BK134</f>
        <v>0</v>
      </c>
    </row>
    <row r="125" s="12" customFormat="1" ht="22.8" customHeight="1">
      <c r="A125" s="12"/>
      <c r="B125" s="212"/>
      <c r="C125" s="213"/>
      <c r="D125" s="214" t="s">
        <v>82</v>
      </c>
      <c r="E125" s="226" t="s">
        <v>191</v>
      </c>
      <c r="F125" s="226" t="s">
        <v>257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SUM(P126:P133)</f>
        <v>0</v>
      </c>
      <c r="Q125" s="220"/>
      <c r="R125" s="221">
        <f>SUM(R126:R133)</f>
        <v>0</v>
      </c>
      <c r="S125" s="220"/>
      <c r="T125" s="222">
        <f>SUM(T126:T133)</f>
        <v>7918.0899999999992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90</v>
      </c>
      <c r="AT125" s="224" t="s">
        <v>82</v>
      </c>
      <c r="AU125" s="224" t="s">
        <v>90</v>
      </c>
      <c r="AY125" s="223" t="s">
        <v>146</v>
      </c>
      <c r="BK125" s="225">
        <f>SUM(BK126:BK133)</f>
        <v>0</v>
      </c>
    </row>
    <row r="126" s="2" customFormat="1" ht="21.75" customHeight="1">
      <c r="A126" s="40"/>
      <c r="B126" s="41"/>
      <c r="C126" s="228" t="s">
        <v>90</v>
      </c>
      <c r="D126" s="228" t="s">
        <v>148</v>
      </c>
      <c r="E126" s="229" t="s">
        <v>404</v>
      </c>
      <c r="F126" s="230" t="s">
        <v>405</v>
      </c>
      <c r="G126" s="231" t="s">
        <v>177</v>
      </c>
      <c r="H126" s="232">
        <v>842.35000000000002</v>
      </c>
      <c r="I126" s="233"/>
      <c r="J126" s="234">
        <f>ROUND(I126*H126,2)</f>
        <v>0</v>
      </c>
      <c r="K126" s="230" t="s">
        <v>152</v>
      </c>
      <c r="L126" s="46"/>
      <c r="M126" s="235" t="s">
        <v>1</v>
      </c>
      <c r="N126" s="236" t="s">
        <v>48</v>
      </c>
      <c r="O126" s="93"/>
      <c r="P126" s="237">
        <f>O126*H126</f>
        <v>0</v>
      </c>
      <c r="Q126" s="237">
        <v>0</v>
      </c>
      <c r="R126" s="237">
        <f>Q126*H126</f>
        <v>0</v>
      </c>
      <c r="S126" s="237">
        <v>0.46999999999999997</v>
      </c>
      <c r="T126" s="238">
        <f>S126*H126</f>
        <v>395.90449999999998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9" t="s">
        <v>153</v>
      </c>
      <c r="AT126" s="239" t="s">
        <v>148</v>
      </c>
      <c r="AU126" s="239" t="s">
        <v>92</v>
      </c>
      <c r="AY126" s="18" t="s">
        <v>146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90</v>
      </c>
      <c r="BK126" s="240">
        <f>ROUND(I126*H126,2)</f>
        <v>0</v>
      </c>
      <c r="BL126" s="18" t="s">
        <v>153</v>
      </c>
      <c r="BM126" s="239" t="s">
        <v>406</v>
      </c>
    </row>
    <row r="127" s="2" customFormat="1">
      <c r="A127" s="40"/>
      <c r="B127" s="41"/>
      <c r="C127" s="42"/>
      <c r="D127" s="243" t="s">
        <v>179</v>
      </c>
      <c r="E127" s="42"/>
      <c r="F127" s="264" t="s">
        <v>407</v>
      </c>
      <c r="G127" s="42"/>
      <c r="H127" s="42"/>
      <c r="I127" s="265"/>
      <c r="J127" s="42"/>
      <c r="K127" s="42"/>
      <c r="L127" s="46"/>
      <c r="M127" s="266"/>
      <c r="N127" s="267"/>
      <c r="O127" s="93"/>
      <c r="P127" s="93"/>
      <c r="Q127" s="93"/>
      <c r="R127" s="93"/>
      <c r="S127" s="93"/>
      <c r="T127" s="9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179</v>
      </c>
      <c r="AU127" s="18" t="s">
        <v>92</v>
      </c>
    </row>
    <row r="128" s="13" customFormat="1">
      <c r="A128" s="13"/>
      <c r="B128" s="241"/>
      <c r="C128" s="242"/>
      <c r="D128" s="243" t="s">
        <v>163</v>
      </c>
      <c r="E128" s="244" t="s">
        <v>1</v>
      </c>
      <c r="F128" s="245" t="s">
        <v>408</v>
      </c>
      <c r="G128" s="242"/>
      <c r="H128" s="246">
        <v>842.35000000000002</v>
      </c>
      <c r="I128" s="247"/>
      <c r="J128" s="242"/>
      <c r="K128" s="242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163</v>
      </c>
      <c r="AU128" s="252" t="s">
        <v>92</v>
      </c>
      <c r="AV128" s="13" t="s">
        <v>92</v>
      </c>
      <c r="AW128" s="13" t="s">
        <v>38</v>
      </c>
      <c r="AX128" s="13" t="s">
        <v>83</v>
      </c>
      <c r="AY128" s="252" t="s">
        <v>146</v>
      </c>
    </row>
    <row r="129" s="14" customFormat="1">
      <c r="A129" s="14"/>
      <c r="B129" s="253"/>
      <c r="C129" s="254"/>
      <c r="D129" s="243" t="s">
        <v>163</v>
      </c>
      <c r="E129" s="255" t="s">
        <v>1</v>
      </c>
      <c r="F129" s="256" t="s">
        <v>165</v>
      </c>
      <c r="G129" s="254"/>
      <c r="H129" s="257">
        <v>842.35000000000002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3" t="s">
        <v>163</v>
      </c>
      <c r="AU129" s="263" t="s">
        <v>92</v>
      </c>
      <c r="AV129" s="14" t="s">
        <v>153</v>
      </c>
      <c r="AW129" s="14" t="s">
        <v>38</v>
      </c>
      <c r="AX129" s="14" t="s">
        <v>90</v>
      </c>
      <c r="AY129" s="263" t="s">
        <v>146</v>
      </c>
    </row>
    <row r="130" s="2" customFormat="1" ht="16.5" customHeight="1">
      <c r="A130" s="40"/>
      <c r="B130" s="41"/>
      <c r="C130" s="228" t="s">
        <v>92</v>
      </c>
      <c r="D130" s="228" t="s">
        <v>148</v>
      </c>
      <c r="E130" s="229" t="s">
        <v>409</v>
      </c>
      <c r="F130" s="230" t="s">
        <v>410</v>
      </c>
      <c r="G130" s="231" t="s">
        <v>177</v>
      </c>
      <c r="H130" s="232">
        <v>16004.65</v>
      </c>
      <c r="I130" s="233"/>
      <c r="J130" s="234">
        <f>ROUND(I130*H130,2)</f>
        <v>0</v>
      </c>
      <c r="K130" s="230" t="s">
        <v>152</v>
      </c>
      <c r="L130" s="46"/>
      <c r="M130" s="235" t="s">
        <v>1</v>
      </c>
      <c r="N130" s="236" t="s">
        <v>48</v>
      </c>
      <c r="O130" s="93"/>
      <c r="P130" s="237">
        <f>O130*H130</f>
        <v>0</v>
      </c>
      <c r="Q130" s="237">
        <v>0</v>
      </c>
      <c r="R130" s="237">
        <f>Q130*H130</f>
        <v>0</v>
      </c>
      <c r="S130" s="237">
        <v>0.46999999999999997</v>
      </c>
      <c r="T130" s="238">
        <f>S130*H130</f>
        <v>7522.1854999999996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9" t="s">
        <v>153</v>
      </c>
      <c r="AT130" s="239" t="s">
        <v>148</v>
      </c>
      <c r="AU130" s="239" t="s">
        <v>92</v>
      </c>
      <c r="AY130" s="18" t="s">
        <v>146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90</v>
      </c>
      <c r="BK130" s="240">
        <f>ROUND(I130*H130,2)</f>
        <v>0</v>
      </c>
      <c r="BL130" s="18" t="s">
        <v>153</v>
      </c>
      <c r="BM130" s="239" t="s">
        <v>411</v>
      </c>
    </row>
    <row r="131" s="2" customFormat="1">
      <c r="A131" s="40"/>
      <c r="B131" s="41"/>
      <c r="C131" s="42"/>
      <c r="D131" s="243" t="s">
        <v>179</v>
      </c>
      <c r="E131" s="42"/>
      <c r="F131" s="264" t="s">
        <v>407</v>
      </c>
      <c r="G131" s="42"/>
      <c r="H131" s="42"/>
      <c r="I131" s="265"/>
      <c r="J131" s="42"/>
      <c r="K131" s="42"/>
      <c r="L131" s="46"/>
      <c r="M131" s="266"/>
      <c r="N131" s="267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179</v>
      </c>
      <c r="AU131" s="18" t="s">
        <v>92</v>
      </c>
    </row>
    <row r="132" s="13" customFormat="1">
      <c r="A132" s="13"/>
      <c r="B132" s="241"/>
      <c r="C132" s="242"/>
      <c r="D132" s="243" t="s">
        <v>163</v>
      </c>
      <c r="E132" s="244" t="s">
        <v>1</v>
      </c>
      <c r="F132" s="245" t="s">
        <v>412</v>
      </c>
      <c r="G132" s="242"/>
      <c r="H132" s="246">
        <v>16004.65</v>
      </c>
      <c r="I132" s="247"/>
      <c r="J132" s="242"/>
      <c r="K132" s="242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163</v>
      </c>
      <c r="AU132" s="252" t="s">
        <v>92</v>
      </c>
      <c r="AV132" s="13" t="s">
        <v>92</v>
      </c>
      <c r="AW132" s="13" t="s">
        <v>38</v>
      </c>
      <c r="AX132" s="13" t="s">
        <v>83</v>
      </c>
      <c r="AY132" s="252" t="s">
        <v>146</v>
      </c>
    </row>
    <row r="133" s="14" customFormat="1">
      <c r="A133" s="14"/>
      <c r="B133" s="253"/>
      <c r="C133" s="254"/>
      <c r="D133" s="243" t="s">
        <v>163</v>
      </c>
      <c r="E133" s="255" t="s">
        <v>1</v>
      </c>
      <c r="F133" s="256" t="s">
        <v>165</v>
      </c>
      <c r="G133" s="254"/>
      <c r="H133" s="257">
        <v>16004.65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163</v>
      </c>
      <c r="AU133" s="263" t="s">
        <v>92</v>
      </c>
      <c r="AV133" s="14" t="s">
        <v>153</v>
      </c>
      <c r="AW133" s="14" t="s">
        <v>38</v>
      </c>
      <c r="AX133" s="14" t="s">
        <v>90</v>
      </c>
      <c r="AY133" s="263" t="s">
        <v>146</v>
      </c>
    </row>
    <row r="134" s="12" customFormat="1" ht="22.8" customHeight="1">
      <c r="A134" s="12"/>
      <c r="B134" s="212"/>
      <c r="C134" s="213"/>
      <c r="D134" s="214" t="s">
        <v>82</v>
      </c>
      <c r="E134" s="226" t="s">
        <v>268</v>
      </c>
      <c r="F134" s="226" t="s">
        <v>269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SUM(P135:P143)</f>
        <v>0</v>
      </c>
      <c r="Q134" s="220"/>
      <c r="R134" s="221">
        <f>SUM(R135:R143)</f>
        <v>0</v>
      </c>
      <c r="S134" s="220"/>
      <c r="T134" s="222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90</v>
      </c>
      <c r="AT134" s="224" t="s">
        <v>82</v>
      </c>
      <c r="AU134" s="224" t="s">
        <v>90</v>
      </c>
      <c r="AY134" s="223" t="s">
        <v>146</v>
      </c>
      <c r="BK134" s="225">
        <f>SUM(BK135:BK143)</f>
        <v>0</v>
      </c>
    </row>
    <row r="135" s="2" customFormat="1" ht="16.5" customHeight="1">
      <c r="A135" s="40"/>
      <c r="B135" s="41"/>
      <c r="C135" s="228" t="s">
        <v>158</v>
      </c>
      <c r="D135" s="228" t="s">
        <v>148</v>
      </c>
      <c r="E135" s="229" t="s">
        <v>413</v>
      </c>
      <c r="F135" s="230" t="s">
        <v>414</v>
      </c>
      <c r="G135" s="231" t="s">
        <v>273</v>
      </c>
      <c r="H135" s="232">
        <v>7918.0900000000001</v>
      </c>
      <c r="I135" s="233"/>
      <c r="J135" s="234">
        <f>ROUND(I135*H135,2)</f>
        <v>0</v>
      </c>
      <c r="K135" s="230" t="s">
        <v>152</v>
      </c>
      <c r="L135" s="46"/>
      <c r="M135" s="235" t="s">
        <v>1</v>
      </c>
      <c r="N135" s="236" t="s">
        <v>48</v>
      </c>
      <c r="O135" s="93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9" t="s">
        <v>153</v>
      </c>
      <c r="AT135" s="239" t="s">
        <v>148</v>
      </c>
      <c r="AU135" s="239" t="s">
        <v>92</v>
      </c>
      <c r="AY135" s="18" t="s">
        <v>146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90</v>
      </c>
      <c r="BK135" s="240">
        <f>ROUND(I135*H135,2)</f>
        <v>0</v>
      </c>
      <c r="BL135" s="18" t="s">
        <v>153</v>
      </c>
      <c r="BM135" s="239" t="s">
        <v>415</v>
      </c>
    </row>
    <row r="136" s="2" customFormat="1" ht="16.5" customHeight="1">
      <c r="A136" s="40"/>
      <c r="B136" s="41"/>
      <c r="C136" s="228" t="s">
        <v>153</v>
      </c>
      <c r="D136" s="228" t="s">
        <v>148</v>
      </c>
      <c r="E136" s="229" t="s">
        <v>271</v>
      </c>
      <c r="F136" s="230" t="s">
        <v>272</v>
      </c>
      <c r="G136" s="231" t="s">
        <v>273</v>
      </c>
      <c r="H136" s="232">
        <v>7918.0900000000001</v>
      </c>
      <c r="I136" s="233"/>
      <c r="J136" s="234">
        <f>ROUND(I136*H136,2)</f>
        <v>0</v>
      </c>
      <c r="K136" s="230" t="s">
        <v>205</v>
      </c>
      <c r="L136" s="46"/>
      <c r="M136" s="235" t="s">
        <v>1</v>
      </c>
      <c r="N136" s="236" t="s">
        <v>48</v>
      </c>
      <c r="O136" s="93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9" t="s">
        <v>153</v>
      </c>
      <c r="AT136" s="239" t="s">
        <v>148</v>
      </c>
      <c r="AU136" s="239" t="s">
        <v>92</v>
      </c>
      <c r="AY136" s="18" t="s">
        <v>146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90</v>
      </c>
      <c r="BK136" s="240">
        <f>ROUND(I136*H136,2)</f>
        <v>0</v>
      </c>
      <c r="BL136" s="18" t="s">
        <v>153</v>
      </c>
      <c r="BM136" s="239" t="s">
        <v>416</v>
      </c>
    </row>
    <row r="137" s="2" customFormat="1">
      <c r="A137" s="40"/>
      <c r="B137" s="41"/>
      <c r="C137" s="42"/>
      <c r="D137" s="243" t="s">
        <v>179</v>
      </c>
      <c r="E137" s="42"/>
      <c r="F137" s="264" t="s">
        <v>275</v>
      </c>
      <c r="G137" s="42"/>
      <c r="H137" s="42"/>
      <c r="I137" s="265"/>
      <c r="J137" s="42"/>
      <c r="K137" s="42"/>
      <c r="L137" s="46"/>
      <c r="M137" s="266"/>
      <c r="N137" s="267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179</v>
      </c>
      <c r="AU137" s="18" t="s">
        <v>92</v>
      </c>
    </row>
    <row r="138" s="2" customFormat="1" ht="16.5" customHeight="1">
      <c r="A138" s="40"/>
      <c r="B138" s="41"/>
      <c r="C138" s="228" t="s">
        <v>170</v>
      </c>
      <c r="D138" s="228" t="s">
        <v>148</v>
      </c>
      <c r="E138" s="229" t="s">
        <v>281</v>
      </c>
      <c r="F138" s="230" t="s">
        <v>282</v>
      </c>
      <c r="G138" s="231" t="s">
        <v>273</v>
      </c>
      <c r="H138" s="232">
        <v>7918.0900000000001</v>
      </c>
      <c r="I138" s="233"/>
      <c r="J138" s="234">
        <f>ROUND(I138*H138,2)</f>
        <v>0</v>
      </c>
      <c r="K138" s="230" t="s">
        <v>152</v>
      </c>
      <c r="L138" s="46"/>
      <c r="M138" s="235" t="s">
        <v>1</v>
      </c>
      <c r="N138" s="236" t="s">
        <v>48</v>
      </c>
      <c r="O138" s="93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9" t="s">
        <v>153</v>
      </c>
      <c r="AT138" s="239" t="s">
        <v>148</v>
      </c>
      <c r="AU138" s="239" t="s">
        <v>92</v>
      </c>
      <c r="AY138" s="18" t="s">
        <v>146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90</v>
      </c>
      <c r="BK138" s="240">
        <f>ROUND(I138*H138,2)</f>
        <v>0</v>
      </c>
      <c r="BL138" s="18" t="s">
        <v>153</v>
      </c>
      <c r="BM138" s="239" t="s">
        <v>417</v>
      </c>
    </row>
    <row r="139" s="2" customFormat="1" ht="16.5" customHeight="1">
      <c r="A139" s="40"/>
      <c r="B139" s="41"/>
      <c r="C139" s="228" t="s">
        <v>174</v>
      </c>
      <c r="D139" s="228" t="s">
        <v>148</v>
      </c>
      <c r="E139" s="229" t="s">
        <v>285</v>
      </c>
      <c r="F139" s="230" t="s">
        <v>286</v>
      </c>
      <c r="G139" s="231" t="s">
        <v>273</v>
      </c>
      <c r="H139" s="232">
        <v>158361.79999999999</v>
      </c>
      <c r="I139" s="233"/>
      <c r="J139" s="234">
        <f>ROUND(I139*H139,2)</f>
        <v>0</v>
      </c>
      <c r="K139" s="230" t="s">
        <v>152</v>
      </c>
      <c r="L139" s="46"/>
      <c r="M139" s="235" t="s">
        <v>1</v>
      </c>
      <c r="N139" s="236" t="s">
        <v>48</v>
      </c>
      <c r="O139" s="93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9" t="s">
        <v>153</v>
      </c>
      <c r="AT139" s="239" t="s">
        <v>148</v>
      </c>
      <c r="AU139" s="239" t="s">
        <v>92</v>
      </c>
      <c r="AY139" s="18" t="s">
        <v>146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90</v>
      </c>
      <c r="BK139" s="240">
        <f>ROUND(I139*H139,2)</f>
        <v>0</v>
      </c>
      <c r="BL139" s="18" t="s">
        <v>153</v>
      </c>
      <c r="BM139" s="239" t="s">
        <v>418</v>
      </c>
    </row>
    <row r="140" s="13" customFormat="1">
      <c r="A140" s="13"/>
      <c r="B140" s="241"/>
      <c r="C140" s="242"/>
      <c r="D140" s="243" t="s">
        <v>163</v>
      </c>
      <c r="E140" s="242"/>
      <c r="F140" s="245" t="s">
        <v>419</v>
      </c>
      <c r="G140" s="242"/>
      <c r="H140" s="246">
        <v>158361.79999999999</v>
      </c>
      <c r="I140" s="247"/>
      <c r="J140" s="242"/>
      <c r="K140" s="242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163</v>
      </c>
      <c r="AU140" s="252" t="s">
        <v>92</v>
      </c>
      <c r="AV140" s="13" t="s">
        <v>92</v>
      </c>
      <c r="AW140" s="13" t="s">
        <v>4</v>
      </c>
      <c r="AX140" s="13" t="s">
        <v>90</v>
      </c>
      <c r="AY140" s="252" t="s">
        <v>146</v>
      </c>
    </row>
    <row r="141" s="2" customFormat="1" ht="16.5" customHeight="1">
      <c r="A141" s="40"/>
      <c r="B141" s="41"/>
      <c r="C141" s="228" t="s">
        <v>183</v>
      </c>
      <c r="D141" s="228" t="s">
        <v>148</v>
      </c>
      <c r="E141" s="229" t="s">
        <v>420</v>
      </c>
      <c r="F141" s="230" t="s">
        <v>421</v>
      </c>
      <c r="G141" s="231" t="s">
        <v>273</v>
      </c>
      <c r="H141" s="232">
        <v>7918.0900000000001</v>
      </c>
      <c r="I141" s="233"/>
      <c r="J141" s="234">
        <f>ROUND(I141*H141,2)</f>
        <v>0</v>
      </c>
      <c r="K141" s="230" t="s">
        <v>152</v>
      </c>
      <c r="L141" s="46"/>
      <c r="M141" s="235" t="s">
        <v>1</v>
      </c>
      <c r="N141" s="236" t="s">
        <v>48</v>
      </c>
      <c r="O141" s="93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9" t="s">
        <v>153</v>
      </c>
      <c r="AT141" s="239" t="s">
        <v>148</v>
      </c>
      <c r="AU141" s="239" t="s">
        <v>92</v>
      </c>
      <c r="AY141" s="18" t="s">
        <v>146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90</v>
      </c>
      <c r="BK141" s="240">
        <f>ROUND(I141*H141,2)</f>
        <v>0</v>
      </c>
      <c r="BL141" s="18" t="s">
        <v>153</v>
      </c>
      <c r="BM141" s="239" t="s">
        <v>422</v>
      </c>
    </row>
    <row r="142" s="2" customFormat="1" ht="21.75" customHeight="1">
      <c r="A142" s="40"/>
      <c r="B142" s="41"/>
      <c r="C142" s="228" t="s">
        <v>187</v>
      </c>
      <c r="D142" s="228" t="s">
        <v>148</v>
      </c>
      <c r="E142" s="229" t="s">
        <v>423</v>
      </c>
      <c r="F142" s="230" t="s">
        <v>424</v>
      </c>
      <c r="G142" s="231" t="s">
        <v>273</v>
      </c>
      <c r="H142" s="232">
        <v>7.8250000000000002</v>
      </c>
      <c r="I142" s="233"/>
      <c r="J142" s="234">
        <f>ROUND(I142*H142,2)</f>
        <v>0</v>
      </c>
      <c r="K142" s="230" t="s">
        <v>205</v>
      </c>
      <c r="L142" s="46"/>
      <c r="M142" s="235" t="s">
        <v>1</v>
      </c>
      <c r="N142" s="236" t="s">
        <v>48</v>
      </c>
      <c r="O142" s="93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9" t="s">
        <v>153</v>
      </c>
      <c r="AT142" s="239" t="s">
        <v>148</v>
      </c>
      <c r="AU142" s="239" t="s">
        <v>92</v>
      </c>
      <c r="AY142" s="18" t="s">
        <v>146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90</v>
      </c>
      <c r="BK142" s="240">
        <f>ROUND(I142*H142,2)</f>
        <v>0</v>
      </c>
      <c r="BL142" s="18" t="s">
        <v>153</v>
      </c>
      <c r="BM142" s="239" t="s">
        <v>425</v>
      </c>
    </row>
    <row r="143" s="2" customFormat="1">
      <c r="A143" s="40"/>
      <c r="B143" s="41"/>
      <c r="C143" s="42"/>
      <c r="D143" s="243" t="s">
        <v>179</v>
      </c>
      <c r="E143" s="42"/>
      <c r="F143" s="264" t="s">
        <v>426</v>
      </c>
      <c r="G143" s="42"/>
      <c r="H143" s="42"/>
      <c r="I143" s="265"/>
      <c r="J143" s="42"/>
      <c r="K143" s="42"/>
      <c r="L143" s="46"/>
      <c r="M143" s="291"/>
      <c r="N143" s="292"/>
      <c r="O143" s="293"/>
      <c r="P143" s="293"/>
      <c r="Q143" s="293"/>
      <c r="R143" s="293"/>
      <c r="S143" s="293"/>
      <c r="T143" s="294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179</v>
      </c>
      <c r="AU143" s="18" t="s">
        <v>92</v>
      </c>
    </row>
    <row r="144" s="2" customFormat="1" ht="6.96" customHeight="1">
      <c r="A144" s="40"/>
      <c r="B144" s="68"/>
      <c r="C144" s="69"/>
      <c r="D144" s="69"/>
      <c r="E144" s="69"/>
      <c r="F144" s="69"/>
      <c r="G144" s="69"/>
      <c r="H144" s="69"/>
      <c r="I144" s="69"/>
      <c r="J144" s="69"/>
      <c r="K144" s="69"/>
      <c r="L144" s="46"/>
      <c r="M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</sheetData>
  <sheetProtection sheet="1" autoFilter="0" formatColumns="0" formatRows="0" objects="1" scenarios="1" spinCount="100000" saltValue="3l70oWqg/795N6En0GMTjbmSSvC8IUVC6nDZhjhgzl/zgh3yH4uauZowMws987w4cj76/vwe/VYZq6nh5ztpBw==" hashValue="fREoTsmG2mvmga3h+GeVcAWqKK7ruPNS381MXpHsL3pCDoaPiHrPrJ4zYerHg1ZE7uNNH2RMe2G9AJivnzrg8A==" algorithmName="SHA-512" password="E785"/>
  <autoFilter ref="C122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92</v>
      </c>
    </row>
    <row r="4" s="1" customFormat="1" ht="24.96" customHeight="1">
      <c r="B4" s="21"/>
      <c r="D4" s="150" t="s">
        <v>107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STAVEBNÍ ÚPRAVY Č.P. 511 PRO LABORATOŘE A ONKOLOGII OBLASTNÍ NEMOCNICE JIČÍN a.s.</v>
      </c>
      <c r="F7" s="152"/>
      <c r="G7" s="152"/>
      <c r="H7" s="152"/>
      <c r="L7" s="21"/>
    </row>
    <row r="8" s="1" customFormat="1" ht="12" customHeight="1">
      <c r="B8" s="21"/>
      <c r="D8" s="152" t="s">
        <v>108</v>
      </c>
      <c r="L8" s="21"/>
    </row>
    <row r="9" s="2" customFormat="1" ht="16.5" customHeight="1">
      <c r="A9" s="40"/>
      <c r="B9" s="46"/>
      <c r="C9" s="40"/>
      <c r="D9" s="40"/>
      <c r="E9" s="153" t="s">
        <v>109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2" t="s">
        <v>110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4" t="s">
        <v>427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2" t="s">
        <v>18</v>
      </c>
      <c r="E13" s="40"/>
      <c r="F13" s="143" t="s">
        <v>19</v>
      </c>
      <c r="G13" s="40"/>
      <c r="H13" s="40"/>
      <c r="I13" s="152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2" t="s">
        <v>22</v>
      </c>
      <c r="E14" s="40"/>
      <c r="F14" s="143" t="s">
        <v>23</v>
      </c>
      <c r="G14" s="40"/>
      <c r="H14" s="40"/>
      <c r="I14" s="152" t="s">
        <v>24</v>
      </c>
      <c r="J14" s="155" t="str">
        <f>'Rekapitulace stavby'!AN8</f>
        <v>11. 6. 2020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2" t="s">
        <v>30</v>
      </c>
      <c r="E16" s="40"/>
      <c r="F16" s="40"/>
      <c r="G16" s="40"/>
      <c r="H16" s="40"/>
      <c r="I16" s="152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2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2" t="s">
        <v>34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2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2" t="s">
        <v>36</v>
      </c>
      <c r="E22" s="40"/>
      <c r="F22" s="40"/>
      <c r="G22" s="40"/>
      <c r="H22" s="40"/>
      <c r="I22" s="152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2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2" t="s">
        <v>39</v>
      </c>
      <c r="E25" s="40"/>
      <c r="F25" s="40"/>
      <c r="G25" s="40"/>
      <c r="H25" s="40"/>
      <c r="I25" s="152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2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2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6"/>
      <c r="B29" s="157"/>
      <c r="C29" s="156"/>
      <c r="D29" s="156"/>
      <c r="E29" s="158" t="s">
        <v>42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0"/>
      <c r="J31" s="160"/>
      <c r="K31" s="16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43</v>
      </c>
      <c r="E32" s="40"/>
      <c r="F32" s="40"/>
      <c r="G32" s="40"/>
      <c r="H32" s="40"/>
      <c r="I32" s="40"/>
      <c r="J32" s="162">
        <f>ROUND(J123,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0"/>
      <c r="J33" s="160"/>
      <c r="K33" s="16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45</v>
      </c>
      <c r="G34" s="40"/>
      <c r="H34" s="40"/>
      <c r="I34" s="163" t="s">
        <v>44</v>
      </c>
      <c r="J34" s="163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47</v>
      </c>
      <c r="E35" s="152" t="s">
        <v>48</v>
      </c>
      <c r="F35" s="165">
        <f>ROUND((SUM(BE123:BE145)),  2)</f>
        <v>0</v>
      </c>
      <c r="G35" s="40"/>
      <c r="H35" s="40"/>
      <c r="I35" s="166">
        <v>0.20999999999999999</v>
      </c>
      <c r="J35" s="165">
        <f>ROUND(((SUM(BE123:BE145))*I35),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2" t="s">
        <v>49</v>
      </c>
      <c r="F36" s="165">
        <f>ROUND((SUM(BF123:BF145)),  2)</f>
        <v>0</v>
      </c>
      <c r="G36" s="40"/>
      <c r="H36" s="40"/>
      <c r="I36" s="166">
        <v>0.14999999999999999</v>
      </c>
      <c r="J36" s="165">
        <f>ROUND(((SUM(BF123:BF145))*I36),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2" t="s">
        <v>50</v>
      </c>
      <c r="F37" s="165">
        <f>ROUND((SUM(BG123:BG145)),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2" t="s">
        <v>51</v>
      </c>
      <c r="F38" s="165">
        <f>ROUND((SUM(BH123:BH145)),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2" t="s">
        <v>52</v>
      </c>
      <c r="F39" s="165">
        <f>ROUND((SUM(BI123:BI145)),  2)</f>
        <v>0</v>
      </c>
      <c r="G39" s="40"/>
      <c r="H39" s="40"/>
      <c r="I39" s="166">
        <v>0</v>
      </c>
      <c r="J39" s="165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53</v>
      </c>
      <c r="E41" s="169"/>
      <c r="F41" s="169"/>
      <c r="G41" s="170" t="s">
        <v>54</v>
      </c>
      <c r="H41" s="171" t="s">
        <v>55</v>
      </c>
      <c r="I41" s="169"/>
      <c r="J41" s="172">
        <f>SUM(J32:J39)</f>
        <v>0</v>
      </c>
      <c r="K41" s="173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56</v>
      </c>
      <c r="E50" s="175"/>
      <c r="F50" s="175"/>
      <c r="G50" s="174" t="s">
        <v>57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7"/>
      <c r="J61" s="179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4" t="s">
        <v>60</v>
      </c>
      <c r="E65" s="180"/>
      <c r="F65" s="180"/>
      <c r="G65" s="174" t="s">
        <v>61</v>
      </c>
      <c r="H65" s="180"/>
      <c r="I65" s="180"/>
      <c r="J65" s="180"/>
      <c r="K65" s="180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7"/>
      <c r="J76" s="179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112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5" t="str">
        <f>E7</f>
        <v>STAVEBNÍ ÚPRAVY Č.P. 511 PRO LABORATOŘE A ONKOLOGII OBLASTNÍ NEMOCNICE JIČÍN a.s.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5" t="s">
        <v>109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110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SO 02 - Objekt ČOV _ demoliční a bourací práce 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 xml:space="preserve">Jičín </v>
      </c>
      <c r="G91" s="42"/>
      <c r="H91" s="42"/>
      <c r="I91" s="33" t="s">
        <v>24</v>
      </c>
      <c r="J91" s="81" t="str">
        <f>IF(J14="","",J14)</f>
        <v>11. 6. 2020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KRÁLOVÉHRADECKÝ KRAJ</v>
      </c>
      <c r="G93" s="42"/>
      <c r="H93" s="42"/>
      <c r="I93" s="33" t="s">
        <v>36</v>
      </c>
      <c r="J93" s="38" t="str">
        <f>E23</f>
        <v>KANIA a.s.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6" t="s">
        <v>113</v>
      </c>
      <c r="D96" s="187"/>
      <c r="E96" s="187"/>
      <c r="F96" s="187"/>
      <c r="G96" s="187"/>
      <c r="H96" s="187"/>
      <c r="I96" s="187"/>
      <c r="J96" s="188" t="s">
        <v>114</v>
      </c>
      <c r="K96" s="187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89" t="s">
        <v>115</v>
      </c>
      <c r="D98" s="42"/>
      <c r="E98" s="42"/>
      <c r="F98" s="42"/>
      <c r="G98" s="42"/>
      <c r="H98" s="42"/>
      <c r="I98" s="42"/>
      <c r="J98" s="112">
        <f>J123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116</v>
      </c>
    </row>
    <row r="99" s="9" customFormat="1" ht="24.96" customHeight="1">
      <c r="A99" s="9"/>
      <c r="B99" s="190"/>
      <c r="C99" s="191"/>
      <c r="D99" s="192" t="s">
        <v>117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121</v>
      </c>
      <c r="E100" s="198"/>
      <c r="F100" s="198"/>
      <c r="G100" s="198"/>
      <c r="H100" s="198"/>
      <c r="I100" s="198"/>
      <c r="J100" s="199">
        <f>J125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122</v>
      </c>
      <c r="E101" s="198"/>
      <c r="F101" s="198"/>
      <c r="G101" s="198"/>
      <c r="H101" s="198"/>
      <c r="I101" s="198"/>
      <c r="J101" s="199">
        <f>J138</f>
        <v>0</v>
      </c>
      <c r="K101" s="13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131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5" t="str">
        <f>E7</f>
        <v>STAVEBNÍ ÚPRAVY Č.P. 511 PRO LABORATOŘE A ONKOLOGII OBLASTNÍ NEMOCNICE JIČÍN a.s.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108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40"/>
      <c r="B113" s="41"/>
      <c r="C113" s="42"/>
      <c r="D113" s="42"/>
      <c r="E113" s="185" t="s">
        <v>109</v>
      </c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110</v>
      </c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2"/>
      <c r="D115" s="42"/>
      <c r="E115" s="78" t="str">
        <f>E11</f>
        <v xml:space="preserve">SO 02 - Objekt ČOV _ demoliční a bourací práce 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22</v>
      </c>
      <c r="D117" s="42"/>
      <c r="E117" s="42"/>
      <c r="F117" s="28" t="str">
        <f>F14</f>
        <v xml:space="preserve">Jičín </v>
      </c>
      <c r="G117" s="42"/>
      <c r="H117" s="42"/>
      <c r="I117" s="33" t="s">
        <v>24</v>
      </c>
      <c r="J117" s="81" t="str">
        <f>IF(J14="","",J14)</f>
        <v>11. 6. 2020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30</v>
      </c>
      <c r="D119" s="42"/>
      <c r="E119" s="42"/>
      <c r="F119" s="28" t="str">
        <f>E17</f>
        <v>KRÁLOVÉHRADECKÝ KRAJ</v>
      </c>
      <c r="G119" s="42"/>
      <c r="H119" s="42"/>
      <c r="I119" s="33" t="s">
        <v>36</v>
      </c>
      <c r="J119" s="38" t="str">
        <f>E23</f>
        <v>KANIA a.s.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5.15" customHeight="1">
      <c r="A120" s="40"/>
      <c r="B120" s="41"/>
      <c r="C120" s="33" t="s">
        <v>34</v>
      </c>
      <c r="D120" s="42"/>
      <c r="E120" s="42"/>
      <c r="F120" s="28" t="str">
        <f>IF(E20="","",E20)</f>
        <v>Vyplň údaj</v>
      </c>
      <c r="G120" s="42"/>
      <c r="H120" s="42"/>
      <c r="I120" s="33" t="s">
        <v>39</v>
      </c>
      <c r="J120" s="38" t="str">
        <f>E26</f>
        <v xml:space="preserve"> 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201"/>
      <c r="B122" s="202"/>
      <c r="C122" s="203" t="s">
        <v>132</v>
      </c>
      <c r="D122" s="204" t="s">
        <v>68</v>
      </c>
      <c r="E122" s="204" t="s">
        <v>64</v>
      </c>
      <c r="F122" s="204" t="s">
        <v>65</v>
      </c>
      <c r="G122" s="204" t="s">
        <v>133</v>
      </c>
      <c r="H122" s="204" t="s">
        <v>134</v>
      </c>
      <c r="I122" s="204" t="s">
        <v>135</v>
      </c>
      <c r="J122" s="204" t="s">
        <v>114</v>
      </c>
      <c r="K122" s="205" t="s">
        <v>136</v>
      </c>
      <c r="L122" s="206"/>
      <c r="M122" s="102" t="s">
        <v>1</v>
      </c>
      <c r="N122" s="103" t="s">
        <v>47</v>
      </c>
      <c r="O122" s="103" t="s">
        <v>137</v>
      </c>
      <c r="P122" s="103" t="s">
        <v>138</v>
      </c>
      <c r="Q122" s="103" t="s">
        <v>139</v>
      </c>
      <c r="R122" s="103" t="s">
        <v>140</v>
      </c>
      <c r="S122" s="103" t="s">
        <v>141</v>
      </c>
      <c r="T122" s="104" t="s">
        <v>142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40"/>
      <c r="B123" s="41"/>
      <c r="C123" s="109" t="s">
        <v>143</v>
      </c>
      <c r="D123" s="42"/>
      <c r="E123" s="42"/>
      <c r="F123" s="42"/>
      <c r="G123" s="42"/>
      <c r="H123" s="42"/>
      <c r="I123" s="42"/>
      <c r="J123" s="207">
        <f>BK123</f>
        <v>0</v>
      </c>
      <c r="K123" s="42"/>
      <c r="L123" s="46"/>
      <c r="M123" s="105"/>
      <c r="N123" s="208"/>
      <c r="O123" s="106"/>
      <c r="P123" s="209">
        <f>P124</f>
        <v>0</v>
      </c>
      <c r="Q123" s="106"/>
      <c r="R123" s="209">
        <f>R124</f>
        <v>0</v>
      </c>
      <c r="S123" s="106"/>
      <c r="T123" s="210">
        <f>T124</f>
        <v>315.95000000000005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82</v>
      </c>
      <c r="AU123" s="18" t="s">
        <v>116</v>
      </c>
      <c r="BK123" s="211">
        <f>BK124</f>
        <v>0</v>
      </c>
    </row>
    <row r="124" s="12" customFormat="1" ht="25.92" customHeight="1">
      <c r="A124" s="12"/>
      <c r="B124" s="212"/>
      <c r="C124" s="213"/>
      <c r="D124" s="214" t="s">
        <v>82</v>
      </c>
      <c r="E124" s="215" t="s">
        <v>144</v>
      </c>
      <c r="F124" s="215" t="s">
        <v>145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P125+P138</f>
        <v>0</v>
      </c>
      <c r="Q124" s="220"/>
      <c r="R124" s="221">
        <f>R125+R138</f>
        <v>0</v>
      </c>
      <c r="S124" s="220"/>
      <c r="T124" s="222">
        <f>T125+T138</f>
        <v>315.95000000000005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90</v>
      </c>
      <c r="AT124" s="224" t="s">
        <v>82</v>
      </c>
      <c r="AU124" s="224" t="s">
        <v>83</v>
      </c>
      <c r="AY124" s="223" t="s">
        <v>146</v>
      </c>
      <c r="BK124" s="225">
        <f>BK125+BK138</f>
        <v>0</v>
      </c>
    </row>
    <row r="125" s="12" customFormat="1" ht="22.8" customHeight="1">
      <c r="A125" s="12"/>
      <c r="B125" s="212"/>
      <c r="C125" s="213"/>
      <c r="D125" s="214" t="s">
        <v>82</v>
      </c>
      <c r="E125" s="226" t="s">
        <v>191</v>
      </c>
      <c r="F125" s="226" t="s">
        <v>257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SUM(P126:P137)</f>
        <v>0</v>
      </c>
      <c r="Q125" s="220"/>
      <c r="R125" s="221">
        <f>SUM(R126:R137)</f>
        <v>0</v>
      </c>
      <c r="S125" s="220"/>
      <c r="T125" s="222">
        <f>SUM(T126:T137)</f>
        <v>315.95000000000005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90</v>
      </c>
      <c r="AT125" s="224" t="s">
        <v>82</v>
      </c>
      <c r="AU125" s="224" t="s">
        <v>90</v>
      </c>
      <c r="AY125" s="223" t="s">
        <v>146</v>
      </c>
      <c r="BK125" s="225">
        <f>SUM(BK126:BK137)</f>
        <v>0</v>
      </c>
    </row>
    <row r="126" s="2" customFormat="1" ht="21.75" customHeight="1">
      <c r="A126" s="40"/>
      <c r="B126" s="41"/>
      <c r="C126" s="228" t="s">
        <v>90</v>
      </c>
      <c r="D126" s="228" t="s">
        <v>148</v>
      </c>
      <c r="E126" s="229" t="s">
        <v>428</v>
      </c>
      <c r="F126" s="230" t="s">
        <v>429</v>
      </c>
      <c r="G126" s="231" t="s">
        <v>177</v>
      </c>
      <c r="H126" s="232">
        <v>15.574999999999999</v>
      </c>
      <c r="I126" s="233"/>
      <c r="J126" s="234">
        <f>ROUND(I126*H126,2)</f>
        <v>0</v>
      </c>
      <c r="K126" s="230" t="s">
        <v>152</v>
      </c>
      <c r="L126" s="46"/>
      <c r="M126" s="235" t="s">
        <v>1</v>
      </c>
      <c r="N126" s="236" t="s">
        <v>48</v>
      </c>
      <c r="O126" s="93"/>
      <c r="P126" s="237">
        <f>O126*H126</f>
        <v>0</v>
      </c>
      <c r="Q126" s="237">
        <v>0</v>
      </c>
      <c r="R126" s="237">
        <f>Q126*H126</f>
        <v>0</v>
      </c>
      <c r="S126" s="237">
        <v>0.68000000000000005</v>
      </c>
      <c r="T126" s="238">
        <f>S126*H126</f>
        <v>10.591000000000001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9" t="s">
        <v>153</v>
      </c>
      <c r="AT126" s="239" t="s">
        <v>148</v>
      </c>
      <c r="AU126" s="239" t="s">
        <v>92</v>
      </c>
      <c r="AY126" s="18" t="s">
        <v>146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90</v>
      </c>
      <c r="BK126" s="240">
        <f>ROUND(I126*H126,2)</f>
        <v>0</v>
      </c>
      <c r="BL126" s="18" t="s">
        <v>153</v>
      </c>
      <c r="BM126" s="239" t="s">
        <v>430</v>
      </c>
    </row>
    <row r="127" s="2" customFormat="1">
      <c r="A127" s="40"/>
      <c r="B127" s="41"/>
      <c r="C127" s="42"/>
      <c r="D127" s="243" t="s">
        <v>179</v>
      </c>
      <c r="E127" s="42"/>
      <c r="F127" s="264" t="s">
        <v>407</v>
      </c>
      <c r="G127" s="42"/>
      <c r="H127" s="42"/>
      <c r="I127" s="265"/>
      <c r="J127" s="42"/>
      <c r="K127" s="42"/>
      <c r="L127" s="46"/>
      <c r="M127" s="266"/>
      <c r="N127" s="267"/>
      <c r="O127" s="93"/>
      <c r="P127" s="93"/>
      <c r="Q127" s="93"/>
      <c r="R127" s="93"/>
      <c r="S127" s="93"/>
      <c r="T127" s="9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179</v>
      </c>
      <c r="AU127" s="18" t="s">
        <v>92</v>
      </c>
    </row>
    <row r="128" s="13" customFormat="1">
      <c r="A128" s="13"/>
      <c r="B128" s="241"/>
      <c r="C128" s="242"/>
      <c r="D128" s="243" t="s">
        <v>163</v>
      </c>
      <c r="E128" s="244" t="s">
        <v>1</v>
      </c>
      <c r="F128" s="245" t="s">
        <v>431</v>
      </c>
      <c r="G128" s="242"/>
      <c r="H128" s="246">
        <v>15.574999999999999</v>
      </c>
      <c r="I128" s="247"/>
      <c r="J128" s="242"/>
      <c r="K128" s="242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163</v>
      </c>
      <c r="AU128" s="252" t="s">
        <v>92</v>
      </c>
      <c r="AV128" s="13" t="s">
        <v>92</v>
      </c>
      <c r="AW128" s="13" t="s">
        <v>38</v>
      </c>
      <c r="AX128" s="13" t="s">
        <v>83</v>
      </c>
      <c r="AY128" s="252" t="s">
        <v>146</v>
      </c>
    </row>
    <row r="129" s="14" customFormat="1">
      <c r="A129" s="14"/>
      <c r="B129" s="253"/>
      <c r="C129" s="254"/>
      <c r="D129" s="243" t="s">
        <v>163</v>
      </c>
      <c r="E129" s="255" t="s">
        <v>1</v>
      </c>
      <c r="F129" s="256" t="s">
        <v>165</v>
      </c>
      <c r="G129" s="254"/>
      <c r="H129" s="257">
        <v>15.574999999999999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3" t="s">
        <v>163</v>
      </c>
      <c r="AU129" s="263" t="s">
        <v>92</v>
      </c>
      <c r="AV129" s="14" t="s">
        <v>153</v>
      </c>
      <c r="AW129" s="14" t="s">
        <v>38</v>
      </c>
      <c r="AX129" s="14" t="s">
        <v>90</v>
      </c>
      <c r="AY129" s="263" t="s">
        <v>146</v>
      </c>
    </row>
    <row r="130" s="2" customFormat="1" ht="16.5" customHeight="1">
      <c r="A130" s="40"/>
      <c r="B130" s="41"/>
      <c r="C130" s="228" t="s">
        <v>92</v>
      </c>
      <c r="D130" s="228" t="s">
        <v>148</v>
      </c>
      <c r="E130" s="229" t="s">
        <v>432</v>
      </c>
      <c r="F130" s="230" t="s">
        <v>433</v>
      </c>
      <c r="G130" s="231" t="s">
        <v>177</v>
      </c>
      <c r="H130" s="232">
        <v>295.92500000000001</v>
      </c>
      <c r="I130" s="233"/>
      <c r="J130" s="234">
        <f>ROUND(I130*H130,2)</f>
        <v>0</v>
      </c>
      <c r="K130" s="230" t="s">
        <v>152</v>
      </c>
      <c r="L130" s="46"/>
      <c r="M130" s="235" t="s">
        <v>1</v>
      </c>
      <c r="N130" s="236" t="s">
        <v>48</v>
      </c>
      <c r="O130" s="93"/>
      <c r="P130" s="237">
        <f>O130*H130</f>
        <v>0</v>
      </c>
      <c r="Q130" s="237">
        <v>0</v>
      </c>
      <c r="R130" s="237">
        <f>Q130*H130</f>
        <v>0</v>
      </c>
      <c r="S130" s="237">
        <v>0.68000000000000005</v>
      </c>
      <c r="T130" s="238">
        <f>S130*H130</f>
        <v>201.22900000000001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9" t="s">
        <v>153</v>
      </c>
      <c r="AT130" s="239" t="s">
        <v>148</v>
      </c>
      <c r="AU130" s="239" t="s">
        <v>92</v>
      </c>
      <c r="AY130" s="18" t="s">
        <v>146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90</v>
      </c>
      <c r="BK130" s="240">
        <f>ROUND(I130*H130,2)</f>
        <v>0</v>
      </c>
      <c r="BL130" s="18" t="s">
        <v>153</v>
      </c>
      <c r="BM130" s="239" t="s">
        <v>434</v>
      </c>
    </row>
    <row r="131" s="2" customFormat="1">
      <c r="A131" s="40"/>
      <c r="B131" s="41"/>
      <c r="C131" s="42"/>
      <c r="D131" s="243" t="s">
        <v>179</v>
      </c>
      <c r="E131" s="42"/>
      <c r="F131" s="264" t="s">
        <v>407</v>
      </c>
      <c r="G131" s="42"/>
      <c r="H131" s="42"/>
      <c r="I131" s="265"/>
      <c r="J131" s="42"/>
      <c r="K131" s="42"/>
      <c r="L131" s="46"/>
      <c r="M131" s="266"/>
      <c r="N131" s="267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179</v>
      </c>
      <c r="AU131" s="18" t="s">
        <v>92</v>
      </c>
    </row>
    <row r="132" s="13" customFormat="1">
      <c r="A132" s="13"/>
      <c r="B132" s="241"/>
      <c r="C132" s="242"/>
      <c r="D132" s="243" t="s">
        <v>163</v>
      </c>
      <c r="E132" s="244" t="s">
        <v>1</v>
      </c>
      <c r="F132" s="245" t="s">
        <v>435</v>
      </c>
      <c r="G132" s="242"/>
      <c r="H132" s="246">
        <v>295.92500000000001</v>
      </c>
      <c r="I132" s="247"/>
      <c r="J132" s="242"/>
      <c r="K132" s="242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163</v>
      </c>
      <c r="AU132" s="252" t="s">
        <v>92</v>
      </c>
      <c r="AV132" s="13" t="s">
        <v>92</v>
      </c>
      <c r="AW132" s="13" t="s">
        <v>38</v>
      </c>
      <c r="AX132" s="13" t="s">
        <v>83</v>
      </c>
      <c r="AY132" s="252" t="s">
        <v>146</v>
      </c>
    </row>
    <row r="133" s="14" customFormat="1">
      <c r="A133" s="14"/>
      <c r="B133" s="253"/>
      <c r="C133" s="254"/>
      <c r="D133" s="243" t="s">
        <v>163</v>
      </c>
      <c r="E133" s="255" t="s">
        <v>1</v>
      </c>
      <c r="F133" s="256" t="s">
        <v>165</v>
      </c>
      <c r="G133" s="254"/>
      <c r="H133" s="257">
        <v>295.92500000000001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163</v>
      </c>
      <c r="AU133" s="263" t="s">
        <v>92</v>
      </c>
      <c r="AV133" s="14" t="s">
        <v>153</v>
      </c>
      <c r="AW133" s="14" t="s">
        <v>38</v>
      </c>
      <c r="AX133" s="14" t="s">
        <v>90</v>
      </c>
      <c r="AY133" s="263" t="s">
        <v>146</v>
      </c>
    </row>
    <row r="134" s="2" customFormat="1" ht="16.5" customHeight="1">
      <c r="A134" s="40"/>
      <c r="B134" s="41"/>
      <c r="C134" s="228" t="s">
        <v>158</v>
      </c>
      <c r="D134" s="228" t="s">
        <v>148</v>
      </c>
      <c r="E134" s="229" t="s">
        <v>436</v>
      </c>
      <c r="F134" s="230" t="s">
        <v>437</v>
      </c>
      <c r="G134" s="231" t="s">
        <v>177</v>
      </c>
      <c r="H134" s="232">
        <v>133.5</v>
      </c>
      <c r="I134" s="233"/>
      <c r="J134" s="234">
        <f>ROUND(I134*H134,2)</f>
        <v>0</v>
      </c>
      <c r="K134" s="230" t="s">
        <v>152</v>
      </c>
      <c r="L134" s="46"/>
      <c r="M134" s="235" t="s">
        <v>1</v>
      </c>
      <c r="N134" s="236" t="s">
        <v>48</v>
      </c>
      <c r="O134" s="93"/>
      <c r="P134" s="237">
        <f>O134*H134</f>
        <v>0</v>
      </c>
      <c r="Q134" s="237">
        <v>0</v>
      </c>
      <c r="R134" s="237">
        <f>Q134*H134</f>
        <v>0</v>
      </c>
      <c r="S134" s="237">
        <v>0.78000000000000003</v>
      </c>
      <c r="T134" s="238">
        <f>S134*H134</f>
        <v>104.13000000000001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9" t="s">
        <v>153</v>
      </c>
      <c r="AT134" s="239" t="s">
        <v>148</v>
      </c>
      <c r="AU134" s="239" t="s">
        <v>92</v>
      </c>
      <c r="AY134" s="18" t="s">
        <v>146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90</v>
      </c>
      <c r="BK134" s="240">
        <f>ROUND(I134*H134,2)</f>
        <v>0</v>
      </c>
      <c r="BL134" s="18" t="s">
        <v>153</v>
      </c>
      <c r="BM134" s="239" t="s">
        <v>438</v>
      </c>
    </row>
    <row r="135" s="2" customFormat="1">
      <c r="A135" s="40"/>
      <c r="B135" s="41"/>
      <c r="C135" s="42"/>
      <c r="D135" s="243" t="s">
        <v>179</v>
      </c>
      <c r="E135" s="42"/>
      <c r="F135" s="264" t="s">
        <v>407</v>
      </c>
      <c r="G135" s="42"/>
      <c r="H135" s="42"/>
      <c r="I135" s="265"/>
      <c r="J135" s="42"/>
      <c r="K135" s="42"/>
      <c r="L135" s="46"/>
      <c r="M135" s="266"/>
      <c r="N135" s="267"/>
      <c r="O135" s="93"/>
      <c r="P135" s="93"/>
      <c r="Q135" s="93"/>
      <c r="R135" s="93"/>
      <c r="S135" s="93"/>
      <c r="T135" s="94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179</v>
      </c>
      <c r="AU135" s="18" t="s">
        <v>92</v>
      </c>
    </row>
    <row r="136" s="13" customFormat="1">
      <c r="A136" s="13"/>
      <c r="B136" s="241"/>
      <c r="C136" s="242"/>
      <c r="D136" s="243" t="s">
        <v>163</v>
      </c>
      <c r="E136" s="244" t="s">
        <v>1</v>
      </c>
      <c r="F136" s="245" t="s">
        <v>439</v>
      </c>
      <c r="G136" s="242"/>
      <c r="H136" s="246">
        <v>133.5</v>
      </c>
      <c r="I136" s="247"/>
      <c r="J136" s="242"/>
      <c r="K136" s="242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163</v>
      </c>
      <c r="AU136" s="252" t="s">
        <v>92</v>
      </c>
      <c r="AV136" s="13" t="s">
        <v>92</v>
      </c>
      <c r="AW136" s="13" t="s">
        <v>38</v>
      </c>
      <c r="AX136" s="13" t="s">
        <v>83</v>
      </c>
      <c r="AY136" s="252" t="s">
        <v>146</v>
      </c>
    </row>
    <row r="137" s="14" customFormat="1">
      <c r="A137" s="14"/>
      <c r="B137" s="253"/>
      <c r="C137" s="254"/>
      <c r="D137" s="243" t="s">
        <v>163</v>
      </c>
      <c r="E137" s="255" t="s">
        <v>1</v>
      </c>
      <c r="F137" s="256" t="s">
        <v>165</v>
      </c>
      <c r="G137" s="254"/>
      <c r="H137" s="257">
        <v>133.5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163</v>
      </c>
      <c r="AU137" s="263" t="s">
        <v>92</v>
      </c>
      <c r="AV137" s="14" t="s">
        <v>153</v>
      </c>
      <c r="AW137" s="14" t="s">
        <v>38</v>
      </c>
      <c r="AX137" s="14" t="s">
        <v>90</v>
      </c>
      <c r="AY137" s="263" t="s">
        <v>146</v>
      </c>
    </row>
    <row r="138" s="12" customFormat="1" ht="22.8" customHeight="1">
      <c r="A138" s="12"/>
      <c r="B138" s="212"/>
      <c r="C138" s="213"/>
      <c r="D138" s="214" t="s">
        <v>82</v>
      </c>
      <c r="E138" s="226" t="s">
        <v>268</v>
      </c>
      <c r="F138" s="226" t="s">
        <v>269</v>
      </c>
      <c r="G138" s="213"/>
      <c r="H138" s="213"/>
      <c r="I138" s="216"/>
      <c r="J138" s="227">
        <f>BK138</f>
        <v>0</v>
      </c>
      <c r="K138" s="213"/>
      <c r="L138" s="218"/>
      <c r="M138" s="219"/>
      <c r="N138" s="220"/>
      <c r="O138" s="220"/>
      <c r="P138" s="221">
        <f>SUM(P139:P145)</f>
        <v>0</v>
      </c>
      <c r="Q138" s="220"/>
      <c r="R138" s="221">
        <f>SUM(R139:R145)</f>
        <v>0</v>
      </c>
      <c r="S138" s="220"/>
      <c r="T138" s="222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90</v>
      </c>
      <c r="AT138" s="224" t="s">
        <v>82</v>
      </c>
      <c r="AU138" s="224" t="s">
        <v>90</v>
      </c>
      <c r="AY138" s="223" t="s">
        <v>146</v>
      </c>
      <c r="BK138" s="225">
        <f>SUM(BK139:BK145)</f>
        <v>0</v>
      </c>
    </row>
    <row r="139" s="2" customFormat="1" ht="16.5" customHeight="1">
      <c r="A139" s="40"/>
      <c r="B139" s="41"/>
      <c r="C139" s="228" t="s">
        <v>153</v>
      </c>
      <c r="D139" s="228" t="s">
        <v>148</v>
      </c>
      <c r="E139" s="229" t="s">
        <v>413</v>
      </c>
      <c r="F139" s="230" t="s">
        <v>414</v>
      </c>
      <c r="G139" s="231" t="s">
        <v>273</v>
      </c>
      <c r="H139" s="232">
        <v>315.94999999999999</v>
      </c>
      <c r="I139" s="233"/>
      <c r="J139" s="234">
        <f>ROUND(I139*H139,2)</f>
        <v>0</v>
      </c>
      <c r="K139" s="230" t="s">
        <v>152</v>
      </c>
      <c r="L139" s="46"/>
      <c r="M139" s="235" t="s">
        <v>1</v>
      </c>
      <c r="N139" s="236" t="s">
        <v>48</v>
      </c>
      <c r="O139" s="93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9" t="s">
        <v>153</v>
      </c>
      <c r="AT139" s="239" t="s">
        <v>148</v>
      </c>
      <c r="AU139" s="239" t="s">
        <v>92</v>
      </c>
      <c r="AY139" s="18" t="s">
        <v>146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90</v>
      </c>
      <c r="BK139" s="240">
        <f>ROUND(I139*H139,2)</f>
        <v>0</v>
      </c>
      <c r="BL139" s="18" t="s">
        <v>153</v>
      </c>
      <c r="BM139" s="239" t="s">
        <v>415</v>
      </c>
    </row>
    <row r="140" s="2" customFormat="1" ht="16.5" customHeight="1">
      <c r="A140" s="40"/>
      <c r="B140" s="41"/>
      <c r="C140" s="228" t="s">
        <v>170</v>
      </c>
      <c r="D140" s="228" t="s">
        <v>148</v>
      </c>
      <c r="E140" s="229" t="s">
        <v>271</v>
      </c>
      <c r="F140" s="230" t="s">
        <v>272</v>
      </c>
      <c r="G140" s="231" t="s">
        <v>273</v>
      </c>
      <c r="H140" s="232">
        <v>315.94999999999999</v>
      </c>
      <c r="I140" s="233"/>
      <c r="J140" s="234">
        <f>ROUND(I140*H140,2)</f>
        <v>0</v>
      </c>
      <c r="K140" s="230" t="s">
        <v>205</v>
      </c>
      <c r="L140" s="46"/>
      <c r="M140" s="235" t="s">
        <v>1</v>
      </c>
      <c r="N140" s="236" t="s">
        <v>48</v>
      </c>
      <c r="O140" s="93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9" t="s">
        <v>153</v>
      </c>
      <c r="AT140" s="239" t="s">
        <v>148</v>
      </c>
      <c r="AU140" s="239" t="s">
        <v>92</v>
      </c>
      <c r="AY140" s="18" t="s">
        <v>146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90</v>
      </c>
      <c r="BK140" s="240">
        <f>ROUND(I140*H140,2)</f>
        <v>0</v>
      </c>
      <c r="BL140" s="18" t="s">
        <v>153</v>
      </c>
      <c r="BM140" s="239" t="s">
        <v>416</v>
      </c>
    </row>
    <row r="141" s="2" customFormat="1">
      <c r="A141" s="40"/>
      <c r="B141" s="41"/>
      <c r="C141" s="42"/>
      <c r="D141" s="243" t="s">
        <v>179</v>
      </c>
      <c r="E141" s="42"/>
      <c r="F141" s="264" t="s">
        <v>275</v>
      </c>
      <c r="G141" s="42"/>
      <c r="H141" s="42"/>
      <c r="I141" s="265"/>
      <c r="J141" s="42"/>
      <c r="K141" s="42"/>
      <c r="L141" s="46"/>
      <c r="M141" s="266"/>
      <c r="N141" s="267"/>
      <c r="O141" s="93"/>
      <c r="P141" s="93"/>
      <c r="Q141" s="93"/>
      <c r="R141" s="93"/>
      <c r="S141" s="93"/>
      <c r="T141" s="94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179</v>
      </c>
      <c r="AU141" s="18" t="s">
        <v>92</v>
      </c>
    </row>
    <row r="142" s="2" customFormat="1" ht="16.5" customHeight="1">
      <c r="A142" s="40"/>
      <c r="B142" s="41"/>
      <c r="C142" s="228" t="s">
        <v>174</v>
      </c>
      <c r="D142" s="228" t="s">
        <v>148</v>
      </c>
      <c r="E142" s="229" t="s">
        <v>281</v>
      </c>
      <c r="F142" s="230" t="s">
        <v>282</v>
      </c>
      <c r="G142" s="231" t="s">
        <v>273</v>
      </c>
      <c r="H142" s="232">
        <v>315.94999999999999</v>
      </c>
      <c r="I142" s="233"/>
      <c r="J142" s="234">
        <f>ROUND(I142*H142,2)</f>
        <v>0</v>
      </c>
      <c r="K142" s="230" t="s">
        <v>152</v>
      </c>
      <c r="L142" s="46"/>
      <c r="M142" s="235" t="s">
        <v>1</v>
      </c>
      <c r="N142" s="236" t="s">
        <v>48</v>
      </c>
      <c r="O142" s="93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9" t="s">
        <v>153</v>
      </c>
      <c r="AT142" s="239" t="s">
        <v>148</v>
      </c>
      <c r="AU142" s="239" t="s">
        <v>92</v>
      </c>
      <c r="AY142" s="18" t="s">
        <v>146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90</v>
      </c>
      <c r="BK142" s="240">
        <f>ROUND(I142*H142,2)</f>
        <v>0</v>
      </c>
      <c r="BL142" s="18" t="s">
        <v>153</v>
      </c>
      <c r="BM142" s="239" t="s">
        <v>417</v>
      </c>
    </row>
    <row r="143" s="2" customFormat="1" ht="16.5" customHeight="1">
      <c r="A143" s="40"/>
      <c r="B143" s="41"/>
      <c r="C143" s="228" t="s">
        <v>183</v>
      </c>
      <c r="D143" s="228" t="s">
        <v>148</v>
      </c>
      <c r="E143" s="229" t="s">
        <v>285</v>
      </c>
      <c r="F143" s="230" t="s">
        <v>286</v>
      </c>
      <c r="G143" s="231" t="s">
        <v>273</v>
      </c>
      <c r="H143" s="232">
        <v>6319</v>
      </c>
      <c r="I143" s="233"/>
      <c r="J143" s="234">
        <f>ROUND(I143*H143,2)</f>
        <v>0</v>
      </c>
      <c r="K143" s="230" t="s">
        <v>152</v>
      </c>
      <c r="L143" s="46"/>
      <c r="M143" s="235" t="s">
        <v>1</v>
      </c>
      <c r="N143" s="236" t="s">
        <v>48</v>
      </c>
      <c r="O143" s="93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9" t="s">
        <v>153</v>
      </c>
      <c r="AT143" s="239" t="s">
        <v>148</v>
      </c>
      <c r="AU143" s="239" t="s">
        <v>92</v>
      </c>
      <c r="AY143" s="18" t="s">
        <v>146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90</v>
      </c>
      <c r="BK143" s="240">
        <f>ROUND(I143*H143,2)</f>
        <v>0</v>
      </c>
      <c r="BL143" s="18" t="s">
        <v>153</v>
      </c>
      <c r="BM143" s="239" t="s">
        <v>418</v>
      </c>
    </row>
    <row r="144" s="13" customFormat="1">
      <c r="A144" s="13"/>
      <c r="B144" s="241"/>
      <c r="C144" s="242"/>
      <c r="D144" s="243" t="s">
        <v>163</v>
      </c>
      <c r="E144" s="242"/>
      <c r="F144" s="245" t="s">
        <v>440</v>
      </c>
      <c r="G144" s="242"/>
      <c r="H144" s="246">
        <v>6319</v>
      </c>
      <c r="I144" s="247"/>
      <c r="J144" s="242"/>
      <c r="K144" s="242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163</v>
      </c>
      <c r="AU144" s="252" t="s">
        <v>92</v>
      </c>
      <c r="AV144" s="13" t="s">
        <v>92</v>
      </c>
      <c r="AW144" s="13" t="s">
        <v>4</v>
      </c>
      <c r="AX144" s="13" t="s">
        <v>90</v>
      </c>
      <c r="AY144" s="252" t="s">
        <v>146</v>
      </c>
    </row>
    <row r="145" s="2" customFormat="1" ht="16.5" customHeight="1">
      <c r="A145" s="40"/>
      <c r="B145" s="41"/>
      <c r="C145" s="228" t="s">
        <v>187</v>
      </c>
      <c r="D145" s="228" t="s">
        <v>148</v>
      </c>
      <c r="E145" s="229" t="s">
        <v>420</v>
      </c>
      <c r="F145" s="230" t="s">
        <v>421</v>
      </c>
      <c r="G145" s="231" t="s">
        <v>273</v>
      </c>
      <c r="H145" s="232">
        <v>315.94999999999999</v>
      </c>
      <c r="I145" s="233"/>
      <c r="J145" s="234">
        <f>ROUND(I145*H145,2)</f>
        <v>0</v>
      </c>
      <c r="K145" s="230" t="s">
        <v>152</v>
      </c>
      <c r="L145" s="46"/>
      <c r="M145" s="295" t="s">
        <v>1</v>
      </c>
      <c r="N145" s="296" t="s">
        <v>48</v>
      </c>
      <c r="O145" s="293"/>
      <c r="P145" s="297">
        <f>O145*H145</f>
        <v>0</v>
      </c>
      <c r="Q145" s="297">
        <v>0</v>
      </c>
      <c r="R145" s="297">
        <f>Q145*H145</f>
        <v>0</v>
      </c>
      <c r="S145" s="297">
        <v>0</v>
      </c>
      <c r="T145" s="29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9" t="s">
        <v>153</v>
      </c>
      <c r="AT145" s="239" t="s">
        <v>148</v>
      </c>
      <c r="AU145" s="239" t="s">
        <v>92</v>
      </c>
      <c r="AY145" s="18" t="s">
        <v>146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8" t="s">
        <v>90</v>
      </c>
      <c r="BK145" s="240">
        <f>ROUND(I145*H145,2)</f>
        <v>0</v>
      </c>
      <c r="BL145" s="18" t="s">
        <v>153</v>
      </c>
      <c r="BM145" s="239" t="s">
        <v>422</v>
      </c>
    </row>
    <row r="146" s="2" customFormat="1" ht="6.96" customHeight="1">
      <c r="A146" s="40"/>
      <c r="B146" s="68"/>
      <c r="C146" s="69"/>
      <c r="D146" s="69"/>
      <c r="E146" s="69"/>
      <c r="F146" s="69"/>
      <c r="G146" s="69"/>
      <c r="H146" s="69"/>
      <c r="I146" s="69"/>
      <c r="J146" s="69"/>
      <c r="K146" s="69"/>
      <c r="L146" s="46"/>
      <c r="M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</sheetData>
  <sheetProtection sheet="1" autoFilter="0" formatColumns="0" formatRows="0" objects="1" scenarios="1" spinCount="100000" saltValue="DM/73ZslckD9xr955zmvdqx7zNQxnpi1P+DhqqPGH2mzpLtlQVJOOzNhOSx7OXn7MDSieBKm5FG0KqZR4FJ9ww==" hashValue="sDJHd6ylOaApiOdTvQTKkC2qKnCDFe/lOV4RPd2KyPt/T5y0wCxr3hOHeP9XR3u3nq6SN6VdS+MN66rE0EUYjw==" algorithmName="SHA-512" password="E785"/>
  <autoFilter ref="C122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92</v>
      </c>
    </row>
    <row r="4" s="1" customFormat="1" ht="24.96" customHeight="1">
      <c r="B4" s="21"/>
      <c r="D4" s="150" t="s">
        <v>107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STAVEBNÍ ÚPRAVY Č.P. 511 PRO LABORATOŘE A ONKOLOGII OBLASTNÍ NEMOCNICE JIČÍN a.s.</v>
      </c>
      <c r="F7" s="152"/>
      <c r="G7" s="152"/>
      <c r="H7" s="152"/>
      <c r="L7" s="21"/>
    </row>
    <row r="8" s="1" customFormat="1" ht="12" customHeight="1">
      <c r="B8" s="21"/>
      <c r="D8" s="152" t="s">
        <v>108</v>
      </c>
      <c r="L8" s="21"/>
    </row>
    <row r="9" s="2" customFormat="1" ht="16.5" customHeight="1">
      <c r="A9" s="40"/>
      <c r="B9" s="46"/>
      <c r="C9" s="40"/>
      <c r="D9" s="40"/>
      <c r="E9" s="153" t="s">
        <v>109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2" t="s">
        <v>110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4" t="s">
        <v>441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2" t="s">
        <v>18</v>
      </c>
      <c r="E13" s="40"/>
      <c r="F13" s="143" t="s">
        <v>19</v>
      </c>
      <c r="G13" s="40"/>
      <c r="H13" s="40"/>
      <c r="I13" s="152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2" t="s">
        <v>22</v>
      </c>
      <c r="E14" s="40"/>
      <c r="F14" s="143" t="s">
        <v>23</v>
      </c>
      <c r="G14" s="40"/>
      <c r="H14" s="40"/>
      <c r="I14" s="152" t="s">
        <v>24</v>
      </c>
      <c r="J14" s="155" t="str">
        <f>'Rekapitulace stavby'!AN8</f>
        <v>11. 6. 2020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2" t="s">
        <v>30</v>
      </c>
      <c r="E16" s="40"/>
      <c r="F16" s="40"/>
      <c r="G16" s="40"/>
      <c r="H16" s="40"/>
      <c r="I16" s="152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2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2" t="s">
        <v>34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2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2" t="s">
        <v>36</v>
      </c>
      <c r="E22" s="40"/>
      <c r="F22" s="40"/>
      <c r="G22" s="40"/>
      <c r="H22" s="40"/>
      <c r="I22" s="152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2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2" t="s">
        <v>39</v>
      </c>
      <c r="E25" s="40"/>
      <c r="F25" s="40"/>
      <c r="G25" s="40"/>
      <c r="H25" s="40"/>
      <c r="I25" s="152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2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2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6"/>
      <c r="B29" s="157"/>
      <c r="C29" s="156"/>
      <c r="D29" s="156"/>
      <c r="E29" s="158" t="s">
        <v>42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0"/>
      <c r="J31" s="160"/>
      <c r="K31" s="16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43</v>
      </c>
      <c r="E32" s="40"/>
      <c r="F32" s="40"/>
      <c r="G32" s="40"/>
      <c r="H32" s="40"/>
      <c r="I32" s="40"/>
      <c r="J32" s="162">
        <f>ROUND(J123,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0"/>
      <c r="J33" s="160"/>
      <c r="K33" s="16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45</v>
      </c>
      <c r="G34" s="40"/>
      <c r="H34" s="40"/>
      <c r="I34" s="163" t="s">
        <v>44</v>
      </c>
      <c r="J34" s="163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47</v>
      </c>
      <c r="E35" s="152" t="s">
        <v>48</v>
      </c>
      <c r="F35" s="165">
        <f>ROUND((SUM(BE123:BE164)),  2)</f>
        <v>0</v>
      </c>
      <c r="G35" s="40"/>
      <c r="H35" s="40"/>
      <c r="I35" s="166">
        <v>0.20999999999999999</v>
      </c>
      <c r="J35" s="165">
        <f>ROUND(((SUM(BE123:BE164))*I35),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2" t="s">
        <v>49</v>
      </c>
      <c r="F36" s="165">
        <f>ROUND((SUM(BF123:BF164)),  2)</f>
        <v>0</v>
      </c>
      <c r="G36" s="40"/>
      <c r="H36" s="40"/>
      <c r="I36" s="166">
        <v>0.14999999999999999</v>
      </c>
      <c r="J36" s="165">
        <f>ROUND(((SUM(BF123:BF164))*I36),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2" t="s">
        <v>50</v>
      </c>
      <c r="F37" s="165">
        <f>ROUND((SUM(BG123:BG164)),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2" t="s">
        <v>51</v>
      </c>
      <c r="F38" s="165">
        <f>ROUND((SUM(BH123:BH164)),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2" t="s">
        <v>52</v>
      </c>
      <c r="F39" s="165">
        <f>ROUND((SUM(BI123:BI164)),  2)</f>
        <v>0</v>
      </c>
      <c r="G39" s="40"/>
      <c r="H39" s="40"/>
      <c r="I39" s="166">
        <v>0</v>
      </c>
      <c r="J39" s="165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53</v>
      </c>
      <c r="E41" s="169"/>
      <c r="F41" s="169"/>
      <c r="G41" s="170" t="s">
        <v>54</v>
      </c>
      <c r="H41" s="171" t="s">
        <v>55</v>
      </c>
      <c r="I41" s="169"/>
      <c r="J41" s="172">
        <f>SUM(J32:J39)</f>
        <v>0</v>
      </c>
      <c r="K41" s="173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56</v>
      </c>
      <c r="E50" s="175"/>
      <c r="F50" s="175"/>
      <c r="G50" s="174" t="s">
        <v>57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7"/>
      <c r="J61" s="179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4" t="s">
        <v>60</v>
      </c>
      <c r="E65" s="180"/>
      <c r="F65" s="180"/>
      <c r="G65" s="174" t="s">
        <v>61</v>
      </c>
      <c r="H65" s="180"/>
      <c r="I65" s="180"/>
      <c r="J65" s="180"/>
      <c r="K65" s="180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7"/>
      <c r="J76" s="179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112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5" t="str">
        <f>E7</f>
        <v>STAVEBNÍ ÚPRAVY Č.P. 511 PRO LABORATOŘE A ONKOLOGII OBLASTNÍ NEMOCNICE JIČÍN a.s.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5" t="s">
        <v>109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110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SO 03 - Zpevněné plochy _ demoliční a bourací práce 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 xml:space="preserve">Jičín </v>
      </c>
      <c r="G91" s="42"/>
      <c r="H91" s="42"/>
      <c r="I91" s="33" t="s">
        <v>24</v>
      </c>
      <c r="J91" s="81" t="str">
        <f>IF(J14="","",J14)</f>
        <v>11. 6. 2020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KRÁLOVÉHRADECKÝ KRAJ</v>
      </c>
      <c r="G93" s="42"/>
      <c r="H93" s="42"/>
      <c r="I93" s="33" t="s">
        <v>36</v>
      </c>
      <c r="J93" s="38" t="str">
        <f>E23</f>
        <v>KANIA a.s.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6" t="s">
        <v>113</v>
      </c>
      <c r="D96" s="187"/>
      <c r="E96" s="187"/>
      <c r="F96" s="187"/>
      <c r="G96" s="187"/>
      <c r="H96" s="187"/>
      <c r="I96" s="187"/>
      <c r="J96" s="188" t="s">
        <v>114</v>
      </c>
      <c r="K96" s="187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89" t="s">
        <v>115</v>
      </c>
      <c r="D98" s="42"/>
      <c r="E98" s="42"/>
      <c r="F98" s="42"/>
      <c r="G98" s="42"/>
      <c r="H98" s="42"/>
      <c r="I98" s="42"/>
      <c r="J98" s="112">
        <f>J123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116</v>
      </c>
    </row>
    <row r="99" s="9" customFormat="1" ht="24.96" customHeight="1">
      <c r="A99" s="9"/>
      <c r="B99" s="190"/>
      <c r="C99" s="191"/>
      <c r="D99" s="192" t="s">
        <v>117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118</v>
      </c>
      <c r="E100" s="198"/>
      <c r="F100" s="198"/>
      <c r="G100" s="198"/>
      <c r="H100" s="198"/>
      <c r="I100" s="198"/>
      <c r="J100" s="199">
        <f>J125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122</v>
      </c>
      <c r="E101" s="198"/>
      <c r="F101" s="198"/>
      <c r="G101" s="198"/>
      <c r="H101" s="198"/>
      <c r="I101" s="198"/>
      <c r="J101" s="199">
        <f>J157</f>
        <v>0</v>
      </c>
      <c r="K101" s="13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131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5" t="str">
        <f>E7</f>
        <v>STAVEBNÍ ÚPRAVY Č.P. 511 PRO LABORATOŘE A ONKOLOGII OBLASTNÍ NEMOCNICE JIČÍN a.s.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108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40"/>
      <c r="B113" s="41"/>
      <c r="C113" s="42"/>
      <c r="D113" s="42"/>
      <c r="E113" s="185" t="s">
        <v>109</v>
      </c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110</v>
      </c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2"/>
      <c r="D115" s="42"/>
      <c r="E115" s="78" t="str">
        <f>E11</f>
        <v xml:space="preserve">SO 03 - Zpevněné plochy _ demoliční a bourací práce 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22</v>
      </c>
      <c r="D117" s="42"/>
      <c r="E117" s="42"/>
      <c r="F117" s="28" t="str">
        <f>F14</f>
        <v xml:space="preserve">Jičín </v>
      </c>
      <c r="G117" s="42"/>
      <c r="H117" s="42"/>
      <c r="I117" s="33" t="s">
        <v>24</v>
      </c>
      <c r="J117" s="81" t="str">
        <f>IF(J14="","",J14)</f>
        <v>11. 6. 2020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30</v>
      </c>
      <c r="D119" s="42"/>
      <c r="E119" s="42"/>
      <c r="F119" s="28" t="str">
        <f>E17</f>
        <v>KRÁLOVÉHRADECKÝ KRAJ</v>
      </c>
      <c r="G119" s="42"/>
      <c r="H119" s="42"/>
      <c r="I119" s="33" t="s">
        <v>36</v>
      </c>
      <c r="J119" s="38" t="str">
        <f>E23</f>
        <v>KANIA a.s.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5.15" customHeight="1">
      <c r="A120" s="40"/>
      <c r="B120" s="41"/>
      <c r="C120" s="33" t="s">
        <v>34</v>
      </c>
      <c r="D120" s="42"/>
      <c r="E120" s="42"/>
      <c r="F120" s="28" t="str">
        <f>IF(E20="","",E20)</f>
        <v>Vyplň údaj</v>
      </c>
      <c r="G120" s="42"/>
      <c r="H120" s="42"/>
      <c r="I120" s="33" t="s">
        <v>39</v>
      </c>
      <c r="J120" s="38" t="str">
        <f>E26</f>
        <v xml:space="preserve"> 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201"/>
      <c r="B122" s="202"/>
      <c r="C122" s="203" t="s">
        <v>132</v>
      </c>
      <c r="D122" s="204" t="s">
        <v>68</v>
      </c>
      <c r="E122" s="204" t="s">
        <v>64</v>
      </c>
      <c r="F122" s="204" t="s">
        <v>65</v>
      </c>
      <c r="G122" s="204" t="s">
        <v>133</v>
      </c>
      <c r="H122" s="204" t="s">
        <v>134</v>
      </c>
      <c r="I122" s="204" t="s">
        <v>135</v>
      </c>
      <c r="J122" s="204" t="s">
        <v>114</v>
      </c>
      <c r="K122" s="205" t="s">
        <v>136</v>
      </c>
      <c r="L122" s="206"/>
      <c r="M122" s="102" t="s">
        <v>1</v>
      </c>
      <c r="N122" s="103" t="s">
        <v>47</v>
      </c>
      <c r="O122" s="103" t="s">
        <v>137</v>
      </c>
      <c r="P122" s="103" t="s">
        <v>138</v>
      </c>
      <c r="Q122" s="103" t="s">
        <v>139</v>
      </c>
      <c r="R122" s="103" t="s">
        <v>140</v>
      </c>
      <c r="S122" s="103" t="s">
        <v>141</v>
      </c>
      <c r="T122" s="104" t="s">
        <v>142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40"/>
      <c r="B123" s="41"/>
      <c r="C123" s="109" t="s">
        <v>143</v>
      </c>
      <c r="D123" s="42"/>
      <c r="E123" s="42"/>
      <c r="F123" s="42"/>
      <c r="G123" s="42"/>
      <c r="H123" s="42"/>
      <c r="I123" s="42"/>
      <c r="J123" s="207">
        <f>BK123</f>
        <v>0</v>
      </c>
      <c r="K123" s="42"/>
      <c r="L123" s="46"/>
      <c r="M123" s="105"/>
      <c r="N123" s="208"/>
      <c r="O123" s="106"/>
      <c r="P123" s="209">
        <f>P124</f>
        <v>0</v>
      </c>
      <c r="Q123" s="106"/>
      <c r="R123" s="209">
        <f>R124</f>
        <v>0</v>
      </c>
      <c r="S123" s="106"/>
      <c r="T123" s="210">
        <f>T124</f>
        <v>3171.8778000000002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82</v>
      </c>
      <c r="AU123" s="18" t="s">
        <v>116</v>
      </c>
      <c r="BK123" s="211">
        <f>BK124</f>
        <v>0</v>
      </c>
    </row>
    <row r="124" s="12" customFormat="1" ht="25.92" customHeight="1">
      <c r="A124" s="12"/>
      <c r="B124" s="212"/>
      <c r="C124" s="213"/>
      <c r="D124" s="214" t="s">
        <v>82</v>
      </c>
      <c r="E124" s="215" t="s">
        <v>144</v>
      </c>
      <c r="F124" s="215" t="s">
        <v>145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P125+P157</f>
        <v>0</v>
      </c>
      <c r="Q124" s="220"/>
      <c r="R124" s="221">
        <f>R125+R157</f>
        <v>0</v>
      </c>
      <c r="S124" s="220"/>
      <c r="T124" s="222">
        <f>T125+T157</f>
        <v>3171.8778000000002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90</v>
      </c>
      <c r="AT124" s="224" t="s">
        <v>82</v>
      </c>
      <c r="AU124" s="224" t="s">
        <v>83</v>
      </c>
      <c r="AY124" s="223" t="s">
        <v>146</v>
      </c>
      <c r="BK124" s="225">
        <f>BK125+BK157</f>
        <v>0</v>
      </c>
    </row>
    <row r="125" s="12" customFormat="1" ht="22.8" customHeight="1">
      <c r="A125" s="12"/>
      <c r="B125" s="212"/>
      <c r="C125" s="213"/>
      <c r="D125" s="214" t="s">
        <v>82</v>
      </c>
      <c r="E125" s="226" t="s">
        <v>90</v>
      </c>
      <c r="F125" s="226" t="s">
        <v>147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SUM(P126:P156)</f>
        <v>0</v>
      </c>
      <c r="Q125" s="220"/>
      <c r="R125" s="221">
        <f>SUM(R126:R156)</f>
        <v>0</v>
      </c>
      <c r="S125" s="220"/>
      <c r="T125" s="222">
        <f>SUM(T126:T156)</f>
        <v>3171.8778000000002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90</v>
      </c>
      <c r="AT125" s="224" t="s">
        <v>82</v>
      </c>
      <c r="AU125" s="224" t="s">
        <v>90</v>
      </c>
      <c r="AY125" s="223" t="s">
        <v>146</v>
      </c>
      <c r="BK125" s="225">
        <f>SUM(BK126:BK156)</f>
        <v>0</v>
      </c>
    </row>
    <row r="126" s="2" customFormat="1" ht="21.75" customHeight="1">
      <c r="A126" s="40"/>
      <c r="B126" s="41"/>
      <c r="C126" s="228" t="s">
        <v>90</v>
      </c>
      <c r="D126" s="228" t="s">
        <v>148</v>
      </c>
      <c r="E126" s="229" t="s">
        <v>442</v>
      </c>
      <c r="F126" s="230" t="s">
        <v>443</v>
      </c>
      <c r="G126" s="231" t="s">
        <v>161</v>
      </c>
      <c r="H126" s="232">
        <v>117.59999999999999</v>
      </c>
      <c r="I126" s="233"/>
      <c r="J126" s="234">
        <f>ROUND(I126*H126,2)</f>
        <v>0</v>
      </c>
      <c r="K126" s="230" t="s">
        <v>152</v>
      </c>
      <c r="L126" s="46"/>
      <c r="M126" s="235" t="s">
        <v>1</v>
      </c>
      <c r="N126" s="236" t="s">
        <v>48</v>
      </c>
      <c r="O126" s="93"/>
      <c r="P126" s="237">
        <f>O126*H126</f>
        <v>0</v>
      </c>
      <c r="Q126" s="237">
        <v>0</v>
      </c>
      <c r="R126" s="237">
        <f>Q126*H126</f>
        <v>0</v>
      </c>
      <c r="S126" s="237">
        <v>0.29499999999999998</v>
      </c>
      <c r="T126" s="238">
        <f>S126*H126</f>
        <v>34.691999999999993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9" t="s">
        <v>153</v>
      </c>
      <c r="AT126" s="239" t="s">
        <v>148</v>
      </c>
      <c r="AU126" s="239" t="s">
        <v>92</v>
      </c>
      <c r="AY126" s="18" t="s">
        <v>146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90</v>
      </c>
      <c r="BK126" s="240">
        <f>ROUND(I126*H126,2)</f>
        <v>0</v>
      </c>
      <c r="BL126" s="18" t="s">
        <v>153</v>
      </c>
      <c r="BM126" s="239" t="s">
        <v>444</v>
      </c>
    </row>
    <row r="127" s="13" customFormat="1">
      <c r="A127" s="13"/>
      <c r="B127" s="241"/>
      <c r="C127" s="242"/>
      <c r="D127" s="243" t="s">
        <v>163</v>
      </c>
      <c r="E127" s="244" t="s">
        <v>1</v>
      </c>
      <c r="F127" s="245" t="s">
        <v>445</v>
      </c>
      <c r="G127" s="242"/>
      <c r="H127" s="246">
        <v>112</v>
      </c>
      <c r="I127" s="247"/>
      <c r="J127" s="242"/>
      <c r="K127" s="242"/>
      <c r="L127" s="248"/>
      <c r="M127" s="249"/>
      <c r="N127" s="250"/>
      <c r="O127" s="250"/>
      <c r="P127" s="250"/>
      <c r="Q127" s="250"/>
      <c r="R127" s="250"/>
      <c r="S127" s="250"/>
      <c r="T127" s="25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2" t="s">
        <v>163</v>
      </c>
      <c r="AU127" s="252" t="s">
        <v>92</v>
      </c>
      <c r="AV127" s="13" t="s">
        <v>92</v>
      </c>
      <c r="AW127" s="13" t="s">
        <v>38</v>
      </c>
      <c r="AX127" s="13" t="s">
        <v>83</v>
      </c>
      <c r="AY127" s="252" t="s">
        <v>146</v>
      </c>
    </row>
    <row r="128" s="13" customFormat="1">
      <c r="A128" s="13"/>
      <c r="B128" s="241"/>
      <c r="C128" s="242"/>
      <c r="D128" s="243" t="s">
        <v>163</v>
      </c>
      <c r="E128" s="244" t="s">
        <v>1</v>
      </c>
      <c r="F128" s="245" t="s">
        <v>446</v>
      </c>
      <c r="G128" s="242"/>
      <c r="H128" s="246">
        <v>5.5999999999999996</v>
      </c>
      <c r="I128" s="247"/>
      <c r="J128" s="242"/>
      <c r="K128" s="242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163</v>
      </c>
      <c r="AU128" s="252" t="s">
        <v>92</v>
      </c>
      <c r="AV128" s="13" t="s">
        <v>92</v>
      </c>
      <c r="AW128" s="13" t="s">
        <v>38</v>
      </c>
      <c r="AX128" s="13" t="s">
        <v>83</v>
      </c>
      <c r="AY128" s="252" t="s">
        <v>146</v>
      </c>
    </row>
    <row r="129" s="14" customFormat="1">
      <c r="A129" s="14"/>
      <c r="B129" s="253"/>
      <c r="C129" s="254"/>
      <c r="D129" s="243" t="s">
        <v>163</v>
      </c>
      <c r="E129" s="255" t="s">
        <v>1</v>
      </c>
      <c r="F129" s="256" t="s">
        <v>165</v>
      </c>
      <c r="G129" s="254"/>
      <c r="H129" s="257">
        <v>117.59999999999999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3" t="s">
        <v>163</v>
      </c>
      <c r="AU129" s="263" t="s">
        <v>92</v>
      </c>
      <c r="AV129" s="14" t="s">
        <v>153</v>
      </c>
      <c r="AW129" s="14" t="s">
        <v>38</v>
      </c>
      <c r="AX129" s="14" t="s">
        <v>90</v>
      </c>
      <c r="AY129" s="263" t="s">
        <v>146</v>
      </c>
    </row>
    <row r="130" s="2" customFormat="1" ht="16.5" customHeight="1">
      <c r="A130" s="40"/>
      <c r="B130" s="41"/>
      <c r="C130" s="228" t="s">
        <v>92</v>
      </c>
      <c r="D130" s="228" t="s">
        <v>148</v>
      </c>
      <c r="E130" s="229" t="s">
        <v>447</v>
      </c>
      <c r="F130" s="230" t="s">
        <v>448</v>
      </c>
      <c r="G130" s="231" t="s">
        <v>161</v>
      </c>
      <c r="H130" s="232">
        <v>117.59999999999999</v>
      </c>
      <c r="I130" s="233"/>
      <c r="J130" s="234">
        <f>ROUND(I130*H130,2)</f>
        <v>0</v>
      </c>
      <c r="K130" s="230" t="s">
        <v>152</v>
      </c>
      <c r="L130" s="46"/>
      <c r="M130" s="235" t="s">
        <v>1</v>
      </c>
      <c r="N130" s="236" t="s">
        <v>48</v>
      </c>
      <c r="O130" s="93"/>
      <c r="P130" s="237">
        <f>O130*H130</f>
        <v>0</v>
      </c>
      <c r="Q130" s="237">
        <v>0</v>
      </c>
      <c r="R130" s="237">
        <f>Q130*H130</f>
        <v>0</v>
      </c>
      <c r="S130" s="237">
        <v>0.44</v>
      </c>
      <c r="T130" s="238">
        <f>S130*H130</f>
        <v>51.744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9" t="s">
        <v>153</v>
      </c>
      <c r="AT130" s="239" t="s">
        <v>148</v>
      </c>
      <c r="AU130" s="239" t="s">
        <v>92</v>
      </c>
      <c r="AY130" s="18" t="s">
        <v>146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90</v>
      </c>
      <c r="BK130" s="240">
        <f>ROUND(I130*H130,2)</f>
        <v>0</v>
      </c>
      <c r="BL130" s="18" t="s">
        <v>153</v>
      </c>
      <c r="BM130" s="239" t="s">
        <v>449</v>
      </c>
    </row>
    <row r="131" s="13" customFormat="1">
      <c r="A131" s="13"/>
      <c r="B131" s="241"/>
      <c r="C131" s="242"/>
      <c r="D131" s="243" t="s">
        <v>163</v>
      </c>
      <c r="E131" s="244" t="s">
        <v>1</v>
      </c>
      <c r="F131" s="245" t="s">
        <v>445</v>
      </c>
      <c r="G131" s="242"/>
      <c r="H131" s="246">
        <v>112</v>
      </c>
      <c r="I131" s="247"/>
      <c r="J131" s="242"/>
      <c r="K131" s="242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163</v>
      </c>
      <c r="AU131" s="252" t="s">
        <v>92</v>
      </c>
      <c r="AV131" s="13" t="s">
        <v>92</v>
      </c>
      <c r="AW131" s="13" t="s">
        <v>38</v>
      </c>
      <c r="AX131" s="13" t="s">
        <v>83</v>
      </c>
      <c r="AY131" s="252" t="s">
        <v>146</v>
      </c>
    </row>
    <row r="132" s="13" customFormat="1">
      <c r="A132" s="13"/>
      <c r="B132" s="241"/>
      <c r="C132" s="242"/>
      <c r="D132" s="243" t="s">
        <v>163</v>
      </c>
      <c r="E132" s="244" t="s">
        <v>1</v>
      </c>
      <c r="F132" s="245" t="s">
        <v>446</v>
      </c>
      <c r="G132" s="242"/>
      <c r="H132" s="246">
        <v>5.5999999999999996</v>
      </c>
      <c r="I132" s="247"/>
      <c r="J132" s="242"/>
      <c r="K132" s="242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163</v>
      </c>
      <c r="AU132" s="252" t="s">
        <v>92</v>
      </c>
      <c r="AV132" s="13" t="s">
        <v>92</v>
      </c>
      <c r="AW132" s="13" t="s">
        <v>38</v>
      </c>
      <c r="AX132" s="13" t="s">
        <v>83</v>
      </c>
      <c r="AY132" s="252" t="s">
        <v>146</v>
      </c>
    </row>
    <row r="133" s="14" customFormat="1">
      <c r="A133" s="14"/>
      <c r="B133" s="253"/>
      <c r="C133" s="254"/>
      <c r="D133" s="243" t="s">
        <v>163</v>
      </c>
      <c r="E133" s="255" t="s">
        <v>1</v>
      </c>
      <c r="F133" s="256" t="s">
        <v>165</v>
      </c>
      <c r="G133" s="254"/>
      <c r="H133" s="257">
        <v>117.59999999999999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163</v>
      </c>
      <c r="AU133" s="263" t="s">
        <v>92</v>
      </c>
      <c r="AV133" s="14" t="s">
        <v>153</v>
      </c>
      <c r="AW133" s="14" t="s">
        <v>38</v>
      </c>
      <c r="AX133" s="14" t="s">
        <v>90</v>
      </c>
      <c r="AY133" s="263" t="s">
        <v>146</v>
      </c>
    </row>
    <row r="134" s="2" customFormat="1" ht="16.5" customHeight="1">
      <c r="A134" s="40"/>
      <c r="B134" s="41"/>
      <c r="C134" s="228" t="s">
        <v>158</v>
      </c>
      <c r="D134" s="228" t="s">
        <v>148</v>
      </c>
      <c r="E134" s="229" t="s">
        <v>450</v>
      </c>
      <c r="F134" s="230" t="s">
        <v>451</v>
      </c>
      <c r="G134" s="231" t="s">
        <v>161</v>
      </c>
      <c r="H134" s="232">
        <v>3439.8000000000002</v>
      </c>
      <c r="I134" s="233"/>
      <c r="J134" s="234">
        <f>ROUND(I134*H134,2)</f>
        <v>0</v>
      </c>
      <c r="K134" s="230" t="s">
        <v>152</v>
      </c>
      <c r="L134" s="46"/>
      <c r="M134" s="235" t="s">
        <v>1</v>
      </c>
      <c r="N134" s="236" t="s">
        <v>48</v>
      </c>
      <c r="O134" s="93"/>
      <c r="P134" s="237">
        <f>O134*H134</f>
        <v>0</v>
      </c>
      <c r="Q134" s="237">
        <v>0</v>
      </c>
      <c r="R134" s="237">
        <f>Q134*H134</f>
        <v>0</v>
      </c>
      <c r="S134" s="237">
        <v>0.57999999999999996</v>
      </c>
      <c r="T134" s="238">
        <f>S134*H134</f>
        <v>1995.0840000000001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9" t="s">
        <v>153</v>
      </c>
      <c r="AT134" s="239" t="s">
        <v>148</v>
      </c>
      <c r="AU134" s="239" t="s">
        <v>92</v>
      </c>
      <c r="AY134" s="18" t="s">
        <v>146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90</v>
      </c>
      <c r="BK134" s="240">
        <f>ROUND(I134*H134,2)</f>
        <v>0</v>
      </c>
      <c r="BL134" s="18" t="s">
        <v>153</v>
      </c>
      <c r="BM134" s="239" t="s">
        <v>452</v>
      </c>
    </row>
    <row r="135" s="13" customFormat="1">
      <c r="A135" s="13"/>
      <c r="B135" s="241"/>
      <c r="C135" s="242"/>
      <c r="D135" s="243" t="s">
        <v>163</v>
      </c>
      <c r="E135" s="244" t="s">
        <v>1</v>
      </c>
      <c r="F135" s="245" t="s">
        <v>453</v>
      </c>
      <c r="G135" s="242"/>
      <c r="H135" s="246">
        <v>230</v>
      </c>
      <c r="I135" s="247"/>
      <c r="J135" s="242"/>
      <c r="K135" s="242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163</v>
      </c>
      <c r="AU135" s="252" t="s">
        <v>92</v>
      </c>
      <c r="AV135" s="13" t="s">
        <v>92</v>
      </c>
      <c r="AW135" s="13" t="s">
        <v>38</v>
      </c>
      <c r="AX135" s="13" t="s">
        <v>83</v>
      </c>
      <c r="AY135" s="252" t="s">
        <v>146</v>
      </c>
    </row>
    <row r="136" s="13" customFormat="1">
      <c r="A136" s="13"/>
      <c r="B136" s="241"/>
      <c r="C136" s="242"/>
      <c r="D136" s="243" t="s">
        <v>163</v>
      </c>
      <c r="E136" s="244" t="s">
        <v>1</v>
      </c>
      <c r="F136" s="245" t="s">
        <v>454</v>
      </c>
      <c r="G136" s="242"/>
      <c r="H136" s="246">
        <v>11.5</v>
      </c>
      <c r="I136" s="247"/>
      <c r="J136" s="242"/>
      <c r="K136" s="242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163</v>
      </c>
      <c r="AU136" s="252" t="s">
        <v>92</v>
      </c>
      <c r="AV136" s="13" t="s">
        <v>92</v>
      </c>
      <c r="AW136" s="13" t="s">
        <v>38</v>
      </c>
      <c r="AX136" s="13" t="s">
        <v>83</v>
      </c>
      <c r="AY136" s="252" t="s">
        <v>146</v>
      </c>
    </row>
    <row r="137" s="16" customFormat="1">
      <c r="A137" s="16"/>
      <c r="B137" s="299"/>
      <c r="C137" s="300"/>
      <c r="D137" s="243" t="s">
        <v>163</v>
      </c>
      <c r="E137" s="301" t="s">
        <v>1</v>
      </c>
      <c r="F137" s="302" t="s">
        <v>455</v>
      </c>
      <c r="G137" s="300"/>
      <c r="H137" s="303">
        <v>241.5</v>
      </c>
      <c r="I137" s="304"/>
      <c r="J137" s="300"/>
      <c r="K137" s="300"/>
      <c r="L137" s="305"/>
      <c r="M137" s="306"/>
      <c r="N137" s="307"/>
      <c r="O137" s="307"/>
      <c r="P137" s="307"/>
      <c r="Q137" s="307"/>
      <c r="R137" s="307"/>
      <c r="S137" s="307"/>
      <c r="T137" s="308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309" t="s">
        <v>163</v>
      </c>
      <c r="AU137" s="309" t="s">
        <v>92</v>
      </c>
      <c r="AV137" s="16" t="s">
        <v>158</v>
      </c>
      <c r="AW137" s="16" t="s">
        <v>38</v>
      </c>
      <c r="AX137" s="16" t="s">
        <v>83</v>
      </c>
      <c r="AY137" s="309" t="s">
        <v>146</v>
      </c>
    </row>
    <row r="138" s="13" customFormat="1">
      <c r="A138" s="13"/>
      <c r="B138" s="241"/>
      <c r="C138" s="242"/>
      <c r="D138" s="243" t="s">
        <v>163</v>
      </c>
      <c r="E138" s="244" t="s">
        <v>1</v>
      </c>
      <c r="F138" s="245" t="s">
        <v>456</v>
      </c>
      <c r="G138" s="242"/>
      <c r="H138" s="246">
        <v>3046</v>
      </c>
      <c r="I138" s="247"/>
      <c r="J138" s="242"/>
      <c r="K138" s="242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163</v>
      </c>
      <c r="AU138" s="252" t="s">
        <v>92</v>
      </c>
      <c r="AV138" s="13" t="s">
        <v>92</v>
      </c>
      <c r="AW138" s="13" t="s">
        <v>38</v>
      </c>
      <c r="AX138" s="13" t="s">
        <v>83</v>
      </c>
      <c r="AY138" s="252" t="s">
        <v>146</v>
      </c>
    </row>
    <row r="139" s="13" customFormat="1">
      <c r="A139" s="13"/>
      <c r="B139" s="241"/>
      <c r="C139" s="242"/>
      <c r="D139" s="243" t="s">
        <v>163</v>
      </c>
      <c r="E139" s="244" t="s">
        <v>1</v>
      </c>
      <c r="F139" s="245" t="s">
        <v>457</v>
      </c>
      <c r="G139" s="242"/>
      <c r="H139" s="246">
        <v>152.30000000000001</v>
      </c>
      <c r="I139" s="247"/>
      <c r="J139" s="242"/>
      <c r="K139" s="242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163</v>
      </c>
      <c r="AU139" s="252" t="s">
        <v>92</v>
      </c>
      <c r="AV139" s="13" t="s">
        <v>92</v>
      </c>
      <c r="AW139" s="13" t="s">
        <v>38</v>
      </c>
      <c r="AX139" s="13" t="s">
        <v>83</v>
      </c>
      <c r="AY139" s="252" t="s">
        <v>146</v>
      </c>
    </row>
    <row r="140" s="16" customFormat="1">
      <c r="A140" s="16"/>
      <c r="B140" s="299"/>
      <c r="C140" s="300"/>
      <c r="D140" s="243" t="s">
        <v>163</v>
      </c>
      <c r="E140" s="301" t="s">
        <v>1</v>
      </c>
      <c r="F140" s="302" t="s">
        <v>455</v>
      </c>
      <c r="G140" s="300"/>
      <c r="H140" s="303">
        <v>3198.3000000000002</v>
      </c>
      <c r="I140" s="304"/>
      <c r="J140" s="300"/>
      <c r="K140" s="300"/>
      <c r="L140" s="305"/>
      <c r="M140" s="306"/>
      <c r="N140" s="307"/>
      <c r="O140" s="307"/>
      <c r="P140" s="307"/>
      <c r="Q140" s="307"/>
      <c r="R140" s="307"/>
      <c r="S140" s="307"/>
      <c r="T140" s="308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309" t="s">
        <v>163</v>
      </c>
      <c r="AU140" s="309" t="s">
        <v>92</v>
      </c>
      <c r="AV140" s="16" t="s">
        <v>158</v>
      </c>
      <c r="AW140" s="16" t="s">
        <v>38</v>
      </c>
      <c r="AX140" s="16" t="s">
        <v>83</v>
      </c>
      <c r="AY140" s="309" t="s">
        <v>146</v>
      </c>
    </row>
    <row r="141" s="14" customFormat="1">
      <c r="A141" s="14"/>
      <c r="B141" s="253"/>
      <c r="C141" s="254"/>
      <c r="D141" s="243" t="s">
        <v>163</v>
      </c>
      <c r="E141" s="255" t="s">
        <v>1</v>
      </c>
      <c r="F141" s="256" t="s">
        <v>165</v>
      </c>
      <c r="G141" s="254"/>
      <c r="H141" s="257">
        <v>3439.8000000000002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163</v>
      </c>
      <c r="AU141" s="263" t="s">
        <v>92</v>
      </c>
      <c r="AV141" s="14" t="s">
        <v>153</v>
      </c>
      <c r="AW141" s="14" t="s">
        <v>38</v>
      </c>
      <c r="AX141" s="14" t="s">
        <v>90</v>
      </c>
      <c r="AY141" s="263" t="s">
        <v>146</v>
      </c>
    </row>
    <row r="142" s="2" customFormat="1" ht="16.5" customHeight="1">
      <c r="A142" s="40"/>
      <c r="B142" s="41"/>
      <c r="C142" s="228" t="s">
        <v>153</v>
      </c>
      <c r="D142" s="228" t="s">
        <v>148</v>
      </c>
      <c r="E142" s="229" t="s">
        <v>458</v>
      </c>
      <c r="F142" s="230" t="s">
        <v>459</v>
      </c>
      <c r="G142" s="231" t="s">
        <v>161</v>
      </c>
      <c r="H142" s="232">
        <v>241.5</v>
      </c>
      <c r="I142" s="233"/>
      <c r="J142" s="234">
        <f>ROUND(I142*H142,2)</f>
        <v>0</v>
      </c>
      <c r="K142" s="230" t="s">
        <v>152</v>
      </c>
      <c r="L142" s="46"/>
      <c r="M142" s="235" t="s">
        <v>1</v>
      </c>
      <c r="N142" s="236" t="s">
        <v>48</v>
      </c>
      <c r="O142" s="93"/>
      <c r="P142" s="237">
        <f>O142*H142</f>
        <v>0</v>
      </c>
      <c r="Q142" s="237">
        <v>0</v>
      </c>
      <c r="R142" s="237">
        <f>Q142*H142</f>
        <v>0</v>
      </c>
      <c r="S142" s="237">
        <v>0.33000000000000002</v>
      </c>
      <c r="T142" s="238">
        <f>S142*H142</f>
        <v>79.695000000000007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9" t="s">
        <v>153</v>
      </c>
      <c r="AT142" s="239" t="s">
        <v>148</v>
      </c>
      <c r="AU142" s="239" t="s">
        <v>92</v>
      </c>
      <c r="AY142" s="18" t="s">
        <v>146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90</v>
      </c>
      <c r="BK142" s="240">
        <f>ROUND(I142*H142,2)</f>
        <v>0</v>
      </c>
      <c r="BL142" s="18" t="s">
        <v>153</v>
      </c>
      <c r="BM142" s="239" t="s">
        <v>460</v>
      </c>
    </row>
    <row r="143" s="13" customFormat="1">
      <c r="A143" s="13"/>
      <c r="B143" s="241"/>
      <c r="C143" s="242"/>
      <c r="D143" s="243" t="s">
        <v>163</v>
      </c>
      <c r="E143" s="244" t="s">
        <v>1</v>
      </c>
      <c r="F143" s="245" t="s">
        <v>453</v>
      </c>
      <c r="G143" s="242"/>
      <c r="H143" s="246">
        <v>230</v>
      </c>
      <c r="I143" s="247"/>
      <c r="J143" s="242"/>
      <c r="K143" s="242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163</v>
      </c>
      <c r="AU143" s="252" t="s">
        <v>92</v>
      </c>
      <c r="AV143" s="13" t="s">
        <v>92</v>
      </c>
      <c r="AW143" s="13" t="s">
        <v>38</v>
      </c>
      <c r="AX143" s="13" t="s">
        <v>83</v>
      </c>
      <c r="AY143" s="252" t="s">
        <v>146</v>
      </c>
    </row>
    <row r="144" s="13" customFormat="1">
      <c r="A144" s="13"/>
      <c r="B144" s="241"/>
      <c r="C144" s="242"/>
      <c r="D144" s="243" t="s">
        <v>163</v>
      </c>
      <c r="E144" s="244" t="s">
        <v>1</v>
      </c>
      <c r="F144" s="245" t="s">
        <v>454</v>
      </c>
      <c r="G144" s="242"/>
      <c r="H144" s="246">
        <v>11.5</v>
      </c>
      <c r="I144" s="247"/>
      <c r="J144" s="242"/>
      <c r="K144" s="242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163</v>
      </c>
      <c r="AU144" s="252" t="s">
        <v>92</v>
      </c>
      <c r="AV144" s="13" t="s">
        <v>92</v>
      </c>
      <c r="AW144" s="13" t="s">
        <v>38</v>
      </c>
      <c r="AX144" s="13" t="s">
        <v>83</v>
      </c>
      <c r="AY144" s="252" t="s">
        <v>146</v>
      </c>
    </row>
    <row r="145" s="14" customFormat="1">
      <c r="A145" s="14"/>
      <c r="B145" s="253"/>
      <c r="C145" s="254"/>
      <c r="D145" s="243" t="s">
        <v>163</v>
      </c>
      <c r="E145" s="255" t="s">
        <v>1</v>
      </c>
      <c r="F145" s="256" t="s">
        <v>165</v>
      </c>
      <c r="G145" s="254"/>
      <c r="H145" s="257">
        <v>241.5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163</v>
      </c>
      <c r="AU145" s="263" t="s">
        <v>92</v>
      </c>
      <c r="AV145" s="14" t="s">
        <v>153</v>
      </c>
      <c r="AW145" s="14" t="s">
        <v>38</v>
      </c>
      <c r="AX145" s="14" t="s">
        <v>90</v>
      </c>
      <c r="AY145" s="263" t="s">
        <v>146</v>
      </c>
    </row>
    <row r="146" s="2" customFormat="1" ht="16.5" customHeight="1">
      <c r="A146" s="40"/>
      <c r="B146" s="41"/>
      <c r="C146" s="228" t="s">
        <v>170</v>
      </c>
      <c r="D146" s="228" t="s">
        <v>148</v>
      </c>
      <c r="E146" s="229" t="s">
        <v>461</v>
      </c>
      <c r="F146" s="230" t="s">
        <v>462</v>
      </c>
      <c r="G146" s="231" t="s">
        <v>161</v>
      </c>
      <c r="H146" s="232">
        <v>3198.3000000000002</v>
      </c>
      <c r="I146" s="233"/>
      <c r="J146" s="234">
        <f>ROUND(I146*H146,2)</f>
        <v>0</v>
      </c>
      <c r="K146" s="230" t="s">
        <v>152</v>
      </c>
      <c r="L146" s="46"/>
      <c r="M146" s="235" t="s">
        <v>1</v>
      </c>
      <c r="N146" s="236" t="s">
        <v>48</v>
      </c>
      <c r="O146" s="93"/>
      <c r="P146" s="237">
        <f>O146*H146</f>
        <v>0</v>
      </c>
      <c r="Q146" s="237">
        <v>0</v>
      </c>
      <c r="R146" s="237">
        <f>Q146*H146</f>
        <v>0</v>
      </c>
      <c r="S146" s="237">
        <v>0.316</v>
      </c>
      <c r="T146" s="238">
        <f>S146*H146</f>
        <v>1010.6628000000001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9" t="s">
        <v>153</v>
      </c>
      <c r="AT146" s="239" t="s">
        <v>148</v>
      </c>
      <c r="AU146" s="239" t="s">
        <v>92</v>
      </c>
      <c r="AY146" s="18" t="s">
        <v>146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90</v>
      </c>
      <c r="BK146" s="240">
        <f>ROUND(I146*H146,2)</f>
        <v>0</v>
      </c>
      <c r="BL146" s="18" t="s">
        <v>153</v>
      </c>
      <c r="BM146" s="239" t="s">
        <v>463</v>
      </c>
    </row>
    <row r="147" s="13" customFormat="1">
      <c r="A147" s="13"/>
      <c r="B147" s="241"/>
      <c r="C147" s="242"/>
      <c r="D147" s="243" t="s">
        <v>163</v>
      </c>
      <c r="E147" s="244" t="s">
        <v>1</v>
      </c>
      <c r="F147" s="245" t="s">
        <v>456</v>
      </c>
      <c r="G147" s="242"/>
      <c r="H147" s="246">
        <v>3046</v>
      </c>
      <c r="I147" s="247"/>
      <c r="J147" s="242"/>
      <c r="K147" s="242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163</v>
      </c>
      <c r="AU147" s="252" t="s">
        <v>92</v>
      </c>
      <c r="AV147" s="13" t="s">
        <v>92</v>
      </c>
      <c r="AW147" s="13" t="s">
        <v>38</v>
      </c>
      <c r="AX147" s="13" t="s">
        <v>83</v>
      </c>
      <c r="AY147" s="252" t="s">
        <v>146</v>
      </c>
    </row>
    <row r="148" s="13" customFormat="1">
      <c r="A148" s="13"/>
      <c r="B148" s="241"/>
      <c r="C148" s="242"/>
      <c r="D148" s="243" t="s">
        <v>163</v>
      </c>
      <c r="E148" s="244" t="s">
        <v>1</v>
      </c>
      <c r="F148" s="245" t="s">
        <v>457</v>
      </c>
      <c r="G148" s="242"/>
      <c r="H148" s="246">
        <v>152.30000000000001</v>
      </c>
      <c r="I148" s="247"/>
      <c r="J148" s="242"/>
      <c r="K148" s="242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163</v>
      </c>
      <c r="AU148" s="252" t="s">
        <v>92</v>
      </c>
      <c r="AV148" s="13" t="s">
        <v>92</v>
      </c>
      <c r="AW148" s="13" t="s">
        <v>38</v>
      </c>
      <c r="AX148" s="13" t="s">
        <v>83</v>
      </c>
      <c r="AY148" s="252" t="s">
        <v>146</v>
      </c>
    </row>
    <row r="149" s="14" customFormat="1">
      <c r="A149" s="14"/>
      <c r="B149" s="253"/>
      <c r="C149" s="254"/>
      <c r="D149" s="243" t="s">
        <v>163</v>
      </c>
      <c r="E149" s="255" t="s">
        <v>1</v>
      </c>
      <c r="F149" s="256" t="s">
        <v>165</v>
      </c>
      <c r="G149" s="254"/>
      <c r="H149" s="257">
        <v>3198.3000000000002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163</v>
      </c>
      <c r="AU149" s="263" t="s">
        <v>92</v>
      </c>
      <c r="AV149" s="14" t="s">
        <v>153</v>
      </c>
      <c r="AW149" s="14" t="s">
        <v>38</v>
      </c>
      <c r="AX149" s="14" t="s">
        <v>90</v>
      </c>
      <c r="AY149" s="263" t="s">
        <v>146</v>
      </c>
    </row>
    <row r="150" s="2" customFormat="1" ht="16.5" customHeight="1">
      <c r="A150" s="40"/>
      <c r="B150" s="41"/>
      <c r="C150" s="228" t="s">
        <v>174</v>
      </c>
      <c r="D150" s="228" t="s">
        <v>148</v>
      </c>
      <c r="E150" s="229" t="s">
        <v>171</v>
      </c>
      <c r="F150" s="230" t="s">
        <v>172</v>
      </c>
      <c r="G150" s="231" t="s">
        <v>161</v>
      </c>
      <c r="H150" s="232">
        <v>440</v>
      </c>
      <c r="I150" s="233"/>
      <c r="J150" s="234">
        <f>ROUND(I150*H150,2)</f>
        <v>0</v>
      </c>
      <c r="K150" s="230" t="s">
        <v>152</v>
      </c>
      <c r="L150" s="46"/>
      <c r="M150" s="235" t="s">
        <v>1</v>
      </c>
      <c r="N150" s="236" t="s">
        <v>48</v>
      </c>
      <c r="O150" s="93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9" t="s">
        <v>153</v>
      </c>
      <c r="AT150" s="239" t="s">
        <v>148</v>
      </c>
      <c r="AU150" s="239" t="s">
        <v>92</v>
      </c>
      <c r="AY150" s="18" t="s">
        <v>146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90</v>
      </c>
      <c r="BK150" s="240">
        <f>ROUND(I150*H150,2)</f>
        <v>0</v>
      </c>
      <c r="BL150" s="18" t="s">
        <v>153</v>
      </c>
      <c r="BM150" s="239" t="s">
        <v>464</v>
      </c>
    </row>
    <row r="151" s="13" customFormat="1">
      <c r="A151" s="13"/>
      <c r="B151" s="241"/>
      <c r="C151" s="242"/>
      <c r="D151" s="243" t="s">
        <v>163</v>
      </c>
      <c r="E151" s="244" t="s">
        <v>1</v>
      </c>
      <c r="F151" s="245" t="s">
        <v>465</v>
      </c>
      <c r="G151" s="242"/>
      <c r="H151" s="246">
        <v>440</v>
      </c>
      <c r="I151" s="247"/>
      <c r="J151" s="242"/>
      <c r="K151" s="242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163</v>
      </c>
      <c r="AU151" s="252" t="s">
        <v>92</v>
      </c>
      <c r="AV151" s="13" t="s">
        <v>92</v>
      </c>
      <c r="AW151" s="13" t="s">
        <v>38</v>
      </c>
      <c r="AX151" s="13" t="s">
        <v>83</v>
      </c>
      <c r="AY151" s="252" t="s">
        <v>146</v>
      </c>
    </row>
    <row r="152" s="14" customFormat="1">
      <c r="A152" s="14"/>
      <c r="B152" s="253"/>
      <c r="C152" s="254"/>
      <c r="D152" s="243" t="s">
        <v>163</v>
      </c>
      <c r="E152" s="255" t="s">
        <v>1</v>
      </c>
      <c r="F152" s="256" t="s">
        <v>165</v>
      </c>
      <c r="G152" s="254"/>
      <c r="H152" s="257">
        <v>440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163</v>
      </c>
      <c r="AU152" s="263" t="s">
        <v>92</v>
      </c>
      <c r="AV152" s="14" t="s">
        <v>153</v>
      </c>
      <c r="AW152" s="14" t="s">
        <v>38</v>
      </c>
      <c r="AX152" s="14" t="s">
        <v>90</v>
      </c>
      <c r="AY152" s="263" t="s">
        <v>146</v>
      </c>
    </row>
    <row r="153" s="2" customFormat="1" ht="16.5" customHeight="1">
      <c r="A153" s="40"/>
      <c r="B153" s="41"/>
      <c r="C153" s="228" t="s">
        <v>183</v>
      </c>
      <c r="D153" s="228" t="s">
        <v>148</v>
      </c>
      <c r="E153" s="229" t="s">
        <v>466</v>
      </c>
      <c r="F153" s="230" t="s">
        <v>467</v>
      </c>
      <c r="G153" s="231" t="s">
        <v>177</v>
      </c>
      <c r="H153" s="232">
        <v>88</v>
      </c>
      <c r="I153" s="233"/>
      <c r="J153" s="234">
        <f>ROUND(I153*H153,2)</f>
        <v>0</v>
      </c>
      <c r="K153" s="230" t="s">
        <v>152</v>
      </c>
      <c r="L153" s="46"/>
      <c r="M153" s="235" t="s">
        <v>1</v>
      </c>
      <c r="N153" s="236" t="s">
        <v>48</v>
      </c>
      <c r="O153" s="93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9" t="s">
        <v>153</v>
      </c>
      <c r="AT153" s="239" t="s">
        <v>148</v>
      </c>
      <c r="AU153" s="239" t="s">
        <v>92</v>
      </c>
      <c r="AY153" s="18" t="s">
        <v>146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90</v>
      </c>
      <c r="BK153" s="240">
        <f>ROUND(I153*H153,2)</f>
        <v>0</v>
      </c>
      <c r="BL153" s="18" t="s">
        <v>153</v>
      </c>
      <c r="BM153" s="239" t="s">
        <v>468</v>
      </c>
    </row>
    <row r="154" s="2" customFormat="1">
      <c r="A154" s="40"/>
      <c r="B154" s="41"/>
      <c r="C154" s="42"/>
      <c r="D154" s="243" t="s">
        <v>179</v>
      </c>
      <c r="E154" s="42"/>
      <c r="F154" s="264" t="s">
        <v>469</v>
      </c>
      <c r="G154" s="42"/>
      <c r="H154" s="42"/>
      <c r="I154" s="265"/>
      <c r="J154" s="42"/>
      <c r="K154" s="42"/>
      <c r="L154" s="46"/>
      <c r="M154" s="266"/>
      <c r="N154" s="267"/>
      <c r="O154" s="93"/>
      <c r="P154" s="93"/>
      <c r="Q154" s="93"/>
      <c r="R154" s="93"/>
      <c r="S154" s="93"/>
      <c r="T154" s="94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179</v>
      </c>
      <c r="AU154" s="18" t="s">
        <v>92</v>
      </c>
    </row>
    <row r="155" s="13" customFormat="1">
      <c r="A155" s="13"/>
      <c r="B155" s="241"/>
      <c r="C155" s="242"/>
      <c r="D155" s="243" t="s">
        <v>163</v>
      </c>
      <c r="E155" s="244" t="s">
        <v>1</v>
      </c>
      <c r="F155" s="245" t="s">
        <v>470</v>
      </c>
      <c r="G155" s="242"/>
      <c r="H155" s="246">
        <v>88</v>
      </c>
      <c r="I155" s="247"/>
      <c r="J155" s="242"/>
      <c r="K155" s="242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163</v>
      </c>
      <c r="AU155" s="252" t="s">
        <v>92</v>
      </c>
      <c r="AV155" s="13" t="s">
        <v>92</v>
      </c>
      <c r="AW155" s="13" t="s">
        <v>38</v>
      </c>
      <c r="AX155" s="13" t="s">
        <v>83</v>
      </c>
      <c r="AY155" s="252" t="s">
        <v>146</v>
      </c>
    </row>
    <row r="156" s="14" customFormat="1">
      <c r="A156" s="14"/>
      <c r="B156" s="253"/>
      <c r="C156" s="254"/>
      <c r="D156" s="243" t="s">
        <v>163</v>
      </c>
      <c r="E156" s="255" t="s">
        <v>1</v>
      </c>
      <c r="F156" s="256" t="s">
        <v>165</v>
      </c>
      <c r="G156" s="254"/>
      <c r="H156" s="257">
        <v>88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163</v>
      </c>
      <c r="AU156" s="263" t="s">
        <v>92</v>
      </c>
      <c r="AV156" s="14" t="s">
        <v>153</v>
      </c>
      <c r="AW156" s="14" t="s">
        <v>38</v>
      </c>
      <c r="AX156" s="14" t="s">
        <v>90</v>
      </c>
      <c r="AY156" s="263" t="s">
        <v>146</v>
      </c>
    </row>
    <row r="157" s="12" customFormat="1" ht="22.8" customHeight="1">
      <c r="A157" s="12"/>
      <c r="B157" s="212"/>
      <c r="C157" s="213"/>
      <c r="D157" s="214" t="s">
        <v>82</v>
      </c>
      <c r="E157" s="226" t="s">
        <v>268</v>
      </c>
      <c r="F157" s="226" t="s">
        <v>269</v>
      </c>
      <c r="G157" s="213"/>
      <c r="H157" s="213"/>
      <c r="I157" s="216"/>
      <c r="J157" s="227">
        <f>BK157</f>
        <v>0</v>
      </c>
      <c r="K157" s="213"/>
      <c r="L157" s="218"/>
      <c r="M157" s="219"/>
      <c r="N157" s="220"/>
      <c r="O157" s="220"/>
      <c r="P157" s="221">
        <f>SUM(P158:P164)</f>
        <v>0</v>
      </c>
      <c r="Q157" s="220"/>
      <c r="R157" s="221">
        <f>SUM(R158:R164)</f>
        <v>0</v>
      </c>
      <c r="S157" s="220"/>
      <c r="T157" s="222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3" t="s">
        <v>90</v>
      </c>
      <c r="AT157" s="224" t="s">
        <v>82</v>
      </c>
      <c r="AU157" s="224" t="s">
        <v>90</v>
      </c>
      <c r="AY157" s="223" t="s">
        <v>146</v>
      </c>
      <c r="BK157" s="225">
        <f>SUM(BK158:BK164)</f>
        <v>0</v>
      </c>
    </row>
    <row r="158" s="2" customFormat="1" ht="16.5" customHeight="1">
      <c r="A158" s="40"/>
      <c r="B158" s="41"/>
      <c r="C158" s="228" t="s">
        <v>187</v>
      </c>
      <c r="D158" s="228" t="s">
        <v>148</v>
      </c>
      <c r="E158" s="229" t="s">
        <v>413</v>
      </c>
      <c r="F158" s="230" t="s">
        <v>414</v>
      </c>
      <c r="G158" s="231" t="s">
        <v>273</v>
      </c>
      <c r="H158" s="232">
        <v>3171.8780000000002</v>
      </c>
      <c r="I158" s="233"/>
      <c r="J158" s="234">
        <f>ROUND(I158*H158,2)</f>
        <v>0</v>
      </c>
      <c r="K158" s="230" t="s">
        <v>152</v>
      </c>
      <c r="L158" s="46"/>
      <c r="M158" s="235" t="s">
        <v>1</v>
      </c>
      <c r="N158" s="236" t="s">
        <v>48</v>
      </c>
      <c r="O158" s="93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9" t="s">
        <v>153</v>
      </c>
      <c r="AT158" s="239" t="s">
        <v>148</v>
      </c>
      <c r="AU158" s="239" t="s">
        <v>92</v>
      </c>
      <c r="AY158" s="18" t="s">
        <v>146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90</v>
      </c>
      <c r="BK158" s="240">
        <f>ROUND(I158*H158,2)</f>
        <v>0</v>
      </c>
      <c r="BL158" s="18" t="s">
        <v>153</v>
      </c>
      <c r="BM158" s="239" t="s">
        <v>415</v>
      </c>
    </row>
    <row r="159" s="2" customFormat="1" ht="16.5" customHeight="1">
      <c r="A159" s="40"/>
      <c r="B159" s="41"/>
      <c r="C159" s="228" t="s">
        <v>191</v>
      </c>
      <c r="D159" s="228" t="s">
        <v>148</v>
      </c>
      <c r="E159" s="229" t="s">
        <v>271</v>
      </c>
      <c r="F159" s="230" t="s">
        <v>272</v>
      </c>
      <c r="G159" s="231" t="s">
        <v>273</v>
      </c>
      <c r="H159" s="232">
        <v>3171.8780000000002</v>
      </c>
      <c r="I159" s="233"/>
      <c r="J159" s="234">
        <f>ROUND(I159*H159,2)</f>
        <v>0</v>
      </c>
      <c r="K159" s="230" t="s">
        <v>205</v>
      </c>
      <c r="L159" s="46"/>
      <c r="M159" s="235" t="s">
        <v>1</v>
      </c>
      <c r="N159" s="236" t="s">
        <v>48</v>
      </c>
      <c r="O159" s="93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9" t="s">
        <v>153</v>
      </c>
      <c r="AT159" s="239" t="s">
        <v>148</v>
      </c>
      <c r="AU159" s="239" t="s">
        <v>92</v>
      </c>
      <c r="AY159" s="18" t="s">
        <v>146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90</v>
      </c>
      <c r="BK159" s="240">
        <f>ROUND(I159*H159,2)</f>
        <v>0</v>
      </c>
      <c r="BL159" s="18" t="s">
        <v>153</v>
      </c>
      <c r="BM159" s="239" t="s">
        <v>416</v>
      </c>
    </row>
    <row r="160" s="2" customFormat="1">
      <c r="A160" s="40"/>
      <c r="B160" s="41"/>
      <c r="C160" s="42"/>
      <c r="D160" s="243" t="s">
        <v>179</v>
      </c>
      <c r="E160" s="42"/>
      <c r="F160" s="264" t="s">
        <v>275</v>
      </c>
      <c r="G160" s="42"/>
      <c r="H160" s="42"/>
      <c r="I160" s="265"/>
      <c r="J160" s="42"/>
      <c r="K160" s="42"/>
      <c r="L160" s="46"/>
      <c r="M160" s="266"/>
      <c r="N160" s="267"/>
      <c r="O160" s="93"/>
      <c r="P160" s="93"/>
      <c r="Q160" s="93"/>
      <c r="R160" s="93"/>
      <c r="S160" s="93"/>
      <c r="T160" s="94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179</v>
      </c>
      <c r="AU160" s="18" t="s">
        <v>92</v>
      </c>
    </row>
    <row r="161" s="2" customFormat="1" ht="16.5" customHeight="1">
      <c r="A161" s="40"/>
      <c r="B161" s="41"/>
      <c r="C161" s="228" t="s">
        <v>198</v>
      </c>
      <c r="D161" s="228" t="s">
        <v>148</v>
      </c>
      <c r="E161" s="229" t="s">
        <v>281</v>
      </c>
      <c r="F161" s="230" t="s">
        <v>282</v>
      </c>
      <c r="G161" s="231" t="s">
        <v>273</v>
      </c>
      <c r="H161" s="232">
        <v>3171.8780000000002</v>
      </c>
      <c r="I161" s="233"/>
      <c r="J161" s="234">
        <f>ROUND(I161*H161,2)</f>
        <v>0</v>
      </c>
      <c r="K161" s="230" t="s">
        <v>152</v>
      </c>
      <c r="L161" s="46"/>
      <c r="M161" s="235" t="s">
        <v>1</v>
      </c>
      <c r="N161" s="236" t="s">
        <v>48</v>
      </c>
      <c r="O161" s="93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9" t="s">
        <v>153</v>
      </c>
      <c r="AT161" s="239" t="s">
        <v>148</v>
      </c>
      <c r="AU161" s="239" t="s">
        <v>92</v>
      </c>
      <c r="AY161" s="18" t="s">
        <v>146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90</v>
      </c>
      <c r="BK161" s="240">
        <f>ROUND(I161*H161,2)</f>
        <v>0</v>
      </c>
      <c r="BL161" s="18" t="s">
        <v>153</v>
      </c>
      <c r="BM161" s="239" t="s">
        <v>417</v>
      </c>
    </row>
    <row r="162" s="2" customFormat="1" ht="16.5" customHeight="1">
      <c r="A162" s="40"/>
      <c r="B162" s="41"/>
      <c r="C162" s="228" t="s">
        <v>202</v>
      </c>
      <c r="D162" s="228" t="s">
        <v>148</v>
      </c>
      <c r="E162" s="229" t="s">
        <v>285</v>
      </c>
      <c r="F162" s="230" t="s">
        <v>286</v>
      </c>
      <c r="G162" s="231" t="s">
        <v>273</v>
      </c>
      <c r="H162" s="232">
        <v>63437.559999999998</v>
      </c>
      <c r="I162" s="233"/>
      <c r="J162" s="234">
        <f>ROUND(I162*H162,2)</f>
        <v>0</v>
      </c>
      <c r="K162" s="230" t="s">
        <v>152</v>
      </c>
      <c r="L162" s="46"/>
      <c r="M162" s="235" t="s">
        <v>1</v>
      </c>
      <c r="N162" s="236" t="s">
        <v>48</v>
      </c>
      <c r="O162" s="93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9" t="s">
        <v>153</v>
      </c>
      <c r="AT162" s="239" t="s">
        <v>148</v>
      </c>
      <c r="AU162" s="239" t="s">
        <v>92</v>
      </c>
      <c r="AY162" s="18" t="s">
        <v>146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90</v>
      </c>
      <c r="BK162" s="240">
        <f>ROUND(I162*H162,2)</f>
        <v>0</v>
      </c>
      <c r="BL162" s="18" t="s">
        <v>153</v>
      </c>
      <c r="BM162" s="239" t="s">
        <v>418</v>
      </c>
    </row>
    <row r="163" s="13" customFormat="1">
      <c r="A163" s="13"/>
      <c r="B163" s="241"/>
      <c r="C163" s="242"/>
      <c r="D163" s="243" t="s">
        <v>163</v>
      </c>
      <c r="E163" s="242"/>
      <c r="F163" s="245" t="s">
        <v>471</v>
      </c>
      <c r="G163" s="242"/>
      <c r="H163" s="246">
        <v>63437.559999999998</v>
      </c>
      <c r="I163" s="247"/>
      <c r="J163" s="242"/>
      <c r="K163" s="242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163</v>
      </c>
      <c r="AU163" s="252" t="s">
        <v>92</v>
      </c>
      <c r="AV163" s="13" t="s">
        <v>92</v>
      </c>
      <c r="AW163" s="13" t="s">
        <v>4</v>
      </c>
      <c r="AX163" s="13" t="s">
        <v>90</v>
      </c>
      <c r="AY163" s="252" t="s">
        <v>146</v>
      </c>
    </row>
    <row r="164" s="2" customFormat="1" ht="16.5" customHeight="1">
      <c r="A164" s="40"/>
      <c r="B164" s="41"/>
      <c r="C164" s="228" t="s">
        <v>208</v>
      </c>
      <c r="D164" s="228" t="s">
        <v>148</v>
      </c>
      <c r="E164" s="229" t="s">
        <v>420</v>
      </c>
      <c r="F164" s="230" t="s">
        <v>421</v>
      </c>
      <c r="G164" s="231" t="s">
        <v>273</v>
      </c>
      <c r="H164" s="232">
        <v>3171.8780000000002</v>
      </c>
      <c r="I164" s="233"/>
      <c r="J164" s="234">
        <f>ROUND(I164*H164,2)</f>
        <v>0</v>
      </c>
      <c r="K164" s="230" t="s">
        <v>152</v>
      </c>
      <c r="L164" s="46"/>
      <c r="M164" s="295" t="s">
        <v>1</v>
      </c>
      <c r="N164" s="296" t="s">
        <v>48</v>
      </c>
      <c r="O164" s="293"/>
      <c r="P164" s="297">
        <f>O164*H164</f>
        <v>0</v>
      </c>
      <c r="Q164" s="297">
        <v>0</v>
      </c>
      <c r="R164" s="297">
        <f>Q164*H164</f>
        <v>0</v>
      </c>
      <c r="S164" s="297">
        <v>0</v>
      </c>
      <c r="T164" s="29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9" t="s">
        <v>153</v>
      </c>
      <c r="AT164" s="239" t="s">
        <v>148</v>
      </c>
      <c r="AU164" s="239" t="s">
        <v>92</v>
      </c>
      <c r="AY164" s="18" t="s">
        <v>146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90</v>
      </c>
      <c r="BK164" s="240">
        <f>ROUND(I164*H164,2)</f>
        <v>0</v>
      </c>
      <c r="BL164" s="18" t="s">
        <v>153</v>
      </c>
      <c r="BM164" s="239" t="s">
        <v>422</v>
      </c>
    </row>
    <row r="165" s="2" customFormat="1" ht="6.96" customHeight="1">
      <c r="A165" s="40"/>
      <c r="B165" s="68"/>
      <c r="C165" s="69"/>
      <c r="D165" s="69"/>
      <c r="E165" s="69"/>
      <c r="F165" s="69"/>
      <c r="G165" s="69"/>
      <c r="H165" s="69"/>
      <c r="I165" s="69"/>
      <c r="J165" s="69"/>
      <c r="K165" s="69"/>
      <c r="L165" s="46"/>
      <c r="M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</sheetData>
  <sheetProtection sheet="1" autoFilter="0" formatColumns="0" formatRows="0" objects="1" scenarios="1" spinCount="100000" saltValue="fCM1bVePhKydPN5DniBLvQ6ceS4GjJ8NY6KbFJbFkxcgjSMy/7/z1IqUFwGLKgKG0wJ3nNqT3T0FYDbsN4GR+Q==" hashValue="Ogl+cI8gmaNO6YD3hb877IHZnFUdWMJE8CA+7pzH41UyDBsuU5kl0/piC2wZmRtSiutv9E0pLZWcoo8Hps5wbw==" algorithmName="SHA-512" password="E785"/>
  <autoFilter ref="C122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DESKTOP-4EPUNVH\Moje</dc:creator>
  <cp:lastModifiedBy>DESKTOP-4EPUNVH\Moje</cp:lastModifiedBy>
  <dcterms:created xsi:type="dcterms:W3CDTF">2021-01-20T08:44:48Z</dcterms:created>
  <dcterms:modified xsi:type="dcterms:W3CDTF">2021-01-20T08:44:54Z</dcterms:modified>
</cp:coreProperties>
</file>