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Výpis vybavení - ele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Výpis vybavení - ele...'!$C$117:$K$123</definedName>
    <definedName name="_xlnm.Print_Area" localSheetId="1">'01 - Výpis vybavení - ele...'!$C$4:$J$76,'01 - Výpis vybavení - ele...'!$C$82:$J$99,'01 - Výpis vybavení - ele...'!$C$105:$K$123</definedName>
    <definedName name="_xlnm.Print_Titles" localSheetId="0">'Rekapitulace stavby'!$92:$92</definedName>
    <definedName name="_xlnm.Print_Titles" localSheetId="1">'01 - Výpis vybavení - ele...'!$117:$117</definedName>
  </definedNames>
  <calcPr fullCalcOnLoad="1"/>
</workbook>
</file>

<file path=xl/sharedStrings.xml><?xml version="1.0" encoding="utf-8"?>
<sst xmlns="http://schemas.openxmlformats.org/spreadsheetml/2006/main" count="304" uniqueCount="129">
  <si>
    <t>Export Komplet</t>
  </si>
  <si>
    <t/>
  </si>
  <si>
    <t>2.0</t>
  </si>
  <si>
    <t>ZAMOK</t>
  </si>
  <si>
    <t>False</t>
  </si>
  <si>
    <t>{9ae6fe26-b9c2-4639-a84d-d49cc0fce72d}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</si>
  <si>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</si>
  <si>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</si>
  <si>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</si>
  <si>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</si>
  <si>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</si>
  <si>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</si>
  <si>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</si>
  <si>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</si>
  <si>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2019/015/3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</si>
  <si>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</si>
  <si>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</si>
  <si>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Zvýšení dostupnosti komunitních pobytových služeb v lokalitě Náchod - Elektrospotřebiče</t>
  </si>
  <si>
    <t>KSO:</t>
  </si>
  <si>
    <t>CC-CZ:</t>
  </si>
  <si>
    <t>Místo:</t>
  </si>
  <si>
    <t>Náchod</t>
  </si>
  <si>
    <t>Datum:</t>
  </si>
  <si>
    <t>13. 2. 2020</t>
  </si>
  <si>
    <t>Zadavatel:</t>
  </si>
  <si>
    <t>IČ:</t>
  </si>
  <si>
    <t>Královehradecký kraj, Pivovarské nám. 1245/2</t>
  </si>
  <si>
    <t>DIČ:</t>
  </si>
  <si>
    <t>Uchazeč:</t>
  </si>
  <si>
    <t>Vyplň údaj</t>
  </si>
  <si>
    <t>Projektant:</t>
  </si>
  <si>
    <t>Projecticon s.r.o., A. Kopeckého 151, Nový Hrádek</t>
  </si>
  <si>
    <t>True</t>
  </si>
  <si>
    <t>Zpracovatel:</t>
  </si>
  <si>
    <t xml:space="preserve"> </t>
  </si>
  <si>
    <t>Poznámka:</t>
  </si>
  <si>
    <t>Ceny zahrnuje spotřebič, dopravu a montáž se zapojením a zprovozněním.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</si>
  <si>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</si>
  <si>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</si>
  <si>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</si>
  <si>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</si>
  <si>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</si>
  <si>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</si>
  <si>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</si>
  <si>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</si>
  <si>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</si>
  <si>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</si>
  <si>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</si>
  <si>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</si>
  <si>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</si>
  <si>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</si>
  <si>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</si>
  <si>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</si>
  <si>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</si>
  <si>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</si>
  <si>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</si>
  <si>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</si>
  <si>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</si>
  <si>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</si>
  <si>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</si>
  <si>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</si>
  <si>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</si>
  <si>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</si>
  <si>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</si>
  <si>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</si>
  <si>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</si>
  <si>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</si>
  <si>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</si>
  <si>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</si>
  <si>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</si>
  <si>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</si>
  <si>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</si>
  <si>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</si>
  <si>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</si>
  <si>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</si>
  <si>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</si>
  <si>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</si>
  <si>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</si>
  <si>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</si>
  <si>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</si>
  <si>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</si>
  <si>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</si>
  <si>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</si>
  <si>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Výpis vybavení - elektrospotřebiče</t>
  </si>
  <si>
    <t>STA</t>
  </si>
  <si>
    <t>1</t>
  </si>
  <si>
    <t>{5513f1bb-715e-4cac-97ec-b087c5a15810}</t>
  </si>
  <si>
    <t>KRYCÍ LIST SOUPISU PRACÍ</t>
  </si>
  <si>
    <t>Objekt:</t>
  </si>
  <si>
    <t>01 - Výpis vybavení - elektrospotřebiče</t>
  </si>
  <si>
    <t>REKAPITULACE ČLENĚNÍ SOUPISU PRACÍ</t>
  </si>
  <si>
    <t>Kód dílu - Popis</t>
  </si>
  <si>
    <t>Cena celkem [CZK]</t>
  </si>
  <si>
    <t>Náklady ze soupisu prací</t>
  </si>
  <si>
    <t>-1</t>
  </si>
  <si>
    <t>M - Práce a dodávky M</t>
  </si>
  <si>
    <t xml:space="preserve">    58-M - Elektrospotřebiče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</si>
  <si>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</si>
  <si>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</si>
  <si>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</si>
  <si>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</si>
  <si>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</si>
  <si>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</si>
  <si>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</si>
  <si>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</si>
  <si>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</si>
  <si>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</si>
  <si>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</si>
  <si>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</si>
  <si>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</si>
  <si>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</si>
  <si>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Práce a dodávky M</t>
  </si>
  <si>
    <t>3</t>
  </si>
  <si>
    <t>ROZPOCET</t>
  </si>
  <si>
    <t>58-M</t>
  </si>
  <si>
    <t>Elektrospotřebiče</t>
  </si>
  <si>
    <t>K</t>
  </si>
  <si>
    <t>580507R04</t>
  </si>
  <si>
    <t>04  D+M Led TV, uhlopříčka 108cm, dle specifikace PD a výběru investora</t>
  </si>
  <si>
    <t>kpl</t>
  </si>
  <si>
    <t>64</t>
  </si>
  <si>
    <t>2</t>
  </si>
  <si>
    <t>372966149</t>
  </si>
  <si>
    <t>580507R05</t>
  </si>
  <si>
    <t>05  D+M Pračka s předním plněním, 6,5 kg,  A+++, dle specifikace PD a výběru investora</t>
  </si>
  <si>
    <t>498582691</t>
  </si>
  <si>
    <t>580507R06</t>
  </si>
  <si>
    <t>06 D+M Kondenzační sušička prádla, 8 kg,  A+++, dle specifikace PD a výběru investora</t>
  </si>
  <si>
    <t>-725173289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</si>
</sst>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36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2019/015/3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Zvýšení dostupnosti komunitních pobytových služeb v lokalitě Náchod - Elektrospotřebiče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Náchod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13. 2. 2020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40.0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Královehradecký kraj, Pivovarské nám. 1245/2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Projecticon s.r.o., A. Kopeckého 151, Nový Hrádek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76</v>
      </c>
      <c r="BT94" s="114" t="s">
        <v>77</v>
      </c>
      <c r="BU94" s="115" t="s">
        <v>78</v>
      </c>
      <c r="BV94" s="114" t="s">
        <v>79</v>
      </c>
      <c r="BW94" s="114" t="s">
        <v>5</v>
      </c>
      <c r="BX94" s="114" t="s">
        <v>80</v>
      </c>
      <c r="CL94" s="114" t="s">
        <v>1</v>
      </c>
    </row>
    <row r="95" spans="1:91" s="7" customFormat="1" ht="16.5" customHeight="1">
      <c r="A95" s="116" t="s">
        <v>81</v>
      </c>
      <c r="B95" s="117"/>
      <c r="C95" s="118"/>
      <c r="D95" s="119" t="s">
        <v>82</v>
      </c>
      <c r="E95" s="119"/>
      <c r="F95" s="119"/>
      <c r="G95" s="119"/>
      <c r="H95" s="119"/>
      <c r="I95" s="120"/>
      <c r="J95" s="119" t="s">
        <v>83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Výpis vybavení - ele...'!J30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84</v>
      </c>
      <c r="AR95" s="123"/>
      <c r="AS95" s="124">
        <v>0</v>
      </c>
      <c r="AT95" s="125">
        <f>ROUND(SUM(AV95:AW95),2)</f>
        <v>0</v>
      </c>
      <c r="AU95" s="126">
        <f>'01 - Výpis vybavení - ele...'!P118</f>
        <v>0</v>
      </c>
      <c r="AV95" s="125">
        <f>'01 - Výpis vybavení - ele...'!J33</f>
        <v>0</v>
      </c>
      <c r="AW95" s="125">
        <f>'01 - Výpis vybavení - ele...'!J34</f>
        <v>0</v>
      </c>
      <c r="AX95" s="125">
        <f>'01 - Výpis vybavení - ele...'!J35</f>
        <v>0</v>
      </c>
      <c r="AY95" s="125">
        <f>'01 - Výpis vybavení - ele...'!J36</f>
        <v>0</v>
      </c>
      <c r="AZ95" s="125">
        <f>'01 - Výpis vybavení - ele...'!F33</f>
        <v>0</v>
      </c>
      <c r="BA95" s="125">
        <f>'01 - Výpis vybavení - ele...'!F34</f>
        <v>0</v>
      </c>
      <c r="BB95" s="125">
        <f>'01 - Výpis vybavení - ele...'!F35</f>
        <v>0</v>
      </c>
      <c r="BC95" s="125">
        <f>'01 - Výpis vybavení - ele...'!F36</f>
        <v>0</v>
      </c>
      <c r="BD95" s="127">
        <f>'01 - Výpis vybavení - ele...'!F37</f>
        <v>0</v>
      </c>
      <c r="BE95" s="7"/>
      <c r="BT95" s="128" t="s">
        <v>85</v>
      </c>
      <c r="BV95" s="128" t="s">
        <v>79</v>
      </c>
      <c r="BW95" s="128" t="s">
        <v>86</v>
      </c>
      <c r="BX95" s="128" t="s">
        <v>5</v>
      </c>
      <c r="CL95" s="128" t="s">
        <v>1</v>
      </c>
      <c r="CM95" s="128" t="s">
        <v>85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Výpis vybavení - e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85</v>
      </c>
    </row>
    <row r="4" spans="2:46" s="1" customFormat="1" ht="24.95" customHeight="1">
      <c r="B4" s="17"/>
      <c r="D4" s="131" t="s">
        <v>87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23.25" customHeight="1">
      <c r="B7" s="17"/>
      <c r="E7" s="134" t="str">
        <f>'Rekapitulace stavby'!K6</f>
        <v>Zvýšení dostupnosti komunitních pobytových služeb v lokalitě Náchod - Elektrospotřebiče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13. 2. 2020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">
        <v>1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">
        <v>26</v>
      </c>
      <c r="F15" s="35"/>
      <c r="G15" s="35"/>
      <c r="H15" s="35"/>
      <c r="I15" s="133" t="s">
        <v>27</v>
      </c>
      <c r="J15" s="136" t="s">
        <v>1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28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30</v>
      </c>
      <c r="E20" s="35"/>
      <c r="F20" s="35"/>
      <c r="G20" s="35"/>
      <c r="H20" s="35"/>
      <c r="I20" s="133" t="s">
        <v>25</v>
      </c>
      <c r="J20" s="136" t="s">
        <v>1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">
        <v>31</v>
      </c>
      <c r="F21" s="35"/>
      <c r="G21" s="35"/>
      <c r="H21" s="35"/>
      <c r="I21" s="133" t="s">
        <v>27</v>
      </c>
      <c r="J21" s="136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33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27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35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37</v>
      </c>
      <c r="E30" s="35"/>
      <c r="F30" s="35"/>
      <c r="G30" s="35"/>
      <c r="H30" s="35"/>
      <c r="I30" s="35"/>
      <c r="J30" s="144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39</v>
      </c>
      <c r="G32" s="35"/>
      <c r="H32" s="35"/>
      <c r="I32" s="145" t="s">
        <v>38</v>
      </c>
      <c r="J32" s="14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41</v>
      </c>
      <c r="E33" s="133" t="s">
        <v>42</v>
      </c>
      <c r="F33" s="147">
        <f>ROUND((SUM(BE118:BE123)),2)</f>
        <v>0</v>
      </c>
      <c r="G33" s="35"/>
      <c r="H33" s="35"/>
      <c r="I33" s="148">
        <v>0.21</v>
      </c>
      <c r="J33" s="147">
        <f>ROUND(((SUM(BE118:BE123))*I33),2)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43</v>
      </c>
      <c r="F34" s="147">
        <f>ROUND((SUM(BF118:BF123)),2)</f>
        <v>0</v>
      </c>
      <c r="G34" s="35"/>
      <c r="H34" s="35"/>
      <c r="I34" s="148">
        <v>0.15</v>
      </c>
      <c r="J34" s="147">
        <f>ROUND(((SUM(BF118:BF123))*I34),2)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44</v>
      </c>
      <c r="F35" s="147">
        <f>ROUND((SUM(BG118:BG123)),2)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45</v>
      </c>
      <c r="F36" s="147">
        <f>ROUND((SUM(BH118:BH123)),2)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46</v>
      </c>
      <c r="F37" s="147">
        <f>ROUND((SUM(BI118:BI123)),2)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50</v>
      </c>
      <c r="E50" s="157"/>
      <c r="F50" s="157"/>
      <c r="G50" s="156" t="s">
        <v>51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52</v>
      </c>
      <c r="E61" s="159"/>
      <c r="F61" s="160" t="s">
        <v>53</v>
      </c>
      <c r="G61" s="158" t="s">
        <v>52</v>
      </c>
      <c r="H61" s="159"/>
      <c r="I61" s="159"/>
      <c r="J61" s="161" t="s">
        <v>53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54</v>
      </c>
      <c r="E65" s="162"/>
      <c r="F65" s="162"/>
      <c r="G65" s="156" t="s">
        <v>55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52</v>
      </c>
      <c r="E76" s="159"/>
      <c r="F76" s="160" t="s">
        <v>53</v>
      </c>
      <c r="G76" s="158" t="s">
        <v>52</v>
      </c>
      <c r="H76" s="159"/>
      <c r="I76" s="159"/>
      <c r="J76" s="161" t="s">
        <v>53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167" t="str">
        <f>E7</f>
        <v>Zvýšení dostupnosti komunitních pobytových služeb v lokalitě Náchod - Elektrospotřebiče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Výpis vybavení - elektrospotřebiče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Náchod</v>
      </c>
      <c r="G89" s="37"/>
      <c r="H89" s="37"/>
      <c r="I89" s="29" t="s">
        <v>22</v>
      </c>
      <c r="J89" s="76" t="str">
        <f>IF(J12="","",J12)</f>
        <v>13. 2. 2020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05" customHeight="1">
      <c r="A91" s="35"/>
      <c r="B91" s="36"/>
      <c r="C91" s="29" t="s">
        <v>24</v>
      </c>
      <c r="D91" s="37"/>
      <c r="E91" s="37"/>
      <c r="F91" s="24" t="str">
        <f>E15</f>
        <v>Královehradecký kraj, Pivovarské nám. 1245/2</v>
      </c>
      <c r="G91" s="37"/>
      <c r="H91" s="37"/>
      <c r="I91" s="29" t="s">
        <v>30</v>
      </c>
      <c r="J91" s="33" t="str">
        <f>E21</f>
        <v>Projecticon s.r.o., A. Kopeckého 151, Nový Hrádek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91</v>
      </c>
      <c r="D94" s="169"/>
      <c r="E94" s="169"/>
      <c r="F94" s="169"/>
      <c r="G94" s="169"/>
      <c r="H94" s="169"/>
      <c r="I94" s="169"/>
      <c r="J94" s="170" t="s">
        <v>92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93</v>
      </c>
      <c r="D96" s="37"/>
      <c r="E96" s="37"/>
      <c r="F96" s="37"/>
      <c r="G96" s="37"/>
      <c r="H96" s="37"/>
      <c r="I96" s="37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72"/>
      <c r="C97" s="173"/>
      <c r="D97" s="174" t="s">
        <v>95</v>
      </c>
      <c r="E97" s="175"/>
      <c r="F97" s="175"/>
      <c r="G97" s="175"/>
      <c r="H97" s="175"/>
      <c r="I97" s="175"/>
      <c r="J97" s="176">
        <f>J119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96</v>
      </c>
      <c r="E98" s="181"/>
      <c r="F98" s="181"/>
      <c r="G98" s="181"/>
      <c r="H98" s="181"/>
      <c r="I98" s="181"/>
      <c r="J98" s="182">
        <f>J120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6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97</v>
      </c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3.25" customHeight="1">
      <c r="A108" s="35"/>
      <c r="B108" s="36"/>
      <c r="C108" s="37"/>
      <c r="D108" s="37"/>
      <c r="E108" s="167" t="str">
        <f>E7</f>
        <v>Zvýšení dostupnosti komunitních pobytových služeb v lokalitě Náchod - Elektrospotřebiče</v>
      </c>
      <c r="F108" s="29"/>
      <c r="G108" s="29"/>
      <c r="H108" s="29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88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01 - Výpis vybavení - elektrospotřebiče</v>
      </c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>Náchod</v>
      </c>
      <c r="G112" s="37"/>
      <c r="H112" s="37"/>
      <c r="I112" s="29" t="s">
        <v>22</v>
      </c>
      <c r="J112" s="76" t="str">
        <f>IF(J12="","",J12)</f>
        <v>13. 2. 2020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40.05" customHeight="1">
      <c r="A114" s="35"/>
      <c r="B114" s="36"/>
      <c r="C114" s="29" t="s">
        <v>24</v>
      </c>
      <c r="D114" s="37"/>
      <c r="E114" s="37"/>
      <c r="F114" s="24" t="str">
        <f>E15</f>
        <v>Královehradecký kraj, Pivovarské nám. 1245/2</v>
      </c>
      <c r="G114" s="37"/>
      <c r="H114" s="37"/>
      <c r="I114" s="29" t="s">
        <v>30</v>
      </c>
      <c r="J114" s="33" t="str">
        <f>E21</f>
        <v>Projecticon s.r.o., A. Kopeckého 151, Nový Hrádek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28</v>
      </c>
      <c r="D115" s="37"/>
      <c r="E115" s="37"/>
      <c r="F115" s="24" t="str">
        <f>IF(E18="","",E18)</f>
        <v>Vyplň údaj</v>
      </c>
      <c r="G115" s="37"/>
      <c r="H115" s="37"/>
      <c r="I115" s="29" t="s">
        <v>33</v>
      </c>
      <c r="J115" s="33" t="str">
        <f>E24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184"/>
      <c r="B117" s="185"/>
      <c r="C117" s="186" t="s">
        <v>98</v>
      </c>
      <c r="D117" s="187" t="s">
        <v>62</v>
      </c>
      <c r="E117" s="187" t="s">
        <v>58</v>
      </c>
      <c r="F117" s="187" t="s">
        <v>59</v>
      </c>
      <c r="G117" s="187" t="s">
        <v>99</v>
      </c>
      <c r="H117" s="187" t="s">
        <v>100</v>
      </c>
      <c r="I117" s="187" t="s">
        <v>101</v>
      </c>
      <c r="J117" s="187" t="s">
        <v>92</v>
      </c>
      <c r="K117" s="188" t="s">
        <v>102</v>
      </c>
      <c r="L117" s="189"/>
      <c r="M117" s="97" t="s">
        <v>1</v>
      </c>
      <c r="N117" s="98" t="s">
        <v>41</v>
      </c>
      <c r="O117" s="98" t="s">
        <v>103</v>
      </c>
      <c r="P117" s="98" t="s">
        <v>104</v>
      </c>
      <c r="Q117" s="98" t="s">
        <v>105</v>
      </c>
      <c r="R117" s="98" t="s">
        <v>106</v>
      </c>
      <c r="S117" s="98" t="s">
        <v>107</v>
      </c>
      <c r="T117" s="99" t="s">
        <v>108</v>
      </c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</row>
    <row r="118" spans="1:63" s="2" customFormat="1" ht="22.8" customHeight="1">
      <c r="A118" s="35"/>
      <c r="B118" s="36"/>
      <c r="C118" s="104" t="s">
        <v>109</v>
      </c>
      <c r="D118" s="37"/>
      <c r="E118" s="37"/>
      <c r="F118" s="37"/>
      <c r="G118" s="37"/>
      <c r="H118" s="37"/>
      <c r="I118" s="37"/>
      <c r="J118" s="190">
        <f>BK118</f>
        <v>0</v>
      </c>
      <c r="K118" s="37"/>
      <c r="L118" s="41"/>
      <c r="M118" s="100"/>
      <c r="N118" s="191"/>
      <c r="O118" s="101"/>
      <c r="P118" s="192">
        <f>P119</f>
        <v>0</v>
      </c>
      <c r="Q118" s="101"/>
      <c r="R118" s="192">
        <f>R119</f>
        <v>0</v>
      </c>
      <c r="S118" s="101"/>
      <c r="T118" s="193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76</v>
      </c>
      <c r="AU118" s="14" t="s">
        <v>94</v>
      </c>
      <c r="BK118" s="194">
        <f>BK119</f>
        <v>0</v>
      </c>
    </row>
    <row r="119" spans="1:63" s="12" customFormat="1" ht="25.9" customHeight="1">
      <c r="A119" s="12"/>
      <c r="B119" s="195"/>
      <c r="C119" s="196"/>
      <c r="D119" s="197" t="s">
        <v>76</v>
      </c>
      <c r="E119" s="198" t="s">
        <v>110</v>
      </c>
      <c r="F119" s="198" t="s">
        <v>111</v>
      </c>
      <c r="G119" s="196"/>
      <c r="H119" s="196"/>
      <c r="I119" s="199"/>
      <c r="J119" s="200">
        <f>BK119</f>
        <v>0</v>
      </c>
      <c r="K119" s="196"/>
      <c r="L119" s="201"/>
      <c r="M119" s="202"/>
      <c r="N119" s="203"/>
      <c r="O119" s="203"/>
      <c r="P119" s="204">
        <f>P120</f>
        <v>0</v>
      </c>
      <c r="Q119" s="203"/>
      <c r="R119" s="204">
        <f>R120</f>
        <v>0</v>
      </c>
      <c r="S119" s="203"/>
      <c r="T119" s="205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6" t="s">
        <v>112</v>
      </c>
      <c r="AT119" s="207" t="s">
        <v>76</v>
      </c>
      <c r="AU119" s="207" t="s">
        <v>77</v>
      </c>
      <c r="AY119" s="206" t="s">
        <v>113</v>
      </c>
      <c r="BK119" s="208">
        <f>BK120</f>
        <v>0</v>
      </c>
    </row>
    <row r="120" spans="1:63" s="12" customFormat="1" ht="22.8" customHeight="1">
      <c r="A120" s="12"/>
      <c r="B120" s="195"/>
      <c r="C120" s="196"/>
      <c r="D120" s="197" t="s">
        <v>76</v>
      </c>
      <c r="E120" s="209" t="s">
        <v>114</v>
      </c>
      <c r="F120" s="209" t="s">
        <v>115</v>
      </c>
      <c r="G120" s="196"/>
      <c r="H120" s="196"/>
      <c r="I120" s="199"/>
      <c r="J120" s="210">
        <f>BK120</f>
        <v>0</v>
      </c>
      <c r="K120" s="196"/>
      <c r="L120" s="201"/>
      <c r="M120" s="202"/>
      <c r="N120" s="203"/>
      <c r="O120" s="203"/>
      <c r="P120" s="204">
        <f>SUM(P121:P123)</f>
        <v>0</v>
      </c>
      <c r="Q120" s="203"/>
      <c r="R120" s="204">
        <f>SUM(R121:R123)</f>
        <v>0</v>
      </c>
      <c r="S120" s="203"/>
      <c r="T120" s="205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6" t="s">
        <v>112</v>
      </c>
      <c r="AT120" s="207" t="s">
        <v>76</v>
      </c>
      <c r="AU120" s="207" t="s">
        <v>85</v>
      </c>
      <c r="AY120" s="206" t="s">
        <v>113</v>
      </c>
      <c r="BK120" s="208">
        <f>SUM(BK121:BK123)</f>
        <v>0</v>
      </c>
    </row>
    <row r="121" spans="1:65" s="2" customFormat="1" ht="24.15" customHeight="1">
      <c r="A121" s="35"/>
      <c r="B121" s="36"/>
      <c r="C121" s="211" t="s">
        <v>85</v>
      </c>
      <c r="D121" s="211" t="s">
        <v>116</v>
      </c>
      <c r="E121" s="212" t="s">
        <v>117</v>
      </c>
      <c r="F121" s="213" t="s">
        <v>118</v>
      </c>
      <c r="G121" s="214" t="s">
        <v>119</v>
      </c>
      <c r="H121" s="215">
        <v>2</v>
      </c>
      <c r="I121" s="216"/>
      <c r="J121" s="217">
        <f>ROUND(I121*H121,2)</f>
        <v>0</v>
      </c>
      <c r="K121" s="213" t="s">
        <v>1</v>
      </c>
      <c r="L121" s="41"/>
      <c r="M121" s="218" t="s">
        <v>1</v>
      </c>
      <c r="N121" s="219" t="s">
        <v>42</v>
      </c>
      <c r="O121" s="88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22" t="s">
        <v>120</v>
      </c>
      <c r="AT121" s="222" t="s">
        <v>116</v>
      </c>
      <c r="AU121" s="222" t="s">
        <v>121</v>
      </c>
      <c r="AY121" s="14" t="s">
        <v>113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4" t="s">
        <v>85</v>
      </c>
      <c r="BK121" s="223">
        <f>ROUND(I121*H121,2)</f>
        <v>0</v>
      </c>
      <c r="BL121" s="14" t="s">
        <v>120</v>
      </c>
      <c r="BM121" s="222" t="s">
        <v>122</v>
      </c>
    </row>
    <row r="122" spans="1:65" s="2" customFormat="1" ht="24.15" customHeight="1">
      <c r="A122" s="35"/>
      <c r="B122" s="36"/>
      <c r="C122" s="211" t="s">
        <v>121</v>
      </c>
      <c r="D122" s="211" t="s">
        <v>116</v>
      </c>
      <c r="E122" s="212" t="s">
        <v>123</v>
      </c>
      <c r="F122" s="213" t="s">
        <v>124</v>
      </c>
      <c r="G122" s="214" t="s">
        <v>119</v>
      </c>
      <c r="H122" s="215">
        <v>2</v>
      </c>
      <c r="I122" s="216"/>
      <c r="J122" s="217">
        <f>ROUND(I122*H122,2)</f>
        <v>0</v>
      </c>
      <c r="K122" s="213" t="s">
        <v>1</v>
      </c>
      <c r="L122" s="41"/>
      <c r="M122" s="218" t="s">
        <v>1</v>
      </c>
      <c r="N122" s="219" t="s">
        <v>42</v>
      </c>
      <c r="O122" s="88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2" t="s">
        <v>120</v>
      </c>
      <c r="AT122" s="222" t="s">
        <v>116</v>
      </c>
      <c r="AU122" s="222" t="s">
        <v>121</v>
      </c>
      <c r="AY122" s="14" t="s">
        <v>113</v>
      </c>
      <c r="BE122" s="223">
        <f>IF(N122="základní",J122,0)</f>
        <v>0</v>
      </c>
      <c r="BF122" s="223">
        <f>IF(N122="snížená",J122,0)</f>
        <v>0</v>
      </c>
      <c r="BG122" s="223">
        <f>IF(N122="zákl. přenesená",J122,0)</f>
        <v>0</v>
      </c>
      <c r="BH122" s="223">
        <f>IF(N122="sníž. přenesená",J122,0)</f>
        <v>0</v>
      </c>
      <c r="BI122" s="223">
        <f>IF(N122="nulová",J122,0)</f>
        <v>0</v>
      </c>
      <c r="BJ122" s="14" t="s">
        <v>85</v>
      </c>
      <c r="BK122" s="223">
        <f>ROUND(I122*H122,2)</f>
        <v>0</v>
      </c>
      <c r="BL122" s="14" t="s">
        <v>120</v>
      </c>
      <c r="BM122" s="222" t="s">
        <v>125</v>
      </c>
    </row>
    <row r="123" spans="1:65" s="2" customFormat="1" ht="24.15" customHeight="1">
      <c r="A123" s="35"/>
      <c r="B123" s="36"/>
      <c r="C123" s="211" t="s">
        <v>112</v>
      </c>
      <c r="D123" s="211" t="s">
        <v>116</v>
      </c>
      <c r="E123" s="212" t="s">
        <v>126</v>
      </c>
      <c r="F123" s="213" t="s">
        <v>127</v>
      </c>
      <c r="G123" s="214" t="s">
        <v>119</v>
      </c>
      <c r="H123" s="215">
        <v>2</v>
      </c>
      <c r="I123" s="216"/>
      <c r="J123" s="217">
        <f>ROUND(I123*H123,2)</f>
        <v>0</v>
      </c>
      <c r="K123" s="213" t="s">
        <v>1</v>
      </c>
      <c r="L123" s="41"/>
      <c r="M123" s="224" t="s">
        <v>1</v>
      </c>
      <c r="N123" s="225" t="s">
        <v>42</v>
      </c>
      <c r="O123" s="226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2" t="s">
        <v>120</v>
      </c>
      <c r="AT123" s="222" t="s">
        <v>116</v>
      </c>
      <c r="AU123" s="222" t="s">
        <v>121</v>
      </c>
      <c r="AY123" s="14" t="s">
        <v>113</v>
      </c>
      <c r="BE123" s="223">
        <f>IF(N123="základní",J123,0)</f>
        <v>0</v>
      </c>
      <c r="BF123" s="223">
        <f>IF(N123="snížená",J123,0)</f>
        <v>0</v>
      </c>
      <c r="BG123" s="223">
        <f>IF(N123="zákl. přenesená",J123,0)</f>
        <v>0</v>
      </c>
      <c r="BH123" s="223">
        <f>IF(N123="sníž. přenesená",J123,0)</f>
        <v>0</v>
      </c>
      <c r="BI123" s="223">
        <f>IF(N123="nulová",J123,0)</f>
        <v>0</v>
      </c>
      <c r="BJ123" s="14" t="s">
        <v>85</v>
      </c>
      <c r="BK123" s="223">
        <f>ROUND(I123*H123,2)</f>
        <v>0</v>
      </c>
      <c r="BL123" s="14" t="s">
        <v>120</v>
      </c>
      <c r="BM123" s="222" t="s">
        <v>128</v>
      </c>
    </row>
    <row r="124" spans="1:31" s="2" customFormat="1" ht="6.95" customHeight="1">
      <c r="A124" s="35"/>
      <c r="B124" s="63"/>
      <c r="C124" s="64"/>
      <c r="D124" s="64"/>
      <c r="E124" s="64"/>
      <c r="F124" s="64"/>
      <c r="G124" s="64"/>
      <c r="H124" s="64"/>
      <c r="I124" s="64"/>
      <c r="J124" s="64"/>
      <c r="K124" s="64"/>
      <c r="L124" s="41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2021-03-17T08:24:23Z</dcterms:created>
  <dcterms:modified xsi:type="dcterms:W3CDTF">2021-03-17T08:24:26Z</dcterms:modified>
  <cp:category/>
  <cp:version/>
  <cp:contentType/>
  <cp:contentStatus/>
</cp:coreProperties>
</file>