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3 Plazmový sterilizátor\"/>
    </mc:Choice>
  </mc:AlternateContent>
  <xr:revisionPtr revIDLastSave="0" documentId="13_ncr:1_{F3138DCE-FDA2-4D62-A2E2-1E3C6AE99F5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<sst xmlns="http://schemas.openxmlformats.org/spreadsheetml/2006/main" count="76" uniqueCount="56">
  <si>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</si>
  <si>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</si>
  <si>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</si>
  <si>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</si>
  <si>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</si>
  <si>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</si>
  <si>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</si>
  <si>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</si>
  <si>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</si>
  <si>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</si>
  <si>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</si>
  <si>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</si>
  <si>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</si>
  <si>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</si>
  <si>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</si>
  <si>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</si>
  <si>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</si>
  <si>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</si>
  <si>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</si>
  <si>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</si>
  <si>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</si>
  <si>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</si>
  <si>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</si>
  <si>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</si>
  <si>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</si>
  <si>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</si>
  <si>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</si>
  <si>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</si>
  <si>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</si>
  <si>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</si>
  <si>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</si>
  <si>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</si>
  <si>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</si>
  <si>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</si>
  <si>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</si>
  <si>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</si>
  <si>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</si>
  <si>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</si>
  <si>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</si>
  <si>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</si>
  <si>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</si>
  <si>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</si>
  <si>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</si>
  <si>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</si>
  <si>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</si>
  <si>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</si>
  <si>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</si>
  <si>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</si>
  <si>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</si>
  <si>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</si>
  <si>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</si>
  <si>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</si>
  <si>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</si>
  <si>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Plazmový sterilizátor pro Oblastní nemocnici Náchod</t>
  </si>
  <si>
    <t>T-PL01</t>
  </si>
  <si>
    <t>Plazmový sterilizátor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</si>
</sst>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9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57" xfId="0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8" t="s">
        <v>29</v>
      </c>
      <c r="C1" s="78"/>
      <c r="D1" s="78"/>
      <c r="E1" s="78"/>
      <c r="F1" s="78"/>
      <c r="G1" s="78"/>
      <c r="H1" s="78"/>
    </row>
    <row r="2" spans="2:8" s="2" customFormat="1" ht="30" customHeight="1" x14ac:dyDescent="0.25">
      <c r="B2" s="77" t="s">
        <v>4</v>
      </c>
      <c r="C2" s="77"/>
      <c r="D2" s="79" t="s">
        <v>53</v>
      </c>
      <c r="E2" s="79"/>
      <c r="F2" s="79"/>
      <c r="G2" s="79"/>
      <c r="H2" s="79"/>
    </row>
    <row r="3" spans="2:8" s="2" customFormat="1" x14ac:dyDescent="0.25">
      <c r="B3" s="77" t="s">
        <v>0</v>
      </c>
      <c r="C3" s="77"/>
      <c r="D3" s="80" t="s">
        <v>1</v>
      </c>
      <c r="E3" s="80"/>
      <c r="F3" s="80"/>
      <c r="G3" s="80"/>
      <c r="H3" s="80"/>
    </row>
    <row r="4" spans="2:8" s="2" customFormat="1" x14ac:dyDescent="0.25">
      <c r="B4" s="77" t="s">
        <v>25</v>
      </c>
      <c r="C4" s="77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25">
      <c r="B5" s="43"/>
      <c r="C5" s="43"/>
      <c r="D5" s="43"/>
      <c r="G5" s="43"/>
      <c r="H5" s="43"/>
    </row>
    <row r="6" spans="2:8" s="2" customFormat="1" ht="21" customHeight="1" x14ac:dyDescent="0.25">
      <c r="B6" s="48"/>
      <c r="C6" s="48"/>
      <c r="D6" s="48"/>
      <c r="E6" s="49" t="s">
        <v>37</v>
      </c>
      <c r="F6" s="49" t="s">
        <v>38</v>
      </c>
      <c r="G6" s="20"/>
      <c r="H6" s="20"/>
    </row>
    <row r="7" spans="2:8" s="2" customFormat="1" ht="21" customHeight="1" x14ac:dyDescent="0.25">
      <c r="B7" s="85" t="s">
        <v>30</v>
      </c>
      <c r="C7" s="86"/>
      <c r="D7" s="87"/>
      <c r="E7" s="46">
        <f>'A - soupis dodávek'!H8</f>
        <v>0</v>
      </c>
      <c r="F7" s="52">
        <f>'A - soupis dodávek'!K8</f>
        <v>0</v>
      </c>
      <c r="G7" s="50"/>
      <c r="H7" s="51"/>
    </row>
    <row r="8" spans="2:8" s="2" customFormat="1" ht="21" customHeight="1" x14ac:dyDescent="0.25">
      <c r="B8" s="85" t="s">
        <v>31</v>
      </c>
      <c r="C8" s="86"/>
      <c r="D8" s="87"/>
      <c r="E8" s="46">
        <f>'B - servisní práce'!I14</f>
        <v>0</v>
      </c>
      <c r="F8" s="52">
        <f>E8*1.21</f>
        <v>0</v>
      </c>
      <c r="G8" s="50"/>
      <c r="H8" s="51"/>
    </row>
    <row r="9" spans="2:8" s="2" customFormat="1" ht="21" customHeight="1" x14ac:dyDescent="0.25">
      <c r="B9" s="45"/>
      <c r="C9" s="88" t="s">
        <v>36</v>
      </c>
      <c r="D9" s="89"/>
      <c r="E9" s="47">
        <f>'B - servisní práce'!I11</f>
        <v>0</v>
      </c>
      <c r="F9" s="47">
        <f t="shared" ref="F9:F11" si="0">E9*1.21</f>
        <v>0</v>
      </c>
      <c r="G9" s="50"/>
      <c r="H9" s="51"/>
    </row>
    <row r="10" spans="2:8" s="2" customFormat="1" ht="21" customHeight="1" x14ac:dyDescent="0.25">
      <c r="B10" s="44"/>
      <c r="C10" s="90" t="s">
        <v>47</v>
      </c>
      <c r="D10" s="91"/>
      <c r="E10" s="47">
        <f>'B - servisní práce'!L11</f>
        <v>0</v>
      </c>
      <c r="F10" s="47">
        <f t="shared" si="0"/>
        <v>0</v>
      </c>
      <c r="G10" s="50"/>
      <c r="H10" s="51"/>
    </row>
    <row r="11" spans="2:8" s="2" customFormat="1" ht="21" customHeight="1" x14ac:dyDescent="0.25">
      <c r="B11" s="44"/>
      <c r="C11" s="90" t="s">
        <v>48</v>
      </c>
      <c r="D11" s="91"/>
      <c r="E11" s="47">
        <f>'B - servisní práce'!N11</f>
        <v>0</v>
      </c>
      <c r="F11" s="47">
        <f t="shared" si="0"/>
        <v>0</v>
      </c>
      <c r="G11" s="50"/>
      <c r="H11" s="51"/>
    </row>
    <row r="12" spans="2:8" s="2" customFormat="1" ht="36" customHeight="1" x14ac:dyDescent="0.25">
      <c r="B12" s="81" t="s">
        <v>39</v>
      </c>
      <c r="C12" s="82"/>
      <c r="D12" s="83"/>
      <c r="E12" s="53">
        <f>E7+E8</f>
        <v>0</v>
      </c>
      <c r="F12" s="53">
        <f>F7+F8</f>
        <v>0</v>
      </c>
      <c r="G12" s="50"/>
      <c r="H12" s="51"/>
    </row>
    <row r="13" spans="2:8" ht="30.6" customHeight="1" x14ac:dyDescent="0.25">
      <c r="B13" s="2"/>
      <c r="C13" s="84"/>
      <c r="D13" s="84"/>
      <c r="E13" s="2"/>
      <c r="F13" s="4"/>
      <c r="G13" s="2"/>
      <c r="H13" s="2"/>
    </row>
    <row r="14" spans="2:8" x14ac:dyDescent="0.25">
      <c r="B14" s="2"/>
      <c r="C14" s="84"/>
      <c r="D14" s="84"/>
      <c r="E14" s="2"/>
      <c r="F14" s="4"/>
      <c r="G14" s="2"/>
      <c r="H14" s="2"/>
    </row>
  </sheetData>
  <sheetProtection algorithmName="SHA-512" hashValue="jdWJDFYFv3GWd3JNjm1amScCxKVsfRBCjhf3FqPrVStLp7G+ZXGyoA+psIKjaNb3ihNiA2zXjOGYsfqFn1gb9g==" saltValue="l4x8vDYmL384XyijSmVpp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8" t="s">
        <v>20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30" customHeight="1" x14ac:dyDescent="0.25">
      <c r="B2" s="97" t="s">
        <v>4</v>
      </c>
      <c r="C2" s="98"/>
      <c r="D2" s="79" t="str">
        <f>'Souhrnný list'!D2:H2</f>
        <v>Plazmový sterilizátor pro Oblastní nemocnici Náchod</v>
      </c>
      <c r="E2" s="79"/>
      <c r="F2" s="79"/>
      <c r="G2" s="79"/>
      <c r="H2" s="79"/>
      <c r="I2" s="79"/>
      <c r="J2" s="79"/>
      <c r="K2" s="79"/>
    </row>
    <row r="3" spans="2:11" x14ac:dyDescent="0.25">
      <c r="B3" s="97" t="s">
        <v>0</v>
      </c>
      <c r="C3" s="98"/>
      <c r="D3" s="80" t="s">
        <v>1</v>
      </c>
      <c r="E3" s="80"/>
      <c r="F3" s="80"/>
      <c r="G3" s="80"/>
      <c r="H3" s="80"/>
      <c r="I3" s="80"/>
      <c r="J3" s="80"/>
      <c r="K3" s="80"/>
    </row>
    <row r="4" spans="2:11" x14ac:dyDescent="0.25">
      <c r="B4" s="97" t="s">
        <v>25</v>
      </c>
      <c r="C4" s="98"/>
      <c r="D4" s="41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2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1" t="s">
        <v>54</v>
      </c>
      <c r="D7" s="75" t="s">
        <v>55</v>
      </c>
      <c r="E7" s="8" t="s">
        <v>10</v>
      </c>
      <c r="F7" s="9">
        <v>1</v>
      </c>
      <c r="G7" s="57"/>
      <c r="H7" s="10">
        <f>F7*G7</f>
        <v>0</v>
      </c>
      <c r="I7" s="15"/>
      <c r="J7" s="57">
        <v>21</v>
      </c>
      <c r="K7" s="10">
        <f>H7*((100+J7)/100)</f>
        <v>0</v>
      </c>
    </row>
    <row r="8" spans="2:11" ht="30" customHeight="1" x14ac:dyDescent="0.25">
      <c r="B8" s="92" t="s">
        <v>15</v>
      </c>
      <c r="C8" s="93"/>
      <c r="D8" s="93"/>
      <c r="E8" s="72"/>
      <c r="F8" s="72"/>
      <c r="G8" s="73" t="s">
        <v>16</v>
      </c>
      <c r="H8" s="74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25">
      <c r="B11" s="2" t="s">
        <v>49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PMfp1pF2Uoe7vBznPS5cw8lbwaLZQ8cSe8QdiB6xZcH62dObz++hvuBAvPzQGJaxgz43dNu3qrdT44zVYq3NcA==" saltValue="iDSug17uYoAEGLLjihLwSw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B11" sqref="B11: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8" t="s">
        <v>26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30" customHeight="1" x14ac:dyDescent="0.25">
      <c r="B2" s="97" t="s">
        <v>4</v>
      </c>
      <c r="C2" s="98"/>
      <c r="D2" s="110" t="str">
        <f>'Souhrnný list'!D2:H2</f>
        <v>Plazmový sterilizátor pro Oblastní nemocnici Náchod</v>
      </c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2:14" x14ac:dyDescent="0.25">
      <c r="B3" s="97" t="s">
        <v>0</v>
      </c>
      <c r="C3" s="98"/>
      <c r="D3" s="113" t="s">
        <v>1</v>
      </c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2:14" x14ac:dyDescent="0.25">
      <c r="B4" s="97" t="s">
        <v>25</v>
      </c>
      <c r="C4" s="98"/>
      <c r="D4" s="39">
        <f>'Souhrnný list'!D4</f>
        <v>0</v>
      </c>
      <c r="E4" s="63" t="str">
        <f>'Souhrnný list'!E4</f>
        <v>IČO:</v>
      </c>
      <c r="F4" s="99" t="str">
        <f>'Souhrnný list'!F4</f>
        <v>DIČ:</v>
      </c>
      <c r="G4" s="101"/>
      <c r="H4" s="101"/>
      <c r="I4" s="101"/>
      <c r="J4" s="64"/>
      <c r="K4" s="34" t="s">
        <v>5</v>
      </c>
      <c r="L4" s="40">
        <f>'Souhrnný list'!H4</f>
        <v>0</v>
      </c>
      <c r="M4" s="99"/>
      <c r="N4" s="100"/>
    </row>
    <row r="5" spans="2:14" ht="14.45" customHeight="1" thickBot="1" x14ac:dyDescent="0.3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6" t="s">
        <v>52</v>
      </c>
      <c r="F6" s="108"/>
      <c r="G6" s="108"/>
      <c r="H6" s="108"/>
      <c r="I6" s="107"/>
      <c r="J6" s="29"/>
      <c r="K6" s="106" t="s">
        <v>33</v>
      </c>
      <c r="L6" s="107"/>
      <c r="M6" s="106" t="s">
        <v>34</v>
      </c>
      <c r="N6" s="107"/>
    </row>
    <row r="7" spans="2:14" s="2" customFormat="1" ht="45" customHeight="1" x14ac:dyDescent="0.25">
      <c r="B7" s="35" t="s">
        <v>35</v>
      </c>
      <c r="E7" s="102" t="s">
        <v>50</v>
      </c>
      <c r="F7" s="109"/>
      <c r="G7" s="109"/>
      <c r="H7" s="109"/>
      <c r="I7" s="103"/>
      <c r="J7" s="30"/>
      <c r="K7" s="102" t="s">
        <v>22</v>
      </c>
      <c r="L7" s="103"/>
      <c r="M7" s="102" t="s">
        <v>51</v>
      </c>
      <c r="N7" s="103"/>
    </row>
    <row r="8" spans="2:14" s="2" customFormat="1" ht="15" customHeight="1" x14ac:dyDescent="0.25">
      <c r="B8" s="124" t="s">
        <v>2</v>
      </c>
      <c r="C8" s="121" t="s">
        <v>3</v>
      </c>
      <c r="D8" s="123" t="s">
        <v>6</v>
      </c>
      <c r="E8" s="104" t="s">
        <v>44</v>
      </c>
      <c r="F8" s="125" t="s">
        <v>40</v>
      </c>
      <c r="G8" s="126"/>
      <c r="H8" s="127"/>
      <c r="I8" s="27" t="s">
        <v>21</v>
      </c>
      <c r="J8" s="31"/>
      <c r="K8" s="104" t="s">
        <v>23</v>
      </c>
      <c r="L8" s="27" t="s">
        <v>21</v>
      </c>
      <c r="M8" s="104" t="s">
        <v>24</v>
      </c>
      <c r="N8" s="27" t="s">
        <v>21</v>
      </c>
    </row>
    <row r="9" spans="2:14" s="2" customFormat="1" ht="60.75" customHeight="1" thickBot="1" x14ac:dyDescent="0.3">
      <c r="B9" s="124"/>
      <c r="C9" s="122"/>
      <c r="D9" s="123"/>
      <c r="E9" s="104"/>
      <c r="F9" s="128"/>
      <c r="G9" s="129"/>
      <c r="H9" s="130"/>
      <c r="I9" s="66" t="s">
        <v>43</v>
      </c>
      <c r="J9" s="32"/>
      <c r="K9" s="105"/>
      <c r="L9" s="24" t="s">
        <v>45</v>
      </c>
      <c r="M9" s="105"/>
      <c r="N9" s="24" t="s">
        <v>46</v>
      </c>
    </row>
    <row r="10" spans="2:14" s="2" customFormat="1" ht="33" customHeight="1" thickBot="1" x14ac:dyDescent="0.3">
      <c r="B10" s="76">
        <v>1</v>
      </c>
      <c r="C10" s="71" t="s">
        <v>54</v>
      </c>
      <c r="D10" s="75" t="s">
        <v>55</v>
      </c>
      <c r="E10" s="67"/>
      <c r="F10" s="61" t="s">
        <v>41</v>
      </c>
      <c r="G10" s="60"/>
      <c r="H10" s="62" t="s">
        <v>42</v>
      </c>
      <c r="I10" s="68">
        <f>IFERROR((1/G10)*5*E10,0)</f>
        <v>0</v>
      </c>
      <c r="J10" s="69"/>
      <c r="K10" s="58"/>
      <c r="L10" s="22">
        <f>K10*200</f>
        <v>0</v>
      </c>
      <c r="M10" s="58"/>
      <c r="N10" s="22">
        <f>M10*8000</f>
        <v>0</v>
      </c>
    </row>
    <row r="11" spans="2:14" s="2" customFormat="1" ht="30" customHeight="1" thickBot="1" x14ac:dyDescent="0.3">
      <c r="B11" s="119" t="s">
        <v>32</v>
      </c>
      <c r="C11" s="120"/>
      <c r="D11" s="120"/>
      <c r="E11" s="19"/>
      <c r="F11" s="18"/>
      <c r="G11" s="18"/>
      <c r="H11" s="18"/>
      <c r="I11" s="23">
        <f>SUM(I10:I10)</f>
        <v>0</v>
      </c>
      <c r="J11" s="70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9"/>
      <c r="H12" s="59"/>
      <c r="I12" s="21" t="s">
        <v>21</v>
      </c>
      <c r="J12" s="33"/>
      <c r="L12" s="21" t="s">
        <v>21</v>
      </c>
      <c r="M12" s="65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9"/>
      <c r="H13" s="59"/>
      <c r="I13" s="28"/>
      <c r="J13" s="28"/>
      <c r="K13" s="2"/>
      <c r="L13" s="28"/>
      <c r="M13" s="2"/>
      <c r="N13" s="28"/>
    </row>
    <row r="14" spans="2:14" s="2" customFormat="1" ht="30" customHeight="1" thickBot="1" x14ac:dyDescent="0.3">
      <c r="B14" s="116" t="s">
        <v>27</v>
      </c>
      <c r="C14" s="117"/>
      <c r="D14" s="117"/>
      <c r="E14" s="117"/>
      <c r="F14" s="117"/>
      <c r="G14" s="117"/>
      <c r="H14" s="118"/>
      <c r="I14" s="36">
        <f>I11+L11+N11</f>
        <v>0</v>
      </c>
      <c r="J14" s="38"/>
      <c r="K14" s="37" t="s">
        <v>28</v>
      </c>
      <c r="L14" s="4"/>
    </row>
    <row r="15" spans="2:14" s="2" customFormat="1" ht="30.6" customHeight="1" x14ac:dyDescent="0.25">
      <c r="G15" s="59"/>
      <c r="H15" s="59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cbSTxTN7A9bwK+D3roQ0Xaf+PF3ngG8Ju8NEcr2b1818WrkL28KgO7g42jVnJZb1JE99paPzkWss/iDCxJAnHA==" saltValue="SMyYtQ6cJPqBK2VK1St1vQ==" spinCount="100000" sheet="1" formatColumns="0" formatRows="0"/>
  <mergeCells count="23">
    <mergeCell ref="B14:H14"/>
    <mergeCell ref="B11:D11"/>
    <mergeCell ref="C8:C9"/>
    <mergeCell ref="D8:D9"/>
    <mergeCell ref="E8:E9"/>
    <mergeCell ref="B8:B9"/>
    <mergeCell ref="F8:H9"/>
    <mergeCell ref="B1:N1"/>
    <mergeCell ref="B2:C2"/>
    <mergeCell ref="B3:C3"/>
    <mergeCell ref="D2:N2"/>
    <mergeCell ref="D3:N3"/>
    <mergeCell ref="B4:C4"/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E7:I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2021-03-01T07:40:20Z</dcterms:modified>
</cp:coreProperties>
</file>