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Zateplení a stave..." sheetId="2" r:id="rId2"/>
    <sheet name="SO 02 - Zařízení vzduchot..." sheetId="3" r:id="rId3"/>
    <sheet name="SO 03 - Vedlejší a ostatn..." sheetId="4" r:id="rId4"/>
    <sheet name="Seznam figur" sheetId="5" r:id="rId5"/>
  </sheets>
  <definedNames>
    <definedName name="_xlnm.Print_Area" localSheetId="0">'Rekapitulace stavby'!$D$4:$AO$76,'Rekapitulace stavby'!$C$82:$AQ$98</definedName>
    <definedName name="_xlnm._FilterDatabase" localSheetId="1" hidden="1">'SO 01 - Zateplení a stave...'!$C$135:$K$683</definedName>
    <definedName name="_xlnm.Print_Area" localSheetId="1">'SO 01 - Zateplení a stave...'!$C$4:$J$76,'SO 01 - Zateplení a stave...'!$C$82:$J$117,'SO 01 - Zateplení a stave...'!$C$123:$K$683</definedName>
    <definedName name="_xlnm._FilterDatabase" localSheetId="2" hidden="1">'SO 02 - Zařízení vzduchot...'!$C$120:$K$182</definedName>
    <definedName name="_xlnm.Print_Area" localSheetId="2">'SO 02 - Zařízení vzduchot...'!$C$4:$J$76,'SO 02 - Zařízení vzduchot...'!$C$82:$J$102,'SO 02 - Zařízení vzduchot...'!$C$108:$K$182</definedName>
    <definedName name="_xlnm._FilterDatabase" localSheetId="3" hidden="1">'SO 03 - Vedlejší a ostatn...'!$C$120:$K$141</definedName>
    <definedName name="_xlnm.Print_Area" localSheetId="3">'SO 03 - Vedlejší a ostatn...'!$C$4:$J$76,'SO 03 - Vedlejší a ostatn...'!$C$82:$J$102,'SO 03 - Vedlejší a ostatn...'!$C$108:$K$141</definedName>
    <definedName name="_xlnm.Print_Area" localSheetId="4">'Seznam figur'!$C$4:$G$234</definedName>
    <definedName name="_xlnm.Print_Titles" localSheetId="0">'Rekapitulace stavby'!$92:$92</definedName>
    <definedName name="_xlnm.Print_Titles" localSheetId="1">'SO 01 - Zateplení a stave...'!$135:$135</definedName>
    <definedName name="_xlnm.Print_Titles" localSheetId="2">'SO 02 - Zařízení vzduchot...'!$120:$120</definedName>
    <definedName name="_xlnm.Print_Titles" localSheetId="3">'SO 03 - Vedlejší a ostatn...'!$120:$120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<sst xmlns="http://schemas.openxmlformats.org/spreadsheetml/2006/main" count="8707" uniqueCount="1689">
  <si>
    <t>Export Komplet</t>
  </si>
  <si>
    <t/>
  </si>
  <si>
    <t>2.0</t>
  </si>
  <si>
    <t>ZAMOK</t>
  </si>
  <si>
    <t>False</t>
  </si>
  <si>
    <t>{0e80142a-8c49-4140-91b3-1813ec4b2269}</t>
  </si>
  <si>
    <t>0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</si>
  <si>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</si>
  <si>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</si>
  <si>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</si>
  <si>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</si>
  <si>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</si>
  <si>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</si>
  <si>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</si>
  <si>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</si>
  <si>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</si>
  <si>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</si>
  <si>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Snížení energetické náročnosti budovy školy SpZŠ v Úpici, REV, 16.2.2021</t>
  </si>
  <si>
    <t>KSO:</t>
  </si>
  <si>
    <t>CC-CZ:</t>
  </si>
  <si>
    <t>Místo:</t>
  </si>
  <si>
    <t>Úpice (774654)</t>
  </si>
  <si>
    <t>Datum:</t>
  </si>
  <si>
    <t>16. 1. 2020</t>
  </si>
  <si>
    <t>Zadavatel:</t>
  </si>
  <si>
    <t>IČ:</t>
  </si>
  <si>
    <t>SpZŠ Augustina Bartoše, náb. pplk. A.Bunzla 660</t>
  </si>
  <si>
    <t>DIČ:</t>
  </si>
  <si>
    <t>Uchazeč:</t>
  </si>
  <si>
    <t>Vyplň údaj</t>
  </si>
  <si>
    <t>Projektant:</t>
  </si>
  <si>
    <t>Projecticon s.r.o., A. Kopeckého 151, Nový Hrádek</t>
  </si>
  <si>
    <t>True</t>
  </si>
  <si>
    <t>0,01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</si>
  <si>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</si>
  <si>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</si>
  <si>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</si>
  <si>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</si>
  <si>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</si>
  <si>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</si>
  <si>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</si>
  <si>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</si>
  <si>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</si>
  <si>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</si>
  <si>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</si>
  <si>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</si>
  <si>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</si>
  <si>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</si>
  <si>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</si>
  <si>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</si>
  <si>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</si>
  <si>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</si>
  <si>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</si>
  <si>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</si>
  <si>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</si>
  <si>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</si>
  <si>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</si>
  <si>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</si>
  <si>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</si>
  <si>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</si>
  <si>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</si>
  <si>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</si>
  <si>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</si>
  <si>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</si>
  <si>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</si>
  <si>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</si>
  <si>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</si>
  <si>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</si>
  <si>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</si>
  <si>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</si>
  <si>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</si>
  <si>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</si>
  <si>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</si>
  <si>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</si>
  <si>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</si>
  <si>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</si>
  <si>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</si>
  <si>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###NOIMPORT###</t>
  </si>
  <si>
    <t>IMPORT</t>
  </si>
  <si>
    <t>{00000000-0000-0000-0000-000000000000}</t>
  </si>
  <si>
    <t>/</t>
  </si>
  <si>
    <t>SO 01</t>
  </si>
  <si>
    <t>Zateplení a stavební úpravy budovy</t>
  </si>
  <si>
    <t>STA</t>
  </si>
  <si>
    <t>1</t>
  </si>
  <si>
    <t>{9f384136-36f0-4d51-b8a3-d0c0eaeb5baf}</t>
  </si>
  <si>
    <t>2</t>
  </si>
  <si>
    <t>SO 02</t>
  </si>
  <si>
    <t>Zařízení vzduchotechniky</t>
  </si>
  <si>
    <t>{601f0830-1c62-4080-bd37-789469ca7e42}</t>
  </si>
  <si>
    <t>SO 03</t>
  </si>
  <si>
    <t>Vedlejší a ostatní rozpočtovací náklady</t>
  </si>
  <si>
    <t>{c27c9abf-697f-4dfd-bc23-e799e1232d0f}</t>
  </si>
  <si>
    <t>LES</t>
  </si>
  <si>
    <t>Lešení</t>
  </si>
  <si>
    <t>744,825</t>
  </si>
  <si>
    <t>MAL</t>
  </si>
  <si>
    <t>malba</t>
  </si>
  <si>
    <t>1114,221</t>
  </si>
  <si>
    <t>KRYCÍ LIST SOUPISU PRACÍ</t>
  </si>
  <si>
    <t>RIMS</t>
  </si>
  <si>
    <t>římsa</t>
  </si>
  <si>
    <t>22,293</t>
  </si>
  <si>
    <t>RIMS2</t>
  </si>
  <si>
    <t>rímsa spodek</t>
  </si>
  <si>
    <t>18,578</t>
  </si>
  <si>
    <t>SO01SO02</t>
  </si>
  <si>
    <t>SO01 a SO02</t>
  </si>
  <si>
    <t>510,775</t>
  </si>
  <si>
    <t>SO03</t>
  </si>
  <si>
    <t>15,981</t>
  </si>
  <si>
    <t>Objekt:</t>
  </si>
  <si>
    <t>SO04</t>
  </si>
  <si>
    <t>32,928</t>
  </si>
  <si>
    <t>SO 01 - Zateplení a stavební úpravy budovy</t>
  </si>
  <si>
    <t>SO05</t>
  </si>
  <si>
    <t>66,879</t>
  </si>
  <si>
    <t>SO06</t>
  </si>
  <si>
    <t>4,416</t>
  </si>
  <si>
    <t>SP</t>
  </si>
  <si>
    <t>špalety</t>
  </si>
  <si>
    <t>271,424</t>
  </si>
  <si>
    <t>ST01</t>
  </si>
  <si>
    <t>225,593</t>
  </si>
  <si>
    <t>ST02</t>
  </si>
  <si>
    <t>15,867</t>
  </si>
  <si>
    <t>ST03</t>
  </si>
  <si>
    <t>11,52</t>
  </si>
  <si>
    <t>ST04</t>
  </si>
  <si>
    <t>46,76</t>
  </si>
  <si>
    <t>ST05</t>
  </si>
  <si>
    <t>33,3</t>
  </si>
  <si>
    <t>ST06</t>
  </si>
  <si>
    <t>3,6</t>
  </si>
  <si>
    <t>ST1</t>
  </si>
  <si>
    <t>stěny</t>
  </si>
  <si>
    <t>320,889</t>
  </si>
  <si>
    <t>ST2</t>
  </si>
  <si>
    <t>stěny 2</t>
  </si>
  <si>
    <t>230,274</t>
  </si>
  <si>
    <t>ST3</t>
  </si>
  <si>
    <t>296,424</t>
  </si>
  <si>
    <t>SV01</t>
  </si>
  <si>
    <t>143,474</t>
  </si>
  <si>
    <t>SV02</t>
  </si>
  <si>
    <t>SVO2</t>
  </si>
  <si>
    <t>25,2</t>
  </si>
  <si>
    <t>VST</t>
  </si>
  <si>
    <t>vstup</t>
  </si>
  <si>
    <t>8,125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</si>
  <si>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</si>
  <si>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</si>
  <si>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</si>
  <si>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</si>
  <si>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</si>
  <si>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</si>
  <si>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</si>
  <si>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</si>
  <si>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</si>
  <si>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</si>
  <si>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</si>
  <si>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</si>
  <si>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</si>
  <si>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</si>
  <si>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</si>
  <si>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</si>
  <si>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</si>
  <si>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</si>
  <si>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</si>
  <si>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</si>
  <si>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</si>
  <si>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</si>
  <si>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</si>
  <si>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</si>
  <si>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</si>
  <si>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</si>
  <si>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</si>
  <si>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</si>
  <si>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</si>
  <si>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</si>
  <si>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</si>
  <si>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</si>
  <si>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</si>
  <si>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</si>
  <si>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</si>
  <si>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</si>
  <si>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</si>
  <si>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</si>
  <si>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</si>
  <si>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</si>
  <si>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</si>
  <si>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</si>
  <si>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</si>
  <si>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111201R01</t>
  </si>
  <si>
    <t>Odstranění křovin a stromů okolo skladu - odvoz na skládku, vč. poplatku</t>
  </si>
  <si>
    <t>m2</t>
  </si>
  <si>
    <t>4</t>
  </si>
  <si>
    <t>596867397</t>
  </si>
  <si>
    <t>VV</t>
  </si>
  <si>
    <t>(6,84+3,94*2)*2</t>
  </si>
  <si>
    <t>122201101</t>
  </si>
  <si>
    <t>Odkopávky a prokopávky nezapažené v hornině tř. 3 objem do 100 m3</t>
  </si>
  <si>
    <t>m3</t>
  </si>
  <si>
    <t>CS ÚRS 2019 01</t>
  </si>
  <si>
    <t>596936223</t>
  </si>
  <si>
    <t>"sklad" (3,94*2+6,84)*0,5*0,8</t>
  </si>
  <si>
    <t>3</t>
  </si>
  <si>
    <t>122 - R01</t>
  </si>
  <si>
    <t>Příplatek odkopávky a prokopávky nezapažené v hornině tř. 3 objem do 100 m3 za provedení ručně nebo pneu nářadím</t>
  </si>
  <si>
    <t>-416552751</t>
  </si>
  <si>
    <t>122201109</t>
  </si>
  <si>
    <t>Příplatek za lepivost u odkopávek v hornině tř. 1 až 3</t>
  </si>
  <si>
    <t>-1212920334</t>
  </si>
  <si>
    <t>5</t>
  </si>
  <si>
    <t>162201102</t>
  </si>
  <si>
    <t>Vodorovné přemístění do 50 m výkopku/sypaniny z horniny tř. 1 až 4</t>
  </si>
  <si>
    <t>1363583838</t>
  </si>
  <si>
    <t xml:space="preserve">"uložení pro zásyp, cesta tam a zpět" 4,048*2 </t>
  </si>
  <si>
    <t>6</t>
  </si>
  <si>
    <t>162201211</t>
  </si>
  <si>
    <t>Vodorovné přemístění výkopku z horniny tř. 1 až 4 stavebním kolečkem do 10 m</t>
  </si>
  <si>
    <t>1392825696</t>
  </si>
  <si>
    <t>7</t>
  </si>
  <si>
    <t>162201269</t>
  </si>
  <si>
    <t>Příplatek k vodorovnému přemístění výkopku z horniny tř. 5 až 7 stavebním kolečkem ZKD 10 m</t>
  </si>
  <si>
    <t>328161032</t>
  </si>
  <si>
    <t>8</t>
  </si>
  <si>
    <t>162701105</t>
  </si>
  <si>
    <t>Vodorovné přemístění do 10000 m výkopku/sypaniny z horniny tř. 1 až 4</t>
  </si>
  <si>
    <t>1227966751</t>
  </si>
  <si>
    <t>"odvoz na skládku"  5,888-4,048</t>
  </si>
  <si>
    <t>9</t>
  </si>
  <si>
    <t>162701109</t>
  </si>
  <si>
    <t>Příplatek k vodorovnému přemístění výkopku/sypaniny z horniny tř. 1 až 4 ZKD 1000 m přes 10000 m</t>
  </si>
  <si>
    <t>2002615109</t>
  </si>
  <si>
    <t>"odvoz dalších 5 km" 5*1,84</t>
  </si>
  <si>
    <t>10</t>
  </si>
  <si>
    <t>167101101</t>
  </si>
  <si>
    <t>Nakládání výkopku z hornin tř. 1 až 4 do 100 m3</t>
  </si>
  <si>
    <t>-159183848</t>
  </si>
  <si>
    <t>11</t>
  </si>
  <si>
    <t>171201201</t>
  </si>
  <si>
    <t>Uložení sypaniny na skládky</t>
  </si>
  <si>
    <t>-1072836893</t>
  </si>
  <si>
    <t>12</t>
  </si>
  <si>
    <t>171201211</t>
  </si>
  <si>
    <t>Poplatek za uložení stavebního odpadu - zeminy a kameniva na skládce</t>
  </si>
  <si>
    <t>t</t>
  </si>
  <si>
    <t>751357690</t>
  </si>
  <si>
    <t>1,84*1,8</t>
  </si>
  <si>
    <t>13</t>
  </si>
  <si>
    <t>174101101</t>
  </si>
  <si>
    <t>Zásyp jam, šachet rýh nebo kolem objektů sypaninou se zhutněním</t>
  </si>
  <si>
    <t>-193208434</t>
  </si>
  <si>
    <t>"sklad" (3,94*2+6,84)*0,5*0,55</t>
  </si>
  <si>
    <t>14</t>
  </si>
  <si>
    <t>181111121</t>
  </si>
  <si>
    <t>Plošná úprava terénu do 500 m2 zemina tř 1 až 4 nerovnosti do 150 mm v rovinně a svahu do 1:5</t>
  </si>
  <si>
    <t>-494125914</t>
  </si>
  <si>
    <t>181411121</t>
  </si>
  <si>
    <t>Založení lučního trávníku výsevem plochy do 1000 m2 v rovině a ve svahu do 1:5</t>
  </si>
  <si>
    <t>1929140822</t>
  </si>
  <si>
    <t>16</t>
  </si>
  <si>
    <t>M</t>
  </si>
  <si>
    <t>00572470</t>
  </si>
  <si>
    <t>osivo směs travní univerzál</t>
  </si>
  <si>
    <t>kg</t>
  </si>
  <si>
    <t>-46944189</t>
  </si>
  <si>
    <t>29,44*0,015 'Přepočtené koeficientem množství</t>
  </si>
  <si>
    <t>Svislé a kompletní konstrukce</t>
  </si>
  <si>
    <t>17</t>
  </si>
  <si>
    <t>342244221</t>
  </si>
  <si>
    <t>Příčka z cihel broušených na tenkovrstvou maltu tloušťky 140 mm</t>
  </si>
  <si>
    <t>-1973366840</t>
  </si>
  <si>
    <t>"podkroví" 0,5*3,2</t>
  </si>
  <si>
    <t>Úpravy povrchů, podlahy a osazování výplní</t>
  </si>
  <si>
    <t>18</t>
  </si>
  <si>
    <t>611181001</t>
  </si>
  <si>
    <t>Sádrová stěrka tl.do 3 mm vnitřních rovných stropů</t>
  </si>
  <si>
    <t>2035373800</t>
  </si>
  <si>
    <t>19</t>
  </si>
  <si>
    <t>611181011</t>
  </si>
  <si>
    <t>Příplatek k cenám za každý další 1 mm sádrové stěrky vnitřních rovných stropů</t>
  </si>
  <si>
    <t>1961019903</t>
  </si>
  <si>
    <t>20</t>
  </si>
  <si>
    <t>611325421</t>
  </si>
  <si>
    <t>Oprava vnitřní vápenocementové štukové omítky stropů v rozsahu plochy do 10%</t>
  </si>
  <si>
    <t>1742629039</t>
  </si>
  <si>
    <t>"1.NP" (9,85+3,25+3,5+4,92+6,22+2,4+6,25+6,5+3,5*2)*3,2</t>
  </si>
  <si>
    <t>"2.NP" (8,8+3,71+4,2+4,8+5,9+2,4+13,15)*3,2</t>
  </si>
  <si>
    <t>"podkr." 3,4*2,5</t>
  </si>
  <si>
    <t>"odečet otvorů" -(13,271+71,46)</t>
  </si>
  <si>
    <t>100</t>
  </si>
  <si>
    <t>Součet</t>
  </si>
  <si>
    <t>612131121</t>
  </si>
  <si>
    <t>Penetrační disperzní nátěr vnitřních stěn nanášený ručně</t>
  </si>
  <si>
    <t>622199154</t>
  </si>
  <si>
    <t>SV02+SV01</t>
  </si>
  <si>
    <t>22</t>
  </si>
  <si>
    <t>612142001</t>
  </si>
  <si>
    <t>Potažení vnitřních stěn sklovláknitým pletivem vtlačeným do tenkovrstvé hmoty</t>
  </si>
  <si>
    <t>-400588077</t>
  </si>
  <si>
    <t>"příčka" 1,6*2*1,1</t>
  </si>
  <si>
    <t>SV02*1,1+SV01*1,1</t>
  </si>
  <si>
    <t>23</t>
  </si>
  <si>
    <t>612321111</t>
  </si>
  <si>
    <t>Vápenocementová omítka hrubá jednovrstvá zatřená vnitřních stěn nanášená ručně</t>
  </si>
  <si>
    <t>-1732938166</t>
  </si>
  <si>
    <t>SV02+SV01+1,6</t>
  </si>
  <si>
    <t>24</t>
  </si>
  <si>
    <t>612321141</t>
  </si>
  <si>
    <t>Vápenocementová omítka štuková dvouvrstvá vnitřních stěn nanášená ručně</t>
  </si>
  <si>
    <t>-1229337624</t>
  </si>
  <si>
    <t>SV02+SV01+1,6+60</t>
  </si>
  <si>
    <t>25</t>
  </si>
  <si>
    <t>612325302</t>
  </si>
  <si>
    <t>Vápenocementová štuková omítka ostění nebo nadpraží</t>
  </si>
  <si>
    <t>741581525</t>
  </si>
  <si>
    <t>1,65+2,86*2+1,16*2,2*2+2,5*2,4*2+1,15*7+1,86*2*7+1,82*4+1,85*2*4+0,72*3+1,65*3*2+1,86+1,13*2+0,8*2+1,43*2*2+1,82*5+1,55*2*5+1,82*2+2,2*2*2+0,5*3</t>
  </si>
  <si>
    <t>1,2*2*3+1,86*2+1,8*2*2+1,64+1,55*2+1,54*2+0,7*2*2+125</t>
  </si>
  <si>
    <t>26</t>
  </si>
  <si>
    <t>619991001</t>
  </si>
  <si>
    <t>Zakrytí podlah fólií přilepenou lepící páskou</t>
  </si>
  <si>
    <t>450804417</t>
  </si>
  <si>
    <t>"1. a 2.Np" 253,21+221,52</t>
  </si>
  <si>
    <t>27</t>
  </si>
  <si>
    <t>619991011</t>
  </si>
  <si>
    <t>Obalení konstrukcí a prvků fólií přilepenou lepící páskou</t>
  </si>
  <si>
    <t>-719522293</t>
  </si>
  <si>
    <t>198,6</t>
  </si>
  <si>
    <t>28</t>
  </si>
  <si>
    <t>619995001</t>
  </si>
  <si>
    <t>Začištění omítek kolem oken, dveří, podlah nebo obkladů</t>
  </si>
  <si>
    <t>m</t>
  </si>
  <si>
    <t>-124641411</t>
  </si>
  <si>
    <t>1,2*2*3+1,86*2+1,8*2*2+1,64+1,55*2+1,54*2+0,7*2*2+25</t>
  </si>
  <si>
    <t>Mezisoučet</t>
  </si>
  <si>
    <t>29</t>
  </si>
  <si>
    <t>621142001</t>
  </si>
  <si>
    <t>Potažení vnějších podhledů sklovláknitým pletivem vtlačeným do tenkovrstvé hmoty</t>
  </si>
  <si>
    <t>-1937628597</t>
  </si>
  <si>
    <t>30</t>
  </si>
  <si>
    <t>621211001</t>
  </si>
  <si>
    <t>Montáž kontaktního zateplení vnějších podhledů z polystyrénových desek tl do 40 mm</t>
  </si>
  <si>
    <t>1729668218</t>
  </si>
  <si>
    <t>"čelo římsy - EPS 70F, tl. 10mm"  (14,7+12,36+1,68+1,8+23,31+0,45+16,41+1,8*2)*0,3</t>
  </si>
  <si>
    <t>31</t>
  </si>
  <si>
    <t>28375929</t>
  </si>
  <si>
    <t>deska EPS 70 fasádní λ=0,039 tl 10mm</t>
  </si>
  <si>
    <t>1115258329</t>
  </si>
  <si>
    <t>RIMS*1,1</t>
  </si>
  <si>
    <t>24,522*1,02 'Přepočtené koeficientem množství</t>
  </si>
  <si>
    <t>32</t>
  </si>
  <si>
    <t>621211021</t>
  </si>
  <si>
    <t>Montáž kontaktního zateplení vnějších podhledů z polystyrénových desek tl do 120 mm</t>
  </si>
  <si>
    <t>-1424645329</t>
  </si>
  <si>
    <t>"skladba SO06" (6,84+3,94*2)*0,3</t>
  </si>
  <si>
    <t>33</t>
  </si>
  <si>
    <t>28376383</t>
  </si>
  <si>
    <t>deska z polystyrénu XPS, hrana polodrážková a hladký povrch s vyšší odolností tl 120mm</t>
  </si>
  <si>
    <t>-1210282065</t>
  </si>
  <si>
    <t>SO06*1,1</t>
  </si>
  <si>
    <t>4,858*1,02 'Přepočtené koeficientem množství</t>
  </si>
  <si>
    <t>34</t>
  </si>
  <si>
    <t>621211041</t>
  </si>
  <si>
    <t>Montáž kontaktního zateplení vnějších podhledů z polystyrénových desek tl do 200 mm</t>
  </si>
  <si>
    <t>129839876</t>
  </si>
  <si>
    <t>35</t>
  </si>
  <si>
    <t>28376080</t>
  </si>
  <si>
    <t>deska EPS grafitová fasadní  λ=0,031  tl 180mm</t>
  </si>
  <si>
    <t>-2121593483</t>
  </si>
  <si>
    <t>SO01SO02*1,1</t>
  </si>
  <si>
    <t>36</t>
  </si>
  <si>
    <t>621221021</t>
  </si>
  <si>
    <t>Montáž kontaktního zateplení vnějších podhledů z minerální vlny s podélnou orientací tl do 120 mm</t>
  </si>
  <si>
    <t>1399018867</t>
  </si>
  <si>
    <t>"čelo římsy - vata 100mm" (14,7+12,36+1,68+1,8+23,31+0,45+16,41+1,8*2)*0,25</t>
  </si>
  <si>
    <t>37</t>
  </si>
  <si>
    <t>63151527</t>
  </si>
  <si>
    <t>deska tepelně izolační minerální kontaktních fasád podélné vlákno λ=0,036-0,037 tl 100mm</t>
  </si>
  <si>
    <t>-1663404517</t>
  </si>
  <si>
    <t>RIMS2*1,1</t>
  </si>
  <si>
    <t>20,436*1,02 'Přepočtené koeficientem množství</t>
  </si>
  <si>
    <t>38</t>
  </si>
  <si>
    <t>621221041</t>
  </si>
  <si>
    <t>Montáž kontaktního zateplení vnějších podhledů z minerální vlny s podélnou orientací tl přes 160 mm</t>
  </si>
  <si>
    <t>-1236487360</t>
  </si>
  <si>
    <t>"hlavní vstup" 3,25*2,5</t>
  </si>
  <si>
    <t>39</t>
  </si>
  <si>
    <t>63151539</t>
  </si>
  <si>
    <t>deska tepelně izolační minerální kontaktních fasád podélné vlákno λ=0,036-0,037 tl 180mm</t>
  </si>
  <si>
    <t>-1970486380</t>
  </si>
  <si>
    <t>VST*1,1</t>
  </si>
  <si>
    <t>8,938*1,02 'Přepočtené koeficientem množství</t>
  </si>
  <si>
    <t>40</t>
  </si>
  <si>
    <t>622131121</t>
  </si>
  <si>
    <t>Penetrační disperzní nátěr vnějších stěn nanášený ručně</t>
  </si>
  <si>
    <t>330921031</t>
  </si>
  <si>
    <t>SO01SO02+SO03+SO04+SO05+SO06+SP*0,14+RIMS+RIMS2+VST</t>
  </si>
  <si>
    <t>41</t>
  </si>
  <si>
    <t>622135001</t>
  </si>
  <si>
    <t>Vyrovnání podkladu vnějších stěn maltou vápenocementovou tl do 10 mm</t>
  </si>
  <si>
    <t>2038508681</t>
  </si>
  <si>
    <t>42</t>
  </si>
  <si>
    <t>622135011</t>
  </si>
  <si>
    <t>Vyrovnání podkladu vnějších stěn tmelem tl do 2 mm</t>
  </si>
  <si>
    <t>591400129</t>
  </si>
  <si>
    <t>43</t>
  </si>
  <si>
    <t>622135095</t>
  </si>
  <si>
    <t>Příplatek k vyrovnání vnějších stěn tmelem za každý dalších 1 mm tl</t>
  </si>
  <si>
    <t>-954498391</t>
  </si>
  <si>
    <t>44</t>
  </si>
  <si>
    <t>622142001</t>
  </si>
  <si>
    <t>Potažení vnějších stěn sklovláknitým pletivem vtlačeným do tenkovrstvé hmoty</t>
  </si>
  <si>
    <t>-1722500269</t>
  </si>
  <si>
    <t>SO01SO02+SO03+SO04+SO05+SO06+SP*0,4+RIMS+RIMS2+VST</t>
  </si>
  <si>
    <t>45</t>
  </si>
  <si>
    <t>622143001</t>
  </si>
  <si>
    <t>Montáž omítkových plastových nebo pozinkovaných soklových profilů</t>
  </si>
  <si>
    <t>1516462475</t>
  </si>
  <si>
    <t>185</t>
  </si>
  <si>
    <t>46</t>
  </si>
  <si>
    <t>55343010</t>
  </si>
  <si>
    <t>profil omítkový soklový pro omítky venkovní 14mm</t>
  </si>
  <si>
    <t>-1665176195</t>
  </si>
  <si>
    <t>185*1,1</t>
  </si>
  <si>
    <t>47</t>
  </si>
  <si>
    <t>622143003</t>
  </si>
  <si>
    <t>Montáž omítkových plastových nebo pozinkovaných rohových profilů s tkaninou</t>
  </si>
  <si>
    <t>-1664162645</t>
  </si>
  <si>
    <t>48</t>
  </si>
  <si>
    <t>59051486</t>
  </si>
  <si>
    <t>lišta rohová PVC 10/15cm s tkaninou</t>
  </si>
  <si>
    <t>-669109966</t>
  </si>
  <si>
    <t>198,6*1,1</t>
  </si>
  <si>
    <t>49</t>
  </si>
  <si>
    <t>622143004</t>
  </si>
  <si>
    <t>Montáž omítkových samolepících začišťovacích profilů pro spojení s okenním rámem</t>
  </si>
  <si>
    <t>-1414741571</t>
  </si>
  <si>
    <t>1,65*2+2,86*2+1,16*2+2,2*2+2,5*2+2,4*2+1,15*7*2+1,86*2*7+1,82*4*2+1,85*2*4+0,72*3*2+1,65*3*2+1,86*2+1,13*2+0,8*2*2+1,43*2*2</t>
  </si>
  <si>
    <t>1,2*2*3+1,86*2*2+1,8*2*2+1,64*2+1,55*2*2+1,54*2+0,7*2*2*2+25+2+1,82*5*2+1,55*2*5+1,82*2*2+2,2*2*2+0,5*3</t>
  </si>
  <si>
    <t>50</t>
  </si>
  <si>
    <t>59051476</t>
  </si>
  <si>
    <t>profil okenní začišťovací se sklovláknitou armovací tkaninou 9 mm/2,4 m</t>
  </si>
  <si>
    <t>1050747314</t>
  </si>
  <si>
    <t>244,44*1,1</t>
  </si>
  <si>
    <t>51</t>
  </si>
  <si>
    <t>622212051</t>
  </si>
  <si>
    <t>Montáž kontaktního zateplení vnějšího ostění hl. špalety do 400 mm z polystyrenu tl do 40 mm</t>
  </si>
  <si>
    <t>1165948919</t>
  </si>
  <si>
    <t>1,2*2*3+1,86*2+1,8*2*2+1,64+1,55*2+1,54*2+0,7*2*2+100</t>
  </si>
  <si>
    <t>52</t>
  </si>
  <si>
    <t>28375932</t>
  </si>
  <si>
    <t>deska EPS 70 fasádní λ=0,039 tl 40mm</t>
  </si>
  <si>
    <t>-377067216</t>
  </si>
  <si>
    <t>206,52983992599*1,1 'Přepočtené koeficientem množství</t>
  </si>
  <si>
    <t>53</t>
  </si>
  <si>
    <t>622221021</t>
  </si>
  <si>
    <t>Montáž kontaktního zateplení vnějších stěn z minerální vlny s podélnou orientací vláken tl do 120 mm</t>
  </si>
  <si>
    <t>1471708677</t>
  </si>
  <si>
    <t>"skladba SO04" 2,8*(6,84+3,94*2)-(0,8*1,43*2+2,5*2,4)</t>
  </si>
  <si>
    <t>54</t>
  </si>
  <si>
    <t>63151529</t>
  </si>
  <si>
    <t>deska tepelně izolační minerální kontaktních fasád podélné vlákno λ=0,036-0,037 tl 120mm</t>
  </si>
  <si>
    <t>-2058129317</t>
  </si>
  <si>
    <t>SO04*1,1</t>
  </si>
  <si>
    <t>36,221*1,02 'Přepočtené koeficientem množství</t>
  </si>
  <si>
    <t>55</t>
  </si>
  <si>
    <t>622221031</t>
  </si>
  <si>
    <t>Montáž kontaktního zateplení vnějších stěn z minerální vlny s podélnou orientací vláken tl do 160 mm</t>
  </si>
  <si>
    <t>-1536404338</t>
  </si>
  <si>
    <t>"skladba SV02" (5,6+0,8*2)*3,5</t>
  </si>
  <si>
    <t>56</t>
  </si>
  <si>
    <t>63151531</t>
  </si>
  <si>
    <t>deska tepelně izolační minerální kontaktních fasád podélné vlákno λ=0,036-0,037 tl 140mm</t>
  </si>
  <si>
    <t>188127120</t>
  </si>
  <si>
    <t>SV02*1,1</t>
  </si>
  <si>
    <t>27,72*1,02 'Přepočtené koeficientem množství</t>
  </si>
  <si>
    <t>57</t>
  </si>
  <si>
    <t>622221041</t>
  </si>
  <si>
    <t>Montáž kontaktního zateplení vnějších stěn z minerální vlny s podélnou orientací tl přes 160 mm</t>
  </si>
  <si>
    <t>551156524</t>
  </si>
  <si>
    <t>"skladba SO05" (14,7+12,36+1,68+1,8+23,31+0,45+16,41+1,8*2)*0,9</t>
  </si>
  <si>
    <t>"skladba SO03" (1,8*2+3,3)*3-(1,65*2,86)</t>
  </si>
  <si>
    <t>"skladba SV01" (6,22+12,97+11+21,35+11)*0,85+(4,89+6,6+0,3*4+0,81+1,5+5,2*2+1,3+0,65+1,8+0,6+0,4+3,3)*2,7</t>
  </si>
  <si>
    <t>58</t>
  </si>
  <si>
    <t>-927928444</t>
  </si>
  <si>
    <t>SO05*1,1</t>
  </si>
  <si>
    <t>SO03*1,1</t>
  </si>
  <si>
    <t>SV01*1,1</t>
  </si>
  <si>
    <t>248,967*1,02 'Přepočtené koeficientem množství</t>
  </si>
  <si>
    <t>59</t>
  </si>
  <si>
    <t>622252001</t>
  </si>
  <si>
    <t>Montáž zakládacích soklových lišt kontaktního zateplení</t>
  </si>
  <si>
    <t>-2139195129</t>
  </si>
  <si>
    <t>14,7+12,36+1,68+1,8+23,31+0,45+16,41+1,8*2+25</t>
  </si>
  <si>
    <t>60</t>
  </si>
  <si>
    <t>59051655</t>
  </si>
  <si>
    <t>lišta soklová Al s okapničkou zakládací U 18cm 0,95/200cm</t>
  </si>
  <si>
    <t>1266613323</t>
  </si>
  <si>
    <t>99,31*1,1</t>
  </si>
  <si>
    <t>109,241*1,05 'Přepočtené koeficientem množství</t>
  </si>
  <si>
    <t>61</t>
  </si>
  <si>
    <t>622252002</t>
  </si>
  <si>
    <t>Montáž parotěsné zábrany  po obvodu oken a dveří  - interiérové a exteriérové pásky</t>
  </si>
  <si>
    <t>-74167052</t>
  </si>
  <si>
    <t>196,424</t>
  </si>
  <si>
    <t>62</t>
  </si>
  <si>
    <t>283553280</t>
  </si>
  <si>
    <t>páska paropropustná exteriérová  - difůzně otevřená</t>
  </si>
  <si>
    <t>80336472</t>
  </si>
  <si>
    <t>194,424*1,1</t>
  </si>
  <si>
    <t>63</t>
  </si>
  <si>
    <t>63150810</t>
  </si>
  <si>
    <t>páska lepící vysoce pružná š 6 cm pro řešení detailů a prostupů parozábran</t>
  </si>
  <si>
    <t>208730775</t>
  </si>
  <si>
    <t>64</t>
  </si>
  <si>
    <t>622252002.1</t>
  </si>
  <si>
    <t>Montáž ostatních lišt kontaktního zateplení</t>
  </si>
  <si>
    <t>-2047686872</t>
  </si>
  <si>
    <t>1,15*7+1,82*4+0,72*3+1,86*1+0,8*2+1,82*5+1,82*2+0,5*3+1,86*2+1,64*1+1,54*2</t>
  </si>
  <si>
    <t>65</t>
  </si>
  <si>
    <t>59051510</t>
  </si>
  <si>
    <t>profil okenní s nepřiznanou podomítkovou okapnicí PVC 2,0 m</t>
  </si>
  <si>
    <t>880338692</t>
  </si>
  <si>
    <t>46,63*1,1</t>
  </si>
  <si>
    <t>51,293*1,05 'Přepočtené koeficientem množství</t>
  </si>
  <si>
    <t>66</t>
  </si>
  <si>
    <t>622511111</t>
  </si>
  <si>
    <t>Tenkovrstvá akrylátová mozaiková střednězrnná omítka včetně penetrace vnějších stěn</t>
  </si>
  <si>
    <t>-1860842035</t>
  </si>
  <si>
    <t>67</t>
  </si>
  <si>
    <t>622525201</t>
  </si>
  <si>
    <t>Oprava tenkovrstvé omítky stěn v rozsahu do 10%</t>
  </si>
  <si>
    <t>-1948990522</t>
  </si>
  <si>
    <t>68</t>
  </si>
  <si>
    <t>622531021</t>
  </si>
  <si>
    <t>Tenkovrstvá silikonová zrnitá omítka tl. 2,0 mm včetně penetrace vnějších stěn</t>
  </si>
  <si>
    <t>-43468583</t>
  </si>
  <si>
    <t>SO01SO02+SO03+SO04+SO05+SP+RIMS+RIMS2+VST</t>
  </si>
  <si>
    <t>69</t>
  </si>
  <si>
    <t>629999011</t>
  </si>
  <si>
    <t>Příplatek k úpravám povrchů za provádění styku dvou barev nebo struktur na fasádě</t>
  </si>
  <si>
    <t>-704244845</t>
  </si>
  <si>
    <t>70</t>
  </si>
  <si>
    <t>629999031</t>
  </si>
  <si>
    <t>Příplatek k omítce vnějších povrchů za zvýšenou pracnost při ploše otvorů přes 45 do 65 %</t>
  </si>
  <si>
    <t>1852143739</t>
  </si>
  <si>
    <t>71</t>
  </si>
  <si>
    <t>62253R01</t>
  </si>
  <si>
    <t>Příplatek k tenkovrtsvé zrnité omítce za provedení šambrán a dekorařčních prvků, dle stávající fasády na přední straně fasády</t>
  </si>
  <si>
    <t>-2127140667</t>
  </si>
  <si>
    <t>72</t>
  </si>
  <si>
    <t>629 - R02</t>
  </si>
  <si>
    <t>Zkouška přídržnosti a soudržnosti zateplovacího systému</t>
  </si>
  <si>
    <t>kus</t>
  </si>
  <si>
    <t>-673846082</t>
  </si>
  <si>
    <t>73</t>
  </si>
  <si>
    <t>629 - R03</t>
  </si>
  <si>
    <t>Požadavek na vysazení 3 barevných vzorků silikonové omítky od každé barvy dle barevného řešení</t>
  </si>
  <si>
    <t>1100094464</t>
  </si>
  <si>
    <t>74</t>
  </si>
  <si>
    <t>629 - R04</t>
  </si>
  <si>
    <t>Zhotovéní kladečského plánu, včetně statického posouzení</t>
  </si>
  <si>
    <t>-1548137581</t>
  </si>
  <si>
    <t>75</t>
  </si>
  <si>
    <t>629- R01</t>
  </si>
  <si>
    <t>Výtažné zkoušky na hmoždinky</t>
  </si>
  <si>
    <t>728009651</t>
  </si>
  <si>
    <t>76</t>
  </si>
  <si>
    <t>629991011</t>
  </si>
  <si>
    <t>Zakrytí výplní otvorů a svislých ploch fólií přilepenou lepící páskou</t>
  </si>
  <si>
    <t>-245604443</t>
  </si>
  <si>
    <t>13,271+71,46</t>
  </si>
  <si>
    <t>77</t>
  </si>
  <si>
    <t>631311R01</t>
  </si>
  <si>
    <t>Mazanina tl do 80 mmz betonu C 25/30, včetně bednění a KARI sítě 100/100/6</t>
  </si>
  <si>
    <t>-1529001230</t>
  </si>
  <si>
    <t>ST05*0,06*1,15</t>
  </si>
  <si>
    <t>78</t>
  </si>
  <si>
    <t>3893R02</t>
  </si>
  <si>
    <t>Dozdění parapetu porobetonovým zdivem</t>
  </si>
  <si>
    <t>-1845478109</t>
  </si>
  <si>
    <t>79</t>
  </si>
  <si>
    <t>3893R03</t>
  </si>
  <si>
    <t>Vyrovnání nadpraží polystyrenem XPS</t>
  </si>
  <si>
    <t>-8952677</t>
  </si>
  <si>
    <t>80</t>
  </si>
  <si>
    <t>3893R04</t>
  </si>
  <si>
    <t>Spádová vrstva u balkonu OSB+spádové klíny</t>
  </si>
  <si>
    <t>-1904659493</t>
  </si>
  <si>
    <t>81</t>
  </si>
  <si>
    <t>3893R01</t>
  </si>
  <si>
    <t>Dobetonování parapet, kompletní provedení, vč. bednění</t>
  </si>
  <si>
    <t>-80857111</t>
  </si>
  <si>
    <t>82</t>
  </si>
  <si>
    <t>637121114</t>
  </si>
  <si>
    <t>Okapový chodník z kačírku tl 250 mm s udusáním</t>
  </si>
  <si>
    <t>-1253794363</t>
  </si>
  <si>
    <t>"sklad" (3,94*2+6,84)*0,25*0,5</t>
  </si>
  <si>
    <t>83</t>
  </si>
  <si>
    <t>637311131</t>
  </si>
  <si>
    <t>Okapový chodník z betonových záhonových obrubníků lože beton</t>
  </si>
  <si>
    <t>41701771</t>
  </si>
  <si>
    <t>"sklad" 3,94*2+6,84</t>
  </si>
  <si>
    <t>Ostatní konstrukce a práce, bourání</t>
  </si>
  <si>
    <t>84</t>
  </si>
  <si>
    <t>941 - R01</t>
  </si>
  <si>
    <t>Vypracování statického posudku lešení</t>
  </si>
  <si>
    <t>-1416409127</t>
  </si>
  <si>
    <t>85</t>
  </si>
  <si>
    <t>941 - R02</t>
  </si>
  <si>
    <t xml:space="preserve">Demontáž střešního souvrství </t>
  </si>
  <si>
    <t>-2092247796</t>
  </si>
  <si>
    <t>" po skladbu ST06" ST06</t>
  </si>
  <si>
    <t>86</t>
  </si>
  <si>
    <t>941 - R03</t>
  </si>
  <si>
    <t xml:space="preserve">Demontáž balkonového souvrství </t>
  </si>
  <si>
    <t>-779471420</t>
  </si>
  <si>
    <t>" po skladbu ST05" ST05</t>
  </si>
  <si>
    <t>87</t>
  </si>
  <si>
    <t>941111122</t>
  </si>
  <si>
    <t>Montáž lešení řadového trubkového lehkého s podlahami zatížení do 200 kg/m2 š do 1,2 m v do 25 m</t>
  </si>
  <si>
    <t>2135736082</t>
  </si>
  <si>
    <t>(14,7+12,36+1,68+1,8+23,31+0,45+16,41+1,8*2+25)*7,5</t>
  </si>
  <si>
    <t>88</t>
  </si>
  <si>
    <t>941111822</t>
  </si>
  <si>
    <t>Demontáž lešení řadového trubkového lehkého s podlahami zatížení do 200 kg/m2 š do 1,2 m v do 25 m</t>
  </si>
  <si>
    <t>-2044709056</t>
  </si>
  <si>
    <t>89</t>
  </si>
  <si>
    <t>941112222</t>
  </si>
  <si>
    <t>Příplatek k lešení řadovému trubkovému lehkému bez podlah š 1,2 m v 25m za první a ZKD den použití</t>
  </si>
  <si>
    <t>2071179572</t>
  </si>
  <si>
    <t>"90dní" LES*90</t>
  </si>
  <si>
    <t>90</t>
  </si>
  <si>
    <t>944411111</t>
  </si>
  <si>
    <t>Montáž záchytné sítě třídy A</t>
  </si>
  <si>
    <t>1291391406</t>
  </si>
  <si>
    <t>91</t>
  </si>
  <si>
    <t>944411811</t>
  </si>
  <si>
    <t>Demontáž záchytné sítě typu A</t>
  </si>
  <si>
    <t>-427566498</t>
  </si>
  <si>
    <t>92</t>
  </si>
  <si>
    <t>946 - R01</t>
  </si>
  <si>
    <t>Vnitřní lehké pojízdné lešení</t>
  </si>
  <si>
    <t>kpl</t>
  </si>
  <si>
    <t>1832330902</t>
  </si>
  <si>
    <t>93</t>
  </si>
  <si>
    <t>952901107</t>
  </si>
  <si>
    <t>Čištění budov omytí dvojitých nebo zdvojených oken nebo balkonových dveří plochy do 2,5m2</t>
  </si>
  <si>
    <t>767990968</t>
  </si>
  <si>
    <t>"2x umítí z obou stran" (13,271+71,46)*4</t>
  </si>
  <si>
    <t>94</t>
  </si>
  <si>
    <t>952902021</t>
  </si>
  <si>
    <t>Čištění budov zametení hladkých podlah</t>
  </si>
  <si>
    <t>928176466</t>
  </si>
  <si>
    <t>"celková plocha budovy" 709,40</t>
  </si>
  <si>
    <t>95</t>
  </si>
  <si>
    <t>952902031</t>
  </si>
  <si>
    <t>Čištění budov omytí hladkých podlah</t>
  </si>
  <si>
    <t>1103289184</t>
  </si>
  <si>
    <t>"celková plochu budovy - 2x" 709,4*2</t>
  </si>
  <si>
    <t>96</t>
  </si>
  <si>
    <t>962031133</t>
  </si>
  <si>
    <t>Bourání příček z cihel pálených na MVC tl do 150 mm</t>
  </si>
  <si>
    <t>-220765343</t>
  </si>
  <si>
    <t>"1.NP" 0,9*2,02</t>
  </si>
  <si>
    <t>97</t>
  </si>
  <si>
    <t>962032314</t>
  </si>
  <si>
    <t>Bourání pilířů cihelných z dutých nebo plných cihel pálených i nepálených na jakoukoli maltu</t>
  </si>
  <si>
    <t>837048757</t>
  </si>
  <si>
    <t>"2.NP - bourání pilířů a madla na balkoně" 11*0,5*0,5+21,4*0,25*0,5</t>
  </si>
  <si>
    <t>98</t>
  </si>
  <si>
    <t>968062245</t>
  </si>
  <si>
    <t>Vybourání dřevěných rámů oken jednoduchých včetně křídel pl do 2 m2</t>
  </si>
  <si>
    <t>1949033209</t>
  </si>
  <si>
    <t>"podkroví" 1,6*0,68*2</t>
  </si>
  <si>
    <t>99</t>
  </si>
  <si>
    <t>968062355</t>
  </si>
  <si>
    <t>Vybourání dřevěných rámů oken dvojitých včetně křídel pl do 2 m2</t>
  </si>
  <si>
    <t>1165020467</t>
  </si>
  <si>
    <t>"1.NP"0,72*1,65*3</t>
  </si>
  <si>
    <t>"2.NP" 0,5*1,2*3</t>
  </si>
  <si>
    <t>968062356</t>
  </si>
  <si>
    <t>Vybourání dřevěných rámů oken dvojitých včetně křídel pl do 4 m2</t>
  </si>
  <si>
    <t>2000399010</t>
  </si>
  <si>
    <t>"1.NP" 1,15*1,86*7+1,82*1,86+1,82*1,85+1,86*1,13+1,82*1,85+1,83*1,86</t>
  </si>
  <si>
    <t>"2.NP" 1,82*1,55*3+1,8*1,55+1,8*1,8+1,64*1,56+1,83*1,55</t>
  </si>
  <si>
    <t>"podkroví" 1,8*1,8</t>
  </si>
  <si>
    <t>101</t>
  </si>
  <si>
    <t>968062357</t>
  </si>
  <si>
    <t>Vybourání dřevěných rámů oken dvojitých včetně křídel pl přes 4 m2</t>
  </si>
  <si>
    <t>-365281791</t>
  </si>
  <si>
    <t>"2.NP" (0,56*2+0,7)*2,5*2</t>
  </si>
  <si>
    <t>102</t>
  </si>
  <si>
    <t>968062455</t>
  </si>
  <si>
    <t>Vybourání dřevěných dveřních zárubní pl do 2 m2</t>
  </si>
  <si>
    <t>-1284617524</t>
  </si>
  <si>
    <t>"1.NP" 1,16*2,2+0,8*1,97</t>
  </si>
  <si>
    <t>103</t>
  </si>
  <si>
    <t>968062456</t>
  </si>
  <si>
    <t>Vybourání dřevěných dveřních zárubní pl přes 2 m2</t>
  </si>
  <si>
    <t>-606777335</t>
  </si>
  <si>
    <t>"1.NP" 1,66*2,86</t>
  </si>
  <si>
    <t>104</t>
  </si>
  <si>
    <t>968072245</t>
  </si>
  <si>
    <t>Vybourání kovových rámů oken jednoduchých včetně křídel pl do 2 m2</t>
  </si>
  <si>
    <t>-968256551</t>
  </si>
  <si>
    <t>"1.NP" 0,8*1,43*2</t>
  </si>
  <si>
    <t>105</t>
  </si>
  <si>
    <t>968072559</t>
  </si>
  <si>
    <t>Vybourání kovových vrat pl přes 5 m2</t>
  </si>
  <si>
    <t>388814899</t>
  </si>
  <si>
    <t>"1.NP" 2,5*2,5</t>
  </si>
  <si>
    <t>106</t>
  </si>
  <si>
    <t>985131111</t>
  </si>
  <si>
    <t>Očištění ploch stěn, rubu kleneb a podlah tlakovou vodou</t>
  </si>
  <si>
    <t>376929124</t>
  </si>
  <si>
    <t>107</t>
  </si>
  <si>
    <t>98513RP01</t>
  </si>
  <si>
    <t>P01 Demontáž stávající podlahové krytiny PVC, po provedení dveří bude podlaha vyrovnána betonovou mazaninou, přebroušena, očištěna a bude provedena nová nášlapná vrstva</t>
  </si>
  <si>
    <t>-1496497637</t>
  </si>
  <si>
    <t>108</t>
  </si>
  <si>
    <t>98513RP02</t>
  </si>
  <si>
    <t>P02 Sloupek branky oplocení. Před provedením ETICS bude demontován, posunut na novou pozici. Konstrukce bude obroušena, očištěna, odmaštěna a natřeba novým kdycím nátěrem</t>
  </si>
  <si>
    <t>1073513423</t>
  </si>
  <si>
    <t>109</t>
  </si>
  <si>
    <t>98513RP03</t>
  </si>
  <si>
    <t>P03 Před provedením ETICS bude pole oplocení demontováno, oplocení bude zakráceno, sloupek oplocení bude posunut na novou pozici . Konstrukce bude obroušena, očištěna, odmaštěna a natřena novým krycím nástěm</t>
  </si>
  <si>
    <t>-1913766658</t>
  </si>
  <si>
    <t>110</t>
  </si>
  <si>
    <t>98513RP04</t>
  </si>
  <si>
    <t>P04 Sloupek oplocení bude demontovám</t>
  </si>
  <si>
    <t>-119045483</t>
  </si>
  <si>
    <t>111</t>
  </si>
  <si>
    <t>98513RP05</t>
  </si>
  <si>
    <t>P05 Potrubí vodovodu bude prodlouženo přes nové zateplení ETICS, bude osazen nový uzavírací kohout s přpojením na hadici</t>
  </si>
  <si>
    <t>-72187597</t>
  </si>
  <si>
    <t>112</t>
  </si>
  <si>
    <t>98513RP06</t>
  </si>
  <si>
    <t>P06 Hromosvod od okapové hrany dočasně domontovat. Po provedení ETICS znovu osadit nové vedení do PZ uchýtek po 1500mm. V průběhu stavby musí být vždy alespoň jeden svod funkční.</t>
  </si>
  <si>
    <t>1769638935</t>
  </si>
  <si>
    <t>113</t>
  </si>
  <si>
    <t>98513RP07</t>
  </si>
  <si>
    <t xml:space="preserve">P07 Krabička elektro - demontovat, zazdít, znovu neosazovat. </t>
  </si>
  <si>
    <t>1611721343</t>
  </si>
  <si>
    <t>114</t>
  </si>
  <si>
    <t>98513RP08</t>
  </si>
  <si>
    <t xml:space="preserve">P08 Gaiger - při zateplování zdiva a po posunu svodného potrubí osadit nový gaiger na novou pozici </t>
  </si>
  <si>
    <t>-1608851909</t>
  </si>
  <si>
    <t>115</t>
  </si>
  <si>
    <t>98513RP09</t>
  </si>
  <si>
    <t>P09 Stávající konzola slaboproudé přípojky bude demontována, bude osazena nová prodloužení konzola procházející zateplovacím systémem. Kabelové vedení bude prodlouženo a  překotveno na novou pozici</t>
  </si>
  <si>
    <t>-817164978</t>
  </si>
  <si>
    <t>116</t>
  </si>
  <si>
    <t>98513RP10</t>
  </si>
  <si>
    <t>P10 Stávající datové kabely vedené na fasádě budou zakryty zateplovacím systémem</t>
  </si>
  <si>
    <t>-288699885</t>
  </si>
  <si>
    <t>117</t>
  </si>
  <si>
    <t>98513RP11</t>
  </si>
  <si>
    <t>P11 Státní znak ČR, dočasně domontovat, po provedení ETICS znovu osadit</t>
  </si>
  <si>
    <t>-1070831919</t>
  </si>
  <si>
    <t>118</t>
  </si>
  <si>
    <t>98513RP12</t>
  </si>
  <si>
    <t>P12 Informační cedule ZÁKLADNÍ ŠKOLA. Dočasně demontovat, po provedení ETICS znovu osadit</t>
  </si>
  <si>
    <t>-259631865</t>
  </si>
  <si>
    <t>119</t>
  </si>
  <si>
    <t>98513RP13</t>
  </si>
  <si>
    <t>P13 Informační cedule. Dočasně domontovat, po provedení ETICS znovu osadit</t>
  </si>
  <si>
    <t>-396348303</t>
  </si>
  <si>
    <t>120</t>
  </si>
  <si>
    <t>98513RP14</t>
  </si>
  <si>
    <t>P14 Po provedení ETICS bude osazena nová poštovní schránka</t>
  </si>
  <si>
    <t>-1711364914</t>
  </si>
  <si>
    <t>121</t>
  </si>
  <si>
    <t>98513RP15</t>
  </si>
  <si>
    <t>P15 Po provedení ETICS bude osazeno nové zvonkové tablo s videovrátným, ktere bude napojeno na stávající rozvody</t>
  </si>
  <si>
    <t>1179586718</t>
  </si>
  <si>
    <t>122</t>
  </si>
  <si>
    <t>98513RP16</t>
  </si>
  <si>
    <t>P16 Stávající elektroskříň. Bude prověřena funkčnost. V případě funkčnosti bude osazeno novými zateplenými dvířky</t>
  </si>
  <si>
    <t>-1680876227</t>
  </si>
  <si>
    <t>123</t>
  </si>
  <si>
    <t>98513RP19</t>
  </si>
  <si>
    <t>P19 Stávající informační cedule názvu ulice bude demontována. Po provedení ETICS bude osazena nová informační cendule</t>
  </si>
  <si>
    <t>1397663312</t>
  </si>
  <si>
    <t>124</t>
  </si>
  <si>
    <t>98513RP20</t>
  </si>
  <si>
    <t>P20 Informační cedule číslo popisné. Dočasně domontovat, po provedení ETICS znovu osadit</t>
  </si>
  <si>
    <t>-1515400060</t>
  </si>
  <si>
    <t>125</t>
  </si>
  <si>
    <t>98513RP21</t>
  </si>
  <si>
    <t>P21 Ocelová nástěnná konzole nadzemní přípojky NN. Stávající kabelové vedení nutno posunout, překotvit na novou pozici. Nutná koordinace se správcem sítě.</t>
  </si>
  <si>
    <t>1037420277</t>
  </si>
  <si>
    <t>126</t>
  </si>
  <si>
    <t>98513RP22</t>
  </si>
  <si>
    <t>P22 Zabezpečovací zařízení. Dočasně demontovat, po provedení ETICS znovu osadit.</t>
  </si>
  <si>
    <t>-30372314</t>
  </si>
  <si>
    <t>127</t>
  </si>
  <si>
    <t>98513RP23</t>
  </si>
  <si>
    <t>P23 Světlo venkovní stropní demontovat. Po provedení ETICS osadit nové stropní svítidlo</t>
  </si>
  <si>
    <t>ku</t>
  </si>
  <si>
    <t>1976643580</t>
  </si>
  <si>
    <t>128</t>
  </si>
  <si>
    <t>98513RP24</t>
  </si>
  <si>
    <t>P24 Kamerový systém. Dočasně demontovat, po provedení ETICS znovu osadit.</t>
  </si>
  <si>
    <t>240249458</t>
  </si>
  <si>
    <t>129</t>
  </si>
  <si>
    <t>98513RP25</t>
  </si>
  <si>
    <t>P25 Porucha stávající omítky, zapravení jádrovou omítkou cca 20% plochy fasády</t>
  </si>
  <si>
    <t>477254701</t>
  </si>
  <si>
    <t>130</t>
  </si>
  <si>
    <t>98513RP26</t>
  </si>
  <si>
    <t>P26 Mřížka ventilace. Demontovat, potrubí odvětrání prodloužit, po provedení ETICS osadit novou ventilační mřížku</t>
  </si>
  <si>
    <t>2106168263</t>
  </si>
  <si>
    <t>131</t>
  </si>
  <si>
    <t>98513RP27</t>
  </si>
  <si>
    <t>P27 Nástěnný držák vlaky. Demontovat, po provedení ETICS osadit nový držák</t>
  </si>
  <si>
    <t>-1780959979</t>
  </si>
  <si>
    <t>997</t>
  </si>
  <si>
    <t>Přesun sutě</t>
  </si>
  <si>
    <t>132</t>
  </si>
  <si>
    <t>997006512</t>
  </si>
  <si>
    <t>Vodorovné doprava suti s naložením a složením na skládku do 1 km</t>
  </si>
  <si>
    <t>340615166</t>
  </si>
  <si>
    <t>133</t>
  </si>
  <si>
    <t>997006519</t>
  </si>
  <si>
    <t>Příplatek k vodorovnému přemístění suti na skládku ZKD 1 km přes 1 km</t>
  </si>
  <si>
    <t>1236032891</t>
  </si>
  <si>
    <t>"odvoz do 15 km" 41,712*15</t>
  </si>
  <si>
    <t>134</t>
  </si>
  <si>
    <t>997221611</t>
  </si>
  <si>
    <t>Nakládání suti na dopravní prostředky pro vodorovnou dopravu</t>
  </si>
  <si>
    <t>-1288400898</t>
  </si>
  <si>
    <t>135</t>
  </si>
  <si>
    <t>997013801</t>
  </si>
  <si>
    <t>Poplatek za uložení na skládce (skládkovné) stavebního odpadu betonového kód odpadu 170 101</t>
  </si>
  <si>
    <t>1950331210</t>
  </si>
  <si>
    <t>136</t>
  </si>
  <si>
    <t>997013803</t>
  </si>
  <si>
    <t>Poplatek za uložení na skládce (skládkovné) stavebního odpadu cihelného kód odpadu 170 102</t>
  </si>
  <si>
    <t>2130678251</t>
  </si>
  <si>
    <t>137</t>
  </si>
  <si>
    <t>997013804</t>
  </si>
  <si>
    <t>Poplatek za uložení na skládce (skládkovné) stavebního odpadu ze skla kód odpadu 170 202</t>
  </si>
  <si>
    <t>-1584806681</t>
  </si>
  <si>
    <t>138</t>
  </si>
  <si>
    <t>997013811</t>
  </si>
  <si>
    <t>Poplatek za uložení na skládce (skládkovné) stavebního odpadu dřevěného kód odpadu 170 201</t>
  </si>
  <si>
    <t>-1313976151</t>
  </si>
  <si>
    <t>139</t>
  </si>
  <si>
    <t>997013813</t>
  </si>
  <si>
    <t>Poplatek za uložení na skládce (skládkovné) stavebního odpadu z plastických hmot kód odpadu 170 203</t>
  </si>
  <si>
    <t>331298649</t>
  </si>
  <si>
    <t>140</t>
  </si>
  <si>
    <t>997013814</t>
  </si>
  <si>
    <t>Poplatek za uložení na skládce (skládkovné) stavebního odpadu izolací kód odpadu 170 604</t>
  </si>
  <si>
    <t>-870328906</t>
  </si>
  <si>
    <t>141</t>
  </si>
  <si>
    <t>997013831</t>
  </si>
  <si>
    <t>Poplatek za uložení na skládce (skládkovné) stavebního odpadu směsného kód odpadu 170 904</t>
  </si>
  <si>
    <t>-1409369506</t>
  </si>
  <si>
    <t>142</t>
  </si>
  <si>
    <t>997013841</t>
  </si>
  <si>
    <t>Poplatek za uložení na skládce (skládkovné) odpadu po otryskávání kód odpadu 120 117</t>
  </si>
  <si>
    <t>454150406</t>
  </si>
  <si>
    <t>143</t>
  </si>
  <si>
    <t>997013R01</t>
  </si>
  <si>
    <t>Vyklizení půdního prostoru</t>
  </si>
  <si>
    <t>-1914993218</t>
  </si>
  <si>
    <t>"dle instrukce investora buď na skládku nebo pro opětovné navrácení zpět" 1</t>
  </si>
  <si>
    <t>998</t>
  </si>
  <si>
    <t>Přesun hmot</t>
  </si>
  <si>
    <t>144</t>
  </si>
  <si>
    <t>998011002</t>
  </si>
  <si>
    <t>Přesun hmot pro budovy zděné v do 12 m</t>
  </si>
  <si>
    <t>583239727</t>
  </si>
  <si>
    <t>PSV</t>
  </si>
  <si>
    <t>Práce a dodávky PSV</t>
  </si>
  <si>
    <t>711</t>
  </si>
  <si>
    <t>Izolace proti vodě, vlhkosti a plynům</t>
  </si>
  <si>
    <t>145</t>
  </si>
  <si>
    <t>711161112</t>
  </si>
  <si>
    <t>Izolace proti zemní vlhkosti nopovou fólií vodorovná, nopek v 8,0 mm, tl do 0,6 mm</t>
  </si>
  <si>
    <t>-1440960950</t>
  </si>
  <si>
    <t>"sklad" (3,94*2+6,84)*0,8</t>
  </si>
  <si>
    <t>146</t>
  </si>
  <si>
    <t>711161383</t>
  </si>
  <si>
    <t>Izolace proti zemní vlhkosti nopovou fólií ukončení horní lištou</t>
  </si>
  <si>
    <t>1518234809</t>
  </si>
  <si>
    <t>147</t>
  </si>
  <si>
    <t>711161385</t>
  </si>
  <si>
    <t>Izolace proti zemní vlhkosti nopovou fólií připevnění koutové tvarovky</t>
  </si>
  <si>
    <t>-527710342</t>
  </si>
  <si>
    <t>148</t>
  </si>
  <si>
    <t>711161386</t>
  </si>
  <si>
    <t>Izolace proti zemní vlhkosti nopovou fólií připevnění rohové tvarovky</t>
  </si>
  <si>
    <t>-1929598001</t>
  </si>
  <si>
    <t>149</t>
  </si>
  <si>
    <t>919726123</t>
  </si>
  <si>
    <t>Geotextilie pro ochranu, separaci a filtraci netkaná měrná hmotnost do 500 g/m2</t>
  </si>
  <si>
    <t>1010789608</t>
  </si>
  <si>
    <t>150</t>
  </si>
  <si>
    <t>998711102</t>
  </si>
  <si>
    <t>Přesun hmot tonážní pro izolace proti vodě, vlhkosti a plynům v objektech výšky do 12 m</t>
  </si>
  <si>
    <t>-145574121</t>
  </si>
  <si>
    <t>712</t>
  </si>
  <si>
    <t>Povlakové krytiny</t>
  </si>
  <si>
    <t>151</t>
  </si>
  <si>
    <t>712341659</t>
  </si>
  <si>
    <t>Provedení povlakové krytiny střech do 10° pásy NAIP přitavením bodově</t>
  </si>
  <si>
    <t>-765988852</t>
  </si>
  <si>
    <t>"skladba ST06, I. vrtsva" 7,2*0,5</t>
  </si>
  <si>
    <t>"skladba ST06, II.vrstva"3,6</t>
  </si>
  <si>
    <t>"skladba ST05, I. vrstva" 18,5*1,8</t>
  </si>
  <si>
    <t>"skladba ST05, II. vrstva" 33,3</t>
  </si>
  <si>
    <t>"skladba ST03" 11,52</t>
  </si>
  <si>
    <t>"skladba ST02" 8,79*0,9+3,1*0,9+2,75*0,9+2,99*0,9</t>
  </si>
  <si>
    <t>"skladba ST01" 108,22+73,24-15,867+60</t>
  </si>
  <si>
    <t>152</t>
  </si>
  <si>
    <t>62853004</t>
  </si>
  <si>
    <t>pás asfaltový natavitelný modifikovaný SBS tl 4,0mm s vložkou ze skleněné tkaniny a spalitelnou PE fólií nebo jemnozrnný minerálním posypem na horním povrchu</t>
  </si>
  <si>
    <t>-1746622717</t>
  </si>
  <si>
    <t>ST01*1,1</t>
  </si>
  <si>
    <t>ST02*1,1</t>
  </si>
  <si>
    <t>ST03*1,1</t>
  </si>
  <si>
    <t>ST05*1,1</t>
  </si>
  <si>
    <t>ST06*1,1</t>
  </si>
  <si>
    <t>318,868*1,15 'Přepočtené koeficientem množství</t>
  </si>
  <si>
    <t>153</t>
  </si>
  <si>
    <t>62866281</t>
  </si>
  <si>
    <t>pás asfaltový samolepicí modifikovaný SBS tl 3mm s vložkou ze skleněné tkaniny se spalitelnou fólií nebo jemnozrnným minerálním posypem nebo textilií na horním povrchu</t>
  </si>
  <si>
    <t>-925579185</t>
  </si>
  <si>
    <t>154</t>
  </si>
  <si>
    <t>62853001</t>
  </si>
  <si>
    <t>pás asfaltový samolepicí modifikovaný SBS tl 4mm s vložkou ze skleněné tkaniny se spalitelnou fólií nebo jemnozrnný minerálním posypem nebo textilií na horním povrchu</t>
  </si>
  <si>
    <t>-1234386553</t>
  </si>
  <si>
    <t>155</t>
  </si>
  <si>
    <t>712771241</t>
  </si>
  <si>
    <t>Provedení drenážní vrstvy vegetační střechy ze smyčkových rohoží sklon do 5°</t>
  </si>
  <si>
    <t>-601137546</t>
  </si>
  <si>
    <t>156</t>
  </si>
  <si>
    <t>69334100</t>
  </si>
  <si>
    <t>rohož ochranná PP/PES vegetačních střech 600g/m2 tl 4mm</t>
  </si>
  <si>
    <t>659212082</t>
  </si>
  <si>
    <t>157</t>
  </si>
  <si>
    <t>998712102</t>
  </si>
  <si>
    <t>Přesun hmot tonážní tonážní pro krytiny povlakové v objektech v do 12 m</t>
  </si>
  <si>
    <t>-29141925</t>
  </si>
  <si>
    <t>713</t>
  </si>
  <si>
    <t>Izolace tepelné</t>
  </si>
  <si>
    <t>158</t>
  </si>
  <si>
    <t>713111124</t>
  </si>
  <si>
    <t>Montáž izolace tepelné spodem stropů nastřelením rohoží, pásů, dílců, desek</t>
  </si>
  <si>
    <t>812207326</t>
  </si>
  <si>
    <t>"sklad" 19,6*2</t>
  </si>
  <si>
    <t>159</t>
  </si>
  <si>
    <t>63152102</t>
  </si>
  <si>
    <t>pás tepelně izolační univerzální λ=0,033-0,033-0,035 tl 140mm</t>
  </si>
  <si>
    <t>-1891513736</t>
  </si>
  <si>
    <t>19,6*1,1</t>
  </si>
  <si>
    <t>21,56*1,02 'Přepočtené koeficientem množství</t>
  </si>
  <si>
    <t>160</t>
  </si>
  <si>
    <t>63152104</t>
  </si>
  <si>
    <t>pás tepelně izolační univerzální λ=0,033-0,033-0,035 tl 160mm</t>
  </si>
  <si>
    <t>113968094</t>
  </si>
  <si>
    <t>161</t>
  </si>
  <si>
    <t>713111126</t>
  </si>
  <si>
    <t>Montáž izolace tepelné spodem stropů lepením bodově rohoží, pásů, dílců, desek</t>
  </si>
  <si>
    <t>1620390829</t>
  </si>
  <si>
    <t>162</t>
  </si>
  <si>
    <t>28375924</t>
  </si>
  <si>
    <t>deska EPS 200 pro trvalé zatížení v tlaku (max. 3600 kg/m2) tl 80mm</t>
  </si>
  <si>
    <t>-145692913</t>
  </si>
  <si>
    <t>3,96*1,02 'Přepočtené koeficientem množství</t>
  </si>
  <si>
    <t>163</t>
  </si>
  <si>
    <t>28375963</t>
  </si>
  <si>
    <t>deska EPS 200 pro trvalé zatížení v tlaku (max. 3600 kg/m2) tl 200mm</t>
  </si>
  <si>
    <t>1183252768</t>
  </si>
  <si>
    <t>164</t>
  </si>
  <si>
    <t>713111136</t>
  </si>
  <si>
    <t>Montáž izolace tepelné stropů volně kladenými rohožemi, pásy, dílci, deskami mezi trámy</t>
  </si>
  <si>
    <t>-1064552811</t>
  </si>
  <si>
    <t>"dvě vrstvy" (ST01+ST02+ST03)*2</t>
  </si>
  <si>
    <t>165</t>
  </si>
  <si>
    <t>63148107</t>
  </si>
  <si>
    <t>deska tepelně izolační minerální univerzální λ=0,038-0,039 tl 160mm</t>
  </si>
  <si>
    <t>907556656</t>
  </si>
  <si>
    <t>273,035906788151*1,05 'Přepočtené koeficientem množství</t>
  </si>
  <si>
    <t>166</t>
  </si>
  <si>
    <t>283R01</t>
  </si>
  <si>
    <t>deska izolační s oboustranným rounem s rastrem PIR 1250 x 625 x 180mm</t>
  </si>
  <si>
    <t>-381716456</t>
  </si>
  <si>
    <t>167</t>
  </si>
  <si>
    <t>63148106</t>
  </si>
  <si>
    <t>deska tepelně izolační minerální univerzální λ=0,038-0,039 tl 140mm</t>
  </si>
  <si>
    <t>-692038345</t>
  </si>
  <si>
    <t>168</t>
  </si>
  <si>
    <t>713122125</t>
  </si>
  <si>
    <t>Nosný rošt z EPS trámců pro pochozí půdy tl 300 mm</t>
  </si>
  <si>
    <t>-491995441</t>
  </si>
  <si>
    <t>169</t>
  </si>
  <si>
    <t>713122141</t>
  </si>
  <si>
    <t>Dřevěná prka lepená na rošt z EPS trámců</t>
  </si>
  <si>
    <t>428885195</t>
  </si>
  <si>
    <t>170</t>
  </si>
  <si>
    <t>713122151</t>
  </si>
  <si>
    <t>Příplatek k ceně za zbroušení roštu z EPS trámců k vyrovnání nerovnosti povrchu</t>
  </si>
  <si>
    <t>640379334</t>
  </si>
  <si>
    <t>8,79+3,1+2,75+2,99</t>
  </si>
  <si>
    <t>171</t>
  </si>
  <si>
    <t>713141335</t>
  </si>
  <si>
    <t>Montáž izolace tepelné střech plochých lepené za studena bodově, spádová vrstva</t>
  </si>
  <si>
    <t>2057742378</t>
  </si>
  <si>
    <t>172</t>
  </si>
  <si>
    <t>28376R01</t>
  </si>
  <si>
    <t>klín izolační z pěnového polystyrenu EPS 150 spádový</t>
  </si>
  <si>
    <t>1740497247</t>
  </si>
  <si>
    <t>173</t>
  </si>
  <si>
    <t>713191132</t>
  </si>
  <si>
    <t>Montáž izolace tepelné podlah, stropů vrchem nebo střech překrytí separační fólií z PE</t>
  </si>
  <si>
    <t>-2137140401</t>
  </si>
  <si>
    <t>174</t>
  </si>
  <si>
    <t>28323001</t>
  </si>
  <si>
    <t>rohož separační drenážní kontaktně kapilární PE tl 4mm dl 10m</t>
  </si>
  <si>
    <t>1094833001</t>
  </si>
  <si>
    <t>36,63*1,1 'Přepočtené koeficientem množství</t>
  </si>
  <si>
    <t>175</t>
  </si>
  <si>
    <t>713191133</t>
  </si>
  <si>
    <t>Montáž izolace tepelné podlah, stropů vrchem nebo střech překrytí fólií s přelepeným spojem</t>
  </si>
  <si>
    <t>656271687</t>
  </si>
  <si>
    <t>ST01+ST03</t>
  </si>
  <si>
    <t>176</t>
  </si>
  <si>
    <t>28329034</t>
  </si>
  <si>
    <t>fólie kontaktní (pouze na TI) difuzně propustná pro doplňkovou hydroizolační vrstvu, třívrstvá mikroporézní PP 115-121g/m2 s integrovanou samolepící páskou</t>
  </si>
  <si>
    <t>-304909155</t>
  </si>
  <si>
    <t>260,823898369967*1,1 'Přepočtené koeficientem množství</t>
  </si>
  <si>
    <t>177</t>
  </si>
  <si>
    <t>713191R01</t>
  </si>
  <si>
    <t>Příplatek za ztížené podmínky podkládky izolace</t>
  </si>
  <si>
    <t>-614732115</t>
  </si>
  <si>
    <t>178</t>
  </si>
  <si>
    <t>998713102</t>
  </si>
  <si>
    <t>Přesun hmot tonážní pro izolace tepelné v objektech v do 12 m</t>
  </si>
  <si>
    <t>-267263795</t>
  </si>
  <si>
    <t>762</t>
  </si>
  <si>
    <t>Konstrukce tesařské</t>
  </si>
  <si>
    <t>179</t>
  </si>
  <si>
    <t>762421017</t>
  </si>
  <si>
    <t>Obložení stropu z desek OSB tl 25 mm na sraz šroubovaných</t>
  </si>
  <si>
    <t>924253961</t>
  </si>
  <si>
    <t>180</t>
  </si>
  <si>
    <t>762511284</t>
  </si>
  <si>
    <t>Podlahové kce podkladové dvouvrstvé z desek OSB tl 2x15 mm broušených na pero a drážku lepených</t>
  </si>
  <si>
    <t>-2135907542</t>
  </si>
  <si>
    <t>181</t>
  </si>
  <si>
    <t>998762102</t>
  </si>
  <si>
    <t>Přesun hmot tonážní pro kce tesařské v objektech v do 12 m</t>
  </si>
  <si>
    <t>-400272384</t>
  </si>
  <si>
    <t>763</t>
  </si>
  <si>
    <t>Konstrukce suché výstavby</t>
  </si>
  <si>
    <t>182</t>
  </si>
  <si>
    <t>763131511</t>
  </si>
  <si>
    <t>SDK podhled deska 1xA 12,5 bez TI jednovrstvá spodní kce profil CD+UD</t>
  </si>
  <si>
    <t>919878455</t>
  </si>
  <si>
    <t>"skladba ST04" 17,98+18,04+5,37*2</t>
  </si>
  <si>
    <t>183</t>
  </si>
  <si>
    <t>763131751</t>
  </si>
  <si>
    <t>Montáž parotěsné zábrany do SDK podhledu</t>
  </si>
  <si>
    <t>-1678179346</t>
  </si>
  <si>
    <t>184</t>
  </si>
  <si>
    <t>28329028</t>
  </si>
  <si>
    <t>fólie PE vyztužená Al vrstvou pro parotěsnou vrstvu 150 g/m2 s integrovanou lepící páskou</t>
  </si>
  <si>
    <t>-2064814310</t>
  </si>
  <si>
    <t>ST04*1,1</t>
  </si>
  <si>
    <t>51,436*1,1 'Přepočtené koeficientem množství</t>
  </si>
  <si>
    <t>763131752</t>
  </si>
  <si>
    <t>Montáž jedné vrstvy tepelné izolace do SDK podhledu</t>
  </si>
  <si>
    <t>1649834966</t>
  </si>
  <si>
    <t>186</t>
  </si>
  <si>
    <t>63150792</t>
  </si>
  <si>
    <t>pás tepelně izolační pro všechny druhy nezatížených izolací λ=0,038-0,039 tl 180mm</t>
  </si>
  <si>
    <t>143148012</t>
  </si>
  <si>
    <t>51,436*1,02 'Přepočtené koeficientem množství</t>
  </si>
  <si>
    <t>187</t>
  </si>
  <si>
    <t>763131772</t>
  </si>
  <si>
    <t>Příplatek k SDK podhledu za rovinnost kvality Q4</t>
  </si>
  <si>
    <t>-724641391</t>
  </si>
  <si>
    <t>188</t>
  </si>
  <si>
    <t>763331205</t>
  </si>
  <si>
    <t>Cementovláknitý podhled desky 2x12,5 dvouvrstvá spodní kce profil CD+UD bez TI</t>
  </si>
  <si>
    <t>-1990767011</t>
  </si>
  <si>
    <t>"sklad" 19,6</t>
  </si>
  <si>
    <t>189</t>
  </si>
  <si>
    <t>998763302</t>
  </si>
  <si>
    <t>Přesun hmot tonážní pro sádrokartonové konstrukce v objektech v do 12 m</t>
  </si>
  <si>
    <t>852352695</t>
  </si>
  <si>
    <t>764</t>
  </si>
  <si>
    <t>Konstrukce klempířské</t>
  </si>
  <si>
    <t>190</t>
  </si>
  <si>
    <t>764002841</t>
  </si>
  <si>
    <t>Demontáž oplechování horních ploch zdí a nadezdívek do suti</t>
  </si>
  <si>
    <t>301697197</t>
  </si>
  <si>
    <t>"2.NP - balkon" 24</t>
  </si>
  <si>
    <t>191</t>
  </si>
  <si>
    <t>764002851</t>
  </si>
  <si>
    <t>Demontáž oplechování parapetů do suti</t>
  </si>
  <si>
    <t>1416973017</t>
  </si>
  <si>
    <t>6,138+26,675+7,678+15,774+5</t>
  </si>
  <si>
    <t>192</t>
  </si>
  <si>
    <t>764002861</t>
  </si>
  <si>
    <t>Demontáž oplechování říms a ozdobných prvků do suti</t>
  </si>
  <si>
    <t>-7674827</t>
  </si>
  <si>
    <t>193</t>
  </si>
  <si>
    <t>764004861</t>
  </si>
  <si>
    <t>Demontáž svodu do suti</t>
  </si>
  <si>
    <t>1360015677</t>
  </si>
  <si>
    <t>194</t>
  </si>
  <si>
    <t>764111641</t>
  </si>
  <si>
    <t>Krytina střechy rovné drážkováním ze svitků z Pz plechu s povrchovou úpravou do rš 670 mm sklonu do 30°</t>
  </si>
  <si>
    <t>-2001082517</t>
  </si>
  <si>
    <t>"K20 - včetně kotvení, lišt, okap. plechu" 7,2*0,6*1,15</t>
  </si>
  <si>
    <t>195</t>
  </si>
  <si>
    <t>764212666</t>
  </si>
  <si>
    <t>Oplechování rovné okapové hrany z Pz s povrchovou úpravou rš 500 mm</t>
  </si>
  <si>
    <t>1028875535</t>
  </si>
  <si>
    <t>"K18 - včetně kotvení" 24</t>
  </si>
  <si>
    <t>196</t>
  </si>
  <si>
    <t>764216604</t>
  </si>
  <si>
    <t>Oplechování rovných parapetů mechanicky kotvené z Pz s povrchovou úpravou rš 380 mm</t>
  </si>
  <si>
    <t>-2101642046</t>
  </si>
  <si>
    <t>"K05" 0,8*2</t>
  </si>
  <si>
    <t>197</t>
  </si>
  <si>
    <t>764216R01</t>
  </si>
  <si>
    <t>Oplechování rovných parapetů mechanicky kotvené z Pz s povrchovou úpravou rš 440 mm</t>
  </si>
  <si>
    <t>244647831</t>
  </si>
  <si>
    <t>"K01" 1,15*7</t>
  </si>
  <si>
    <t>"K02" 1,82*4</t>
  </si>
  <si>
    <t>"K03"0,72*3</t>
  </si>
  <si>
    <t>"K09"0,5*3</t>
  </si>
  <si>
    <t>"K10"1,64*1</t>
  </si>
  <si>
    <t>"k04"3*1,86</t>
  </si>
  <si>
    <t>198</t>
  </si>
  <si>
    <t>764216605</t>
  </si>
  <si>
    <t>Oplechování rovných parapetů mechanicky kotvené z Pz s povrchovou úpravou rš 400 mm</t>
  </si>
  <si>
    <t>-1203206767</t>
  </si>
  <si>
    <t>"k11" 1,6*2"</t>
  </si>
  <si>
    <t>199</t>
  </si>
  <si>
    <t>764216606</t>
  </si>
  <si>
    <t>Oplechování rovných parapetů mechanicky kotvené z Pz s povrchovou úpravou rš 500 mm</t>
  </si>
  <si>
    <t>-809877442</t>
  </si>
  <si>
    <t>"K06" 1,82*5</t>
  </si>
  <si>
    <t>"K07" 0,6*4</t>
  </si>
  <si>
    <t>"K08" 0,62*2</t>
  </si>
  <si>
    <t>200</t>
  </si>
  <si>
    <t>764311614</t>
  </si>
  <si>
    <t>Lemování rovných zdí střech s krytinou skládanou z Pz s povrchovou úpravou rš 350 mm</t>
  </si>
  <si>
    <t>575809008</t>
  </si>
  <si>
    <t>"K19" 15</t>
  </si>
  <si>
    <t>201</t>
  </si>
  <si>
    <t>764518623</t>
  </si>
  <si>
    <t>Svody kruhové včetně objímek, kolen, odskoků z Pz s povrchovou úpravou průměru 120 mm</t>
  </si>
  <si>
    <t>667008793</t>
  </si>
  <si>
    <t>"K12 - včetně kotvění a dopojení na stávající žlab" 61</t>
  </si>
  <si>
    <t>202</t>
  </si>
  <si>
    <t>764518R01</t>
  </si>
  <si>
    <t>Zástrčný systémový žlab - lakovaný hliník</t>
  </si>
  <si>
    <t>-1673232181</t>
  </si>
  <si>
    <t>"K13 - kompletní sestava žlabu, dle výpisu PD" 7,3</t>
  </si>
  <si>
    <t>203</t>
  </si>
  <si>
    <t>764518R02</t>
  </si>
  <si>
    <t>1474221470</t>
  </si>
  <si>
    <t>"K14 - kompletní sestava žlabu, dle výpisu PD" 21,8</t>
  </si>
  <si>
    <t>204</t>
  </si>
  <si>
    <t>764528421</t>
  </si>
  <si>
    <t>Svody kruhové včetně objímek, kolen, odskoků z Al plechu průměru 80 mm</t>
  </si>
  <si>
    <t>-759437376</t>
  </si>
  <si>
    <t>"K15" 5</t>
  </si>
  <si>
    <t>205</t>
  </si>
  <si>
    <t>764528R01</t>
  </si>
  <si>
    <t>Ukončovací profil pro balkony a terasy  - keramická dlažba</t>
  </si>
  <si>
    <t>1084667961</t>
  </si>
  <si>
    <t>"K16" 21,8</t>
  </si>
  <si>
    <t>206</t>
  </si>
  <si>
    <t>764528R02</t>
  </si>
  <si>
    <t>Ukončovací profil pro balkony a terasy  - spádový potěr</t>
  </si>
  <si>
    <t>-501552707</t>
  </si>
  <si>
    <t>"K17" 21,8</t>
  </si>
  <si>
    <t>207</t>
  </si>
  <si>
    <t>998764102</t>
  </si>
  <si>
    <t>Přesun hmot tonážní pro konstrukce klempířské v objektech v do 12 m</t>
  </si>
  <si>
    <t>1678998662</t>
  </si>
  <si>
    <t>766</t>
  </si>
  <si>
    <t>Konstrukce truhlářské</t>
  </si>
  <si>
    <t>208</t>
  </si>
  <si>
    <t>766441R01</t>
  </si>
  <si>
    <t xml:space="preserve">Demontáž parapetních desek dřevěných nebo plastových </t>
  </si>
  <si>
    <t>-775701814</t>
  </si>
  <si>
    <t>209</t>
  </si>
  <si>
    <t>766622R01</t>
  </si>
  <si>
    <t>Montáž plastových oken otvíravých do zdiva</t>
  </si>
  <si>
    <t>504664202</t>
  </si>
  <si>
    <t>"O04" 1,15*1,86*7</t>
  </si>
  <si>
    <t>"O05" 1,82*1,85*4</t>
  </si>
  <si>
    <t>"O06" 0,72*1,65*3</t>
  </si>
  <si>
    <t>"O07" 1,86*1,13*1</t>
  </si>
  <si>
    <t>"O08" 0,8*1,43*2</t>
  </si>
  <si>
    <t>"O09" 1,82*1,55*5</t>
  </si>
  <si>
    <t>"O10" 1,82*2,2*2</t>
  </si>
  <si>
    <t>"O11" 0,5*1,2*3</t>
  </si>
  <si>
    <t>"O12" 1,86*1,8*2</t>
  </si>
  <si>
    <t>"O13" 1,64*1,55*1</t>
  </si>
  <si>
    <t>"O14" 1,54*0,68*2</t>
  </si>
  <si>
    <t>210</t>
  </si>
  <si>
    <t>611O04</t>
  </si>
  <si>
    <t>O04 - okno plastové otevíravé/sklopné trojsklo, 1150x1860 mm, specifikace dle PD</t>
  </si>
  <si>
    <t>-561252720</t>
  </si>
  <si>
    <t>211</t>
  </si>
  <si>
    <t>611O05</t>
  </si>
  <si>
    <t>O05 - okno plastové otevíravé/sklopné trojsklo, 1820x1850 mm, specifikace dle PD</t>
  </si>
  <si>
    <t>146326007</t>
  </si>
  <si>
    <t>212</t>
  </si>
  <si>
    <t>611O06</t>
  </si>
  <si>
    <t>O06 - okno plastové otevíravé/sklopné trojsklo, 720x1650 mm, specifikace dle PD</t>
  </si>
  <si>
    <t>-1719308148</t>
  </si>
  <si>
    <t>213</t>
  </si>
  <si>
    <t>611O07</t>
  </si>
  <si>
    <t>O07 - okno plastové otevíravé/sklopné trojsklo, 1860x1130 mm, specifikace dle PD</t>
  </si>
  <si>
    <t>786066376</t>
  </si>
  <si>
    <t>214</t>
  </si>
  <si>
    <t>611O08</t>
  </si>
  <si>
    <t>O08 - okno plastové otevíravé/sklopné trojsklo, 800x1430 mm, specifikace dle PD</t>
  </si>
  <si>
    <t>-776006895</t>
  </si>
  <si>
    <t>215</t>
  </si>
  <si>
    <t>611O09</t>
  </si>
  <si>
    <t>O09 - okno plastové otevíravé/sklopné trojsklo, 1820x1550 mm, specifikace dle PD</t>
  </si>
  <si>
    <t>1809513213</t>
  </si>
  <si>
    <t>216</t>
  </si>
  <si>
    <t>611O10</t>
  </si>
  <si>
    <t>O10 - okno plastové otevíravé/sklopné trojsklo, 1820x2200 mm, specifikace dle PD</t>
  </si>
  <si>
    <t>-215450063</t>
  </si>
  <si>
    <t>217</t>
  </si>
  <si>
    <t>611O11</t>
  </si>
  <si>
    <t>O11 - okno plastové otevíravé/sklopné trojsklo, 500x1200 mm, specifikace dle PD</t>
  </si>
  <si>
    <t>-1633167941</t>
  </si>
  <si>
    <t>218</t>
  </si>
  <si>
    <t>611O12</t>
  </si>
  <si>
    <t>O12 - okno plastové otevíravé/sklopné trojsklo, 1860x1800 mm, specifikace dle PD</t>
  </si>
  <si>
    <t>1949070317</t>
  </si>
  <si>
    <t>219</t>
  </si>
  <si>
    <t>611O13</t>
  </si>
  <si>
    <t>O13 - okno plastové otevíravé/sklopné trojsklo, 1640x1550 mm, specifikace dle PD</t>
  </si>
  <si>
    <t>-449432677</t>
  </si>
  <si>
    <t>220</t>
  </si>
  <si>
    <t>611O14</t>
  </si>
  <si>
    <t>O14 - okno plastové otevíravé/sklopné trojsklo, 1540x680 mm, specifikace dle PD</t>
  </si>
  <si>
    <t>-1495945861</t>
  </si>
  <si>
    <t>221</t>
  </si>
  <si>
    <t>766660171</t>
  </si>
  <si>
    <t>Montáž dveřních křídel otvíravých jednokřídlových š do 0,8 m do obložkové zárubně</t>
  </si>
  <si>
    <t>-62231068</t>
  </si>
  <si>
    <t>"dveře D01" 1</t>
  </si>
  <si>
    <t>222</t>
  </si>
  <si>
    <t>61160R01</t>
  </si>
  <si>
    <t>D01 dveře dřevěné vnitřní hladké plné 1křídlé standardní provedení 800x1970mm, včetně kování, specifikace dle PD</t>
  </si>
  <si>
    <t>1969318970</t>
  </si>
  <si>
    <t>223</t>
  </si>
  <si>
    <t>766682111</t>
  </si>
  <si>
    <t>Montáž zárubní obložkových pro dveře jednokřídlové tl stěny do 170 mm</t>
  </si>
  <si>
    <t>365987502</t>
  </si>
  <si>
    <t>224</t>
  </si>
  <si>
    <t>61182258</t>
  </si>
  <si>
    <t>zárubeň obložková pro dveře 1křídlé 600,700,800,900x1970mm tl 60-170mm dub,buk</t>
  </si>
  <si>
    <t>-1193619841</t>
  </si>
  <si>
    <t>225</t>
  </si>
  <si>
    <t>766691911</t>
  </si>
  <si>
    <t>Vyvěšení nebo zavěšení dřevěných křídel oken pl do 1,5 m2</t>
  </si>
  <si>
    <t>-1059371330</t>
  </si>
  <si>
    <t>226</t>
  </si>
  <si>
    <t>766691914</t>
  </si>
  <si>
    <t>Vyvěšení nebo zavěšení dřevěných křídel dveří pl do 2 m2</t>
  </si>
  <si>
    <t>-1865243679</t>
  </si>
  <si>
    <t>227</t>
  </si>
  <si>
    <t>766694111</t>
  </si>
  <si>
    <t>Montáž parapetních desek dřevěných nebo plastových šířky do 30 cm délky do 1,0 m</t>
  </si>
  <si>
    <t>49718773</t>
  </si>
  <si>
    <t>"T07" 2</t>
  </si>
  <si>
    <t>"T06"4</t>
  </si>
  <si>
    <t>228</t>
  </si>
  <si>
    <t>766694112</t>
  </si>
  <si>
    <t>Montáž parapetních desek dřevěných nebo plastových šířky do 30 cm délky do 1,6 m</t>
  </si>
  <si>
    <t>1702874976</t>
  </si>
  <si>
    <t>"T01" 7</t>
  </si>
  <si>
    <t>229</t>
  </si>
  <si>
    <t>766694113</t>
  </si>
  <si>
    <t>Montáž parapetních desek dřevěných nebo plastových šířky do 30 cm délky do 2,6 m</t>
  </si>
  <si>
    <t>-1077533100</t>
  </si>
  <si>
    <t>"T08" 3</t>
  </si>
  <si>
    <t>"T05"1</t>
  </si>
  <si>
    <t>"T02" 8</t>
  </si>
  <si>
    <t>230</t>
  </si>
  <si>
    <t>60794102</t>
  </si>
  <si>
    <t>deska parapetní dřevotřísková vnitřní 250x1000mm</t>
  </si>
  <si>
    <t>1870748073</t>
  </si>
  <si>
    <t>1,86*3</t>
  </si>
  <si>
    <t>5,58*1,1 'Přepočtené koeficientem množství</t>
  </si>
  <si>
    <t>231</t>
  </si>
  <si>
    <t>60794101</t>
  </si>
  <si>
    <t>deska parapetní dřevotřísková vnitřní 220x1000mm</t>
  </si>
  <si>
    <t>196615847</t>
  </si>
  <si>
    <t>1,15*7+1,82*8+1,64*1</t>
  </si>
  <si>
    <t>24,25*1,1 'Přepočtené koeficientem množství</t>
  </si>
  <si>
    <t>232</t>
  </si>
  <si>
    <t>60794103</t>
  </si>
  <si>
    <t>deska parapetní dřevotřísková vnitřní 300x1000mm</t>
  </si>
  <si>
    <t>706529873</t>
  </si>
  <si>
    <t>1,86*3+0,7*2</t>
  </si>
  <si>
    <t>6,98*1,1 'Přepočtené koeficientem množství</t>
  </si>
  <si>
    <t>233</t>
  </si>
  <si>
    <t>766694121</t>
  </si>
  <si>
    <t>Montáž parapetních desek dřevěných nebo plastových šířky přes 30 cm délky do 1,0 m</t>
  </si>
  <si>
    <t>-1757471602</t>
  </si>
  <si>
    <t>"T04" 2</t>
  </si>
  <si>
    <t>234</t>
  </si>
  <si>
    <t>766694123</t>
  </si>
  <si>
    <t>Montáž parapetních dřevěných nebo plastových šířky přes 30 cm délky do 2,6 m</t>
  </si>
  <si>
    <t>1666385672</t>
  </si>
  <si>
    <t>"T03" 1</t>
  </si>
  <si>
    <t>235</t>
  </si>
  <si>
    <t>60794104</t>
  </si>
  <si>
    <t>deska parapetní dřevotřísková vnitřní 320x1000mm</t>
  </si>
  <si>
    <t>-549071242</t>
  </si>
  <si>
    <t>1,82*7+0,8*2</t>
  </si>
  <si>
    <t>14,34*1,1 'Přepočtené koeficientem množství</t>
  </si>
  <si>
    <t>236</t>
  </si>
  <si>
    <t>61144019</t>
  </si>
  <si>
    <t>koncovka k parapetu plastovému vnitřnímu 1 pár</t>
  </si>
  <si>
    <t>sada</t>
  </si>
  <si>
    <t>232948259</t>
  </si>
  <si>
    <t>237</t>
  </si>
  <si>
    <t>998766102</t>
  </si>
  <si>
    <t>Přesun hmot tonážní pro konstrukce truhlářské v objektech v do 12 m</t>
  </si>
  <si>
    <t>-610335232</t>
  </si>
  <si>
    <t>767</t>
  </si>
  <si>
    <t>Konstrukce zámečnické</t>
  </si>
  <si>
    <t>238</t>
  </si>
  <si>
    <t>767161814</t>
  </si>
  <si>
    <t>Demontáž zábradlí rovného nerozebíratelného hmotnosti 1m zábradlí přes 20 kg</t>
  </si>
  <si>
    <t>1925476513</t>
  </si>
  <si>
    <t>"zábradlí 2.NP" 1,7*2+18</t>
  </si>
  <si>
    <t>239</t>
  </si>
  <si>
    <t>767161R01</t>
  </si>
  <si>
    <t>D+M Zábradlí balkónu, včetně kotvení a povrchové úpravy</t>
  </si>
  <si>
    <t>1948631462</t>
  </si>
  <si>
    <t>"Z04 - dle specifikace PD" 1</t>
  </si>
  <si>
    <t>240</t>
  </si>
  <si>
    <t>767620R01</t>
  </si>
  <si>
    <t>O01 D+M hliníkové dveře vchodové, dvoukřídlé, 1650x2860, kompletní dodávka včetně kování, specifikace dle PD</t>
  </si>
  <si>
    <t>-362712307</t>
  </si>
  <si>
    <t>241</t>
  </si>
  <si>
    <t>767620R02</t>
  </si>
  <si>
    <t>O02 D+M hliníkové dveře, jednokřídlé, 1160x2200, kompletní dodávka včetně kování, specifikace dle PD</t>
  </si>
  <si>
    <t>1847049291</t>
  </si>
  <si>
    <t>242</t>
  </si>
  <si>
    <t>767620R03</t>
  </si>
  <si>
    <t>O03 D+M garážová zateplená vrata, dvoukřídlá s nadsvětlíkem, 2500x2400, kompletní dodávka včetně kování, specifikace dle PD</t>
  </si>
  <si>
    <t>-2000973971</t>
  </si>
  <si>
    <t>243</t>
  </si>
  <si>
    <t>767661811</t>
  </si>
  <si>
    <t>Demontáž mříží pevných nebo otevíravých</t>
  </si>
  <si>
    <t>150628360</t>
  </si>
  <si>
    <t>"1.NP" 1,82*1,85+0,72*1,65*3+1,86*1,13+1,82*1,85+1,83*1,86</t>
  </si>
  <si>
    <t>244</t>
  </si>
  <si>
    <t>767662R01</t>
  </si>
  <si>
    <t xml:space="preserve">D+M Bezpečnostní kovové mříže </t>
  </si>
  <si>
    <t>390116658</t>
  </si>
  <si>
    <t>"Z01, postup dle PD" 1,82*1,85*3</t>
  </si>
  <si>
    <t>"Z02, postup dle PD" 0,72*1,65*3</t>
  </si>
  <si>
    <t>"Z03, postup dle PD" 1,86*1,13*1</t>
  </si>
  <si>
    <t>245</t>
  </si>
  <si>
    <t>767691833</t>
  </si>
  <si>
    <t>Vyvěšení nebo zavěšení kovových křídel vrat přes 4 m2</t>
  </si>
  <si>
    <t>511521319</t>
  </si>
  <si>
    <t>"1.NP" 2</t>
  </si>
  <si>
    <t>246</t>
  </si>
  <si>
    <t>998767102</t>
  </si>
  <si>
    <t>Přesun hmot tonážní pro zámečnické konstrukce v objektech v do 12 m</t>
  </si>
  <si>
    <t>-177321785</t>
  </si>
  <si>
    <t>771</t>
  </si>
  <si>
    <t>Podlahy z dlaždic</t>
  </si>
  <si>
    <t>247</t>
  </si>
  <si>
    <t>771111011</t>
  </si>
  <si>
    <t>Vysátí podkladu před pokládkou dlažby</t>
  </si>
  <si>
    <t>-1930536824</t>
  </si>
  <si>
    <t>248</t>
  </si>
  <si>
    <t>771121011</t>
  </si>
  <si>
    <t>Nátěr penetrační na podlahu</t>
  </si>
  <si>
    <t>1375760787</t>
  </si>
  <si>
    <t>249</t>
  </si>
  <si>
    <t>771574262</t>
  </si>
  <si>
    <t>Montáž podlah keramických velkoformát pro mechanické zatížení protiskluzných lepených flexibilním lepidlem do 6 ks/ m2</t>
  </si>
  <si>
    <t>-1749041528</t>
  </si>
  <si>
    <t>"ST05 - včetně mrazuvzdovného hydraulicky tuhnoucího lepidla" ST05</t>
  </si>
  <si>
    <t>250</t>
  </si>
  <si>
    <t>59761420</t>
  </si>
  <si>
    <t>dlažba velkoformátová keramická slinutá protiskluzná do interiéru i exteriéru pro vysoké mechanické namáhání přes 4 do 6 ks/m2</t>
  </si>
  <si>
    <t>-275359915</t>
  </si>
  <si>
    <t>36,63*1,15 'Přepočtené koeficientem množství</t>
  </si>
  <si>
    <t>251</t>
  </si>
  <si>
    <t>771577114</t>
  </si>
  <si>
    <t>Příplatek k montáž podlah keramických za spárování tmelem dvousložkovým</t>
  </si>
  <si>
    <t>-1316809419</t>
  </si>
  <si>
    <t>252</t>
  </si>
  <si>
    <t>771R01</t>
  </si>
  <si>
    <t>Příplatek za provedení detailů - zábradlí, žlab, lemování</t>
  </si>
  <si>
    <t>-1604480626</t>
  </si>
  <si>
    <t>253</t>
  </si>
  <si>
    <t>998771102</t>
  </si>
  <si>
    <t>Přesun hmot tonážní pro podlahy z dlaždic v objektech v do 12 m</t>
  </si>
  <si>
    <t>-1896760788</t>
  </si>
  <si>
    <t>781</t>
  </si>
  <si>
    <t>Dokončovací práce - obklady</t>
  </si>
  <si>
    <t>254</t>
  </si>
  <si>
    <t>781111011</t>
  </si>
  <si>
    <t>Ometení (oprášení) stěny při přípravě podkladu</t>
  </si>
  <si>
    <t>913580921</t>
  </si>
  <si>
    <t>255</t>
  </si>
  <si>
    <t>781121011</t>
  </si>
  <si>
    <t>Nátěr penetrační na stěnu</t>
  </si>
  <si>
    <t>1807141667</t>
  </si>
  <si>
    <t>256</t>
  </si>
  <si>
    <t>781161021</t>
  </si>
  <si>
    <t>Montáž profilu ukončujícího pro plynulý přechod (dlažby s kobercem apod.)</t>
  </si>
  <si>
    <t>188581588</t>
  </si>
  <si>
    <t>0,72*3+1,65*2*3+0,5*3+1,2*2*3</t>
  </si>
  <si>
    <t>257</t>
  </si>
  <si>
    <t>59051478</t>
  </si>
  <si>
    <t>lišta profil ochranný rohový PVC</t>
  </si>
  <si>
    <t>643824128</t>
  </si>
  <si>
    <t>20,76*1,1</t>
  </si>
  <si>
    <t>22,836*1,1 'Přepočtené koeficientem množství</t>
  </si>
  <si>
    <t>258</t>
  </si>
  <si>
    <t>781571141</t>
  </si>
  <si>
    <t>Montáž obkladů ostění šířky přes 200 do 400 mm lepenými flexibilním lepidlem</t>
  </si>
  <si>
    <t>660151693</t>
  </si>
  <si>
    <t>259</t>
  </si>
  <si>
    <t>59761R01</t>
  </si>
  <si>
    <t>Doplnění odkladu na ostění a parapet po vyboureném okně, dle stávajícího obkladu</t>
  </si>
  <si>
    <t>553861281</t>
  </si>
  <si>
    <t>20,76*1,3</t>
  </si>
  <si>
    <t>26,988*1,1 'Přepočtené koeficientem množství</t>
  </si>
  <si>
    <t>260</t>
  </si>
  <si>
    <t>998781102</t>
  </si>
  <si>
    <t>Přesun hmot tonážní pro obklady keramické v objektech v do 12 m</t>
  </si>
  <si>
    <t>1183477321</t>
  </si>
  <si>
    <t>784</t>
  </si>
  <si>
    <t>Dokončovací práce - malby a tapety</t>
  </si>
  <si>
    <t>261</t>
  </si>
  <si>
    <t>784111001</t>
  </si>
  <si>
    <t>Oprášení (ometení ) podkladu v místnostech výšky do 3,80 m</t>
  </si>
  <si>
    <t>540229334</t>
  </si>
  <si>
    <t>262</t>
  </si>
  <si>
    <t>784221101</t>
  </si>
  <si>
    <t>Dvojnásobné bílé malby ze směsí za sucha dobře otěruvzdorných v místnostech do 3,80 m</t>
  </si>
  <si>
    <t>-1453903836</t>
  </si>
  <si>
    <t>ST1+ST2+ST3+ST04+19,6+30+1,6+SV02+SV01</t>
  </si>
  <si>
    <t>263</t>
  </si>
  <si>
    <t>784221133</t>
  </si>
  <si>
    <t>Příplatek k cenám 2x maleb za sucha otěruvzdorných za provádění styku 2 barev</t>
  </si>
  <si>
    <t>1474109773</t>
  </si>
  <si>
    <t>264</t>
  </si>
  <si>
    <t>784221141</t>
  </si>
  <si>
    <t>Příplatek k cenám 2x maleb za sucha otěruvzdorných za barevnou malbu tónovanou tónovacími přípravky</t>
  </si>
  <si>
    <t>-1806121710</t>
  </si>
  <si>
    <t>265</t>
  </si>
  <si>
    <t>784221155</t>
  </si>
  <si>
    <t>Příplatek k cenám 2x maleb za sucha otěruvzdorných za barevnou malbu v odstínu sytém</t>
  </si>
  <si>
    <t>-67213244</t>
  </si>
  <si>
    <t>787</t>
  </si>
  <si>
    <t>Dokončovací práce - zasklívání</t>
  </si>
  <si>
    <t>266</t>
  </si>
  <si>
    <t>787600802</t>
  </si>
  <si>
    <t>Vysklívání oken a dveří plochy do 3 m2 skla plochého</t>
  </si>
  <si>
    <t>-10157265</t>
  </si>
  <si>
    <t>84,731</t>
  </si>
  <si>
    <t>SO 02 - Zařízení vzduchotechniky</t>
  </si>
  <si>
    <t xml:space="preserve">    9 - Ostatní konstrukce a práce-bourání</t>
  </si>
  <si>
    <t xml:space="preserve">    D1 - Zařízení č. 1 - Větrání učeben</t>
  </si>
  <si>
    <t xml:space="preserve">    751 - Vzduchotechnika - připravenost</t>
  </si>
  <si>
    <t>Ostatní konstrukce a práce-bourání</t>
  </si>
  <si>
    <t>9 R-01</t>
  </si>
  <si>
    <t>Provedení nových otvorů  pro nasávací a výdechové prvky VZT , otvor 2x průměr 280 mm</t>
  </si>
  <si>
    <t>-767861160</t>
  </si>
  <si>
    <t>D1</t>
  </si>
  <si>
    <t>Zařízení č. 1 - Větrání učeben</t>
  </si>
  <si>
    <t>R01</t>
  </si>
  <si>
    <t>Interiérová větrací jednotka</t>
  </si>
  <si>
    <t>ks</t>
  </si>
  <si>
    <t>-1896401820</t>
  </si>
  <si>
    <t>Složení: EC ventilátory, protiproudý výměník tepla, výsuvný filtr přiváděného vzduchu, by-pass přiváděného vzduchu, samotahové uzavírací klapky</t>
  </si>
  <si>
    <t>kulisové tlumiče hluku</t>
  </si>
  <si>
    <t xml:space="preserve">- bezotkovová vana kondenzátu je vyhřívána elektrickým článkem 200W s automatickým spínáním </t>
  </si>
  <si>
    <t>objemový průtok: 350m3/h</t>
  </si>
  <si>
    <t>dopravní tlak: 170Pa</t>
  </si>
  <si>
    <t>akustický tlak: LpA=42dB</t>
  </si>
  <si>
    <t>účinnost rekuperace: 80-85%</t>
  </si>
  <si>
    <t>třída filtrace: M5/M5</t>
  </si>
  <si>
    <t>příkon/napájení: 400W / 230V</t>
  </si>
  <si>
    <t>751 R01</t>
  </si>
  <si>
    <t xml:space="preserve">Montáž  interiérové větrací jednotky </t>
  </si>
  <si>
    <t>2034214973</t>
  </si>
  <si>
    <t>R02</t>
  </si>
  <si>
    <t>Obklad jednotky - provedení obkladu jednotky se určí při realizaci architektem , - lamino tloušťky 18mm</t>
  </si>
  <si>
    <t>soub.</t>
  </si>
  <si>
    <t>-1703145619</t>
  </si>
  <si>
    <t>751 R02</t>
  </si>
  <si>
    <t xml:space="preserve">Montáž obkladu jednotky </t>
  </si>
  <si>
    <t>soubor</t>
  </si>
  <si>
    <t>76632739</t>
  </si>
  <si>
    <t>R03</t>
  </si>
  <si>
    <t>MaR, - Kompletní dodávka  kabeláže, trasování, zaregulování, zaškolení obsluhy</t>
  </si>
  <si>
    <t>184354614</t>
  </si>
  <si>
    <t>751 R03</t>
  </si>
  <si>
    <t>Montáž MaR</t>
  </si>
  <si>
    <t>483792231</t>
  </si>
  <si>
    <t>R04</t>
  </si>
  <si>
    <t>Ovladač  dotykový  v barevném provedení - je určený pro nastavení zákl. větracích režimů a zobrazování  stavu větrací jednotky vč. indikace povrchových  stavů</t>
  </si>
  <si>
    <t>2051341685</t>
  </si>
  <si>
    <t>751 R04</t>
  </si>
  <si>
    <t xml:space="preserve">Montáž ovladače dotykového </t>
  </si>
  <si>
    <t>470239371</t>
  </si>
  <si>
    <t>R05</t>
  </si>
  <si>
    <t>Čidlo pro automatické spínání, - čidlo CO2 prostorové (0-10V) - NDIR</t>
  </si>
  <si>
    <t>1883512319</t>
  </si>
  <si>
    <t>" čidlo na měření CO2 pracuje na principu závislosti útlumu infračerveného záření na koncentraci CO2 ve vzduchu - tzv. NDIR" 5</t>
  </si>
  <si>
    <t>751 R05</t>
  </si>
  <si>
    <t xml:space="preserve">Montáž čidla pro automatické spínání </t>
  </si>
  <si>
    <t>-12016696</t>
  </si>
  <si>
    <t>R06</t>
  </si>
  <si>
    <t>Zákryt potrubního připojení, - stabilní stojící prvek pro zakrytí rozvodů na fasádu v délce 500mm, provedení: pozink. pro lamino obklad</t>
  </si>
  <si>
    <t>-1512548640</t>
  </si>
  <si>
    <t>751 R06</t>
  </si>
  <si>
    <t xml:space="preserve">Montáž zákrytu potrubního připojení </t>
  </si>
  <si>
    <t>236059985</t>
  </si>
  <si>
    <t>R07</t>
  </si>
  <si>
    <t>Obklad zákrytu - provedení obkladu zákrytu se určí při realizaci architektem  , - lamino tloušťky 18mm</t>
  </si>
  <si>
    <t>1846867728</t>
  </si>
  <si>
    <t>751 R07</t>
  </si>
  <si>
    <t xml:space="preserve">Montáž  obkladu zákrytu potrubního připojení </t>
  </si>
  <si>
    <t>-757381786</t>
  </si>
  <si>
    <t>R08</t>
  </si>
  <si>
    <t>Fasádní kombinované vyústky, - ve vertikálním provedení, mřížka obsahuje dva potrubní průchody, Rozměr (VxŠxH): 830x375x185 mm</t>
  </si>
  <si>
    <t>1519864937</t>
  </si>
  <si>
    <t>751 R08</t>
  </si>
  <si>
    <t>Montáž fasádní kombinované  vyústky</t>
  </si>
  <si>
    <t>-1804819984</t>
  </si>
  <si>
    <t>R09</t>
  </si>
  <si>
    <t>Textilní vyústka</t>
  </si>
  <si>
    <t>-1928057354</t>
  </si>
  <si>
    <t>- tvaru půlkruhového, jeden konec zaslepený, druhý konec zip, nástavec čtyřhranný</t>
  </si>
  <si>
    <t>Průtok: 680 m3/h</t>
  </si>
  <si>
    <t>Použitelný přetlak: 100Pa</t>
  </si>
  <si>
    <t>Přívodní teplota: 15-32°C</t>
  </si>
  <si>
    <t>Délka vyústky: 11000mm</t>
  </si>
  <si>
    <t>Průměr vyústky: 315mm</t>
  </si>
  <si>
    <t>751 R09</t>
  </si>
  <si>
    <t>Montáž textilní vyústky</t>
  </si>
  <si>
    <t>1561502487</t>
  </si>
  <si>
    <t>Rl10</t>
  </si>
  <si>
    <t>Tepelně a hlukově izolační hadice, Průměr: 315 mm</t>
  </si>
  <si>
    <t>bm</t>
  </si>
  <si>
    <t>723018346</t>
  </si>
  <si>
    <t>751 R10</t>
  </si>
  <si>
    <t xml:space="preserve">Montáž tepelně a hlukově izolační hadice </t>
  </si>
  <si>
    <t>155563456</t>
  </si>
  <si>
    <t>R11</t>
  </si>
  <si>
    <t>Potrubí kruhové, pozinkované + 30% tvarovek, Průměr: 315 mm</t>
  </si>
  <si>
    <t>-356014667</t>
  </si>
  <si>
    <t>751 R11</t>
  </si>
  <si>
    <t xml:space="preserve">Montáž  potrubí kruhové pozinkované </t>
  </si>
  <si>
    <t>-990849363</t>
  </si>
  <si>
    <t>R12</t>
  </si>
  <si>
    <t>Potrubí 4-hranné, pozinkované + 30% tvarovek., Do obvodu 1500 mm</t>
  </si>
  <si>
    <t>-1399471535</t>
  </si>
  <si>
    <t>751 R12</t>
  </si>
  <si>
    <t xml:space="preserve">Montáž  potrubí čtyřhranné  pozinkované </t>
  </si>
  <si>
    <t>-380872321</t>
  </si>
  <si>
    <t>R13</t>
  </si>
  <si>
    <t>Tepelná a hluková izolace, - minerální vata s AL folií, - montáž na VZT 4-hranné potrubí, Tloušťka izolace: 40mm</t>
  </si>
  <si>
    <t>-691547073</t>
  </si>
  <si>
    <t>751 R13</t>
  </si>
  <si>
    <t>Montáž  tepelné a hlukové izolace - minerální vata s Al folií</t>
  </si>
  <si>
    <t>1398173185</t>
  </si>
  <si>
    <t>R14</t>
  </si>
  <si>
    <t>Tepelná a hluková izolace, - minerální vata, - zateplení zákrytu potrubního připojení</t>
  </si>
  <si>
    <t>-328956820</t>
  </si>
  <si>
    <t>751 R14</t>
  </si>
  <si>
    <t xml:space="preserve">Montáž  tepelné a hlukové izolace - minerální vata </t>
  </si>
  <si>
    <t>-1971463625</t>
  </si>
  <si>
    <t>R15</t>
  </si>
  <si>
    <t>Dodávka - závěsový, montážní, spojovací a těsnící materiál</t>
  </si>
  <si>
    <t>565522951</t>
  </si>
  <si>
    <t xml:space="preserve">- Plechové potrubí bude uloženo na závěsy, hadice budou na potrubí připevněny plastovou šedou samolepící spojovací páskou, izolace budou </t>
  </si>
  <si>
    <t xml:space="preserve">stříbrnou AL samolepící páskou. Potrubí bude spojováno samořeznými šrouby. Použité hmoždinky budou natloukací do betonu. Nosný systém bude </t>
  </si>
  <si>
    <t>na hmoždinky vynesen pomocí závitových tyčí.</t>
  </si>
  <si>
    <t>751</t>
  </si>
  <si>
    <t>Vzduchotechnika - připravenost</t>
  </si>
  <si>
    <t>751  R27</t>
  </si>
  <si>
    <t xml:space="preserve">Kabel silový izolace PVC, CYKY-J 3x2,5 - pro jištění VZT jednotky </t>
  </si>
  <si>
    <t>676647906</t>
  </si>
  <si>
    <t>751 R28</t>
  </si>
  <si>
    <t xml:space="preserve">Kabel silový izolace PVC, CYKY-J 5x2,5, pro napojení VZT jednotky </t>
  </si>
  <si>
    <t>-976911294</t>
  </si>
  <si>
    <t>751 R29</t>
  </si>
  <si>
    <t>Stavební přípomoce pro VZT</t>
  </si>
  <si>
    <t>-1134612406</t>
  </si>
  <si>
    <t>751 R30</t>
  </si>
  <si>
    <t>Zprovoznění systému, revize, zaškolení obsluhy</t>
  </si>
  <si>
    <t>hod</t>
  </si>
  <si>
    <t>1638655648</t>
  </si>
  <si>
    <t>SO 03 - Vedlejší a ostatní rozpočtovací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</si>
  <si>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</si>
  <si>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</si>
  <si>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</si>
  <si>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</si>
  <si>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</si>
  <si>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VRN</t>
  </si>
  <si>
    <t>Vedlejší rozpočtové náklady</t>
  </si>
  <si>
    <t>VRN1</t>
  </si>
  <si>
    <t>Průzkumné, geodetické a projektové práce</t>
  </si>
  <si>
    <t>011002000</t>
  </si>
  <si>
    <t>Průzkumné práce</t>
  </si>
  <si>
    <t>1024</t>
  </si>
  <si>
    <t>2138110589</t>
  </si>
  <si>
    <t>012002000</t>
  </si>
  <si>
    <t>Geodetické práce</t>
  </si>
  <si>
    <t>-1038548760</t>
  </si>
  <si>
    <t>013254000</t>
  </si>
  <si>
    <t>Dokumentace skutečného provedení stavby - 6x tištěná verze a 1x CD</t>
  </si>
  <si>
    <t>-159609390</t>
  </si>
  <si>
    <t>VRN3</t>
  </si>
  <si>
    <t>Zařízení staveniště</t>
  </si>
  <si>
    <t>030001000</t>
  </si>
  <si>
    <t>-2075393754</t>
  </si>
  <si>
    <t>034103000</t>
  </si>
  <si>
    <t>Oplocení staveniště</t>
  </si>
  <si>
    <t>1836217530</t>
  </si>
  <si>
    <t>034303000</t>
  </si>
  <si>
    <t>Dopravní značení na staveništi</t>
  </si>
  <si>
    <t>-1990011707</t>
  </si>
  <si>
    <t>dočasné dopravní značení</t>
  </si>
  <si>
    <t>034503000</t>
  </si>
  <si>
    <t>Informační tabule na staveništi</t>
  </si>
  <si>
    <t>-1602389781</t>
  </si>
  <si>
    <t>039002000</t>
  </si>
  <si>
    <t>Zrušení zařízení staveniště</t>
  </si>
  <si>
    <t>2018514824</t>
  </si>
  <si>
    <t>039203000</t>
  </si>
  <si>
    <t>Úprava terénu po zrušení zařízení staveniště</t>
  </si>
  <si>
    <t>-2101832474</t>
  </si>
  <si>
    <t>VRN4</t>
  </si>
  <si>
    <t>Inženýrská činnost</t>
  </si>
  <si>
    <t>040001000</t>
  </si>
  <si>
    <t>-2048795483</t>
  </si>
  <si>
    <t>042103000</t>
  </si>
  <si>
    <t>Průkaz energetické náročnosti budovy</t>
  </si>
  <si>
    <t>-1348009285</t>
  </si>
  <si>
    <t>042503000</t>
  </si>
  <si>
    <t>Plán BOZP na staveništi</t>
  </si>
  <si>
    <t>-1265809436</t>
  </si>
  <si>
    <t>VRN5</t>
  </si>
  <si>
    <t>Finanční náklady</t>
  </si>
  <si>
    <t>051303000</t>
  </si>
  <si>
    <t>Náklady spojené s pojištěním  odpovědnosti za škodu  způsobenou třetím osobám</t>
  </si>
  <si>
    <t>44186909</t>
  </si>
  <si>
    <t>SEZNAM FIGUR</t>
  </si>
  <si>
    <t>Výměra</t>
  </si>
  <si>
    <t xml:space="preserve"> SO 01</t>
  </si>
  <si>
    <t>Použití figury:</t>
  </si>
  <si>
    <t>Paro_pásky</t>
  </si>
  <si>
    <t xml:space="preserve">Paotěsné pásky  exteriér a interiér </t>
  </si>
  <si>
    <t>PODVST</t>
  </si>
  <si>
    <t>podled vstup</t>
  </si>
  <si>
    <t xml:space="preserve">"skladba SO01 a SO02" </t>
  </si>
  <si>
    <t>"pohled jižní" (14,7*7,2+1,8*8,8+2*2,5/2)-(1,83*1,96+1,83*1,55)</t>
  </si>
  <si>
    <t>"pohled severní" (12,36*7,2+1,7*3,7+1,8*8,8+2*2,5/2)-(1,16*2,2)</t>
  </si>
  <si>
    <t>"pohled západní"(23,31*7,2+0,45*3,8)-(1,15*1,86*7+1,82*1,85+3,25*2,65+1,82*1,55*3+0,56*1,55*4+0,7*2,5*2)</t>
  </si>
  <si>
    <t>"pohled východní" (16,41*7,2+2*3,8)-(1,82*1,85*2+0,72*1,65*3+1,86*1,13+1,64*1,55+0,5*1,2*3+1,86*1,8+1,82*1,55+1,86*1,8)</t>
  </si>
  <si>
    <t>55,3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</si>
</sst>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166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166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166" fontId="24" fillId="2" borderId="22" xfId="0" applyNumberFormat="1" applyFont="1" applyFill="1" applyBorder="1" applyAlignment="1" applyProtection="1">
      <alignment vertical="center"/>
      <protection locked="0"/>
    </xf>
    <xf numFmtId="166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166" fontId="38" fillId="2" borderId="22" xfId="0" applyNumberFormat="1" applyFont="1" applyFill="1" applyBorder="1" applyAlignment="1" applyProtection="1">
      <alignment vertical="center"/>
      <protection locked="0"/>
    </xf>
    <xf numFmtId="166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33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33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2020/01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Snížení energetické náročnosti budovy školy SpZŠ v Úpici, REV, 16.2.2021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Úpice (774654)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16. 1. 2020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40.0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SpZŠ Augustina Bartoše, náb. pplk. A.Bunzla 660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Projecticon s.r.o., A. Kopeckého 151, Nový Hrádek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34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ROUND(SUM(AS95:AS97),2)</f>
        <v>0</v>
      </c>
      <c r="AT94" s="115">
        <f>ROUND(SUM(AV94:AW94),2)</f>
        <v>0</v>
      </c>
      <c r="AU94" s="116">
        <f>ROUND(SUM(AU95:AU97),5)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ROUND(SUM(AZ95:AZ97),2)</f>
        <v>0</v>
      </c>
      <c r="BA94" s="115">
        <f>ROUND(SUM(BA95:BA97),2)</f>
        <v>0</v>
      </c>
      <c r="BB94" s="115">
        <f>ROUND(SUM(BB95:BB97),2)</f>
        <v>0</v>
      </c>
      <c r="BC94" s="115">
        <f>ROUND(SUM(BC95:BC97),2)</f>
        <v>0</v>
      </c>
      <c r="BD94" s="117">
        <f>ROUND(SUM(BD95:BD97),2)</f>
        <v>0</v>
      </c>
      <c r="BE94" s="6"/>
      <c r="BS94" s="118" t="s">
        <v>76</v>
      </c>
      <c r="BT94" s="118" t="s">
        <v>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01 - Zateplení a stave...'!J30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'SO 01 - Zateplení a stave...'!P136</f>
        <v>0</v>
      </c>
      <c r="AV95" s="129">
        <f>'SO 01 - Zateplení a stave...'!J33</f>
        <v>0</v>
      </c>
      <c r="AW95" s="129">
        <f>'SO 01 - Zateplení a stave...'!J34</f>
        <v>0</v>
      </c>
      <c r="AX95" s="129">
        <f>'SO 01 - Zateplení a stave...'!J35</f>
        <v>0</v>
      </c>
      <c r="AY95" s="129">
        <f>'SO 01 - Zateplení a stave...'!J36</f>
        <v>0</v>
      </c>
      <c r="AZ95" s="129">
        <f>'SO 01 - Zateplení a stave...'!F33</f>
        <v>0</v>
      </c>
      <c r="BA95" s="129">
        <f>'SO 01 - Zateplení a stave...'!F34</f>
        <v>0</v>
      </c>
      <c r="BB95" s="129">
        <f>'SO 01 - Zateplení a stave...'!F35</f>
        <v>0</v>
      </c>
      <c r="BC95" s="129">
        <f>'SO 01 - Zateplení a stave...'!F36</f>
        <v>0</v>
      </c>
      <c r="BD95" s="131">
        <f>'SO 01 - Zateplení a stave...'!F37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02 - Zařízení vzduchot...'!J30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'SO 02 - Zařízení vzduchot...'!P121</f>
        <v>0</v>
      </c>
      <c r="AV96" s="129">
        <f>'SO 02 - Zařízení vzduchot...'!J33</f>
        <v>0</v>
      </c>
      <c r="AW96" s="129">
        <f>'SO 02 - Zařízení vzduchot...'!J34</f>
        <v>0</v>
      </c>
      <c r="AX96" s="129">
        <f>'SO 02 - Zařízení vzduchot...'!J35</f>
        <v>0</v>
      </c>
      <c r="AY96" s="129">
        <f>'SO 02 - Zařízení vzduchot...'!J36</f>
        <v>0</v>
      </c>
      <c r="AZ96" s="129">
        <f>'SO 02 - Zařízení vzduchot...'!F33</f>
        <v>0</v>
      </c>
      <c r="BA96" s="129">
        <f>'SO 02 - Zařízení vzduchot...'!F34</f>
        <v>0</v>
      </c>
      <c r="BB96" s="129">
        <f>'SO 02 - Zařízení vzduchot...'!F35</f>
        <v>0</v>
      </c>
      <c r="BC96" s="129">
        <f>'SO 02 - Zařízení vzduchot...'!F36</f>
        <v>0</v>
      </c>
      <c r="BD96" s="131">
        <f>'SO 02 - Zařízení vzduchot...'!F37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03 - Vedlejší a ostatn...'!J30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33">
        <v>0</v>
      </c>
      <c r="AT97" s="134">
        <f>ROUND(SUM(AV97:AW97),2)</f>
        <v>0</v>
      </c>
      <c r="AU97" s="135">
        <f>'SO 03 - Vedlejší a ostatn...'!P121</f>
        <v>0</v>
      </c>
      <c r="AV97" s="134">
        <f>'SO 03 - Vedlejší a ostatn...'!J33</f>
        <v>0</v>
      </c>
      <c r="AW97" s="134">
        <f>'SO 03 - Vedlejší a ostatn...'!J34</f>
        <v>0</v>
      </c>
      <c r="AX97" s="134">
        <f>'SO 03 - Vedlejší a ostatn...'!J35</f>
        <v>0</v>
      </c>
      <c r="AY97" s="134">
        <f>'SO 03 - Vedlejší a ostatn...'!J36</f>
        <v>0</v>
      </c>
      <c r="AZ97" s="134">
        <f>'SO 03 - Vedlejší a ostatn...'!F33</f>
        <v>0</v>
      </c>
      <c r="BA97" s="134">
        <f>'SO 03 - Vedlejší a ostatn...'!F34</f>
        <v>0</v>
      </c>
      <c r="BB97" s="134">
        <f>'SO 03 - Vedlejší a ostatn...'!F35</f>
        <v>0</v>
      </c>
      <c r="BC97" s="134">
        <f>'SO 03 - Vedlejší a ostatn...'!F36</f>
        <v>0</v>
      </c>
      <c r="BD97" s="136">
        <f>'SO 03 - Vedlejší a ostatn...'!F37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57" s="2" customFormat="1" ht="30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01 - Zateplení a stave...'!C2" display="/"/>
    <hyperlink ref="A96" location="'SO 02 - Zařízení vzduchot...'!C2" display="/"/>
    <hyperlink ref="A97" location="'SO 03 -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  <c r="AZ2" s="137" t="s">
        <v>93</v>
      </c>
      <c r="BA2" s="137" t="s">
        <v>94</v>
      </c>
      <c r="BB2" s="137" t="s">
        <v>1</v>
      </c>
      <c r="BC2" s="137" t="s">
        <v>95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96</v>
      </c>
      <c r="BA3" s="137" t="s">
        <v>97</v>
      </c>
      <c r="BB3" s="137" t="s">
        <v>1</v>
      </c>
      <c r="BC3" s="137" t="s">
        <v>98</v>
      </c>
      <c r="BD3" s="137" t="s">
        <v>86</v>
      </c>
    </row>
    <row r="4" spans="2:56" s="1" customFormat="1" ht="24.95" customHeight="1">
      <c r="B4" s="21"/>
      <c r="D4" s="140" t="s">
        <v>99</v>
      </c>
      <c r="L4" s="21"/>
      <c r="M4" s="141" t="s">
        <v>10</v>
      </c>
      <c r="AT4" s="18" t="s">
        <v>4</v>
      </c>
      <c r="AZ4" s="137" t="s">
        <v>100</v>
      </c>
      <c r="BA4" s="137" t="s">
        <v>101</v>
      </c>
      <c r="BB4" s="137" t="s">
        <v>1</v>
      </c>
      <c r="BC4" s="137" t="s">
        <v>102</v>
      </c>
      <c r="BD4" s="137" t="s">
        <v>86</v>
      </c>
    </row>
    <row r="5" spans="2:56" s="1" customFormat="1" ht="6.95" customHeight="1">
      <c r="B5" s="21"/>
      <c r="L5" s="21"/>
      <c r="AZ5" s="137" t="s">
        <v>103</v>
      </c>
      <c r="BA5" s="137" t="s">
        <v>104</v>
      </c>
      <c r="BB5" s="137" t="s">
        <v>1</v>
      </c>
      <c r="BC5" s="137" t="s">
        <v>105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106</v>
      </c>
      <c r="BA6" s="137" t="s">
        <v>107</v>
      </c>
      <c r="BB6" s="137" t="s">
        <v>1</v>
      </c>
      <c r="BC6" s="137" t="s">
        <v>108</v>
      </c>
      <c r="BD6" s="137" t="s">
        <v>86</v>
      </c>
    </row>
    <row r="7" spans="2:56" s="1" customFormat="1" ht="16.5" customHeight="1">
      <c r="B7" s="21"/>
      <c r="E7" s="143" t="str">
        <f>'Rekapitulace stavby'!K6</f>
        <v>Snížení energetické náročnosti budovy školy SpZŠ v Úpici, REV, 16.2.2021</v>
      </c>
      <c r="F7" s="142"/>
      <c r="G7" s="142"/>
      <c r="H7" s="142"/>
      <c r="L7" s="21"/>
      <c r="AZ7" s="137" t="s">
        <v>109</v>
      </c>
      <c r="BA7" s="137" t="s">
        <v>109</v>
      </c>
      <c r="BB7" s="137" t="s">
        <v>1</v>
      </c>
      <c r="BC7" s="137" t="s">
        <v>110</v>
      </c>
      <c r="BD7" s="137" t="s">
        <v>86</v>
      </c>
    </row>
    <row r="8" spans="1:56" s="2" customFormat="1" ht="12" customHeight="1">
      <c r="A8" s="39"/>
      <c r="B8" s="45"/>
      <c r="C8" s="39"/>
      <c r="D8" s="142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7" t="s">
        <v>112</v>
      </c>
      <c r="BA8" s="137" t="s">
        <v>112</v>
      </c>
      <c r="BB8" s="137" t="s">
        <v>1</v>
      </c>
      <c r="BC8" s="137" t="s">
        <v>113</v>
      </c>
      <c r="BD8" s="137" t="s">
        <v>86</v>
      </c>
    </row>
    <row r="9" spans="1:56" s="2" customFormat="1" ht="16.5" customHeight="1">
      <c r="A9" s="39"/>
      <c r="B9" s="45"/>
      <c r="C9" s="39"/>
      <c r="D9" s="39"/>
      <c r="E9" s="144" t="s">
        <v>114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7" t="s">
        <v>115</v>
      </c>
      <c r="BA9" s="137" t="s">
        <v>115</v>
      </c>
      <c r="BB9" s="137" t="s">
        <v>1</v>
      </c>
      <c r="BC9" s="137" t="s">
        <v>116</v>
      </c>
      <c r="BD9" s="137" t="s">
        <v>86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7" t="s">
        <v>117</v>
      </c>
      <c r="BA10" s="137" t="s">
        <v>117</v>
      </c>
      <c r="BB10" s="137" t="s">
        <v>1</v>
      </c>
      <c r="BC10" s="137" t="s">
        <v>118</v>
      </c>
      <c r="BD10" s="137" t="s">
        <v>86</v>
      </c>
    </row>
    <row r="11" spans="1:56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37" t="s">
        <v>119</v>
      </c>
      <c r="BA11" s="137" t="s">
        <v>120</v>
      </c>
      <c r="BB11" s="137" t="s">
        <v>1</v>
      </c>
      <c r="BC11" s="137" t="s">
        <v>121</v>
      </c>
      <c r="BD11" s="137" t="s">
        <v>86</v>
      </c>
    </row>
    <row r="12" spans="1:56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16. 1. 2020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37" t="s">
        <v>122</v>
      </c>
      <c r="BA12" s="137" t="s">
        <v>122</v>
      </c>
      <c r="BB12" s="137" t="s">
        <v>1</v>
      </c>
      <c r="BC12" s="137" t="s">
        <v>123</v>
      </c>
      <c r="BD12" s="137" t="s">
        <v>86</v>
      </c>
    </row>
    <row r="13" spans="1:56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37" t="s">
        <v>124</v>
      </c>
      <c r="BA13" s="137" t="s">
        <v>124</v>
      </c>
      <c r="BB13" s="137" t="s">
        <v>1</v>
      </c>
      <c r="BC13" s="137" t="s">
        <v>125</v>
      </c>
      <c r="BD13" s="137" t="s">
        <v>86</v>
      </c>
    </row>
    <row r="14" spans="1:56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37" t="s">
        <v>126</v>
      </c>
      <c r="BA14" s="137" t="s">
        <v>126</v>
      </c>
      <c r="BB14" s="137" t="s">
        <v>1</v>
      </c>
      <c r="BC14" s="137" t="s">
        <v>127</v>
      </c>
      <c r="BD14" s="137" t="s">
        <v>86</v>
      </c>
    </row>
    <row r="15" spans="1:56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37" t="s">
        <v>128</v>
      </c>
      <c r="BA15" s="137" t="s">
        <v>128</v>
      </c>
      <c r="BB15" s="137" t="s">
        <v>1</v>
      </c>
      <c r="BC15" s="137" t="s">
        <v>129</v>
      </c>
      <c r="BD15" s="137" t="s">
        <v>86</v>
      </c>
    </row>
    <row r="16" spans="1:56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37" t="s">
        <v>130</v>
      </c>
      <c r="BA16" s="137" t="s">
        <v>130</v>
      </c>
      <c r="BB16" s="137" t="s">
        <v>1</v>
      </c>
      <c r="BC16" s="137" t="s">
        <v>131</v>
      </c>
      <c r="BD16" s="137" t="s">
        <v>86</v>
      </c>
    </row>
    <row r="17" spans="1:56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137" t="s">
        <v>132</v>
      </c>
      <c r="BA17" s="137" t="s">
        <v>132</v>
      </c>
      <c r="BB17" s="137" t="s">
        <v>1</v>
      </c>
      <c r="BC17" s="137" t="s">
        <v>133</v>
      </c>
      <c r="BD17" s="137" t="s">
        <v>86</v>
      </c>
    </row>
    <row r="18" spans="1:56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137" t="s">
        <v>134</v>
      </c>
      <c r="BA18" s="137" t="s">
        <v>135</v>
      </c>
      <c r="BB18" s="137" t="s">
        <v>1</v>
      </c>
      <c r="BC18" s="137" t="s">
        <v>136</v>
      </c>
      <c r="BD18" s="137" t="s">
        <v>86</v>
      </c>
    </row>
    <row r="19" spans="1:56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137" t="s">
        <v>137</v>
      </c>
      <c r="BA19" s="137" t="s">
        <v>138</v>
      </c>
      <c r="BB19" s="137" t="s">
        <v>1</v>
      </c>
      <c r="BC19" s="137" t="s">
        <v>139</v>
      </c>
      <c r="BD19" s="137" t="s">
        <v>86</v>
      </c>
    </row>
    <row r="20" spans="1:56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137" t="s">
        <v>140</v>
      </c>
      <c r="BA20" s="137" t="s">
        <v>1</v>
      </c>
      <c r="BB20" s="137" t="s">
        <v>1</v>
      </c>
      <c r="BC20" s="137" t="s">
        <v>141</v>
      </c>
      <c r="BD20" s="137" t="s">
        <v>86</v>
      </c>
    </row>
    <row r="21" spans="1:56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Z21" s="137" t="s">
        <v>142</v>
      </c>
      <c r="BA21" s="137" t="s">
        <v>142</v>
      </c>
      <c r="BB21" s="137" t="s">
        <v>1</v>
      </c>
      <c r="BC21" s="137" t="s">
        <v>143</v>
      </c>
      <c r="BD21" s="137" t="s">
        <v>86</v>
      </c>
    </row>
    <row r="22" spans="1:56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Z22" s="137" t="s">
        <v>144</v>
      </c>
      <c r="BA22" s="137" t="s">
        <v>145</v>
      </c>
      <c r="BB22" s="137" t="s">
        <v>1</v>
      </c>
      <c r="BC22" s="137" t="s">
        <v>146</v>
      </c>
      <c r="BD22" s="137" t="s">
        <v>86</v>
      </c>
    </row>
    <row r="23" spans="1:56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Z23" s="137" t="s">
        <v>147</v>
      </c>
      <c r="BA23" s="137" t="s">
        <v>148</v>
      </c>
      <c r="BB23" s="137" t="s">
        <v>1</v>
      </c>
      <c r="BC23" s="137" t="s">
        <v>149</v>
      </c>
      <c r="BD23" s="137" t="s">
        <v>86</v>
      </c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ROUND(J136,2)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ROUND((SUM(BE136:BE683)),2)</f>
        <v>0</v>
      </c>
      <c r="G33" s="39"/>
      <c r="H33" s="39"/>
      <c r="I33" s="157">
        <v>0.21</v>
      </c>
      <c r="J33" s="156">
        <f>ROUND(((SUM(BE136:BE683))*I33),2)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ROUND((SUM(BF136:BF683)),2)</f>
        <v>0</v>
      </c>
      <c r="G34" s="39"/>
      <c r="H34" s="39"/>
      <c r="I34" s="157">
        <v>0.15</v>
      </c>
      <c r="J34" s="156">
        <f>ROUND(((SUM(BF136:BF683))*I34),2)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ROUND((SUM(BG136:BG683)),2)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ROUND((SUM(BH136:BH683)),2)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ROUND((SUM(BI136:BI683)),2)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Snížení energetické náročnosti budovy školy SpZŠ v Úpici, REV, 16.2.2021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01 - Zateplení a stavební úpravy budovy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Úpice (774654)</v>
      </c>
      <c r="G89" s="41"/>
      <c r="H89" s="41"/>
      <c r="I89" s="33" t="s">
        <v>22</v>
      </c>
      <c r="J89" s="80" t="str">
        <f>IF(J12="","",J12)</f>
        <v>16. 1. 2020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SpZŠ Augustina Bartoše, náb. pplk. A.Bunzla 660</v>
      </c>
      <c r="G91" s="41"/>
      <c r="H91" s="41"/>
      <c r="I91" s="33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151</v>
      </c>
      <c r="D94" s="178"/>
      <c r="E94" s="178"/>
      <c r="F94" s="178"/>
      <c r="G94" s="178"/>
      <c r="H94" s="178"/>
      <c r="I94" s="178"/>
      <c r="J94" s="179" t="s">
        <v>152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153</v>
      </c>
      <c r="D96" s="41"/>
      <c r="E96" s="41"/>
      <c r="F96" s="41"/>
      <c r="G96" s="41"/>
      <c r="H96" s="41"/>
      <c r="I96" s="41"/>
      <c r="J96" s="111">
        <f>J136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154</v>
      </c>
    </row>
    <row r="97" spans="1:31" s="9" customFormat="1" ht="24.95" customHeight="1">
      <c r="A97" s="9"/>
      <c r="B97" s="181"/>
      <c r="C97" s="182"/>
      <c r="D97" s="183" t="s">
        <v>155</v>
      </c>
      <c r="E97" s="184"/>
      <c r="F97" s="184"/>
      <c r="G97" s="184"/>
      <c r="H97" s="184"/>
      <c r="I97" s="184"/>
      <c r="J97" s="185">
        <f>J137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156</v>
      </c>
      <c r="E98" s="190"/>
      <c r="F98" s="190"/>
      <c r="G98" s="190"/>
      <c r="H98" s="190"/>
      <c r="I98" s="190"/>
      <c r="J98" s="191">
        <f>J138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157</v>
      </c>
      <c r="E99" s="190"/>
      <c r="F99" s="190"/>
      <c r="G99" s="190"/>
      <c r="H99" s="190"/>
      <c r="I99" s="190"/>
      <c r="J99" s="191">
        <f>J163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158</v>
      </c>
      <c r="E100" s="190"/>
      <c r="F100" s="190"/>
      <c r="G100" s="190"/>
      <c r="H100" s="190"/>
      <c r="I100" s="190"/>
      <c r="J100" s="191">
        <f>J166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159</v>
      </c>
      <c r="E101" s="190"/>
      <c r="F101" s="190"/>
      <c r="G101" s="190"/>
      <c r="H101" s="190"/>
      <c r="I101" s="190"/>
      <c r="J101" s="191">
        <f>J320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160</v>
      </c>
      <c r="E102" s="190"/>
      <c r="F102" s="190"/>
      <c r="G102" s="190"/>
      <c r="H102" s="190"/>
      <c r="I102" s="190"/>
      <c r="J102" s="191">
        <f>J394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161</v>
      </c>
      <c r="E103" s="190"/>
      <c r="F103" s="190"/>
      <c r="G103" s="190"/>
      <c r="H103" s="190"/>
      <c r="I103" s="190"/>
      <c r="J103" s="191">
        <f>J409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1"/>
      <c r="C104" s="182"/>
      <c r="D104" s="183" t="s">
        <v>162</v>
      </c>
      <c r="E104" s="184"/>
      <c r="F104" s="184"/>
      <c r="G104" s="184"/>
      <c r="H104" s="184"/>
      <c r="I104" s="184"/>
      <c r="J104" s="185">
        <f>J411</f>
        <v>0</v>
      </c>
      <c r="K104" s="182"/>
      <c r="L104" s="18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7"/>
      <c r="C105" s="188"/>
      <c r="D105" s="189" t="s">
        <v>163</v>
      </c>
      <c r="E105" s="190"/>
      <c r="F105" s="190"/>
      <c r="G105" s="190"/>
      <c r="H105" s="190"/>
      <c r="I105" s="190"/>
      <c r="J105" s="191">
        <f>J412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7"/>
      <c r="C106" s="188"/>
      <c r="D106" s="189" t="s">
        <v>164</v>
      </c>
      <c r="E106" s="190"/>
      <c r="F106" s="190"/>
      <c r="G106" s="190"/>
      <c r="H106" s="190"/>
      <c r="I106" s="190"/>
      <c r="J106" s="191">
        <f>J421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7"/>
      <c r="C107" s="188"/>
      <c r="D107" s="189" t="s">
        <v>165</v>
      </c>
      <c r="E107" s="190"/>
      <c r="F107" s="190"/>
      <c r="G107" s="190"/>
      <c r="H107" s="190"/>
      <c r="I107" s="190"/>
      <c r="J107" s="191">
        <f>J446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7"/>
      <c r="C108" s="188"/>
      <c r="D108" s="189" t="s">
        <v>166</v>
      </c>
      <c r="E108" s="190"/>
      <c r="F108" s="190"/>
      <c r="G108" s="190"/>
      <c r="H108" s="190"/>
      <c r="I108" s="190"/>
      <c r="J108" s="191">
        <f>J491</f>
        <v>0</v>
      </c>
      <c r="K108" s="188"/>
      <c r="L108" s="19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7"/>
      <c r="C109" s="188"/>
      <c r="D109" s="189" t="s">
        <v>167</v>
      </c>
      <c r="E109" s="190"/>
      <c r="F109" s="190"/>
      <c r="G109" s="190"/>
      <c r="H109" s="190"/>
      <c r="I109" s="190"/>
      <c r="J109" s="191">
        <f>J497</f>
        <v>0</v>
      </c>
      <c r="K109" s="188"/>
      <c r="L109" s="19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7"/>
      <c r="C110" s="188"/>
      <c r="D110" s="189" t="s">
        <v>168</v>
      </c>
      <c r="E110" s="190"/>
      <c r="F110" s="190"/>
      <c r="G110" s="190"/>
      <c r="H110" s="190"/>
      <c r="I110" s="190"/>
      <c r="J110" s="191">
        <f>J515</f>
        <v>0</v>
      </c>
      <c r="K110" s="188"/>
      <c r="L110" s="19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7"/>
      <c r="C111" s="188"/>
      <c r="D111" s="189" t="s">
        <v>169</v>
      </c>
      <c r="E111" s="190"/>
      <c r="F111" s="190"/>
      <c r="G111" s="190"/>
      <c r="H111" s="190"/>
      <c r="I111" s="190"/>
      <c r="J111" s="191">
        <f>J560</f>
        <v>0</v>
      </c>
      <c r="K111" s="188"/>
      <c r="L111" s="192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7"/>
      <c r="C112" s="188"/>
      <c r="D112" s="189" t="s">
        <v>170</v>
      </c>
      <c r="E112" s="190"/>
      <c r="F112" s="190"/>
      <c r="G112" s="190"/>
      <c r="H112" s="190"/>
      <c r="I112" s="190"/>
      <c r="J112" s="191">
        <f>J624</f>
        <v>0</v>
      </c>
      <c r="K112" s="188"/>
      <c r="L112" s="19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7"/>
      <c r="C113" s="188"/>
      <c r="D113" s="189" t="s">
        <v>171</v>
      </c>
      <c r="E113" s="190"/>
      <c r="F113" s="190"/>
      <c r="G113" s="190"/>
      <c r="H113" s="190"/>
      <c r="I113" s="190"/>
      <c r="J113" s="191">
        <f>J642</f>
        <v>0</v>
      </c>
      <c r="K113" s="188"/>
      <c r="L113" s="192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7"/>
      <c r="C114" s="188"/>
      <c r="D114" s="189" t="s">
        <v>172</v>
      </c>
      <c r="E114" s="190"/>
      <c r="F114" s="190"/>
      <c r="G114" s="190"/>
      <c r="H114" s="190"/>
      <c r="I114" s="190"/>
      <c r="J114" s="191">
        <f>J656</f>
        <v>0</v>
      </c>
      <c r="K114" s="188"/>
      <c r="L114" s="192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7"/>
      <c r="C115" s="188"/>
      <c r="D115" s="189" t="s">
        <v>173</v>
      </c>
      <c r="E115" s="190"/>
      <c r="F115" s="190"/>
      <c r="G115" s="190"/>
      <c r="H115" s="190"/>
      <c r="I115" s="190"/>
      <c r="J115" s="191">
        <f>J670</f>
        <v>0</v>
      </c>
      <c r="K115" s="188"/>
      <c r="L115" s="192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7"/>
      <c r="C116" s="188"/>
      <c r="D116" s="189" t="s">
        <v>174</v>
      </c>
      <c r="E116" s="190"/>
      <c r="F116" s="190"/>
      <c r="G116" s="190"/>
      <c r="H116" s="190"/>
      <c r="I116" s="190"/>
      <c r="J116" s="191">
        <f>J681</f>
        <v>0</v>
      </c>
      <c r="K116" s="188"/>
      <c r="L116" s="192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175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176" t="str">
        <f>E7</f>
        <v>Snížení energetické náročnosti budovy školy SpZŠ v Úpici, REV, 16.2.2021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111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E9</f>
        <v>SO 01 - Zateplení a stavební úpravy budovy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F12</f>
        <v>Úpice (774654)</v>
      </c>
      <c r="G130" s="41"/>
      <c r="H130" s="41"/>
      <c r="I130" s="33" t="s">
        <v>22</v>
      </c>
      <c r="J130" s="80" t="str">
        <f>IF(J12="","",J12)</f>
        <v>16. 1. 2020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40.05" customHeight="1">
      <c r="A132" s="39"/>
      <c r="B132" s="40"/>
      <c r="C132" s="33" t="s">
        <v>24</v>
      </c>
      <c r="D132" s="41"/>
      <c r="E132" s="41"/>
      <c r="F132" s="28" t="str">
        <f>E15</f>
        <v>SpZŠ Augustina Bartoše, náb. pplk. A.Bunzla 660</v>
      </c>
      <c r="G132" s="41"/>
      <c r="H132" s="41"/>
      <c r="I132" s="33" t="s">
        <v>30</v>
      </c>
      <c r="J132" s="37" t="str">
        <f>E21</f>
        <v>Projecticon s.r.o., A. Kopeckého 151, Nový Hrádek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IF(E18="","",E18)</f>
        <v>Vyplň údaj</v>
      </c>
      <c r="G133" s="41"/>
      <c r="H133" s="41"/>
      <c r="I133" s="33" t="s">
        <v>34</v>
      </c>
      <c r="J133" s="37" t="str">
        <f>E24</f>
        <v xml:space="preserve"> 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193"/>
      <c r="B135" s="194"/>
      <c r="C135" s="195" t="s">
        <v>176</v>
      </c>
      <c r="D135" s="196" t="s">
        <v>62</v>
      </c>
      <c r="E135" s="196" t="s">
        <v>58</v>
      </c>
      <c r="F135" s="196" t="s">
        <v>59</v>
      </c>
      <c r="G135" s="196" t="s">
        <v>177</v>
      </c>
      <c r="H135" s="196" t="s">
        <v>178</v>
      </c>
      <c r="I135" s="196" t="s">
        <v>179</v>
      </c>
      <c r="J135" s="196" t="s">
        <v>152</v>
      </c>
      <c r="K135" s="197" t="s">
        <v>180</v>
      </c>
      <c r="L135" s="198"/>
      <c r="M135" s="101" t="s">
        <v>1</v>
      </c>
      <c r="N135" s="102" t="s">
        <v>41</v>
      </c>
      <c r="O135" s="102" t="s">
        <v>181</v>
      </c>
      <c r="P135" s="102" t="s">
        <v>182</v>
      </c>
      <c r="Q135" s="102" t="s">
        <v>183</v>
      </c>
      <c r="R135" s="102" t="s">
        <v>184</v>
      </c>
      <c r="S135" s="102" t="s">
        <v>185</v>
      </c>
      <c r="T135" s="103" t="s">
        <v>186</v>
      </c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</row>
    <row r="136" spans="1:63" s="2" customFormat="1" ht="22.8" customHeight="1">
      <c r="A136" s="39"/>
      <c r="B136" s="40"/>
      <c r="C136" s="108" t="s">
        <v>187</v>
      </c>
      <c r="D136" s="41"/>
      <c r="E136" s="41"/>
      <c r="F136" s="41"/>
      <c r="G136" s="41"/>
      <c r="H136" s="41"/>
      <c r="I136" s="41"/>
      <c r="J136" s="199">
        <f>BK136</f>
        <v>0</v>
      </c>
      <c r="K136" s="41"/>
      <c r="L136" s="45"/>
      <c r="M136" s="104"/>
      <c r="N136" s="200"/>
      <c r="O136" s="105"/>
      <c r="P136" s="201">
        <f>P137+P411</f>
        <v>0</v>
      </c>
      <c r="Q136" s="105"/>
      <c r="R136" s="201">
        <f>R137+R411</f>
        <v>390.99689901</v>
      </c>
      <c r="S136" s="105"/>
      <c r="T136" s="202">
        <f>T137+T411</f>
        <v>22.20823555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76</v>
      </c>
      <c r="AU136" s="18" t="s">
        <v>154</v>
      </c>
      <c r="BK136" s="203">
        <f>BK137+BK411</f>
        <v>0</v>
      </c>
    </row>
    <row r="137" spans="1:63" s="12" customFormat="1" ht="25.9" customHeight="1">
      <c r="A137" s="12"/>
      <c r="B137" s="204"/>
      <c r="C137" s="205"/>
      <c r="D137" s="206" t="s">
        <v>76</v>
      </c>
      <c r="E137" s="207" t="s">
        <v>188</v>
      </c>
      <c r="F137" s="207" t="s">
        <v>189</v>
      </c>
      <c r="G137" s="205"/>
      <c r="H137" s="205"/>
      <c r="I137" s="208"/>
      <c r="J137" s="209">
        <f>BK137</f>
        <v>0</v>
      </c>
      <c r="K137" s="205"/>
      <c r="L137" s="210"/>
      <c r="M137" s="211"/>
      <c r="N137" s="212"/>
      <c r="O137" s="212"/>
      <c r="P137" s="213">
        <f>P138+P163+P166+P320+P394+P409</f>
        <v>0</v>
      </c>
      <c r="Q137" s="212"/>
      <c r="R137" s="213">
        <f>R138+R163+R166+R320+R394+R409</f>
        <v>376.71081999</v>
      </c>
      <c r="S137" s="212"/>
      <c r="T137" s="214">
        <f>T138+T163+T166+T320+T394+T409</f>
        <v>16.656114000000002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84</v>
      </c>
      <c r="AT137" s="216" t="s">
        <v>76</v>
      </c>
      <c r="AU137" s="216" t="s">
        <v>6</v>
      </c>
      <c r="AY137" s="215" t="s">
        <v>190</v>
      </c>
      <c r="BK137" s="217">
        <f>BK138+BK163+BK166+BK320+BK394+BK409</f>
        <v>0</v>
      </c>
    </row>
    <row r="138" spans="1:63" s="12" customFormat="1" ht="22.8" customHeight="1">
      <c r="A138" s="12"/>
      <c r="B138" s="204"/>
      <c r="C138" s="205"/>
      <c r="D138" s="206" t="s">
        <v>76</v>
      </c>
      <c r="E138" s="218" t="s">
        <v>84</v>
      </c>
      <c r="F138" s="218" t="s">
        <v>191</v>
      </c>
      <c r="G138" s="205"/>
      <c r="H138" s="205"/>
      <c r="I138" s="208"/>
      <c r="J138" s="219">
        <f>BK138</f>
        <v>0</v>
      </c>
      <c r="K138" s="205"/>
      <c r="L138" s="210"/>
      <c r="M138" s="211"/>
      <c r="N138" s="212"/>
      <c r="O138" s="212"/>
      <c r="P138" s="213">
        <f>SUM(P139:P162)</f>
        <v>0</v>
      </c>
      <c r="Q138" s="212"/>
      <c r="R138" s="213">
        <f>SUM(R139:R162)</f>
        <v>0.000442</v>
      </c>
      <c r="S138" s="212"/>
      <c r="T138" s="214">
        <f>SUM(T139:T162)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5" t="s">
        <v>84</v>
      </c>
      <c r="AT138" s="216" t="s">
        <v>76</v>
      </c>
      <c r="AU138" s="216" t="s">
        <v>84</v>
      </c>
      <c r="AY138" s="215" t="s">
        <v>190</v>
      </c>
      <c r="BK138" s="217">
        <f>SUM(BK139:BK162)</f>
        <v>0</v>
      </c>
    </row>
    <row r="139" spans="1:65" s="2" customFormat="1" ht="24.15" customHeight="1">
      <c r="A139" s="39"/>
      <c r="B139" s="40"/>
      <c r="C139" s="220" t="s">
        <v>84</v>
      </c>
      <c r="D139" s="220" t="s">
        <v>192</v>
      </c>
      <c r="E139" s="221" t="s">
        <v>193</v>
      </c>
      <c r="F139" s="222" t="s">
        <v>194</v>
      </c>
      <c r="G139" s="223" t="s">
        <v>195</v>
      </c>
      <c r="H139" s="224">
        <v>29.44</v>
      </c>
      <c r="I139" s="225"/>
      <c r="J139" s="226">
        <f>ROUND(I139*H139,15)</f>
        <v>0</v>
      </c>
      <c r="K139" s="222" t="s">
        <v>1</v>
      </c>
      <c r="L139" s="45"/>
      <c r="M139" s="227" t="s">
        <v>1</v>
      </c>
      <c r="N139" s="228" t="s">
        <v>42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196</v>
      </c>
      <c r="AT139" s="231" t="s">
        <v>192</v>
      </c>
      <c r="AU139" s="231" t="s">
        <v>86</v>
      </c>
      <c r="AY139" s="18" t="s">
        <v>190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3">
        <f>ROUND(I139*H139,15)</f>
        <v>0</v>
      </c>
      <c r="BL139" s="18" t="s">
        <v>196</v>
      </c>
      <c r="BM139" s="231" t="s">
        <v>197</v>
      </c>
    </row>
    <row r="140" spans="1:51" s="13" customFormat="1" ht="12">
      <c r="A140" s="13"/>
      <c r="B140" s="234"/>
      <c r="C140" s="235"/>
      <c r="D140" s="236" t="s">
        <v>198</v>
      </c>
      <c r="E140" s="237" t="s">
        <v>1</v>
      </c>
      <c r="F140" s="238" t="s">
        <v>199</v>
      </c>
      <c r="G140" s="235"/>
      <c r="H140" s="239">
        <v>29.44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198</v>
      </c>
      <c r="AU140" s="245" t="s">
        <v>86</v>
      </c>
      <c r="AV140" s="13" t="s">
        <v>86</v>
      </c>
      <c r="AW140" s="13" t="s">
        <v>32</v>
      </c>
      <c r="AX140" s="13" t="s">
        <v>84</v>
      </c>
      <c r="AY140" s="245" t="s">
        <v>190</v>
      </c>
    </row>
    <row r="141" spans="1:65" s="2" customFormat="1" ht="24.15" customHeight="1">
      <c r="A141" s="39"/>
      <c r="B141" s="40"/>
      <c r="C141" s="220" t="s">
        <v>86</v>
      </c>
      <c r="D141" s="220" t="s">
        <v>192</v>
      </c>
      <c r="E141" s="221" t="s">
        <v>200</v>
      </c>
      <c r="F141" s="222" t="s">
        <v>201</v>
      </c>
      <c r="G141" s="223" t="s">
        <v>202</v>
      </c>
      <c r="H141" s="224">
        <v>5.888</v>
      </c>
      <c r="I141" s="225"/>
      <c r="J141" s="226">
        <f>ROUND(I141*H141,15)</f>
        <v>0</v>
      </c>
      <c r="K141" s="222" t="s">
        <v>203</v>
      </c>
      <c r="L141" s="45"/>
      <c r="M141" s="227" t="s">
        <v>1</v>
      </c>
      <c r="N141" s="228" t="s">
        <v>42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196</v>
      </c>
      <c r="AT141" s="231" t="s">
        <v>192</v>
      </c>
      <c r="AU141" s="231" t="s">
        <v>86</v>
      </c>
      <c r="AY141" s="18" t="s">
        <v>190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3">
        <f>ROUND(I141*H141,15)</f>
        <v>0</v>
      </c>
      <c r="BL141" s="18" t="s">
        <v>196</v>
      </c>
      <c r="BM141" s="231" t="s">
        <v>204</v>
      </c>
    </row>
    <row r="142" spans="1:51" s="13" customFormat="1" ht="12">
      <c r="A142" s="13"/>
      <c r="B142" s="234"/>
      <c r="C142" s="235"/>
      <c r="D142" s="236" t="s">
        <v>198</v>
      </c>
      <c r="E142" s="237" t="s">
        <v>1</v>
      </c>
      <c r="F142" s="238" t="s">
        <v>205</v>
      </c>
      <c r="G142" s="235"/>
      <c r="H142" s="239">
        <v>5.888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198</v>
      </c>
      <c r="AU142" s="245" t="s">
        <v>86</v>
      </c>
      <c r="AV142" s="13" t="s">
        <v>86</v>
      </c>
      <c r="AW142" s="13" t="s">
        <v>32</v>
      </c>
      <c r="AX142" s="13" t="s">
        <v>84</v>
      </c>
      <c r="AY142" s="245" t="s">
        <v>190</v>
      </c>
    </row>
    <row r="143" spans="1:65" s="2" customFormat="1" ht="37.8" customHeight="1">
      <c r="A143" s="39"/>
      <c r="B143" s="40"/>
      <c r="C143" s="220" t="s">
        <v>206</v>
      </c>
      <c r="D143" s="220" t="s">
        <v>192</v>
      </c>
      <c r="E143" s="221" t="s">
        <v>207</v>
      </c>
      <c r="F143" s="222" t="s">
        <v>208</v>
      </c>
      <c r="G143" s="223" t="s">
        <v>202</v>
      </c>
      <c r="H143" s="224">
        <v>5.888</v>
      </c>
      <c r="I143" s="225"/>
      <c r="J143" s="226">
        <f>ROUND(I143*H143,15)</f>
        <v>0</v>
      </c>
      <c r="K143" s="222" t="s">
        <v>1</v>
      </c>
      <c r="L143" s="45"/>
      <c r="M143" s="227" t="s">
        <v>1</v>
      </c>
      <c r="N143" s="228" t="s">
        <v>42</v>
      </c>
      <c r="O143" s="92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196</v>
      </c>
      <c r="AT143" s="231" t="s">
        <v>192</v>
      </c>
      <c r="AU143" s="231" t="s">
        <v>86</v>
      </c>
      <c r="AY143" s="18" t="s">
        <v>190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3">
        <f>ROUND(I143*H143,15)</f>
        <v>0</v>
      </c>
      <c r="BL143" s="18" t="s">
        <v>196</v>
      </c>
      <c r="BM143" s="231" t="s">
        <v>209</v>
      </c>
    </row>
    <row r="144" spans="1:65" s="2" customFormat="1" ht="14.4" customHeight="1">
      <c r="A144" s="39"/>
      <c r="B144" s="40"/>
      <c r="C144" s="220" t="s">
        <v>196</v>
      </c>
      <c r="D144" s="220" t="s">
        <v>192</v>
      </c>
      <c r="E144" s="221" t="s">
        <v>210</v>
      </c>
      <c r="F144" s="222" t="s">
        <v>211</v>
      </c>
      <c r="G144" s="223" t="s">
        <v>202</v>
      </c>
      <c r="H144" s="224">
        <v>5.888</v>
      </c>
      <c r="I144" s="225"/>
      <c r="J144" s="226">
        <f>ROUND(I144*H144,15)</f>
        <v>0</v>
      </c>
      <c r="K144" s="222" t="s">
        <v>203</v>
      </c>
      <c r="L144" s="45"/>
      <c r="M144" s="227" t="s">
        <v>1</v>
      </c>
      <c r="N144" s="228" t="s">
        <v>42</v>
      </c>
      <c r="O144" s="92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196</v>
      </c>
      <c r="AT144" s="231" t="s">
        <v>192</v>
      </c>
      <c r="AU144" s="231" t="s">
        <v>86</v>
      </c>
      <c r="AY144" s="18" t="s">
        <v>190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84</v>
      </c>
      <c r="BK144" s="233">
        <f>ROUND(I144*H144,15)</f>
        <v>0</v>
      </c>
      <c r="BL144" s="18" t="s">
        <v>196</v>
      </c>
      <c r="BM144" s="231" t="s">
        <v>212</v>
      </c>
    </row>
    <row r="145" spans="1:65" s="2" customFormat="1" ht="24.15" customHeight="1">
      <c r="A145" s="39"/>
      <c r="B145" s="40"/>
      <c r="C145" s="220" t="s">
        <v>213</v>
      </c>
      <c r="D145" s="220" t="s">
        <v>192</v>
      </c>
      <c r="E145" s="221" t="s">
        <v>214</v>
      </c>
      <c r="F145" s="222" t="s">
        <v>215</v>
      </c>
      <c r="G145" s="223" t="s">
        <v>202</v>
      </c>
      <c r="H145" s="224">
        <v>8.096</v>
      </c>
      <c r="I145" s="225"/>
      <c r="J145" s="226">
        <f>ROUND(I145*H145,15)</f>
        <v>0</v>
      </c>
      <c r="K145" s="222" t="s">
        <v>203</v>
      </c>
      <c r="L145" s="45"/>
      <c r="M145" s="227" t="s">
        <v>1</v>
      </c>
      <c r="N145" s="228" t="s">
        <v>42</v>
      </c>
      <c r="O145" s="92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196</v>
      </c>
      <c r="AT145" s="231" t="s">
        <v>192</v>
      </c>
      <c r="AU145" s="231" t="s">
        <v>86</v>
      </c>
      <c r="AY145" s="18" t="s">
        <v>190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3">
        <f>ROUND(I145*H145,15)</f>
        <v>0</v>
      </c>
      <c r="BL145" s="18" t="s">
        <v>196</v>
      </c>
      <c r="BM145" s="231" t="s">
        <v>216</v>
      </c>
    </row>
    <row r="146" spans="1:51" s="13" customFormat="1" ht="12">
      <c r="A146" s="13"/>
      <c r="B146" s="234"/>
      <c r="C146" s="235"/>
      <c r="D146" s="236" t="s">
        <v>198</v>
      </c>
      <c r="E146" s="237" t="s">
        <v>1</v>
      </c>
      <c r="F146" s="238" t="s">
        <v>217</v>
      </c>
      <c r="G146" s="235"/>
      <c r="H146" s="239">
        <v>8.096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198</v>
      </c>
      <c r="AU146" s="245" t="s">
        <v>86</v>
      </c>
      <c r="AV146" s="13" t="s">
        <v>86</v>
      </c>
      <c r="AW146" s="13" t="s">
        <v>32</v>
      </c>
      <c r="AX146" s="13" t="s">
        <v>84</v>
      </c>
      <c r="AY146" s="245" t="s">
        <v>190</v>
      </c>
    </row>
    <row r="147" spans="1:65" s="2" customFormat="1" ht="24.15" customHeight="1">
      <c r="A147" s="39"/>
      <c r="B147" s="40"/>
      <c r="C147" s="220" t="s">
        <v>218</v>
      </c>
      <c r="D147" s="220" t="s">
        <v>192</v>
      </c>
      <c r="E147" s="221" t="s">
        <v>219</v>
      </c>
      <c r="F147" s="222" t="s">
        <v>220</v>
      </c>
      <c r="G147" s="223" t="s">
        <v>202</v>
      </c>
      <c r="H147" s="224">
        <v>5.888</v>
      </c>
      <c r="I147" s="225"/>
      <c r="J147" s="226">
        <f>ROUND(I147*H147,15)</f>
        <v>0</v>
      </c>
      <c r="K147" s="222" t="s">
        <v>203</v>
      </c>
      <c r="L147" s="45"/>
      <c r="M147" s="227" t="s">
        <v>1</v>
      </c>
      <c r="N147" s="228" t="s">
        <v>42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196</v>
      </c>
      <c r="AT147" s="231" t="s">
        <v>192</v>
      </c>
      <c r="AU147" s="231" t="s">
        <v>86</v>
      </c>
      <c r="AY147" s="18" t="s">
        <v>190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3">
        <f>ROUND(I147*H147,15)</f>
        <v>0</v>
      </c>
      <c r="BL147" s="18" t="s">
        <v>196</v>
      </c>
      <c r="BM147" s="231" t="s">
        <v>221</v>
      </c>
    </row>
    <row r="148" spans="1:65" s="2" customFormat="1" ht="24.15" customHeight="1">
      <c r="A148" s="39"/>
      <c r="B148" s="40"/>
      <c r="C148" s="220" t="s">
        <v>222</v>
      </c>
      <c r="D148" s="220" t="s">
        <v>192</v>
      </c>
      <c r="E148" s="221" t="s">
        <v>223</v>
      </c>
      <c r="F148" s="222" t="s">
        <v>224</v>
      </c>
      <c r="G148" s="223" t="s">
        <v>202</v>
      </c>
      <c r="H148" s="224">
        <v>5.888</v>
      </c>
      <c r="I148" s="225"/>
      <c r="J148" s="226">
        <f>ROUND(I148*H148,15)</f>
        <v>0</v>
      </c>
      <c r="K148" s="222" t="s">
        <v>203</v>
      </c>
      <c r="L148" s="45"/>
      <c r="M148" s="227" t="s">
        <v>1</v>
      </c>
      <c r="N148" s="228" t="s">
        <v>42</v>
      </c>
      <c r="O148" s="92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196</v>
      </c>
      <c r="AT148" s="231" t="s">
        <v>192</v>
      </c>
      <c r="AU148" s="231" t="s">
        <v>86</v>
      </c>
      <c r="AY148" s="18" t="s">
        <v>190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3">
        <f>ROUND(I148*H148,15)</f>
        <v>0</v>
      </c>
      <c r="BL148" s="18" t="s">
        <v>196</v>
      </c>
      <c r="BM148" s="231" t="s">
        <v>225</v>
      </c>
    </row>
    <row r="149" spans="1:65" s="2" customFormat="1" ht="24.15" customHeight="1">
      <c r="A149" s="39"/>
      <c r="B149" s="40"/>
      <c r="C149" s="220" t="s">
        <v>226</v>
      </c>
      <c r="D149" s="220" t="s">
        <v>192</v>
      </c>
      <c r="E149" s="221" t="s">
        <v>227</v>
      </c>
      <c r="F149" s="222" t="s">
        <v>228</v>
      </c>
      <c r="G149" s="223" t="s">
        <v>202</v>
      </c>
      <c r="H149" s="224">
        <v>1.84</v>
      </c>
      <c r="I149" s="225"/>
      <c r="J149" s="226">
        <f>ROUND(I149*H149,15)</f>
        <v>0</v>
      </c>
      <c r="K149" s="222" t="s">
        <v>203</v>
      </c>
      <c r="L149" s="45"/>
      <c r="M149" s="227" t="s">
        <v>1</v>
      </c>
      <c r="N149" s="228" t="s">
        <v>42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196</v>
      </c>
      <c r="AT149" s="231" t="s">
        <v>192</v>
      </c>
      <c r="AU149" s="231" t="s">
        <v>86</v>
      </c>
      <c r="AY149" s="18" t="s">
        <v>190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3">
        <f>ROUND(I149*H149,15)</f>
        <v>0</v>
      </c>
      <c r="BL149" s="18" t="s">
        <v>196</v>
      </c>
      <c r="BM149" s="231" t="s">
        <v>229</v>
      </c>
    </row>
    <row r="150" spans="1:51" s="13" customFormat="1" ht="12">
      <c r="A150" s="13"/>
      <c r="B150" s="234"/>
      <c r="C150" s="235"/>
      <c r="D150" s="236" t="s">
        <v>198</v>
      </c>
      <c r="E150" s="237" t="s">
        <v>1</v>
      </c>
      <c r="F150" s="238" t="s">
        <v>230</v>
      </c>
      <c r="G150" s="235"/>
      <c r="H150" s="239">
        <v>1.84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198</v>
      </c>
      <c r="AU150" s="245" t="s">
        <v>86</v>
      </c>
      <c r="AV150" s="13" t="s">
        <v>86</v>
      </c>
      <c r="AW150" s="13" t="s">
        <v>32</v>
      </c>
      <c r="AX150" s="13" t="s">
        <v>84</v>
      </c>
      <c r="AY150" s="245" t="s">
        <v>190</v>
      </c>
    </row>
    <row r="151" spans="1:65" s="2" customFormat="1" ht="24.15" customHeight="1">
      <c r="A151" s="39"/>
      <c r="B151" s="40"/>
      <c r="C151" s="220" t="s">
        <v>231</v>
      </c>
      <c r="D151" s="220" t="s">
        <v>192</v>
      </c>
      <c r="E151" s="221" t="s">
        <v>232</v>
      </c>
      <c r="F151" s="222" t="s">
        <v>233</v>
      </c>
      <c r="G151" s="223" t="s">
        <v>202</v>
      </c>
      <c r="H151" s="224">
        <v>9.2</v>
      </c>
      <c r="I151" s="225"/>
      <c r="J151" s="226">
        <f>ROUND(I151*H151,15)</f>
        <v>0</v>
      </c>
      <c r="K151" s="222" t="s">
        <v>203</v>
      </c>
      <c r="L151" s="45"/>
      <c r="M151" s="227" t="s">
        <v>1</v>
      </c>
      <c r="N151" s="228" t="s">
        <v>42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196</v>
      </c>
      <c r="AT151" s="231" t="s">
        <v>192</v>
      </c>
      <c r="AU151" s="231" t="s">
        <v>86</v>
      </c>
      <c r="AY151" s="18" t="s">
        <v>190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3">
        <f>ROUND(I151*H151,15)</f>
        <v>0</v>
      </c>
      <c r="BL151" s="18" t="s">
        <v>196</v>
      </c>
      <c r="BM151" s="231" t="s">
        <v>234</v>
      </c>
    </row>
    <row r="152" spans="1:51" s="13" customFormat="1" ht="12">
      <c r="A152" s="13"/>
      <c r="B152" s="234"/>
      <c r="C152" s="235"/>
      <c r="D152" s="236" t="s">
        <v>198</v>
      </c>
      <c r="E152" s="237" t="s">
        <v>1</v>
      </c>
      <c r="F152" s="238" t="s">
        <v>235</v>
      </c>
      <c r="G152" s="235"/>
      <c r="H152" s="239">
        <v>9.2</v>
      </c>
      <c r="I152" s="240"/>
      <c r="J152" s="235"/>
      <c r="K152" s="235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198</v>
      </c>
      <c r="AU152" s="245" t="s">
        <v>86</v>
      </c>
      <c r="AV152" s="13" t="s">
        <v>86</v>
      </c>
      <c r="AW152" s="13" t="s">
        <v>32</v>
      </c>
      <c r="AX152" s="13" t="s">
        <v>84</v>
      </c>
      <c r="AY152" s="245" t="s">
        <v>190</v>
      </c>
    </row>
    <row r="153" spans="1:65" s="2" customFormat="1" ht="14.4" customHeight="1">
      <c r="A153" s="39"/>
      <c r="B153" s="40"/>
      <c r="C153" s="220" t="s">
        <v>236</v>
      </c>
      <c r="D153" s="220" t="s">
        <v>192</v>
      </c>
      <c r="E153" s="221" t="s">
        <v>237</v>
      </c>
      <c r="F153" s="222" t="s">
        <v>238</v>
      </c>
      <c r="G153" s="223" t="s">
        <v>202</v>
      </c>
      <c r="H153" s="224">
        <v>5.888</v>
      </c>
      <c r="I153" s="225"/>
      <c r="J153" s="226">
        <f>ROUND(I153*H153,15)</f>
        <v>0</v>
      </c>
      <c r="K153" s="222" t="s">
        <v>203</v>
      </c>
      <c r="L153" s="45"/>
      <c r="M153" s="227" t="s">
        <v>1</v>
      </c>
      <c r="N153" s="228" t="s">
        <v>42</v>
      </c>
      <c r="O153" s="9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196</v>
      </c>
      <c r="AT153" s="231" t="s">
        <v>192</v>
      </c>
      <c r="AU153" s="231" t="s">
        <v>86</v>
      </c>
      <c r="AY153" s="18" t="s">
        <v>190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3">
        <f>ROUND(I153*H153,15)</f>
        <v>0</v>
      </c>
      <c r="BL153" s="18" t="s">
        <v>196</v>
      </c>
      <c r="BM153" s="231" t="s">
        <v>239</v>
      </c>
    </row>
    <row r="154" spans="1:65" s="2" customFormat="1" ht="14.4" customHeight="1">
      <c r="A154" s="39"/>
      <c r="B154" s="40"/>
      <c r="C154" s="220" t="s">
        <v>240</v>
      </c>
      <c r="D154" s="220" t="s">
        <v>192</v>
      </c>
      <c r="E154" s="221" t="s">
        <v>241</v>
      </c>
      <c r="F154" s="222" t="s">
        <v>242</v>
      </c>
      <c r="G154" s="223" t="s">
        <v>202</v>
      </c>
      <c r="H154" s="224">
        <v>5.888</v>
      </c>
      <c r="I154" s="225"/>
      <c r="J154" s="226">
        <f>ROUND(I154*H154,15)</f>
        <v>0</v>
      </c>
      <c r="K154" s="222" t="s">
        <v>203</v>
      </c>
      <c r="L154" s="45"/>
      <c r="M154" s="227" t="s">
        <v>1</v>
      </c>
      <c r="N154" s="228" t="s">
        <v>42</v>
      </c>
      <c r="O154" s="92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196</v>
      </c>
      <c r="AT154" s="231" t="s">
        <v>192</v>
      </c>
      <c r="AU154" s="231" t="s">
        <v>86</v>
      </c>
      <c r="AY154" s="18" t="s">
        <v>190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3">
        <f>ROUND(I154*H154,15)</f>
        <v>0</v>
      </c>
      <c r="BL154" s="18" t="s">
        <v>196</v>
      </c>
      <c r="BM154" s="231" t="s">
        <v>243</v>
      </c>
    </row>
    <row r="155" spans="1:65" s="2" customFormat="1" ht="24.15" customHeight="1">
      <c r="A155" s="39"/>
      <c r="B155" s="40"/>
      <c r="C155" s="220" t="s">
        <v>244</v>
      </c>
      <c r="D155" s="220" t="s">
        <v>192</v>
      </c>
      <c r="E155" s="221" t="s">
        <v>245</v>
      </c>
      <c r="F155" s="222" t="s">
        <v>246</v>
      </c>
      <c r="G155" s="223" t="s">
        <v>247</v>
      </c>
      <c r="H155" s="224">
        <v>3.312</v>
      </c>
      <c r="I155" s="225"/>
      <c r="J155" s="226">
        <f>ROUND(I155*H155,15)</f>
        <v>0</v>
      </c>
      <c r="K155" s="222" t="s">
        <v>203</v>
      </c>
      <c r="L155" s="45"/>
      <c r="M155" s="227" t="s">
        <v>1</v>
      </c>
      <c r="N155" s="228" t="s">
        <v>42</v>
      </c>
      <c r="O155" s="92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196</v>
      </c>
      <c r="AT155" s="231" t="s">
        <v>192</v>
      </c>
      <c r="AU155" s="231" t="s">
        <v>86</v>
      </c>
      <c r="AY155" s="18" t="s">
        <v>190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3">
        <f>ROUND(I155*H155,15)</f>
        <v>0</v>
      </c>
      <c r="BL155" s="18" t="s">
        <v>196</v>
      </c>
      <c r="BM155" s="231" t="s">
        <v>248</v>
      </c>
    </row>
    <row r="156" spans="1:51" s="13" customFormat="1" ht="12">
      <c r="A156" s="13"/>
      <c r="B156" s="234"/>
      <c r="C156" s="235"/>
      <c r="D156" s="236" t="s">
        <v>198</v>
      </c>
      <c r="E156" s="237" t="s">
        <v>1</v>
      </c>
      <c r="F156" s="238" t="s">
        <v>249</v>
      </c>
      <c r="G156" s="235"/>
      <c r="H156" s="239">
        <v>3.312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198</v>
      </c>
      <c r="AU156" s="245" t="s">
        <v>86</v>
      </c>
      <c r="AV156" s="13" t="s">
        <v>86</v>
      </c>
      <c r="AW156" s="13" t="s">
        <v>32</v>
      </c>
      <c r="AX156" s="13" t="s">
        <v>84</v>
      </c>
      <c r="AY156" s="245" t="s">
        <v>190</v>
      </c>
    </row>
    <row r="157" spans="1:65" s="2" customFormat="1" ht="24.15" customHeight="1">
      <c r="A157" s="39"/>
      <c r="B157" s="40"/>
      <c r="C157" s="220" t="s">
        <v>250</v>
      </c>
      <c r="D157" s="220" t="s">
        <v>192</v>
      </c>
      <c r="E157" s="221" t="s">
        <v>251</v>
      </c>
      <c r="F157" s="222" t="s">
        <v>252</v>
      </c>
      <c r="G157" s="223" t="s">
        <v>202</v>
      </c>
      <c r="H157" s="224">
        <v>4.048</v>
      </c>
      <c r="I157" s="225"/>
      <c r="J157" s="226">
        <f>ROUND(I157*H157,15)</f>
        <v>0</v>
      </c>
      <c r="K157" s="222" t="s">
        <v>203</v>
      </c>
      <c r="L157" s="45"/>
      <c r="M157" s="227" t="s">
        <v>1</v>
      </c>
      <c r="N157" s="228" t="s">
        <v>42</v>
      </c>
      <c r="O157" s="92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196</v>
      </c>
      <c r="AT157" s="231" t="s">
        <v>192</v>
      </c>
      <c r="AU157" s="231" t="s">
        <v>86</v>
      </c>
      <c r="AY157" s="18" t="s">
        <v>190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84</v>
      </c>
      <c r="BK157" s="233">
        <f>ROUND(I157*H157,15)</f>
        <v>0</v>
      </c>
      <c r="BL157" s="18" t="s">
        <v>196</v>
      </c>
      <c r="BM157" s="231" t="s">
        <v>253</v>
      </c>
    </row>
    <row r="158" spans="1:51" s="13" customFormat="1" ht="12">
      <c r="A158" s="13"/>
      <c r="B158" s="234"/>
      <c r="C158" s="235"/>
      <c r="D158" s="236" t="s">
        <v>198</v>
      </c>
      <c r="E158" s="237" t="s">
        <v>1</v>
      </c>
      <c r="F158" s="238" t="s">
        <v>254</v>
      </c>
      <c r="G158" s="235"/>
      <c r="H158" s="239">
        <v>4.048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198</v>
      </c>
      <c r="AU158" s="245" t="s">
        <v>86</v>
      </c>
      <c r="AV158" s="13" t="s">
        <v>86</v>
      </c>
      <c r="AW158" s="13" t="s">
        <v>32</v>
      </c>
      <c r="AX158" s="13" t="s">
        <v>84</v>
      </c>
      <c r="AY158" s="245" t="s">
        <v>190</v>
      </c>
    </row>
    <row r="159" spans="1:65" s="2" customFormat="1" ht="24.15" customHeight="1">
      <c r="A159" s="39"/>
      <c r="B159" s="40"/>
      <c r="C159" s="220" t="s">
        <v>255</v>
      </c>
      <c r="D159" s="220" t="s">
        <v>192</v>
      </c>
      <c r="E159" s="221" t="s">
        <v>256</v>
      </c>
      <c r="F159" s="222" t="s">
        <v>257</v>
      </c>
      <c r="G159" s="223" t="s">
        <v>195</v>
      </c>
      <c r="H159" s="224">
        <v>29.44</v>
      </c>
      <c r="I159" s="225"/>
      <c r="J159" s="226">
        <f>ROUND(I159*H159,15)</f>
        <v>0</v>
      </c>
      <c r="K159" s="222" t="s">
        <v>203</v>
      </c>
      <c r="L159" s="45"/>
      <c r="M159" s="227" t="s">
        <v>1</v>
      </c>
      <c r="N159" s="228" t="s">
        <v>42</v>
      </c>
      <c r="O159" s="92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196</v>
      </c>
      <c r="AT159" s="231" t="s">
        <v>192</v>
      </c>
      <c r="AU159" s="231" t="s">
        <v>86</v>
      </c>
      <c r="AY159" s="18" t="s">
        <v>190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3">
        <f>ROUND(I159*H159,15)</f>
        <v>0</v>
      </c>
      <c r="BL159" s="18" t="s">
        <v>196</v>
      </c>
      <c r="BM159" s="231" t="s">
        <v>258</v>
      </c>
    </row>
    <row r="160" spans="1:65" s="2" customFormat="1" ht="24.15" customHeight="1">
      <c r="A160" s="39"/>
      <c r="B160" s="40"/>
      <c r="C160" s="220" t="s">
        <v>8</v>
      </c>
      <c r="D160" s="220" t="s">
        <v>192</v>
      </c>
      <c r="E160" s="221" t="s">
        <v>259</v>
      </c>
      <c r="F160" s="222" t="s">
        <v>260</v>
      </c>
      <c r="G160" s="223" t="s">
        <v>195</v>
      </c>
      <c r="H160" s="224">
        <v>29.44</v>
      </c>
      <c r="I160" s="225"/>
      <c r="J160" s="226">
        <f>ROUND(I160*H160,15)</f>
        <v>0</v>
      </c>
      <c r="K160" s="222" t="s">
        <v>203</v>
      </c>
      <c r="L160" s="45"/>
      <c r="M160" s="227" t="s">
        <v>1</v>
      </c>
      <c r="N160" s="228" t="s">
        <v>42</v>
      </c>
      <c r="O160" s="92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196</v>
      </c>
      <c r="AT160" s="231" t="s">
        <v>192</v>
      </c>
      <c r="AU160" s="231" t="s">
        <v>86</v>
      </c>
      <c r="AY160" s="18" t="s">
        <v>190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3">
        <f>ROUND(I160*H160,15)</f>
        <v>0</v>
      </c>
      <c r="BL160" s="18" t="s">
        <v>196</v>
      </c>
      <c r="BM160" s="231" t="s">
        <v>261</v>
      </c>
    </row>
    <row r="161" spans="1:65" s="2" customFormat="1" ht="14.4" customHeight="1">
      <c r="A161" s="39"/>
      <c r="B161" s="40"/>
      <c r="C161" s="246" t="s">
        <v>262</v>
      </c>
      <c r="D161" s="246" t="s">
        <v>263</v>
      </c>
      <c r="E161" s="247" t="s">
        <v>264</v>
      </c>
      <c r="F161" s="248" t="s">
        <v>265</v>
      </c>
      <c r="G161" s="249" t="s">
        <v>266</v>
      </c>
      <c r="H161" s="250">
        <v>0.442</v>
      </c>
      <c r="I161" s="251"/>
      <c r="J161" s="252">
        <f>ROUND(I161*H161,15)</f>
        <v>0</v>
      </c>
      <c r="K161" s="248" t="s">
        <v>203</v>
      </c>
      <c r="L161" s="253"/>
      <c r="M161" s="254" t="s">
        <v>1</v>
      </c>
      <c r="N161" s="255" t="s">
        <v>42</v>
      </c>
      <c r="O161" s="92"/>
      <c r="P161" s="229">
        <f>O161*H161</f>
        <v>0</v>
      </c>
      <c r="Q161" s="229">
        <v>0.001</v>
      </c>
      <c r="R161" s="229">
        <f>Q161*H161</f>
        <v>0.000442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226</v>
      </c>
      <c r="AT161" s="231" t="s">
        <v>263</v>
      </c>
      <c r="AU161" s="231" t="s">
        <v>86</v>
      </c>
      <c r="AY161" s="18" t="s">
        <v>190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3">
        <f>ROUND(I161*H161,15)</f>
        <v>0</v>
      </c>
      <c r="BL161" s="18" t="s">
        <v>196</v>
      </c>
      <c r="BM161" s="231" t="s">
        <v>267</v>
      </c>
    </row>
    <row r="162" spans="1:51" s="13" customFormat="1" ht="12">
      <c r="A162" s="13"/>
      <c r="B162" s="234"/>
      <c r="C162" s="235"/>
      <c r="D162" s="236" t="s">
        <v>198</v>
      </c>
      <c r="E162" s="235"/>
      <c r="F162" s="238" t="s">
        <v>268</v>
      </c>
      <c r="G162" s="235"/>
      <c r="H162" s="239">
        <v>0.442</v>
      </c>
      <c r="I162" s="240"/>
      <c r="J162" s="235"/>
      <c r="K162" s="235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198</v>
      </c>
      <c r="AU162" s="245" t="s">
        <v>86</v>
      </c>
      <c r="AV162" s="13" t="s">
        <v>86</v>
      </c>
      <c r="AW162" s="13" t="s">
        <v>4</v>
      </c>
      <c r="AX162" s="13" t="s">
        <v>84</v>
      </c>
      <c r="AY162" s="245" t="s">
        <v>190</v>
      </c>
    </row>
    <row r="163" spans="1:63" s="12" customFormat="1" ht="22.8" customHeight="1">
      <c r="A163" s="12"/>
      <c r="B163" s="204"/>
      <c r="C163" s="205"/>
      <c r="D163" s="206" t="s">
        <v>76</v>
      </c>
      <c r="E163" s="218" t="s">
        <v>206</v>
      </c>
      <c r="F163" s="218" t="s">
        <v>269</v>
      </c>
      <c r="G163" s="205"/>
      <c r="H163" s="205"/>
      <c r="I163" s="208"/>
      <c r="J163" s="219">
        <f>BK163</f>
        <v>0</v>
      </c>
      <c r="K163" s="205"/>
      <c r="L163" s="210"/>
      <c r="M163" s="211"/>
      <c r="N163" s="212"/>
      <c r="O163" s="212"/>
      <c r="P163" s="213">
        <f>SUM(P164:P165)</f>
        <v>0</v>
      </c>
      <c r="Q163" s="212"/>
      <c r="R163" s="213">
        <f>SUM(R164:R165)</f>
        <v>0.16712000000000002</v>
      </c>
      <c r="S163" s="212"/>
      <c r="T163" s="214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5" t="s">
        <v>84</v>
      </c>
      <c r="AT163" s="216" t="s">
        <v>76</v>
      </c>
      <c r="AU163" s="216" t="s">
        <v>84</v>
      </c>
      <c r="AY163" s="215" t="s">
        <v>190</v>
      </c>
      <c r="BK163" s="217">
        <f>SUM(BK164:BK165)</f>
        <v>0</v>
      </c>
    </row>
    <row r="164" spans="1:65" s="2" customFormat="1" ht="24.15" customHeight="1">
      <c r="A164" s="39"/>
      <c r="B164" s="40"/>
      <c r="C164" s="220" t="s">
        <v>270</v>
      </c>
      <c r="D164" s="220" t="s">
        <v>192</v>
      </c>
      <c r="E164" s="221" t="s">
        <v>271</v>
      </c>
      <c r="F164" s="222" t="s">
        <v>272</v>
      </c>
      <c r="G164" s="223" t="s">
        <v>195</v>
      </c>
      <c r="H164" s="224">
        <v>1.6</v>
      </c>
      <c r="I164" s="225"/>
      <c r="J164" s="226">
        <f>ROUND(I164*H164,15)</f>
        <v>0</v>
      </c>
      <c r="K164" s="222" t="s">
        <v>203</v>
      </c>
      <c r="L164" s="45"/>
      <c r="M164" s="227" t="s">
        <v>1</v>
      </c>
      <c r="N164" s="228" t="s">
        <v>42</v>
      </c>
      <c r="O164" s="92"/>
      <c r="P164" s="229">
        <f>O164*H164</f>
        <v>0</v>
      </c>
      <c r="Q164" s="229">
        <v>0.10445</v>
      </c>
      <c r="R164" s="229">
        <f>Q164*H164</f>
        <v>0.16712000000000002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196</v>
      </c>
      <c r="AT164" s="231" t="s">
        <v>192</v>
      </c>
      <c r="AU164" s="231" t="s">
        <v>86</v>
      </c>
      <c r="AY164" s="18" t="s">
        <v>190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3">
        <f>ROUND(I164*H164,15)</f>
        <v>0</v>
      </c>
      <c r="BL164" s="18" t="s">
        <v>196</v>
      </c>
      <c r="BM164" s="231" t="s">
        <v>273</v>
      </c>
    </row>
    <row r="165" spans="1:51" s="13" customFormat="1" ht="12">
      <c r="A165" s="13"/>
      <c r="B165" s="234"/>
      <c r="C165" s="235"/>
      <c r="D165" s="236" t="s">
        <v>198</v>
      </c>
      <c r="E165" s="237" t="s">
        <v>1</v>
      </c>
      <c r="F165" s="238" t="s">
        <v>274</v>
      </c>
      <c r="G165" s="235"/>
      <c r="H165" s="239">
        <v>1.6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198</v>
      </c>
      <c r="AU165" s="245" t="s">
        <v>86</v>
      </c>
      <c r="AV165" s="13" t="s">
        <v>86</v>
      </c>
      <c r="AW165" s="13" t="s">
        <v>32</v>
      </c>
      <c r="AX165" s="13" t="s">
        <v>84</v>
      </c>
      <c r="AY165" s="245" t="s">
        <v>190</v>
      </c>
    </row>
    <row r="166" spans="1:63" s="12" customFormat="1" ht="22.8" customHeight="1">
      <c r="A166" s="12"/>
      <c r="B166" s="204"/>
      <c r="C166" s="205"/>
      <c r="D166" s="206" t="s">
        <v>76</v>
      </c>
      <c r="E166" s="218" t="s">
        <v>218</v>
      </c>
      <c r="F166" s="218" t="s">
        <v>275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SUM(P167:P319)</f>
        <v>0</v>
      </c>
      <c r="Q166" s="212"/>
      <c r="R166" s="213">
        <f>SUM(R167:R319)</f>
        <v>376.52229151</v>
      </c>
      <c r="S166" s="212"/>
      <c r="T166" s="214">
        <f>SUM(T167:T319)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5" t="s">
        <v>84</v>
      </c>
      <c r="AT166" s="216" t="s">
        <v>76</v>
      </c>
      <c r="AU166" s="216" t="s">
        <v>84</v>
      </c>
      <c r="AY166" s="215" t="s">
        <v>190</v>
      </c>
      <c r="BK166" s="217">
        <f>SUM(BK167:BK319)</f>
        <v>0</v>
      </c>
    </row>
    <row r="167" spans="1:65" s="2" customFormat="1" ht="14.4" customHeight="1">
      <c r="A167" s="39"/>
      <c r="B167" s="40"/>
      <c r="C167" s="220" t="s">
        <v>276</v>
      </c>
      <c r="D167" s="220" t="s">
        <v>192</v>
      </c>
      <c r="E167" s="221" t="s">
        <v>277</v>
      </c>
      <c r="F167" s="222" t="s">
        <v>278</v>
      </c>
      <c r="G167" s="223" t="s">
        <v>195</v>
      </c>
      <c r="H167" s="224">
        <v>46.76</v>
      </c>
      <c r="I167" s="225"/>
      <c r="J167" s="226">
        <f>ROUND(I167*H167,15)</f>
        <v>0</v>
      </c>
      <c r="K167" s="222" t="s">
        <v>203</v>
      </c>
      <c r="L167" s="45"/>
      <c r="M167" s="227" t="s">
        <v>1</v>
      </c>
      <c r="N167" s="228" t="s">
        <v>42</v>
      </c>
      <c r="O167" s="92"/>
      <c r="P167" s="229">
        <f>O167*H167</f>
        <v>0</v>
      </c>
      <c r="Q167" s="229">
        <v>0.00391</v>
      </c>
      <c r="R167" s="229">
        <f>Q167*H167</f>
        <v>0.1828316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196</v>
      </c>
      <c r="AT167" s="231" t="s">
        <v>192</v>
      </c>
      <c r="AU167" s="231" t="s">
        <v>86</v>
      </c>
      <c r="AY167" s="18" t="s">
        <v>190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3">
        <f>ROUND(I167*H167,15)</f>
        <v>0</v>
      </c>
      <c r="BL167" s="18" t="s">
        <v>196</v>
      </c>
      <c r="BM167" s="231" t="s">
        <v>279</v>
      </c>
    </row>
    <row r="168" spans="1:51" s="13" customFormat="1" ht="12">
      <c r="A168" s="13"/>
      <c r="B168" s="234"/>
      <c r="C168" s="235"/>
      <c r="D168" s="236" t="s">
        <v>198</v>
      </c>
      <c r="E168" s="237" t="s">
        <v>1</v>
      </c>
      <c r="F168" s="238" t="s">
        <v>128</v>
      </c>
      <c r="G168" s="235"/>
      <c r="H168" s="239">
        <v>46.76</v>
      </c>
      <c r="I168" s="240"/>
      <c r="J168" s="235"/>
      <c r="K168" s="235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198</v>
      </c>
      <c r="AU168" s="245" t="s">
        <v>86</v>
      </c>
      <c r="AV168" s="13" t="s">
        <v>86</v>
      </c>
      <c r="AW168" s="13" t="s">
        <v>32</v>
      </c>
      <c r="AX168" s="13" t="s">
        <v>84</v>
      </c>
      <c r="AY168" s="245" t="s">
        <v>190</v>
      </c>
    </row>
    <row r="169" spans="1:65" s="2" customFormat="1" ht="24.15" customHeight="1">
      <c r="A169" s="39"/>
      <c r="B169" s="40"/>
      <c r="C169" s="220" t="s">
        <v>280</v>
      </c>
      <c r="D169" s="220" t="s">
        <v>192</v>
      </c>
      <c r="E169" s="221" t="s">
        <v>281</v>
      </c>
      <c r="F169" s="222" t="s">
        <v>282</v>
      </c>
      <c r="G169" s="223" t="s">
        <v>195</v>
      </c>
      <c r="H169" s="224">
        <v>46.76</v>
      </c>
      <c r="I169" s="225"/>
      <c r="J169" s="226">
        <f>ROUND(I169*H169,15)</f>
        <v>0</v>
      </c>
      <c r="K169" s="222" t="s">
        <v>203</v>
      </c>
      <c r="L169" s="45"/>
      <c r="M169" s="227" t="s">
        <v>1</v>
      </c>
      <c r="N169" s="228" t="s">
        <v>42</v>
      </c>
      <c r="O169" s="92"/>
      <c r="P169" s="229">
        <f>O169*H169</f>
        <v>0</v>
      </c>
      <c r="Q169" s="229">
        <v>0.0013</v>
      </c>
      <c r="R169" s="229">
        <f>Q169*H169</f>
        <v>0.060787999999999995</v>
      </c>
      <c r="S169" s="229">
        <v>0</v>
      </c>
      <c r="T169" s="23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1" t="s">
        <v>196</v>
      </c>
      <c r="AT169" s="231" t="s">
        <v>192</v>
      </c>
      <c r="AU169" s="231" t="s">
        <v>86</v>
      </c>
      <c r="AY169" s="18" t="s">
        <v>190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84</v>
      </c>
      <c r="BK169" s="233">
        <f>ROUND(I169*H169,15)</f>
        <v>0</v>
      </c>
      <c r="BL169" s="18" t="s">
        <v>196</v>
      </c>
      <c r="BM169" s="231" t="s">
        <v>283</v>
      </c>
    </row>
    <row r="170" spans="1:51" s="13" customFormat="1" ht="12">
      <c r="A170" s="13"/>
      <c r="B170" s="234"/>
      <c r="C170" s="235"/>
      <c r="D170" s="236" t="s">
        <v>198</v>
      </c>
      <c r="E170" s="237" t="s">
        <v>1</v>
      </c>
      <c r="F170" s="238" t="s">
        <v>128</v>
      </c>
      <c r="G170" s="235"/>
      <c r="H170" s="239">
        <v>46.76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198</v>
      </c>
      <c r="AU170" s="245" t="s">
        <v>86</v>
      </c>
      <c r="AV170" s="13" t="s">
        <v>86</v>
      </c>
      <c r="AW170" s="13" t="s">
        <v>32</v>
      </c>
      <c r="AX170" s="13" t="s">
        <v>84</v>
      </c>
      <c r="AY170" s="245" t="s">
        <v>190</v>
      </c>
    </row>
    <row r="171" spans="1:65" s="2" customFormat="1" ht="24.15" customHeight="1">
      <c r="A171" s="39"/>
      <c r="B171" s="40"/>
      <c r="C171" s="220" t="s">
        <v>284</v>
      </c>
      <c r="D171" s="220" t="s">
        <v>192</v>
      </c>
      <c r="E171" s="221" t="s">
        <v>285</v>
      </c>
      <c r="F171" s="222" t="s">
        <v>286</v>
      </c>
      <c r="G171" s="223" t="s">
        <v>195</v>
      </c>
      <c r="H171" s="224">
        <v>320.889</v>
      </c>
      <c r="I171" s="225"/>
      <c r="J171" s="226">
        <f>ROUND(I171*H171,15)</f>
        <v>0</v>
      </c>
      <c r="K171" s="222" t="s">
        <v>203</v>
      </c>
      <c r="L171" s="45"/>
      <c r="M171" s="227" t="s">
        <v>1</v>
      </c>
      <c r="N171" s="228" t="s">
        <v>42</v>
      </c>
      <c r="O171" s="92"/>
      <c r="P171" s="229">
        <f>O171*H171</f>
        <v>0</v>
      </c>
      <c r="Q171" s="229">
        <v>0.0057</v>
      </c>
      <c r="R171" s="229">
        <f>Q171*H171</f>
        <v>1.8290673000000002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196</v>
      </c>
      <c r="AT171" s="231" t="s">
        <v>192</v>
      </c>
      <c r="AU171" s="231" t="s">
        <v>86</v>
      </c>
      <c r="AY171" s="18" t="s">
        <v>190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84</v>
      </c>
      <c r="BK171" s="233">
        <f>ROUND(I171*H171,15)</f>
        <v>0</v>
      </c>
      <c r="BL171" s="18" t="s">
        <v>196</v>
      </c>
      <c r="BM171" s="231" t="s">
        <v>287</v>
      </c>
    </row>
    <row r="172" spans="1:51" s="13" customFormat="1" ht="12">
      <c r="A172" s="13"/>
      <c r="B172" s="234"/>
      <c r="C172" s="235"/>
      <c r="D172" s="236" t="s">
        <v>198</v>
      </c>
      <c r="E172" s="237" t="s">
        <v>1</v>
      </c>
      <c r="F172" s="238" t="s">
        <v>288</v>
      </c>
      <c r="G172" s="235"/>
      <c r="H172" s="239">
        <v>159.648</v>
      </c>
      <c r="I172" s="240"/>
      <c r="J172" s="235"/>
      <c r="K172" s="235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198</v>
      </c>
      <c r="AU172" s="245" t="s">
        <v>86</v>
      </c>
      <c r="AV172" s="13" t="s">
        <v>86</v>
      </c>
      <c r="AW172" s="13" t="s">
        <v>32</v>
      </c>
      <c r="AX172" s="13" t="s">
        <v>6</v>
      </c>
      <c r="AY172" s="245" t="s">
        <v>190</v>
      </c>
    </row>
    <row r="173" spans="1:51" s="13" customFormat="1" ht="12">
      <c r="A173" s="13"/>
      <c r="B173" s="234"/>
      <c r="C173" s="235"/>
      <c r="D173" s="236" t="s">
        <v>198</v>
      </c>
      <c r="E173" s="237" t="s">
        <v>1</v>
      </c>
      <c r="F173" s="238" t="s">
        <v>289</v>
      </c>
      <c r="G173" s="235"/>
      <c r="H173" s="239">
        <v>137.472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198</v>
      </c>
      <c r="AU173" s="245" t="s">
        <v>86</v>
      </c>
      <c r="AV173" s="13" t="s">
        <v>86</v>
      </c>
      <c r="AW173" s="13" t="s">
        <v>32</v>
      </c>
      <c r="AX173" s="13" t="s">
        <v>6</v>
      </c>
      <c r="AY173" s="245" t="s">
        <v>190</v>
      </c>
    </row>
    <row r="174" spans="1:51" s="13" customFormat="1" ht="12">
      <c r="A174" s="13"/>
      <c r="B174" s="234"/>
      <c r="C174" s="235"/>
      <c r="D174" s="236" t="s">
        <v>198</v>
      </c>
      <c r="E174" s="237" t="s">
        <v>1</v>
      </c>
      <c r="F174" s="238" t="s">
        <v>290</v>
      </c>
      <c r="G174" s="235"/>
      <c r="H174" s="239">
        <v>8.5</v>
      </c>
      <c r="I174" s="240"/>
      <c r="J174" s="235"/>
      <c r="K174" s="235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198</v>
      </c>
      <c r="AU174" s="245" t="s">
        <v>86</v>
      </c>
      <c r="AV174" s="13" t="s">
        <v>86</v>
      </c>
      <c r="AW174" s="13" t="s">
        <v>32</v>
      </c>
      <c r="AX174" s="13" t="s">
        <v>6</v>
      </c>
      <c r="AY174" s="245" t="s">
        <v>190</v>
      </c>
    </row>
    <row r="175" spans="1:51" s="13" customFormat="1" ht="12">
      <c r="A175" s="13"/>
      <c r="B175" s="234"/>
      <c r="C175" s="235"/>
      <c r="D175" s="236" t="s">
        <v>198</v>
      </c>
      <c r="E175" s="237" t="s">
        <v>1</v>
      </c>
      <c r="F175" s="238" t="s">
        <v>291</v>
      </c>
      <c r="G175" s="235"/>
      <c r="H175" s="239">
        <v>-84.731</v>
      </c>
      <c r="I175" s="240"/>
      <c r="J175" s="235"/>
      <c r="K175" s="235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198</v>
      </c>
      <c r="AU175" s="245" t="s">
        <v>86</v>
      </c>
      <c r="AV175" s="13" t="s">
        <v>86</v>
      </c>
      <c r="AW175" s="13" t="s">
        <v>32</v>
      </c>
      <c r="AX175" s="13" t="s">
        <v>6</v>
      </c>
      <c r="AY175" s="245" t="s">
        <v>190</v>
      </c>
    </row>
    <row r="176" spans="1:51" s="13" customFormat="1" ht="12">
      <c r="A176" s="13"/>
      <c r="B176" s="234"/>
      <c r="C176" s="235"/>
      <c r="D176" s="236" t="s">
        <v>198</v>
      </c>
      <c r="E176" s="237" t="s">
        <v>1</v>
      </c>
      <c r="F176" s="238" t="s">
        <v>292</v>
      </c>
      <c r="G176" s="235"/>
      <c r="H176" s="239">
        <v>100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198</v>
      </c>
      <c r="AU176" s="245" t="s">
        <v>86</v>
      </c>
      <c r="AV176" s="13" t="s">
        <v>86</v>
      </c>
      <c r="AW176" s="13" t="s">
        <v>32</v>
      </c>
      <c r="AX176" s="13" t="s">
        <v>6</v>
      </c>
      <c r="AY176" s="245" t="s">
        <v>190</v>
      </c>
    </row>
    <row r="177" spans="1:51" s="14" customFormat="1" ht="12">
      <c r="A177" s="14"/>
      <c r="B177" s="256"/>
      <c r="C177" s="257"/>
      <c r="D177" s="236" t="s">
        <v>198</v>
      </c>
      <c r="E177" s="258" t="s">
        <v>134</v>
      </c>
      <c r="F177" s="259" t="s">
        <v>293</v>
      </c>
      <c r="G177" s="257"/>
      <c r="H177" s="260">
        <v>320.889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6" t="s">
        <v>198</v>
      </c>
      <c r="AU177" s="266" t="s">
        <v>86</v>
      </c>
      <c r="AV177" s="14" t="s">
        <v>196</v>
      </c>
      <c r="AW177" s="14" t="s">
        <v>32</v>
      </c>
      <c r="AX177" s="14" t="s">
        <v>84</v>
      </c>
      <c r="AY177" s="266" t="s">
        <v>190</v>
      </c>
    </row>
    <row r="178" spans="1:65" s="2" customFormat="1" ht="24.15" customHeight="1">
      <c r="A178" s="39"/>
      <c r="B178" s="40"/>
      <c r="C178" s="220" t="s">
        <v>7</v>
      </c>
      <c r="D178" s="220" t="s">
        <v>192</v>
      </c>
      <c r="E178" s="221" t="s">
        <v>294</v>
      </c>
      <c r="F178" s="222" t="s">
        <v>295</v>
      </c>
      <c r="G178" s="223" t="s">
        <v>195</v>
      </c>
      <c r="H178" s="224">
        <v>168.674</v>
      </c>
      <c r="I178" s="225"/>
      <c r="J178" s="226">
        <f>ROUND(I178*H178,15)</f>
        <v>0</v>
      </c>
      <c r="K178" s="222" t="s">
        <v>203</v>
      </c>
      <c r="L178" s="45"/>
      <c r="M178" s="227" t="s">
        <v>1</v>
      </c>
      <c r="N178" s="228" t="s">
        <v>42</v>
      </c>
      <c r="O178" s="92"/>
      <c r="P178" s="229">
        <f>O178*H178</f>
        <v>0</v>
      </c>
      <c r="Q178" s="229">
        <v>0.00026</v>
      </c>
      <c r="R178" s="229">
        <f>Q178*H178</f>
        <v>0.04385524</v>
      </c>
      <c r="S178" s="229">
        <v>0</v>
      </c>
      <c r="T178" s="23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1" t="s">
        <v>196</v>
      </c>
      <c r="AT178" s="231" t="s">
        <v>192</v>
      </c>
      <c r="AU178" s="231" t="s">
        <v>86</v>
      </c>
      <c r="AY178" s="18" t="s">
        <v>190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8" t="s">
        <v>84</v>
      </c>
      <c r="BK178" s="233">
        <f>ROUND(I178*H178,15)</f>
        <v>0</v>
      </c>
      <c r="BL178" s="18" t="s">
        <v>196</v>
      </c>
      <c r="BM178" s="231" t="s">
        <v>296</v>
      </c>
    </row>
    <row r="179" spans="1:51" s="13" customFormat="1" ht="12">
      <c r="A179" s="13"/>
      <c r="B179" s="234"/>
      <c r="C179" s="235"/>
      <c r="D179" s="236" t="s">
        <v>198</v>
      </c>
      <c r="E179" s="237" t="s">
        <v>1</v>
      </c>
      <c r="F179" s="238" t="s">
        <v>297</v>
      </c>
      <c r="G179" s="235"/>
      <c r="H179" s="239">
        <v>168.674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198</v>
      </c>
      <c r="AU179" s="245" t="s">
        <v>86</v>
      </c>
      <c r="AV179" s="13" t="s">
        <v>86</v>
      </c>
      <c r="AW179" s="13" t="s">
        <v>32</v>
      </c>
      <c r="AX179" s="13" t="s">
        <v>84</v>
      </c>
      <c r="AY179" s="245" t="s">
        <v>190</v>
      </c>
    </row>
    <row r="180" spans="1:65" s="2" customFormat="1" ht="24.15" customHeight="1">
      <c r="A180" s="39"/>
      <c r="B180" s="40"/>
      <c r="C180" s="220" t="s">
        <v>298</v>
      </c>
      <c r="D180" s="220" t="s">
        <v>192</v>
      </c>
      <c r="E180" s="221" t="s">
        <v>299</v>
      </c>
      <c r="F180" s="222" t="s">
        <v>300</v>
      </c>
      <c r="G180" s="223" t="s">
        <v>195</v>
      </c>
      <c r="H180" s="224">
        <v>189.061</v>
      </c>
      <c r="I180" s="225"/>
      <c r="J180" s="226">
        <f>ROUND(I180*H180,15)</f>
        <v>0</v>
      </c>
      <c r="K180" s="222" t="s">
        <v>203</v>
      </c>
      <c r="L180" s="45"/>
      <c r="M180" s="227" t="s">
        <v>1</v>
      </c>
      <c r="N180" s="228" t="s">
        <v>42</v>
      </c>
      <c r="O180" s="92"/>
      <c r="P180" s="229">
        <f>O180*H180</f>
        <v>0</v>
      </c>
      <c r="Q180" s="229">
        <v>0.00438</v>
      </c>
      <c r="R180" s="229">
        <f>Q180*H180</f>
        <v>0.82808718</v>
      </c>
      <c r="S180" s="229">
        <v>0</v>
      </c>
      <c r="T180" s="23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1" t="s">
        <v>196</v>
      </c>
      <c r="AT180" s="231" t="s">
        <v>192</v>
      </c>
      <c r="AU180" s="231" t="s">
        <v>86</v>
      </c>
      <c r="AY180" s="18" t="s">
        <v>190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84</v>
      </c>
      <c r="BK180" s="233">
        <f>ROUND(I180*H180,15)</f>
        <v>0</v>
      </c>
      <c r="BL180" s="18" t="s">
        <v>196</v>
      </c>
      <c r="BM180" s="231" t="s">
        <v>301</v>
      </c>
    </row>
    <row r="181" spans="1:51" s="13" customFormat="1" ht="12">
      <c r="A181" s="13"/>
      <c r="B181" s="234"/>
      <c r="C181" s="235"/>
      <c r="D181" s="236" t="s">
        <v>198</v>
      </c>
      <c r="E181" s="237" t="s">
        <v>1</v>
      </c>
      <c r="F181" s="238" t="s">
        <v>302</v>
      </c>
      <c r="G181" s="235"/>
      <c r="H181" s="239">
        <v>3.52</v>
      </c>
      <c r="I181" s="240"/>
      <c r="J181" s="235"/>
      <c r="K181" s="235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198</v>
      </c>
      <c r="AU181" s="245" t="s">
        <v>86</v>
      </c>
      <c r="AV181" s="13" t="s">
        <v>86</v>
      </c>
      <c r="AW181" s="13" t="s">
        <v>32</v>
      </c>
      <c r="AX181" s="13" t="s">
        <v>6</v>
      </c>
      <c r="AY181" s="245" t="s">
        <v>190</v>
      </c>
    </row>
    <row r="182" spans="1:51" s="13" customFormat="1" ht="12">
      <c r="A182" s="13"/>
      <c r="B182" s="234"/>
      <c r="C182" s="235"/>
      <c r="D182" s="236" t="s">
        <v>198</v>
      </c>
      <c r="E182" s="237" t="s">
        <v>1</v>
      </c>
      <c r="F182" s="238" t="s">
        <v>303</v>
      </c>
      <c r="G182" s="235"/>
      <c r="H182" s="239">
        <v>185.541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198</v>
      </c>
      <c r="AU182" s="245" t="s">
        <v>86</v>
      </c>
      <c r="AV182" s="13" t="s">
        <v>86</v>
      </c>
      <c r="AW182" s="13" t="s">
        <v>32</v>
      </c>
      <c r="AX182" s="13" t="s">
        <v>6</v>
      </c>
      <c r="AY182" s="245" t="s">
        <v>190</v>
      </c>
    </row>
    <row r="183" spans="1:51" s="14" customFormat="1" ht="12">
      <c r="A183" s="14"/>
      <c r="B183" s="256"/>
      <c r="C183" s="257"/>
      <c r="D183" s="236" t="s">
        <v>198</v>
      </c>
      <c r="E183" s="258" t="s">
        <v>1</v>
      </c>
      <c r="F183" s="259" t="s">
        <v>293</v>
      </c>
      <c r="G183" s="257"/>
      <c r="H183" s="260">
        <v>189.061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6" t="s">
        <v>198</v>
      </c>
      <c r="AU183" s="266" t="s">
        <v>86</v>
      </c>
      <c r="AV183" s="14" t="s">
        <v>196</v>
      </c>
      <c r="AW183" s="14" t="s">
        <v>32</v>
      </c>
      <c r="AX183" s="14" t="s">
        <v>84</v>
      </c>
      <c r="AY183" s="266" t="s">
        <v>190</v>
      </c>
    </row>
    <row r="184" spans="1:65" s="2" customFormat="1" ht="24.15" customHeight="1">
      <c r="A184" s="39"/>
      <c r="B184" s="40"/>
      <c r="C184" s="220" t="s">
        <v>304</v>
      </c>
      <c r="D184" s="220" t="s">
        <v>192</v>
      </c>
      <c r="E184" s="221" t="s">
        <v>305</v>
      </c>
      <c r="F184" s="222" t="s">
        <v>306</v>
      </c>
      <c r="G184" s="223" t="s">
        <v>195</v>
      </c>
      <c r="H184" s="224">
        <v>170.274</v>
      </c>
      <c r="I184" s="225"/>
      <c r="J184" s="226">
        <f>ROUND(I184*H184,15)</f>
        <v>0</v>
      </c>
      <c r="K184" s="222" t="s">
        <v>203</v>
      </c>
      <c r="L184" s="45"/>
      <c r="M184" s="227" t="s">
        <v>1</v>
      </c>
      <c r="N184" s="228" t="s">
        <v>42</v>
      </c>
      <c r="O184" s="92"/>
      <c r="P184" s="229">
        <f>O184*H184</f>
        <v>0</v>
      </c>
      <c r="Q184" s="229">
        <v>0.01575</v>
      </c>
      <c r="R184" s="229">
        <f>Q184*H184</f>
        <v>2.6818155</v>
      </c>
      <c r="S184" s="229">
        <v>0</v>
      </c>
      <c r="T184" s="23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1" t="s">
        <v>196</v>
      </c>
      <c r="AT184" s="231" t="s">
        <v>192</v>
      </c>
      <c r="AU184" s="231" t="s">
        <v>86</v>
      </c>
      <c r="AY184" s="18" t="s">
        <v>190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8" t="s">
        <v>84</v>
      </c>
      <c r="BK184" s="233">
        <f>ROUND(I184*H184,15)</f>
        <v>0</v>
      </c>
      <c r="BL184" s="18" t="s">
        <v>196</v>
      </c>
      <c r="BM184" s="231" t="s">
        <v>307</v>
      </c>
    </row>
    <row r="185" spans="1:51" s="13" customFormat="1" ht="12">
      <c r="A185" s="13"/>
      <c r="B185" s="234"/>
      <c r="C185" s="235"/>
      <c r="D185" s="236" t="s">
        <v>198</v>
      </c>
      <c r="E185" s="237" t="s">
        <v>1</v>
      </c>
      <c r="F185" s="238" t="s">
        <v>308</v>
      </c>
      <c r="G185" s="235"/>
      <c r="H185" s="239">
        <v>170.274</v>
      </c>
      <c r="I185" s="240"/>
      <c r="J185" s="235"/>
      <c r="K185" s="235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198</v>
      </c>
      <c r="AU185" s="245" t="s">
        <v>86</v>
      </c>
      <c r="AV185" s="13" t="s">
        <v>86</v>
      </c>
      <c r="AW185" s="13" t="s">
        <v>32</v>
      </c>
      <c r="AX185" s="13" t="s">
        <v>84</v>
      </c>
      <c r="AY185" s="245" t="s">
        <v>190</v>
      </c>
    </row>
    <row r="186" spans="1:65" s="2" customFormat="1" ht="24.15" customHeight="1">
      <c r="A186" s="39"/>
      <c r="B186" s="40"/>
      <c r="C186" s="220" t="s">
        <v>309</v>
      </c>
      <c r="D186" s="220" t="s">
        <v>192</v>
      </c>
      <c r="E186" s="221" t="s">
        <v>310</v>
      </c>
      <c r="F186" s="222" t="s">
        <v>311</v>
      </c>
      <c r="G186" s="223" t="s">
        <v>195</v>
      </c>
      <c r="H186" s="224">
        <v>230.274</v>
      </c>
      <c r="I186" s="225"/>
      <c r="J186" s="226">
        <f>ROUND(I186*H186,15)</f>
        <v>0</v>
      </c>
      <c r="K186" s="222" t="s">
        <v>203</v>
      </c>
      <c r="L186" s="45"/>
      <c r="M186" s="227" t="s">
        <v>1</v>
      </c>
      <c r="N186" s="228" t="s">
        <v>42</v>
      </c>
      <c r="O186" s="92"/>
      <c r="P186" s="229">
        <f>O186*H186</f>
        <v>0</v>
      </c>
      <c r="Q186" s="229">
        <v>0.01838</v>
      </c>
      <c r="R186" s="229">
        <f>Q186*H186</f>
        <v>4.23243612</v>
      </c>
      <c r="S186" s="229">
        <v>0</v>
      </c>
      <c r="T186" s="23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1" t="s">
        <v>196</v>
      </c>
      <c r="AT186" s="231" t="s">
        <v>192</v>
      </c>
      <c r="AU186" s="231" t="s">
        <v>86</v>
      </c>
      <c r="AY186" s="18" t="s">
        <v>190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84</v>
      </c>
      <c r="BK186" s="233">
        <f>ROUND(I186*H186,15)</f>
        <v>0</v>
      </c>
      <c r="BL186" s="18" t="s">
        <v>196</v>
      </c>
      <c r="BM186" s="231" t="s">
        <v>312</v>
      </c>
    </row>
    <row r="187" spans="1:51" s="13" customFormat="1" ht="12">
      <c r="A187" s="13"/>
      <c r="B187" s="234"/>
      <c r="C187" s="235"/>
      <c r="D187" s="236" t="s">
        <v>198</v>
      </c>
      <c r="E187" s="237" t="s">
        <v>137</v>
      </c>
      <c r="F187" s="238" t="s">
        <v>313</v>
      </c>
      <c r="G187" s="235"/>
      <c r="H187" s="239">
        <v>230.274</v>
      </c>
      <c r="I187" s="240"/>
      <c r="J187" s="235"/>
      <c r="K187" s="235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198</v>
      </c>
      <c r="AU187" s="245" t="s">
        <v>86</v>
      </c>
      <c r="AV187" s="13" t="s">
        <v>86</v>
      </c>
      <c r="AW187" s="13" t="s">
        <v>32</v>
      </c>
      <c r="AX187" s="13" t="s">
        <v>84</v>
      </c>
      <c r="AY187" s="245" t="s">
        <v>190</v>
      </c>
    </row>
    <row r="188" spans="1:65" s="2" customFormat="1" ht="24.15" customHeight="1">
      <c r="A188" s="39"/>
      <c r="B188" s="40"/>
      <c r="C188" s="220" t="s">
        <v>314</v>
      </c>
      <c r="D188" s="220" t="s">
        <v>192</v>
      </c>
      <c r="E188" s="221" t="s">
        <v>315</v>
      </c>
      <c r="F188" s="222" t="s">
        <v>316</v>
      </c>
      <c r="G188" s="223" t="s">
        <v>195</v>
      </c>
      <c r="H188" s="224">
        <v>296.424</v>
      </c>
      <c r="I188" s="225"/>
      <c r="J188" s="226">
        <f>ROUND(I188*H188,15)</f>
        <v>0</v>
      </c>
      <c r="K188" s="222" t="s">
        <v>203</v>
      </c>
      <c r="L188" s="45"/>
      <c r="M188" s="227" t="s">
        <v>1</v>
      </c>
      <c r="N188" s="228" t="s">
        <v>42</v>
      </c>
      <c r="O188" s="92"/>
      <c r="P188" s="229">
        <f>O188*H188</f>
        <v>0</v>
      </c>
      <c r="Q188" s="229">
        <v>0.03358</v>
      </c>
      <c r="R188" s="229">
        <f>Q188*H188</f>
        <v>9.953917919999999</v>
      </c>
      <c r="S188" s="229">
        <v>0</v>
      </c>
      <c r="T188" s="23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1" t="s">
        <v>196</v>
      </c>
      <c r="AT188" s="231" t="s">
        <v>192</v>
      </c>
      <c r="AU188" s="231" t="s">
        <v>86</v>
      </c>
      <c r="AY188" s="18" t="s">
        <v>190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8" t="s">
        <v>84</v>
      </c>
      <c r="BK188" s="233">
        <f>ROUND(I188*H188,15)</f>
        <v>0</v>
      </c>
      <c r="BL188" s="18" t="s">
        <v>196</v>
      </c>
      <c r="BM188" s="231" t="s">
        <v>317</v>
      </c>
    </row>
    <row r="189" spans="1:51" s="13" customFormat="1" ht="12">
      <c r="A189" s="13"/>
      <c r="B189" s="234"/>
      <c r="C189" s="235"/>
      <c r="D189" s="236" t="s">
        <v>198</v>
      </c>
      <c r="E189" s="237" t="s">
        <v>1</v>
      </c>
      <c r="F189" s="238" t="s">
        <v>318</v>
      </c>
      <c r="G189" s="235"/>
      <c r="H189" s="239">
        <v>142.684</v>
      </c>
      <c r="I189" s="240"/>
      <c r="J189" s="235"/>
      <c r="K189" s="235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198</v>
      </c>
      <c r="AU189" s="245" t="s">
        <v>86</v>
      </c>
      <c r="AV189" s="13" t="s">
        <v>86</v>
      </c>
      <c r="AW189" s="13" t="s">
        <v>32</v>
      </c>
      <c r="AX189" s="13" t="s">
        <v>6</v>
      </c>
      <c r="AY189" s="245" t="s">
        <v>190</v>
      </c>
    </row>
    <row r="190" spans="1:51" s="13" customFormat="1" ht="12">
      <c r="A190" s="13"/>
      <c r="B190" s="234"/>
      <c r="C190" s="235"/>
      <c r="D190" s="236" t="s">
        <v>198</v>
      </c>
      <c r="E190" s="237" t="s">
        <v>1</v>
      </c>
      <c r="F190" s="238" t="s">
        <v>319</v>
      </c>
      <c r="G190" s="235"/>
      <c r="H190" s="239">
        <v>153.74</v>
      </c>
      <c r="I190" s="240"/>
      <c r="J190" s="235"/>
      <c r="K190" s="235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198</v>
      </c>
      <c r="AU190" s="245" t="s">
        <v>86</v>
      </c>
      <c r="AV190" s="13" t="s">
        <v>86</v>
      </c>
      <c r="AW190" s="13" t="s">
        <v>32</v>
      </c>
      <c r="AX190" s="13" t="s">
        <v>6</v>
      </c>
      <c r="AY190" s="245" t="s">
        <v>190</v>
      </c>
    </row>
    <row r="191" spans="1:51" s="14" customFormat="1" ht="12">
      <c r="A191" s="14"/>
      <c r="B191" s="256"/>
      <c r="C191" s="257"/>
      <c r="D191" s="236" t="s">
        <v>198</v>
      </c>
      <c r="E191" s="258" t="s">
        <v>140</v>
      </c>
      <c r="F191" s="259" t="s">
        <v>293</v>
      </c>
      <c r="G191" s="257"/>
      <c r="H191" s="260">
        <v>296.424</v>
      </c>
      <c r="I191" s="261"/>
      <c r="J191" s="257"/>
      <c r="K191" s="257"/>
      <c r="L191" s="262"/>
      <c r="M191" s="263"/>
      <c r="N191" s="264"/>
      <c r="O191" s="264"/>
      <c r="P191" s="264"/>
      <c r="Q191" s="264"/>
      <c r="R191" s="264"/>
      <c r="S191" s="264"/>
      <c r="T191" s="26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6" t="s">
        <v>198</v>
      </c>
      <c r="AU191" s="266" t="s">
        <v>86</v>
      </c>
      <c r="AV191" s="14" t="s">
        <v>196</v>
      </c>
      <c r="AW191" s="14" t="s">
        <v>32</v>
      </c>
      <c r="AX191" s="14" t="s">
        <v>84</v>
      </c>
      <c r="AY191" s="266" t="s">
        <v>190</v>
      </c>
    </row>
    <row r="192" spans="1:65" s="2" customFormat="1" ht="14.4" customHeight="1">
      <c r="A192" s="39"/>
      <c r="B192" s="40"/>
      <c r="C192" s="220" t="s">
        <v>320</v>
      </c>
      <c r="D192" s="220" t="s">
        <v>192</v>
      </c>
      <c r="E192" s="221" t="s">
        <v>321</v>
      </c>
      <c r="F192" s="222" t="s">
        <v>322</v>
      </c>
      <c r="G192" s="223" t="s">
        <v>195</v>
      </c>
      <c r="H192" s="224">
        <v>474.73</v>
      </c>
      <c r="I192" s="225"/>
      <c r="J192" s="226">
        <f>ROUND(I192*H192,15)</f>
        <v>0</v>
      </c>
      <c r="K192" s="222" t="s">
        <v>203</v>
      </c>
      <c r="L192" s="45"/>
      <c r="M192" s="227" t="s">
        <v>1</v>
      </c>
      <c r="N192" s="228" t="s">
        <v>42</v>
      </c>
      <c r="O192" s="92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1" t="s">
        <v>196</v>
      </c>
      <c r="AT192" s="231" t="s">
        <v>192</v>
      </c>
      <c r="AU192" s="231" t="s">
        <v>86</v>
      </c>
      <c r="AY192" s="18" t="s">
        <v>190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84</v>
      </c>
      <c r="BK192" s="233">
        <f>ROUND(I192*H192,15)</f>
        <v>0</v>
      </c>
      <c r="BL192" s="18" t="s">
        <v>196</v>
      </c>
      <c r="BM192" s="231" t="s">
        <v>323</v>
      </c>
    </row>
    <row r="193" spans="1:51" s="13" customFormat="1" ht="12">
      <c r="A193" s="13"/>
      <c r="B193" s="234"/>
      <c r="C193" s="235"/>
      <c r="D193" s="236" t="s">
        <v>198</v>
      </c>
      <c r="E193" s="237" t="s">
        <v>1</v>
      </c>
      <c r="F193" s="238" t="s">
        <v>324</v>
      </c>
      <c r="G193" s="235"/>
      <c r="H193" s="239">
        <v>474.73</v>
      </c>
      <c r="I193" s="240"/>
      <c r="J193" s="235"/>
      <c r="K193" s="235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198</v>
      </c>
      <c r="AU193" s="245" t="s">
        <v>86</v>
      </c>
      <c r="AV193" s="13" t="s">
        <v>86</v>
      </c>
      <c r="AW193" s="13" t="s">
        <v>32</v>
      </c>
      <c r="AX193" s="13" t="s">
        <v>84</v>
      </c>
      <c r="AY193" s="245" t="s">
        <v>190</v>
      </c>
    </row>
    <row r="194" spans="1:65" s="2" customFormat="1" ht="24.15" customHeight="1">
      <c r="A194" s="39"/>
      <c r="B194" s="40"/>
      <c r="C194" s="220" t="s">
        <v>325</v>
      </c>
      <c r="D194" s="220" t="s">
        <v>192</v>
      </c>
      <c r="E194" s="221" t="s">
        <v>326</v>
      </c>
      <c r="F194" s="222" t="s">
        <v>327</v>
      </c>
      <c r="G194" s="223" t="s">
        <v>195</v>
      </c>
      <c r="H194" s="224">
        <v>198.6</v>
      </c>
      <c r="I194" s="225"/>
      <c r="J194" s="226">
        <f>ROUND(I194*H194,15)</f>
        <v>0</v>
      </c>
      <c r="K194" s="222" t="s">
        <v>203</v>
      </c>
      <c r="L194" s="45"/>
      <c r="M194" s="227" t="s">
        <v>1</v>
      </c>
      <c r="N194" s="228" t="s">
        <v>42</v>
      </c>
      <c r="O194" s="92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1" t="s">
        <v>196</v>
      </c>
      <c r="AT194" s="231" t="s">
        <v>192</v>
      </c>
      <c r="AU194" s="231" t="s">
        <v>86</v>
      </c>
      <c r="AY194" s="18" t="s">
        <v>190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84</v>
      </c>
      <c r="BK194" s="233">
        <f>ROUND(I194*H194,15)</f>
        <v>0</v>
      </c>
      <c r="BL194" s="18" t="s">
        <v>196</v>
      </c>
      <c r="BM194" s="231" t="s">
        <v>328</v>
      </c>
    </row>
    <row r="195" spans="1:51" s="13" customFormat="1" ht="12">
      <c r="A195" s="13"/>
      <c r="B195" s="234"/>
      <c r="C195" s="235"/>
      <c r="D195" s="236" t="s">
        <v>198</v>
      </c>
      <c r="E195" s="237" t="s">
        <v>1</v>
      </c>
      <c r="F195" s="238" t="s">
        <v>329</v>
      </c>
      <c r="G195" s="235"/>
      <c r="H195" s="239">
        <v>198.6</v>
      </c>
      <c r="I195" s="240"/>
      <c r="J195" s="235"/>
      <c r="K195" s="235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198</v>
      </c>
      <c r="AU195" s="245" t="s">
        <v>86</v>
      </c>
      <c r="AV195" s="13" t="s">
        <v>86</v>
      </c>
      <c r="AW195" s="13" t="s">
        <v>32</v>
      </c>
      <c r="AX195" s="13" t="s">
        <v>84</v>
      </c>
      <c r="AY195" s="245" t="s">
        <v>190</v>
      </c>
    </row>
    <row r="196" spans="1:65" s="2" customFormat="1" ht="24.15" customHeight="1">
      <c r="A196" s="39"/>
      <c r="B196" s="40"/>
      <c r="C196" s="220" t="s">
        <v>330</v>
      </c>
      <c r="D196" s="220" t="s">
        <v>192</v>
      </c>
      <c r="E196" s="221" t="s">
        <v>331</v>
      </c>
      <c r="F196" s="222" t="s">
        <v>332</v>
      </c>
      <c r="G196" s="223" t="s">
        <v>333</v>
      </c>
      <c r="H196" s="224">
        <v>196.424</v>
      </c>
      <c r="I196" s="225"/>
      <c r="J196" s="226">
        <f>ROUND(I196*H196,15)</f>
        <v>0</v>
      </c>
      <c r="K196" s="222" t="s">
        <v>203</v>
      </c>
      <c r="L196" s="45"/>
      <c r="M196" s="227" t="s">
        <v>1</v>
      </c>
      <c r="N196" s="228" t="s">
        <v>42</v>
      </c>
      <c r="O196" s="92"/>
      <c r="P196" s="229">
        <f>O196*H196</f>
        <v>0</v>
      </c>
      <c r="Q196" s="229">
        <v>0.0015</v>
      </c>
      <c r="R196" s="229">
        <f>Q196*H196</f>
        <v>0.294636</v>
      </c>
      <c r="S196" s="229">
        <v>0</v>
      </c>
      <c r="T196" s="23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1" t="s">
        <v>196</v>
      </c>
      <c r="AT196" s="231" t="s">
        <v>192</v>
      </c>
      <c r="AU196" s="231" t="s">
        <v>86</v>
      </c>
      <c r="AY196" s="18" t="s">
        <v>190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84</v>
      </c>
      <c r="BK196" s="233">
        <f>ROUND(I196*H196,15)</f>
        <v>0</v>
      </c>
      <c r="BL196" s="18" t="s">
        <v>196</v>
      </c>
      <c r="BM196" s="231" t="s">
        <v>334</v>
      </c>
    </row>
    <row r="197" spans="1:51" s="13" customFormat="1" ht="12">
      <c r="A197" s="13"/>
      <c r="B197" s="234"/>
      <c r="C197" s="235"/>
      <c r="D197" s="236" t="s">
        <v>198</v>
      </c>
      <c r="E197" s="237" t="s">
        <v>1</v>
      </c>
      <c r="F197" s="238" t="s">
        <v>318</v>
      </c>
      <c r="G197" s="235"/>
      <c r="H197" s="239">
        <v>142.684</v>
      </c>
      <c r="I197" s="240"/>
      <c r="J197" s="235"/>
      <c r="K197" s="235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198</v>
      </c>
      <c r="AU197" s="245" t="s">
        <v>86</v>
      </c>
      <c r="AV197" s="13" t="s">
        <v>86</v>
      </c>
      <c r="AW197" s="13" t="s">
        <v>32</v>
      </c>
      <c r="AX197" s="13" t="s">
        <v>6</v>
      </c>
      <c r="AY197" s="245" t="s">
        <v>190</v>
      </c>
    </row>
    <row r="198" spans="1:51" s="13" customFormat="1" ht="12">
      <c r="A198" s="13"/>
      <c r="B198" s="234"/>
      <c r="C198" s="235"/>
      <c r="D198" s="236" t="s">
        <v>198</v>
      </c>
      <c r="E198" s="237" t="s">
        <v>1</v>
      </c>
      <c r="F198" s="238" t="s">
        <v>335</v>
      </c>
      <c r="G198" s="235"/>
      <c r="H198" s="239">
        <v>53.74</v>
      </c>
      <c r="I198" s="240"/>
      <c r="J198" s="235"/>
      <c r="K198" s="235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198</v>
      </c>
      <c r="AU198" s="245" t="s">
        <v>86</v>
      </c>
      <c r="AV198" s="13" t="s">
        <v>86</v>
      </c>
      <c r="AW198" s="13" t="s">
        <v>32</v>
      </c>
      <c r="AX198" s="13" t="s">
        <v>6</v>
      </c>
      <c r="AY198" s="245" t="s">
        <v>190</v>
      </c>
    </row>
    <row r="199" spans="1:51" s="15" customFormat="1" ht="12">
      <c r="A199" s="15"/>
      <c r="B199" s="267"/>
      <c r="C199" s="268"/>
      <c r="D199" s="236" t="s">
        <v>198</v>
      </c>
      <c r="E199" s="269" t="s">
        <v>1</v>
      </c>
      <c r="F199" s="270" t="s">
        <v>336</v>
      </c>
      <c r="G199" s="268"/>
      <c r="H199" s="271">
        <v>196.424</v>
      </c>
      <c r="I199" s="272"/>
      <c r="J199" s="268"/>
      <c r="K199" s="268"/>
      <c r="L199" s="273"/>
      <c r="M199" s="274"/>
      <c r="N199" s="275"/>
      <c r="O199" s="275"/>
      <c r="P199" s="275"/>
      <c r="Q199" s="275"/>
      <c r="R199" s="275"/>
      <c r="S199" s="275"/>
      <c r="T199" s="27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77" t="s">
        <v>198</v>
      </c>
      <c r="AU199" s="277" t="s">
        <v>86</v>
      </c>
      <c r="AV199" s="15" t="s">
        <v>206</v>
      </c>
      <c r="AW199" s="15" t="s">
        <v>32</v>
      </c>
      <c r="AX199" s="15" t="s">
        <v>6</v>
      </c>
      <c r="AY199" s="277" t="s">
        <v>190</v>
      </c>
    </row>
    <row r="200" spans="1:51" s="14" customFormat="1" ht="12">
      <c r="A200" s="14"/>
      <c r="B200" s="256"/>
      <c r="C200" s="257"/>
      <c r="D200" s="236" t="s">
        <v>198</v>
      </c>
      <c r="E200" s="258" t="s">
        <v>1</v>
      </c>
      <c r="F200" s="259" t="s">
        <v>293</v>
      </c>
      <c r="G200" s="257"/>
      <c r="H200" s="260">
        <v>196.424</v>
      </c>
      <c r="I200" s="261"/>
      <c r="J200" s="257"/>
      <c r="K200" s="257"/>
      <c r="L200" s="262"/>
      <c r="M200" s="263"/>
      <c r="N200" s="264"/>
      <c r="O200" s="264"/>
      <c r="P200" s="264"/>
      <c r="Q200" s="264"/>
      <c r="R200" s="264"/>
      <c r="S200" s="264"/>
      <c r="T200" s="26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6" t="s">
        <v>198</v>
      </c>
      <c r="AU200" s="266" t="s">
        <v>86</v>
      </c>
      <c r="AV200" s="14" t="s">
        <v>196</v>
      </c>
      <c r="AW200" s="14" t="s">
        <v>32</v>
      </c>
      <c r="AX200" s="14" t="s">
        <v>84</v>
      </c>
      <c r="AY200" s="266" t="s">
        <v>190</v>
      </c>
    </row>
    <row r="201" spans="1:65" s="2" customFormat="1" ht="24.15" customHeight="1">
      <c r="A201" s="39"/>
      <c r="B201" s="40"/>
      <c r="C201" s="220" t="s">
        <v>337</v>
      </c>
      <c r="D201" s="220" t="s">
        <v>192</v>
      </c>
      <c r="E201" s="221" t="s">
        <v>338</v>
      </c>
      <c r="F201" s="222" t="s">
        <v>339</v>
      </c>
      <c r="G201" s="223" t="s">
        <v>195</v>
      </c>
      <c r="H201" s="224">
        <v>8.125</v>
      </c>
      <c r="I201" s="225"/>
      <c r="J201" s="226">
        <f>ROUND(I201*H201,15)</f>
        <v>0</v>
      </c>
      <c r="K201" s="222" t="s">
        <v>203</v>
      </c>
      <c r="L201" s="45"/>
      <c r="M201" s="227" t="s">
        <v>1</v>
      </c>
      <c r="N201" s="228" t="s">
        <v>42</v>
      </c>
      <c r="O201" s="92"/>
      <c r="P201" s="229">
        <f>O201*H201</f>
        <v>0</v>
      </c>
      <c r="Q201" s="229">
        <v>0.00438</v>
      </c>
      <c r="R201" s="229">
        <f>Q201*H201</f>
        <v>0.0355875</v>
      </c>
      <c r="S201" s="229">
        <v>0</v>
      </c>
      <c r="T201" s="23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1" t="s">
        <v>196</v>
      </c>
      <c r="AT201" s="231" t="s">
        <v>192</v>
      </c>
      <c r="AU201" s="231" t="s">
        <v>86</v>
      </c>
      <c r="AY201" s="18" t="s">
        <v>190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84</v>
      </c>
      <c r="BK201" s="233">
        <f>ROUND(I201*H201,15)</f>
        <v>0</v>
      </c>
      <c r="BL201" s="18" t="s">
        <v>196</v>
      </c>
      <c r="BM201" s="231" t="s">
        <v>340</v>
      </c>
    </row>
    <row r="202" spans="1:51" s="13" customFormat="1" ht="12">
      <c r="A202" s="13"/>
      <c r="B202" s="234"/>
      <c r="C202" s="235"/>
      <c r="D202" s="236" t="s">
        <v>198</v>
      </c>
      <c r="E202" s="237" t="s">
        <v>1</v>
      </c>
      <c r="F202" s="238" t="s">
        <v>147</v>
      </c>
      <c r="G202" s="235"/>
      <c r="H202" s="239">
        <v>8.125</v>
      </c>
      <c r="I202" s="240"/>
      <c r="J202" s="235"/>
      <c r="K202" s="235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198</v>
      </c>
      <c r="AU202" s="245" t="s">
        <v>86</v>
      </c>
      <c r="AV202" s="13" t="s">
        <v>86</v>
      </c>
      <c r="AW202" s="13" t="s">
        <v>32</v>
      </c>
      <c r="AX202" s="13" t="s">
        <v>84</v>
      </c>
      <c r="AY202" s="245" t="s">
        <v>190</v>
      </c>
    </row>
    <row r="203" spans="1:65" s="2" customFormat="1" ht="24.15" customHeight="1">
      <c r="A203" s="39"/>
      <c r="B203" s="40"/>
      <c r="C203" s="220" t="s">
        <v>341</v>
      </c>
      <c r="D203" s="220" t="s">
        <v>192</v>
      </c>
      <c r="E203" s="221" t="s">
        <v>342</v>
      </c>
      <c r="F203" s="222" t="s">
        <v>343</v>
      </c>
      <c r="G203" s="223" t="s">
        <v>195</v>
      </c>
      <c r="H203" s="224">
        <v>22.293</v>
      </c>
      <c r="I203" s="225"/>
      <c r="J203" s="226">
        <f>ROUND(I203*H203,15)</f>
        <v>0</v>
      </c>
      <c r="K203" s="222" t="s">
        <v>203</v>
      </c>
      <c r="L203" s="45"/>
      <c r="M203" s="227" t="s">
        <v>1</v>
      </c>
      <c r="N203" s="228" t="s">
        <v>42</v>
      </c>
      <c r="O203" s="92"/>
      <c r="P203" s="229">
        <f>O203*H203</f>
        <v>0</v>
      </c>
      <c r="Q203" s="229">
        <v>0.00828</v>
      </c>
      <c r="R203" s="229">
        <f>Q203*H203</f>
        <v>0.18458603999999998</v>
      </c>
      <c r="S203" s="229">
        <v>0</v>
      </c>
      <c r="T203" s="23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1" t="s">
        <v>196</v>
      </c>
      <c r="AT203" s="231" t="s">
        <v>192</v>
      </c>
      <c r="AU203" s="231" t="s">
        <v>86</v>
      </c>
      <c r="AY203" s="18" t="s">
        <v>190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8" t="s">
        <v>84</v>
      </c>
      <c r="BK203" s="233">
        <f>ROUND(I203*H203,15)</f>
        <v>0</v>
      </c>
      <c r="BL203" s="18" t="s">
        <v>196</v>
      </c>
      <c r="BM203" s="231" t="s">
        <v>344</v>
      </c>
    </row>
    <row r="204" spans="1:51" s="13" customFormat="1" ht="12">
      <c r="A204" s="13"/>
      <c r="B204" s="234"/>
      <c r="C204" s="235"/>
      <c r="D204" s="236" t="s">
        <v>198</v>
      </c>
      <c r="E204" s="237" t="s">
        <v>100</v>
      </c>
      <c r="F204" s="238" t="s">
        <v>345</v>
      </c>
      <c r="G204" s="235"/>
      <c r="H204" s="239">
        <v>22.293</v>
      </c>
      <c r="I204" s="240"/>
      <c r="J204" s="235"/>
      <c r="K204" s="235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198</v>
      </c>
      <c r="AU204" s="245" t="s">
        <v>86</v>
      </c>
      <c r="AV204" s="13" t="s">
        <v>86</v>
      </c>
      <c r="AW204" s="13" t="s">
        <v>32</v>
      </c>
      <c r="AX204" s="13" t="s">
        <v>84</v>
      </c>
      <c r="AY204" s="245" t="s">
        <v>190</v>
      </c>
    </row>
    <row r="205" spans="1:65" s="2" customFormat="1" ht="14.4" customHeight="1">
      <c r="A205" s="39"/>
      <c r="B205" s="40"/>
      <c r="C205" s="246" t="s">
        <v>346</v>
      </c>
      <c r="D205" s="246" t="s">
        <v>263</v>
      </c>
      <c r="E205" s="247" t="s">
        <v>347</v>
      </c>
      <c r="F205" s="248" t="s">
        <v>348</v>
      </c>
      <c r="G205" s="249" t="s">
        <v>195</v>
      </c>
      <c r="H205" s="250">
        <v>25.012</v>
      </c>
      <c r="I205" s="251"/>
      <c r="J205" s="252">
        <f>ROUND(I205*H205,15)</f>
        <v>0</v>
      </c>
      <c r="K205" s="248" t="s">
        <v>203</v>
      </c>
      <c r="L205" s="253"/>
      <c r="M205" s="254" t="s">
        <v>1</v>
      </c>
      <c r="N205" s="255" t="s">
        <v>42</v>
      </c>
      <c r="O205" s="92"/>
      <c r="P205" s="229">
        <f>O205*H205</f>
        <v>0</v>
      </c>
      <c r="Q205" s="229">
        <v>0.00113</v>
      </c>
      <c r="R205" s="229">
        <f>Q205*H205</f>
        <v>0.02826356</v>
      </c>
      <c r="S205" s="229">
        <v>0</v>
      </c>
      <c r="T205" s="23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1" t="s">
        <v>226</v>
      </c>
      <c r="AT205" s="231" t="s">
        <v>263</v>
      </c>
      <c r="AU205" s="231" t="s">
        <v>86</v>
      </c>
      <c r="AY205" s="18" t="s">
        <v>190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84</v>
      </c>
      <c r="BK205" s="233">
        <f>ROUND(I205*H205,15)</f>
        <v>0</v>
      </c>
      <c r="BL205" s="18" t="s">
        <v>196</v>
      </c>
      <c r="BM205" s="231" t="s">
        <v>349</v>
      </c>
    </row>
    <row r="206" spans="1:51" s="13" customFormat="1" ht="12">
      <c r="A206" s="13"/>
      <c r="B206" s="234"/>
      <c r="C206" s="235"/>
      <c r="D206" s="236" t="s">
        <v>198</v>
      </c>
      <c r="E206" s="237" t="s">
        <v>1</v>
      </c>
      <c r="F206" s="238" t="s">
        <v>350</v>
      </c>
      <c r="G206" s="235"/>
      <c r="H206" s="239">
        <v>24.522</v>
      </c>
      <c r="I206" s="240"/>
      <c r="J206" s="235"/>
      <c r="K206" s="235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198</v>
      </c>
      <c r="AU206" s="245" t="s">
        <v>86</v>
      </c>
      <c r="AV206" s="13" t="s">
        <v>86</v>
      </c>
      <c r="AW206" s="13" t="s">
        <v>32</v>
      </c>
      <c r="AX206" s="13" t="s">
        <v>84</v>
      </c>
      <c r="AY206" s="245" t="s">
        <v>190</v>
      </c>
    </row>
    <row r="207" spans="1:51" s="13" customFormat="1" ht="12">
      <c r="A207" s="13"/>
      <c r="B207" s="234"/>
      <c r="C207" s="235"/>
      <c r="D207" s="236" t="s">
        <v>198</v>
      </c>
      <c r="E207" s="235"/>
      <c r="F207" s="238" t="s">
        <v>351</v>
      </c>
      <c r="G207" s="235"/>
      <c r="H207" s="239">
        <v>25.012</v>
      </c>
      <c r="I207" s="240"/>
      <c r="J207" s="235"/>
      <c r="K207" s="235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198</v>
      </c>
      <c r="AU207" s="245" t="s">
        <v>86</v>
      </c>
      <c r="AV207" s="13" t="s">
        <v>86</v>
      </c>
      <c r="AW207" s="13" t="s">
        <v>4</v>
      </c>
      <c r="AX207" s="13" t="s">
        <v>84</v>
      </c>
      <c r="AY207" s="245" t="s">
        <v>190</v>
      </c>
    </row>
    <row r="208" spans="1:65" s="2" customFormat="1" ht="24.15" customHeight="1">
      <c r="A208" s="39"/>
      <c r="B208" s="40"/>
      <c r="C208" s="220" t="s">
        <v>352</v>
      </c>
      <c r="D208" s="220" t="s">
        <v>192</v>
      </c>
      <c r="E208" s="221" t="s">
        <v>353</v>
      </c>
      <c r="F208" s="222" t="s">
        <v>354</v>
      </c>
      <c r="G208" s="223" t="s">
        <v>195</v>
      </c>
      <c r="H208" s="224">
        <v>4.416</v>
      </c>
      <c r="I208" s="225"/>
      <c r="J208" s="226">
        <f>ROUND(I208*H208,15)</f>
        <v>0</v>
      </c>
      <c r="K208" s="222" t="s">
        <v>203</v>
      </c>
      <c r="L208" s="45"/>
      <c r="M208" s="227" t="s">
        <v>1</v>
      </c>
      <c r="N208" s="228" t="s">
        <v>42</v>
      </c>
      <c r="O208" s="92"/>
      <c r="P208" s="229">
        <f>O208*H208</f>
        <v>0</v>
      </c>
      <c r="Q208" s="229">
        <v>0.00838</v>
      </c>
      <c r="R208" s="229">
        <f>Q208*H208</f>
        <v>0.037006080000000004</v>
      </c>
      <c r="S208" s="229">
        <v>0</v>
      </c>
      <c r="T208" s="23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1" t="s">
        <v>196</v>
      </c>
      <c r="AT208" s="231" t="s">
        <v>192</v>
      </c>
      <c r="AU208" s="231" t="s">
        <v>86</v>
      </c>
      <c r="AY208" s="18" t="s">
        <v>190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84</v>
      </c>
      <c r="BK208" s="233">
        <f>ROUND(I208*H208,15)</f>
        <v>0</v>
      </c>
      <c r="BL208" s="18" t="s">
        <v>196</v>
      </c>
      <c r="BM208" s="231" t="s">
        <v>355</v>
      </c>
    </row>
    <row r="209" spans="1:51" s="13" customFormat="1" ht="12">
      <c r="A209" s="13"/>
      <c r="B209" s="234"/>
      <c r="C209" s="235"/>
      <c r="D209" s="236" t="s">
        <v>198</v>
      </c>
      <c r="E209" s="237" t="s">
        <v>117</v>
      </c>
      <c r="F209" s="238" t="s">
        <v>356</v>
      </c>
      <c r="G209" s="235"/>
      <c r="H209" s="239">
        <v>4.416</v>
      </c>
      <c r="I209" s="240"/>
      <c r="J209" s="235"/>
      <c r="K209" s="235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198</v>
      </c>
      <c r="AU209" s="245" t="s">
        <v>86</v>
      </c>
      <c r="AV209" s="13" t="s">
        <v>86</v>
      </c>
      <c r="AW209" s="13" t="s">
        <v>32</v>
      </c>
      <c r="AX209" s="13" t="s">
        <v>84</v>
      </c>
      <c r="AY209" s="245" t="s">
        <v>190</v>
      </c>
    </row>
    <row r="210" spans="1:65" s="2" customFormat="1" ht="24.15" customHeight="1">
      <c r="A210" s="39"/>
      <c r="B210" s="40"/>
      <c r="C210" s="246" t="s">
        <v>357</v>
      </c>
      <c r="D210" s="246" t="s">
        <v>263</v>
      </c>
      <c r="E210" s="247" t="s">
        <v>358</v>
      </c>
      <c r="F210" s="248" t="s">
        <v>359</v>
      </c>
      <c r="G210" s="249" t="s">
        <v>195</v>
      </c>
      <c r="H210" s="250">
        <v>4.955</v>
      </c>
      <c r="I210" s="251"/>
      <c r="J210" s="252">
        <f>ROUND(I210*H210,15)</f>
        <v>0</v>
      </c>
      <c r="K210" s="248" t="s">
        <v>203</v>
      </c>
      <c r="L210" s="253"/>
      <c r="M210" s="254" t="s">
        <v>1</v>
      </c>
      <c r="N210" s="255" t="s">
        <v>42</v>
      </c>
      <c r="O210" s="92"/>
      <c r="P210" s="229">
        <f>O210*H210</f>
        <v>0</v>
      </c>
      <c r="Q210" s="229">
        <v>0.004</v>
      </c>
      <c r="R210" s="229">
        <f>Q210*H210</f>
        <v>0.01982</v>
      </c>
      <c r="S210" s="229">
        <v>0</v>
      </c>
      <c r="T210" s="23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1" t="s">
        <v>226</v>
      </c>
      <c r="AT210" s="231" t="s">
        <v>263</v>
      </c>
      <c r="AU210" s="231" t="s">
        <v>86</v>
      </c>
      <c r="AY210" s="18" t="s">
        <v>190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84</v>
      </c>
      <c r="BK210" s="233">
        <f>ROUND(I210*H210,15)</f>
        <v>0</v>
      </c>
      <c r="BL210" s="18" t="s">
        <v>196</v>
      </c>
      <c r="BM210" s="231" t="s">
        <v>360</v>
      </c>
    </row>
    <row r="211" spans="1:51" s="13" customFormat="1" ht="12">
      <c r="A211" s="13"/>
      <c r="B211" s="234"/>
      <c r="C211" s="235"/>
      <c r="D211" s="236" t="s">
        <v>198</v>
      </c>
      <c r="E211" s="237" t="s">
        <v>1</v>
      </c>
      <c r="F211" s="238" t="s">
        <v>361</v>
      </c>
      <c r="G211" s="235"/>
      <c r="H211" s="239">
        <v>4.858</v>
      </c>
      <c r="I211" s="240"/>
      <c r="J211" s="235"/>
      <c r="K211" s="235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198</v>
      </c>
      <c r="AU211" s="245" t="s">
        <v>86</v>
      </c>
      <c r="AV211" s="13" t="s">
        <v>86</v>
      </c>
      <c r="AW211" s="13" t="s">
        <v>32</v>
      </c>
      <c r="AX211" s="13" t="s">
        <v>84</v>
      </c>
      <c r="AY211" s="245" t="s">
        <v>190</v>
      </c>
    </row>
    <row r="212" spans="1:51" s="13" customFormat="1" ht="12">
      <c r="A212" s="13"/>
      <c r="B212" s="234"/>
      <c r="C212" s="235"/>
      <c r="D212" s="236" t="s">
        <v>198</v>
      </c>
      <c r="E212" s="235"/>
      <c r="F212" s="238" t="s">
        <v>362</v>
      </c>
      <c r="G212" s="235"/>
      <c r="H212" s="239">
        <v>4.955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198</v>
      </c>
      <c r="AU212" s="245" t="s">
        <v>86</v>
      </c>
      <c r="AV212" s="13" t="s">
        <v>86</v>
      </c>
      <c r="AW212" s="13" t="s">
        <v>4</v>
      </c>
      <c r="AX212" s="13" t="s">
        <v>84</v>
      </c>
      <c r="AY212" s="245" t="s">
        <v>190</v>
      </c>
    </row>
    <row r="213" spans="1:65" s="2" customFormat="1" ht="24.15" customHeight="1">
      <c r="A213" s="39"/>
      <c r="B213" s="40"/>
      <c r="C213" s="220" t="s">
        <v>363</v>
      </c>
      <c r="D213" s="220" t="s">
        <v>192</v>
      </c>
      <c r="E213" s="221" t="s">
        <v>364</v>
      </c>
      <c r="F213" s="222" t="s">
        <v>365</v>
      </c>
      <c r="G213" s="223" t="s">
        <v>195</v>
      </c>
      <c r="H213" s="224">
        <v>572.789</v>
      </c>
      <c r="I213" s="225"/>
      <c r="J213" s="226">
        <f>ROUND(I213*H213,15)</f>
        <v>0</v>
      </c>
      <c r="K213" s="222" t="s">
        <v>203</v>
      </c>
      <c r="L213" s="45"/>
      <c r="M213" s="227" t="s">
        <v>1</v>
      </c>
      <c r="N213" s="228" t="s">
        <v>42</v>
      </c>
      <c r="O213" s="92"/>
      <c r="P213" s="229">
        <f>O213*H213</f>
        <v>0</v>
      </c>
      <c r="Q213" s="229">
        <v>0.00865</v>
      </c>
      <c r="R213" s="229">
        <f>Q213*H213</f>
        <v>4.95462485</v>
      </c>
      <c r="S213" s="229">
        <v>0</v>
      </c>
      <c r="T213" s="23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1" t="s">
        <v>196</v>
      </c>
      <c r="AT213" s="231" t="s">
        <v>192</v>
      </c>
      <c r="AU213" s="231" t="s">
        <v>86</v>
      </c>
      <c r="AY213" s="18" t="s">
        <v>190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84</v>
      </c>
      <c r="BK213" s="233">
        <f>ROUND(I213*H213,15)</f>
        <v>0</v>
      </c>
      <c r="BL213" s="18" t="s">
        <v>196</v>
      </c>
      <c r="BM213" s="231" t="s">
        <v>366</v>
      </c>
    </row>
    <row r="214" spans="1:65" s="2" customFormat="1" ht="14.4" customHeight="1">
      <c r="A214" s="39"/>
      <c r="B214" s="40"/>
      <c r="C214" s="246" t="s">
        <v>367</v>
      </c>
      <c r="D214" s="246" t="s">
        <v>263</v>
      </c>
      <c r="E214" s="247" t="s">
        <v>368</v>
      </c>
      <c r="F214" s="248" t="s">
        <v>369</v>
      </c>
      <c r="G214" s="249" t="s">
        <v>195</v>
      </c>
      <c r="H214" s="250">
        <v>561.853</v>
      </c>
      <c r="I214" s="251"/>
      <c r="J214" s="252">
        <f>ROUND(I214*H214,15)</f>
        <v>0</v>
      </c>
      <c r="K214" s="248" t="s">
        <v>203</v>
      </c>
      <c r="L214" s="253"/>
      <c r="M214" s="254" t="s">
        <v>1</v>
      </c>
      <c r="N214" s="255" t="s">
        <v>42</v>
      </c>
      <c r="O214" s="92"/>
      <c r="P214" s="229">
        <f>O214*H214</f>
        <v>0</v>
      </c>
      <c r="Q214" s="229">
        <v>0.0027</v>
      </c>
      <c r="R214" s="229">
        <f>Q214*H214</f>
        <v>1.5170031</v>
      </c>
      <c r="S214" s="229">
        <v>0</v>
      </c>
      <c r="T214" s="23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1" t="s">
        <v>226</v>
      </c>
      <c r="AT214" s="231" t="s">
        <v>263</v>
      </c>
      <c r="AU214" s="231" t="s">
        <v>86</v>
      </c>
      <c r="AY214" s="18" t="s">
        <v>190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84</v>
      </c>
      <c r="BK214" s="233">
        <f>ROUND(I214*H214,15)</f>
        <v>0</v>
      </c>
      <c r="BL214" s="18" t="s">
        <v>196</v>
      </c>
      <c r="BM214" s="231" t="s">
        <v>370</v>
      </c>
    </row>
    <row r="215" spans="1:51" s="13" customFormat="1" ht="12">
      <c r="A215" s="13"/>
      <c r="B215" s="234"/>
      <c r="C215" s="235"/>
      <c r="D215" s="236" t="s">
        <v>198</v>
      </c>
      <c r="E215" s="237" t="s">
        <v>1</v>
      </c>
      <c r="F215" s="238" t="s">
        <v>371</v>
      </c>
      <c r="G215" s="235"/>
      <c r="H215" s="239">
        <v>561.853</v>
      </c>
      <c r="I215" s="240"/>
      <c r="J215" s="235"/>
      <c r="K215" s="235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198</v>
      </c>
      <c r="AU215" s="245" t="s">
        <v>86</v>
      </c>
      <c r="AV215" s="13" t="s">
        <v>86</v>
      </c>
      <c r="AW215" s="13" t="s">
        <v>32</v>
      </c>
      <c r="AX215" s="13" t="s">
        <v>84</v>
      </c>
      <c r="AY215" s="245" t="s">
        <v>190</v>
      </c>
    </row>
    <row r="216" spans="1:65" s="2" customFormat="1" ht="24.15" customHeight="1">
      <c r="A216" s="39"/>
      <c r="B216" s="40"/>
      <c r="C216" s="220" t="s">
        <v>372</v>
      </c>
      <c r="D216" s="220" t="s">
        <v>192</v>
      </c>
      <c r="E216" s="221" t="s">
        <v>373</v>
      </c>
      <c r="F216" s="222" t="s">
        <v>374</v>
      </c>
      <c r="G216" s="223" t="s">
        <v>195</v>
      </c>
      <c r="H216" s="224">
        <v>18.578</v>
      </c>
      <c r="I216" s="225"/>
      <c r="J216" s="226">
        <f>ROUND(I216*H216,15)</f>
        <v>0</v>
      </c>
      <c r="K216" s="222" t="s">
        <v>203</v>
      </c>
      <c r="L216" s="45"/>
      <c r="M216" s="227" t="s">
        <v>1</v>
      </c>
      <c r="N216" s="228" t="s">
        <v>42</v>
      </c>
      <c r="O216" s="92"/>
      <c r="P216" s="229">
        <f>O216*H216</f>
        <v>0</v>
      </c>
      <c r="Q216" s="229">
        <v>0.00947</v>
      </c>
      <c r="R216" s="229">
        <f>Q216*H216</f>
        <v>0.17593366</v>
      </c>
      <c r="S216" s="229">
        <v>0</v>
      </c>
      <c r="T216" s="23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1" t="s">
        <v>196</v>
      </c>
      <c r="AT216" s="231" t="s">
        <v>192</v>
      </c>
      <c r="AU216" s="231" t="s">
        <v>86</v>
      </c>
      <c r="AY216" s="18" t="s">
        <v>190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84</v>
      </c>
      <c r="BK216" s="233">
        <f>ROUND(I216*H216,15)</f>
        <v>0</v>
      </c>
      <c r="BL216" s="18" t="s">
        <v>196</v>
      </c>
      <c r="BM216" s="231" t="s">
        <v>375</v>
      </c>
    </row>
    <row r="217" spans="1:51" s="13" customFormat="1" ht="12">
      <c r="A217" s="13"/>
      <c r="B217" s="234"/>
      <c r="C217" s="235"/>
      <c r="D217" s="236" t="s">
        <v>198</v>
      </c>
      <c r="E217" s="237" t="s">
        <v>103</v>
      </c>
      <c r="F217" s="238" t="s">
        <v>376</v>
      </c>
      <c r="G217" s="235"/>
      <c r="H217" s="239">
        <v>18.578</v>
      </c>
      <c r="I217" s="240"/>
      <c r="J217" s="235"/>
      <c r="K217" s="235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198</v>
      </c>
      <c r="AU217" s="245" t="s">
        <v>86</v>
      </c>
      <c r="AV217" s="13" t="s">
        <v>86</v>
      </c>
      <c r="AW217" s="13" t="s">
        <v>32</v>
      </c>
      <c r="AX217" s="13" t="s">
        <v>6</v>
      </c>
      <c r="AY217" s="245" t="s">
        <v>190</v>
      </c>
    </row>
    <row r="218" spans="1:51" s="14" customFormat="1" ht="12">
      <c r="A218" s="14"/>
      <c r="B218" s="256"/>
      <c r="C218" s="257"/>
      <c r="D218" s="236" t="s">
        <v>198</v>
      </c>
      <c r="E218" s="258" t="s">
        <v>1</v>
      </c>
      <c r="F218" s="259" t="s">
        <v>293</v>
      </c>
      <c r="G218" s="257"/>
      <c r="H218" s="260">
        <v>18.578</v>
      </c>
      <c r="I218" s="261"/>
      <c r="J218" s="257"/>
      <c r="K218" s="257"/>
      <c r="L218" s="262"/>
      <c r="M218" s="263"/>
      <c r="N218" s="264"/>
      <c r="O218" s="264"/>
      <c r="P218" s="264"/>
      <c r="Q218" s="264"/>
      <c r="R218" s="264"/>
      <c r="S218" s="264"/>
      <c r="T218" s="26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6" t="s">
        <v>198</v>
      </c>
      <c r="AU218" s="266" t="s">
        <v>86</v>
      </c>
      <c r="AV218" s="14" t="s">
        <v>196</v>
      </c>
      <c r="AW218" s="14" t="s">
        <v>32</v>
      </c>
      <c r="AX218" s="14" t="s">
        <v>84</v>
      </c>
      <c r="AY218" s="266" t="s">
        <v>190</v>
      </c>
    </row>
    <row r="219" spans="1:65" s="2" customFormat="1" ht="24.15" customHeight="1">
      <c r="A219" s="39"/>
      <c r="B219" s="40"/>
      <c r="C219" s="246" t="s">
        <v>377</v>
      </c>
      <c r="D219" s="246" t="s">
        <v>263</v>
      </c>
      <c r="E219" s="247" t="s">
        <v>378</v>
      </c>
      <c r="F219" s="248" t="s">
        <v>379</v>
      </c>
      <c r="G219" s="249" t="s">
        <v>195</v>
      </c>
      <c r="H219" s="250">
        <v>20.845</v>
      </c>
      <c r="I219" s="251"/>
      <c r="J219" s="252">
        <f>ROUND(I219*H219,15)</f>
        <v>0</v>
      </c>
      <c r="K219" s="248" t="s">
        <v>203</v>
      </c>
      <c r="L219" s="253"/>
      <c r="M219" s="254" t="s">
        <v>1</v>
      </c>
      <c r="N219" s="255" t="s">
        <v>42</v>
      </c>
      <c r="O219" s="92"/>
      <c r="P219" s="229">
        <f>O219*H219</f>
        <v>0</v>
      </c>
      <c r="Q219" s="229">
        <v>0.0135</v>
      </c>
      <c r="R219" s="229">
        <f>Q219*H219</f>
        <v>0.2814075</v>
      </c>
      <c r="S219" s="229">
        <v>0</v>
      </c>
      <c r="T219" s="23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1" t="s">
        <v>226</v>
      </c>
      <c r="AT219" s="231" t="s">
        <v>263</v>
      </c>
      <c r="AU219" s="231" t="s">
        <v>86</v>
      </c>
      <c r="AY219" s="18" t="s">
        <v>190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8" t="s">
        <v>84</v>
      </c>
      <c r="BK219" s="233">
        <f>ROUND(I219*H219,15)</f>
        <v>0</v>
      </c>
      <c r="BL219" s="18" t="s">
        <v>196</v>
      </c>
      <c r="BM219" s="231" t="s">
        <v>380</v>
      </c>
    </row>
    <row r="220" spans="1:51" s="13" customFormat="1" ht="12">
      <c r="A220" s="13"/>
      <c r="B220" s="234"/>
      <c r="C220" s="235"/>
      <c r="D220" s="236" t="s">
        <v>198</v>
      </c>
      <c r="E220" s="237" t="s">
        <v>1</v>
      </c>
      <c r="F220" s="238" t="s">
        <v>381</v>
      </c>
      <c r="G220" s="235"/>
      <c r="H220" s="239">
        <v>20.436</v>
      </c>
      <c r="I220" s="240"/>
      <c r="J220" s="235"/>
      <c r="K220" s="235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198</v>
      </c>
      <c r="AU220" s="245" t="s">
        <v>86</v>
      </c>
      <c r="AV220" s="13" t="s">
        <v>86</v>
      </c>
      <c r="AW220" s="13" t="s">
        <v>32</v>
      </c>
      <c r="AX220" s="13" t="s">
        <v>84</v>
      </c>
      <c r="AY220" s="245" t="s">
        <v>190</v>
      </c>
    </row>
    <row r="221" spans="1:51" s="13" customFormat="1" ht="12">
      <c r="A221" s="13"/>
      <c r="B221" s="234"/>
      <c r="C221" s="235"/>
      <c r="D221" s="236" t="s">
        <v>198</v>
      </c>
      <c r="E221" s="235"/>
      <c r="F221" s="238" t="s">
        <v>382</v>
      </c>
      <c r="G221" s="235"/>
      <c r="H221" s="239">
        <v>20.845</v>
      </c>
      <c r="I221" s="240"/>
      <c r="J221" s="235"/>
      <c r="K221" s="235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198</v>
      </c>
      <c r="AU221" s="245" t="s">
        <v>86</v>
      </c>
      <c r="AV221" s="13" t="s">
        <v>86</v>
      </c>
      <c r="AW221" s="13" t="s">
        <v>4</v>
      </c>
      <c r="AX221" s="13" t="s">
        <v>84</v>
      </c>
      <c r="AY221" s="245" t="s">
        <v>190</v>
      </c>
    </row>
    <row r="222" spans="1:65" s="2" customFormat="1" ht="24.15" customHeight="1">
      <c r="A222" s="39"/>
      <c r="B222" s="40"/>
      <c r="C222" s="220" t="s">
        <v>383</v>
      </c>
      <c r="D222" s="220" t="s">
        <v>192</v>
      </c>
      <c r="E222" s="221" t="s">
        <v>384</v>
      </c>
      <c r="F222" s="222" t="s">
        <v>385</v>
      </c>
      <c r="G222" s="223" t="s">
        <v>195</v>
      </c>
      <c r="H222" s="224">
        <v>8.125</v>
      </c>
      <c r="I222" s="225"/>
      <c r="J222" s="226">
        <f>ROUND(I222*H222,15)</f>
        <v>0</v>
      </c>
      <c r="K222" s="222" t="s">
        <v>203</v>
      </c>
      <c r="L222" s="45"/>
      <c r="M222" s="227" t="s">
        <v>1</v>
      </c>
      <c r="N222" s="228" t="s">
        <v>42</v>
      </c>
      <c r="O222" s="92"/>
      <c r="P222" s="229">
        <f>O222*H222</f>
        <v>0</v>
      </c>
      <c r="Q222" s="229">
        <v>0.00965</v>
      </c>
      <c r="R222" s="229">
        <f>Q222*H222</f>
        <v>0.07840625000000001</v>
      </c>
      <c r="S222" s="229">
        <v>0</v>
      </c>
      <c r="T222" s="23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1" t="s">
        <v>196</v>
      </c>
      <c r="AT222" s="231" t="s">
        <v>192</v>
      </c>
      <c r="AU222" s="231" t="s">
        <v>86</v>
      </c>
      <c r="AY222" s="18" t="s">
        <v>190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84</v>
      </c>
      <c r="BK222" s="233">
        <f>ROUND(I222*H222,15)</f>
        <v>0</v>
      </c>
      <c r="BL222" s="18" t="s">
        <v>196</v>
      </c>
      <c r="BM222" s="231" t="s">
        <v>386</v>
      </c>
    </row>
    <row r="223" spans="1:51" s="13" customFormat="1" ht="12">
      <c r="A223" s="13"/>
      <c r="B223" s="234"/>
      <c r="C223" s="235"/>
      <c r="D223" s="236" t="s">
        <v>198</v>
      </c>
      <c r="E223" s="237" t="s">
        <v>147</v>
      </c>
      <c r="F223" s="238" t="s">
        <v>387</v>
      </c>
      <c r="G223" s="235"/>
      <c r="H223" s="239">
        <v>8.125</v>
      </c>
      <c r="I223" s="240"/>
      <c r="J223" s="235"/>
      <c r="K223" s="235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198</v>
      </c>
      <c r="AU223" s="245" t="s">
        <v>86</v>
      </c>
      <c r="AV223" s="13" t="s">
        <v>86</v>
      </c>
      <c r="AW223" s="13" t="s">
        <v>32</v>
      </c>
      <c r="AX223" s="13" t="s">
        <v>84</v>
      </c>
      <c r="AY223" s="245" t="s">
        <v>190</v>
      </c>
    </row>
    <row r="224" spans="1:65" s="2" customFormat="1" ht="24.15" customHeight="1">
      <c r="A224" s="39"/>
      <c r="B224" s="40"/>
      <c r="C224" s="246" t="s">
        <v>388</v>
      </c>
      <c r="D224" s="246" t="s">
        <v>263</v>
      </c>
      <c r="E224" s="247" t="s">
        <v>389</v>
      </c>
      <c r="F224" s="248" t="s">
        <v>390</v>
      </c>
      <c r="G224" s="249" t="s">
        <v>195</v>
      </c>
      <c r="H224" s="250">
        <v>9.117</v>
      </c>
      <c r="I224" s="251"/>
      <c r="J224" s="252">
        <f>ROUND(I224*H224,15)</f>
        <v>0</v>
      </c>
      <c r="K224" s="248" t="s">
        <v>203</v>
      </c>
      <c r="L224" s="253"/>
      <c r="M224" s="254" t="s">
        <v>1</v>
      </c>
      <c r="N224" s="255" t="s">
        <v>42</v>
      </c>
      <c r="O224" s="92"/>
      <c r="P224" s="229">
        <f>O224*H224</f>
        <v>0</v>
      </c>
      <c r="Q224" s="229">
        <v>0.0195</v>
      </c>
      <c r="R224" s="229">
        <f>Q224*H224</f>
        <v>0.1777815</v>
      </c>
      <c r="S224" s="229">
        <v>0</v>
      </c>
      <c r="T224" s="230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1" t="s">
        <v>226</v>
      </c>
      <c r="AT224" s="231" t="s">
        <v>263</v>
      </c>
      <c r="AU224" s="231" t="s">
        <v>86</v>
      </c>
      <c r="AY224" s="18" t="s">
        <v>190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8" t="s">
        <v>84</v>
      </c>
      <c r="BK224" s="233">
        <f>ROUND(I224*H224,15)</f>
        <v>0</v>
      </c>
      <c r="BL224" s="18" t="s">
        <v>196</v>
      </c>
      <c r="BM224" s="231" t="s">
        <v>391</v>
      </c>
    </row>
    <row r="225" spans="1:51" s="13" customFormat="1" ht="12">
      <c r="A225" s="13"/>
      <c r="B225" s="234"/>
      <c r="C225" s="235"/>
      <c r="D225" s="236" t="s">
        <v>198</v>
      </c>
      <c r="E225" s="237" t="s">
        <v>1</v>
      </c>
      <c r="F225" s="238" t="s">
        <v>392</v>
      </c>
      <c r="G225" s="235"/>
      <c r="H225" s="239">
        <v>8.938</v>
      </c>
      <c r="I225" s="240"/>
      <c r="J225" s="235"/>
      <c r="K225" s="235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198</v>
      </c>
      <c r="AU225" s="245" t="s">
        <v>86</v>
      </c>
      <c r="AV225" s="13" t="s">
        <v>86</v>
      </c>
      <c r="AW225" s="13" t="s">
        <v>32</v>
      </c>
      <c r="AX225" s="13" t="s">
        <v>84</v>
      </c>
      <c r="AY225" s="245" t="s">
        <v>190</v>
      </c>
    </row>
    <row r="226" spans="1:51" s="13" customFormat="1" ht="12">
      <c r="A226" s="13"/>
      <c r="B226" s="234"/>
      <c r="C226" s="235"/>
      <c r="D226" s="236" t="s">
        <v>198</v>
      </c>
      <c r="E226" s="235"/>
      <c r="F226" s="238" t="s">
        <v>393</v>
      </c>
      <c r="G226" s="235"/>
      <c r="H226" s="239">
        <v>9.117</v>
      </c>
      <c r="I226" s="240"/>
      <c r="J226" s="235"/>
      <c r="K226" s="235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198</v>
      </c>
      <c r="AU226" s="245" t="s">
        <v>86</v>
      </c>
      <c r="AV226" s="13" t="s">
        <v>86</v>
      </c>
      <c r="AW226" s="13" t="s">
        <v>4</v>
      </c>
      <c r="AX226" s="13" t="s">
        <v>84</v>
      </c>
      <c r="AY226" s="245" t="s">
        <v>190</v>
      </c>
    </row>
    <row r="227" spans="1:65" s="2" customFormat="1" ht="24.15" customHeight="1">
      <c r="A227" s="39"/>
      <c r="B227" s="40"/>
      <c r="C227" s="220" t="s">
        <v>394</v>
      </c>
      <c r="D227" s="220" t="s">
        <v>192</v>
      </c>
      <c r="E227" s="221" t="s">
        <v>395</v>
      </c>
      <c r="F227" s="222" t="s">
        <v>396</v>
      </c>
      <c r="G227" s="223" t="s">
        <v>195</v>
      </c>
      <c r="H227" s="224">
        <v>717.974</v>
      </c>
      <c r="I227" s="225"/>
      <c r="J227" s="226">
        <f>ROUND(I227*H227,15)</f>
        <v>0</v>
      </c>
      <c r="K227" s="222" t="s">
        <v>203</v>
      </c>
      <c r="L227" s="45"/>
      <c r="M227" s="227" t="s">
        <v>1</v>
      </c>
      <c r="N227" s="228" t="s">
        <v>42</v>
      </c>
      <c r="O227" s="92"/>
      <c r="P227" s="229">
        <f>O227*H227</f>
        <v>0</v>
      </c>
      <c r="Q227" s="229">
        <v>0.00026</v>
      </c>
      <c r="R227" s="229">
        <f>Q227*H227</f>
        <v>0.18667324</v>
      </c>
      <c r="S227" s="229">
        <v>0</v>
      </c>
      <c r="T227" s="23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1" t="s">
        <v>196</v>
      </c>
      <c r="AT227" s="231" t="s">
        <v>192</v>
      </c>
      <c r="AU227" s="231" t="s">
        <v>86</v>
      </c>
      <c r="AY227" s="18" t="s">
        <v>190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84</v>
      </c>
      <c r="BK227" s="233">
        <f>ROUND(I227*H227,15)</f>
        <v>0</v>
      </c>
      <c r="BL227" s="18" t="s">
        <v>196</v>
      </c>
      <c r="BM227" s="231" t="s">
        <v>397</v>
      </c>
    </row>
    <row r="228" spans="1:51" s="13" customFormat="1" ht="12">
      <c r="A228" s="13"/>
      <c r="B228" s="234"/>
      <c r="C228" s="235"/>
      <c r="D228" s="236" t="s">
        <v>198</v>
      </c>
      <c r="E228" s="237" t="s">
        <v>1</v>
      </c>
      <c r="F228" s="238" t="s">
        <v>398</v>
      </c>
      <c r="G228" s="235"/>
      <c r="H228" s="239">
        <v>717.974</v>
      </c>
      <c r="I228" s="240"/>
      <c r="J228" s="235"/>
      <c r="K228" s="235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198</v>
      </c>
      <c r="AU228" s="245" t="s">
        <v>86</v>
      </c>
      <c r="AV228" s="13" t="s">
        <v>86</v>
      </c>
      <c r="AW228" s="13" t="s">
        <v>32</v>
      </c>
      <c r="AX228" s="13" t="s">
        <v>84</v>
      </c>
      <c r="AY228" s="245" t="s">
        <v>190</v>
      </c>
    </row>
    <row r="229" spans="1:65" s="2" customFormat="1" ht="24.15" customHeight="1">
      <c r="A229" s="39"/>
      <c r="B229" s="40"/>
      <c r="C229" s="220" t="s">
        <v>399</v>
      </c>
      <c r="D229" s="220" t="s">
        <v>192</v>
      </c>
      <c r="E229" s="221" t="s">
        <v>400</v>
      </c>
      <c r="F229" s="222" t="s">
        <v>401</v>
      </c>
      <c r="G229" s="223" t="s">
        <v>195</v>
      </c>
      <c r="H229" s="224">
        <v>758.545</v>
      </c>
      <c r="I229" s="225"/>
      <c r="J229" s="226">
        <f>ROUND(I229*H229,15)</f>
        <v>0</v>
      </c>
      <c r="K229" s="222" t="s">
        <v>203</v>
      </c>
      <c r="L229" s="45"/>
      <c r="M229" s="227" t="s">
        <v>1</v>
      </c>
      <c r="N229" s="228" t="s">
        <v>42</v>
      </c>
      <c r="O229" s="92"/>
      <c r="P229" s="229">
        <f>O229*H229</f>
        <v>0</v>
      </c>
      <c r="Q229" s="229">
        <v>0.02048</v>
      </c>
      <c r="R229" s="229">
        <f>Q229*H229</f>
        <v>15.535001600000001</v>
      </c>
      <c r="S229" s="229">
        <v>0</v>
      </c>
      <c r="T229" s="23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1" t="s">
        <v>196</v>
      </c>
      <c r="AT229" s="231" t="s">
        <v>192</v>
      </c>
      <c r="AU229" s="231" t="s">
        <v>86</v>
      </c>
      <c r="AY229" s="18" t="s">
        <v>190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8" t="s">
        <v>84</v>
      </c>
      <c r="BK229" s="233">
        <f>ROUND(I229*H229,15)</f>
        <v>0</v>
      </c>
      <c r="BL229" s="18" t="s">
        <v>196</v>
      </c>
      <c r="BM229" s="231" t="s">
        <v>402</v>
      </c>
    </row>
    <row r="230" spans="1:65" s="2" customFormat="1" ht="14.4" customHeight="1">
      <c r="A230" s="39"/>
      <c r="B230" s="40"/>
      <c r="C230" s="220" t="s">
        <v>403</v>
      </c>
      <c r="D230" s="220" t="s">
        <v>192</v>
      </c>
      <c r="E230" s="221" t="s">
        <v>404</v>
      </c>
      <c r="F230" s="222" t="s">
        <v>405</v>
      </c>
      <c r="G230" s="223" t="s">
        <v>195</v>
      </c>
      <c r="H230" s="224">
        <v>758.545</v>
      </c>
      <c r="I230" s="225"/>
      <c r="J230" s="226">
        <f>ROUND(I230*H230,15)</f>
        <v>0</v>
      </c>
      <c r="K230" s="222" t="s">
        <v>203</v>
      </c>
      <c r="L230" s="45"/>
      <c r="M230" s="227" t="s">
        <v>1</v>
      </c>
      <c r="N230" s="228" t="s">
        <v>42</v>
      </c>
      <c r="O230" s="92"/>
      <c r="P230" s="229">
        <f>O230*H230</f>
        <v>0</v>
      </c>
      <c r="Q230" s="229">
        <v>0.00546</v>
      </c>
      <c r="R230" s="229">
        <f>Q230*H230</f>
        <v>4.141655699999999</v>
      </c>
      <c r="S230" s="229">
        <v>0</v>
      </c>
      <c r="T230" s="23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1" t="s">
        <v>196</v>
      </c>
      <c r="AT230" s="231" t="s">
        <v>192</v>
      </c>
      <c r="AU230" s="231" t="s">
        <v>86</v>
      </c>
      <c r="AY230" s="18" t="s">
        <v>190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84</v>
      </c>
      <c r="BK230" s="233">
        <f>ROUND(I230*H230,15)</f>
        <v>0</v>
      </c>
      <c r="BL230" s="18" t="s">
        <v>196</v>
      </c>
      <c r="BM230" s="231" t="s">
        <v>406</v>
      </c>
    </row>
    <row r="231" spans="1:65" s="2" customFormat="1" ht="24.15" customHeight="1">
      <c r="A231" s="39"/>
      <c r="B231" s="40"/>
      <c r="C231" s="220" t="s">
        <v>407</v>
      </c>
      <c r="D231" s="220" t="s">
        <v>192</v>
      </c>
      <c r="E231" s="221" t="s">
        <v>408</v>
      </c>
      <c r="F231" s="222" t="s">
        <v>409</v>
      </c>
      <c r="G231" s="223" t="s">
        <v>195</v>
      </c>
      <c r="H231" s="224">
        <v>758.545</v>
      </c>
      <c r="I231" s="225"/>
      <c r="J231" s="226">
        <f>ROUND(I231*H231,15)</f>
        <v>0</v>
      </c>
      <c r="K231" s="222" t="s">
        <v>203</v>
      </c>
      <c r="L231" s="45"/>
      <c r="M231" s="227" t="s">
        <v>1</v>
      </c>
      <c r="N231" s="228" t="s">
        <v>42</v>
      </c>
      <c r="O231" s="92"/>
      <c r="P231" s="229">
        <f>O231*H231</f>
        <v>0</v>
      </c>
      <c r="Q231" s="229">
        <v>0.0021</v>
      </c>
      <c r="R231" s="229">
        <f>Q231*H231</f>
        <v>1.5929444999999998</v>
      </c>
      <c r="S231" s="229">
        <v>0</v>
      </c>
      <c r="T231" s="230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1" t="s">
        <v>196</v>
      </c>
      <c r="AT231" s="231" t="s">
        <v>192</v>
      </c>
      <c r="AU231" s="231" t="s">
        <v>86</v>
      </c>
      <c r="AY231" s="18" t="s">
        <v>190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8" t="s">
        <v>84</v>
      </c>
      <c r="BK231" s="233">
        <f>ROUND(I231*H231,15)</f>
        <v>0</v>
      </c>
      <c r="BL231" s="18" t="s">
        <v>196</v>
      </c>
      <c r="BM231" s="231" t="s">
        <v>410</v>
      </c>
    </row>
    <row r="232" spans="1:65" s="2" customFormat="1" ht="24.15" customHeight="1">
      <c r="A232" s="39"/>
      <c r="B232" s="40"/>
      <c r="C232" s="220" t="s">
        <v>411</v>
      </c>
      <c r="D232" s="220" t="s">
        <v>192</v>
      </c>
      <c r="E232" s="221" t="s">
        <v>412</v>
      </c>
      <c r="F232" s="222" t="s">
        <v>413</v>
      </c>
      <c r="G232" s="223" t="s">
        <v>195</v>
      </c>
      <c r="H232" s="224">
        <v>788.545</v>
      </c>
      <c r="I232" s="225"/>
      <c r="J232" s="226">
        <f>ROUND(I232*H232,15)</f>
        <v>0</v>
      </c>
      <c r="K232" s="222" t="s">
        <v>203</v>
      </c>
      <c r="L232" s="45"/>
      <c r="M232" s="227" t="s">
        <v>1</v>
      </c>
      <c r="N232" s="228" t="s">
        <v>42</v>
      </c>
      <c r="O232" s="92"/>
      <c r="P232" s="229">
        <f>O232*H232</f>
        <v>0</v>
      </c>
      <c r="Q232" s="229">
        <v>0.00438</v>
      </c>
      <c r="R232" s="229">
        <f>Q232*H232</f>
        <v>3.4538271</v>
      </c>
      <c r="S232" s="229">
        <v>0</v>
      </c>
      <c r="T232" s="23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1" t="s">
        <v>196</v>
      </c>
      <c r="AT232" s="231" t="s">
        <v>192</v>
      </c>
      <c r="AU232" s="231" t="s">
        <v>86</v>
      </c>
      <c r="AY232" s="18" t="s">
        <v>190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84</v>
      </c>
      <c r="BK232" s="233">
        <f>ROUND(I232*H232,15)</f>
        <v>0</v>
      </c>
      <c r="BL232" s="18" t="s">
        <v>196</v>
      </c>
      <c r="BM232" s="231" t="s">
        <v>414</v>
      </c>
    </row>
    <row r="233" spans="1:51" s="13" customFormat="1" ht="12">
      <c r="A233" s="13"/>
      <c r="B233" s="234"/>
      <c r="C233" s="235"/>
      <c r="D233" s="236" t="s">
        <v>198</v>
      </c>
      <c r="E233" s="237" t="s">
        <v>1</v>
      </c>
      <c r="F233" s="238" t="s">
        <v>415</v>
      </c>
      <c r="G233" s="235"/>
      <c r="H233" s="239">
        <v>788.545</v>
      </c>
      <c r="I233" s="240"/>
      <c r="J233" s="235"/>
      <c r="K233" s="235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198</v>
      </c>
      <c r="AU233" s="245" t="s">
        <v>86</v>
      </c>
      <c r="AV233" s="13" t="s">
        <v>86</v>
      </c>
      <c r="AW233" s="13" t="s">
        <v>32</v>
      </c>
      <c r="AX233" s="13" t="s">
        <v>84</v>
      </c>
      <c r="AY233" s="245" t="s">
        <v>190</v>
      </c>
    </row>
    <row r="234" spans="1:65" s="2" customFormat="1" ht="24.15" customHeight="1">
      <c r="A234" s="39"/>
      <c r="B234" s="40"/>
      <c r="C234" s="220" t="s">
        <v>416</v>
      </c>
      <c r="D234" s="220" t="s">
        <v>192</v>
      </c>
      <c r="E234" s="221" t="s">
        <v>417</v>
      </c>
      <c r="F234" s="222" t="s">
        <v>418</v>
      </c>
      <c r="G234" s="223" t="s">
        <v>333</v>
      </c>
      <c r="H234" s="224">
        <v>185</v>
      </c>
      <c r="I234" s="225"/>
      <c r="J234" s="226">
        <f>ROUND(I234*H234,15)</f>
        <v>0</v>
      </c>
      <c r="K234" s="222" t="s">
        <v>1</v>
      </c>
      <c r="L234" s="45"/>
      <c r="M234" s="227" t="s">
        <v>1</v>
      </c>
      <c r="N234" s="228" t="s">
        <v>42</v>
      </c>
      <c r="O234" s="92"/>
      <c r="P234" s="229">
        <f>O234*H234</f>
        <v>0</v>
      </c>
      <c r="Q234" s="229">
        <v>2E-05</v>
      </c>
      <c r="R234" s="229">
        <f>Q234*H234</f>
        <v>0.0037</v>
      </c>
      <c r="S234" s="229">
        <v>0</v>
      </c>
      <c r="T234" s="230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1" t="s">
        <v>196</v>
      </c>
      <c r="AT234" s="231" t="s">
        <v>192</v>
      </c>
      <c r="AU234" s="231" t="s">
        <v>86</v>
      </c>
      <c r="AY234" s="18" t="s">
        <v>190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8" t="s">
        <v>84</v>
      </c>
      <c r="BK234" s="233">
        <f>ROUND(I234*H234,15)</f>
        <v>0</v>
      </c>
      <c r="BL234" s="18" t="s">
        <v>196</v>
      </c>
      <c r="BM234" s="231" t="s">
        <v>419</v>
      </c>
    </row>
    <row r="235" spans="1:51" s="13" customFormat="1" ht="12">
      <c r="A235" s="13"/>
      <c r="B235" s="234"/>
      <c r="C235" s="235"/>
      <c r="D235" s="236" t="s">
        <v>198</v>
      </c>
      <c r="E235" s="237" t="s">
        <v>1</v>
      </c>
      <c r="F235" s="238" t="s">
        <v>420</v>
      </c>
      <c r="G235" s="235"/>
      <c r="H235" s="239">
        <v>185</v>
      </c>
      <c r="I235" s="240"/>
      <c r="J235" s="235"/>
      <c r="K235" s="235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198</v>
      </c>
      <c r="AU235" s="245" t="s">
        <v>86</v>
      </c>
      <c r="AV235" s="13" t="s">
        <v>86</v>
      </c>
      <c r="AW235" s="13" t="s">
        <v>32</v>
      </c>
      <c r="AX235" s="13" t="s">
        <v>84</v>
      </c>
      <c r="AY235" s="245" t="s">
        <v>190</v>
      </c>
    </row>
    <row r="236" spans="1:65" s="2" customFormat="1" ht="14.4" customHeight="1">
      <c r="A236" s="39"/>
      <c r="B236" s="40"/>
      <c r="C236" s="246" t="s">
        <v>421</v>
      </c>
      <c r="D236" s="246" t="s">
        <v>263</v>
      </c>
      <c r="E236" s="247" t="s">
        <v>422</v>
      </c>
      <c r="F236" s="248" t="s">
        <v>423</v>
      </c>
      <c r="G236" s="249" t="s">
        <v>333</v>
      </c>
      <c r="H236" s="250">
        <v>203.5</v>
      </c>
      <c r="I236" s="251"/>
      <c r="J236" s="252">
        <f>ROUND(I236*H236,15)</f>
        <v>0</v>
      </c>
      <c r="K236" s="248" t="s">
        <v>1</v>
      </c>
      <c r="L236" s="253"/>
      <c r="M236" s="254" t="s">
        <v>1</v>
      </c>
      <c r="N236" s="255" t="s">
        <v>42</v>
      </c>
      <c r="O236" s="92"/>
      <c r="P236" s="229">
        <f>O236*H236</f>
        <v>0</v>
      </c>
      <c r="Q236" s="229">
        <v>0.0001</v>
      </c>
      <c r="R236" s="229">
        <f>Q236*H236</f>
        <v>0.02035</v>
      </c>
      <c r="S236" s="229">
        <v>0</v>
      </c>
      <c r="T236" s="23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1" t="s">
        <v>226</v>
      </c>
      <c r="AT236" s="231" t="s">
        <v>263</v>
      </c>
      <c r="AU236" s="231" t="s">
        <v>86</v>
      </c>
      <c r="AY236" s="18" t="s">
        <v>190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84</v>
      </c>
      <c r="BK236" s="233">
        <f>ROUND(I236*H236,15)</f>
        <v>0</v>
      </c>
      <c r="BL236" s="18" t="s">
        <v>196</v>
      </c>
      <c r="BM236" s="231" t="s">
        <v>424</v>
      </c>
    </row>
    <row r="237" spans="1:51" s="13" customFormat="1" ht="12">
      <c r="A237" s="13"/>
      <c r="B237" s="234"/>
      <c r="C237" s="235"/>
      <c r="D237" s="236" t="s">
        <v>198</v>
      </c>
      <c r="E237" s="237" t="s">
        <v>1</v>
      </c>
      <c r="F237" s="238" t="s">
        <v>425</v>
      </c>
      <c r="G237" s="235"/>
      <c r="H237" s="239">
        <v>203.5</v>
      </c>
      <c r="I237" s="240"/>
      <c r="J237" s="235"/>
      <c r="K237" s="235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198</v>
      </c>
      <c r="AU237" s="245" t="s">
        <v>86</v>
      </c>
      <c r="AV237" s="13" t="s">
        <v>86</v>
      </c>
      <c r="AW237" s="13" t="s">
        <v>32</v>
      </c>
      <c r="AX237" s="13" t="s">
        <v>84</v>
      </c>
      <c r="AY237" s="245" t="s">
        <v>190</v>
      </c>
    </row>
    <row r="238" spans="1:65" s="2" customFormat="1" ht="24.15" customHeight="1">
      <c r="A238" s="39"/>
      <c r="B238" s="40"/>
      <c r="C238" s="220" t="s">
        <v>426</v>
      </c>
      <c r="D238" s="220" t="s">
        <v>192</v>
      </c>
      <c r="E238" s="221" t="s">
        <v>427</v>
      </c>
      <c r="F238" s="222" t="s">
        <v>428</v>
      </c>
      <c r="G238" s="223" t="s">
        <v>333</v>
      </c>
      <c r="H238" s="224">
        <v>198.6</v>
      </c>
      <c r="I238" s="225"/>
      <c r="J238" s="226">
        <f>ROUND(I238*H238,15)</f>
        <v>0</v>
      </c>
      <c r="K238" s="222" t="s">
        <v>1</v>
      </c>
      <c r="L238" s="45"/>
      <c r="M238" s="227" t="s">
        <v>1</v>
      </c>
      <c r="N238" s="228" t="s">
        <v>42</v>
      </c>
      <c r="O238" s="92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1" t="s">
        <v>196</v>
      </c>
      <c r="AT238" s="231" t="s">
        <v>192</v>
      </c>
      <c r="AU238" s="231" t="s">
        <v>86</v>
      </c>
      <c r="AY238" s="18" t="s">
        <v>190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8" t="s">
        <v>84</v>
      </c>
      <c r="BK238" s="233">
        <f>ROUND(I238*H238,15)</f>
        <v>0</v>
      </c>
      <c r="BL238" s="18" t="s">
        <v>196</v>
      </c>
      <c r="BM238" s="231" t="s">
        <v>429</v>
      </c>
    </row>
    <row r="239" spans="1:65" s="2" customFormat="1" ht="14.4" customHeight="1">
      <c r="A239" s="39"/>
      <c r="B239" s="40"/>
      <c r="C239" s="246" t="s">
        <v>430</v>
      </c>
      <c r="D239" s="246" t="s">
        <v>263</v>
      </c>
      <c r="E239" s="247" t="s">
        <v>431</v>
      </c>
      <c r="F239" s="248" t="s">
        <v>432</v>
      </c>
      <c r="G239" s="249" t="s">
        <v>333</v>
      </c>
      <c r="H239" s="250">
        <v>218.46</v>
      </c>
      <c r="I239" s="251"/>
      <c r="J239" s="252">
        <f>ROUND(I239*H239,15)</f>
        <v>0</v>
      </c>
      <c r="K239" s="248" t="s">
        <v>1</v>
      </c>
      <c r="L239" s="253"/>
      <c r="M239" s="254" t="s">
        <v>1</v>
      </c>
      <c r="N239" s="255" t="s">
        <v>42</v>
      </c>
      <c r="O239" s="92"/>
      <c r="P239" s="229">
        <f>O239*H239</f>
        <v>0</v>
      </c>
      <c r="Q239" s="229">
        <v>3E-05</v>
      </c>
      <c r="R239" s="229">
        <f>Q239*H239</f>
        <v>0.0065538</v>
      </c>
      <c r="S239" s="229">
        <v>0</v>
      </c>
      <c r="T239" s="23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1" t="s">
        <v>226</v>
      </c>
      <c r="AT239" s="231" t="s">
        <v>263</v>
      </c>
      <c r="AU239" s="231" t="s">
        <v>86</v>
      </c>
      <c r="AY239" s="18" t="s">
        <v>190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84</v>
      </c>
      <c r="BK239" s="233">
        <f>ROUND(I239*H239,15)</f>
        <v>0</v>
      </c>
      <c r="BL239" s="18" t="s">
        <v>196</v>
      </c>
      <c r="BM239" s="231" t="s">
        <v>433</v>
      </c>
    </row>
    <row r="240" spans="1:51" s="13" customFormat="1" ht="12">
      <c r="A240" s="13"/>
      <c r="B240" s="234"/>
      <c r="C240" s="235"/>
      <c r="D240" s="236" t="s">
        <v>198</v>
      </c>
      <c r="E240" s="237" t="s">
        <v>1</v>
      </c>
      <c r="F240" s="238" t="s">
        <v>434</v>
      </c>
      <c r="G240" s="235"/>
      <c r="H240" s="239">
        <v>218.46</v>
      </c>
      <c r="I240" s="240"/>
      <c r="J240" s="235"/>
      <c r="K240" s="235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198</v>
      </c>
      <c r="AU240" s="245" t="s">
        <v>86</v>
      </c>
      <c r="AV240" s="13" t="s">
        <v>86</v>
      </c>
      <c r="AW240" s="13" t="s">
        <v>32</v>
      </c>
      <c r="AX240" s="13" t="s">
        <v>84</v>
      </c>
      <c r="AY240" s="245" t="s">
        <v>190</v>
      </c>
    </row>
    <row r="241" spans="1:65" s="2" customFormat="1" ht="24.15" customHeight="1">
      <c r="A241" s="39"/>
      <c r="B241" s="40"/>
      <c r="C241" s="220" t="s">
        <v>435</v>
      </c>
      <c r="D241" s="220" t="s">
        <v>192</v>
      </c>
      <c r="E241" s="221" t="s">
        <v>436</v>
      </c>
      <c r="F241" s="222" t="s">
        <v>437</v>
      </c>
      <c r="G241" s="223" t="s">
        <v>333</v>
      </c>
      <c r="H241" s="224">
        <v>244.44</v>
      </c>
      <c r="I241" s="225"/>
      <c r="J241" s="226">
        <f>ROUND(I241*H241,15)</f>
        <v>0</v>
      </c>
      <c r="K241" s="222" t="s">
        <v>1</v>
      </c>
      <c r="L241" s="45"/>
      <c r="M241" s="227" t="s">
        <v>1</v>
      </c>
      <c r="N241" s="228" t="s">
        <v>42</v>
      </c>
      <c r="O241" s="92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1" t="s">
        <v>196</v>
      </c>
      <c r="AT241" s="231" t="s">
        <v>192</v>
      </c>
      <c r="AU241" s="231" t="s">
        <v>86</v>
      </c>
      <c r="AY241" s="18" t="s">
        <v>190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8" t="s">
        <v>84</v>
      </c>
      <c r="BK241" s="233">
        <f>ROUND(I241*H241,15)</f>
        <v>0</v>
      </c>
      <c r="BL241" s="18" t="s">
        <v>196</v>
      </c>
      <c r="BM241" s="231" t="s">
        <v>438</v>
      </c>
    </row>
    <row r="242" spans="1:51" s="13" customFormat="1" ht="12">
      <c r="A242" s="13"/>
      <c r="B242" s="234"/>
      <c r="C242" s="235"/>
      <c r="D242" s="236" t="s">
        <v>198</v>
      </c>
      <c r="E242" s="237" t="s">
        <v>1</v>
      </c>
      <c r="F242" s="238" t="s">
        <v>439</v>
      </c>
      <c r="G242" s="235"/>
      <c r="H242" s="239">
        <v>126.16</v>
      </c>
      <c r="I242" s="240"/>
      <c r="J242" s="235"/>
      <c r="K242" s="235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198</v>
      </c>
      <c r="AU242" s="245" t="s">
        <v>86</v>
      </c>
      <c r="AV242" s="13" t="s">
        <v>86</v>
      </c>
      <c r="AW242" s="13" t="s">
        <v>32</v>
      </c>
      <c r="AX242" s="13" t="s">
        <v>6</v>
      </c>
      <c r="AY242" s="245" t="s">
        <v>190</v>
      </c>
    </row>
    <row r="243" spans="1:51" s="13" customFormat="1" ht="12">
      <c r="A243" s="13"/>
      <c r="B243" s="234"/>
      <c r="C243" s="235"/>
      <c r="D243" s="236" t="s">
        <v>198</v>
      </c>
      <c r="E243" s="237" t="s">
        <v>1</v>
      </c>
      <c r="F243" s="238" t="s">
        <v>440</v>
      </c>
      <c r="G243" s="235"/>
      <c r="H243" s="239">
        <v>118.28</v>
      </c>
      <c r="I243" s="240"/>
      <c r="J243" s="235"/>
      <c r="K243" s="235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198</v>
      </c>
      <c r="AU243" s="245" t="s">
        <v>86</v>
      </c>
      <c r="AV243" s="13" t="s">
        <v>86</v>
      </c>
      <c r="AW243" s="13" t="s">
        <v>32</v>
      </c>
      <c r="AX243" s="13" t="s">
        <v>6</v>
      </c>
      <c r="AY243" s="245" t="s">
        <v>190</v>
      </c>
    </row>
    <row r="244" spans="1:51" s="14" customFormat="1" ht="12">
      <c r="A244" s="14"/>
      <c r="B244" s="256"/>
      <c r="C244" s="257"/>
      <c r="D244" s="236" t="s">
        <v>198</v>
      </c>
      <c r="E244" s="258" t="s">
        <v>1</v>
      </c>
      <c r="F244" s="259" t="s">
        <v>293</v>
      </c>
      <c r="G244" s="257"/>
      <c r="H244" s="260">
        <v>244.44</v>
      </c>
      <c r="I244" s="261"/>
      <c r="J244" s="257"/>
      <c r="K244" s="257"/>
      <c r="L244" s="262"/>
      <c r="M244" s="263"/>
      <c r="N244" s="264"/>
      <c r="O244" s="264"/>
      <c r="P244" s="264"/>
      <c r="Q244" s="264"/>
      <c r="R244" s="264"/>
      <c r="S244" s="264"/>
      <c r="T244" s="26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6" t="s">
        <v>198</v>
      </c>
      <c r="AU244" s="266" t="s">
        <v>86</v>
      </c>
      <c r="AV244" s="14" t="s">
        <v>196</v>
      </c>
      <c r="AW244" s="14" t="s">
        <v>32</v>
      </c>
      <c r="AX244" s="14" t="s">
        <v>84</v>
      </c>
      <c r="AY244" s="266" t="s">
        <v>190</v>
      </c>
    </row>
    <row r="245" spans="1:65" s="2" customFormat="1" ht="24.15" customHeight="1">
      <c r="A245" s="39"/>
      <c r="B245" s="40"/>
      <c r="C245" s="246" t="s">
        <v>441</v>
      </c>
      <c r="D245" s="246" t="s">
        <v>263</v>
      </c>
      <c r="E245" s="247" t="s">
        <v>442</v>
      </c>
      <c r="F245" s="248" t="s">
        <v>443</v>
      </c>
      <c r="G245" s="249" t="s">
        <v>333</v>
      </c>
      <c r="H245" s="250">
        <v>268.884</v>
      </c>
      <c r="I245" s="251"/>
      <c r="J245" s="252">
        <f>ROUND(I245*H245,15)</f>
        <v>0</v>
      </c>
      <c r="K245" s="248" t="s">
        <v>1</v>
      </c>
      <c r="L245" s="253"/>
      <c r="M245" s="254" t="s">
        <v>1</v>
      </c>
      <c r="N245" s="255" t="s">
        <v>42</v>
      </c>
      <c r="O245" s="92"/>
      <c r="P245" s="229">
        <f>O245*H245</f>
        <v>0</v>
      </c>
      <c r="Q245" s="229">
        <v>4E-05</v>
      </c>
      <c r="R245" s="229">
        <f>Q245*H245</f>
        <v>0.010755360000000002</v>
      </c>
      <c r="S245" s="229">
        <v>0</v>
      </c>
      <c r="T245" s="230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1" t="s">
        <v>226</v>
      </c>
      <c r="AT245" s="231" t="s">
        <v>263</v>
      </c>
      <c r="AU245" s="231" t="s">
        <v>86</v>
      </c>
      <c r="AY245" s="18" t="s">
        <v>190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84</v>
      </c>
      <c r="BK245" s="233">
        <f>ROUND(I245*H245,15)</f>
        <v>0</v>
      </c>
      <c r="BL245" s="18" t="s">
        <v>196</v>
      </c>
      <c r="BM245" s="231" t="s">
        <v>444</v>
      </c>
    </row>
    <row r="246" spans="1:51" s="13" customFormat="1" ht="12">
      <c r="A246" s="13"/>
      <c r="B246" s="234"/>
      <c r="C246" s="235"/>
      <c r="D246" s="236" t="s">
        <v>198</v>
      </c>
      <c r="E246" s="237" t="s">
        <v>1</v>
      </c>
      <c r="F246" s="238" t="s">
        <v>445</v>
      </c>
      <c r="G246" s="235"/>
      <c r="H246" s="239">
        <v>268.884</v>
      </c>
      <c r="I246" s="240"/>
      <c r="J246" s="235"/>
      <c r="K246" s="235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198</v>
      </c>
      <c r="AU246" s="245" t="s">
        <v>86</v>
      </c>
      <c r="AV246" s="13" t="s">
        <v>86</v>
      </c>
      <c r="AW246" s="13" t="s">
        <v>32</v>
      </c>
      <c r="AX246" s="13" t="s">
        <v>84</v>
      </c>
      <c r="AY246" s="245" t="s">
        <v>190</v>
      </c>
    </row>
    <row r="247" spans="1:65" s="2" customFormat="1" ht="24.15" customHeight="1">
      <c r="A247" s="39"/>
      <c r="B247" s="40"/>
      <c r="C247" s="220" t="s">
        <v>446</v>
      </c>
      <c r="D247" s="220" t="s">
        <v>192</v>
      </c>
      <c r="E247" s="221" t="s">
        <v>447</v>
      </c>
      <c r="F247" s="222" t="s">
        <v>448</v>
      </c>
      <c r="G247" s="223" t="s">
        <v>333</v>
      </c>
      <c r="H247" s="224">
        <v>271.424</v>
      </c>
      <c r="I247" s="225"/>
      <c r="J247" s="226">
        <f>ROUND(I247*H247,15)</f>
        <v>0</v>
      </c>
      <c r="K247" s="222" t="s">
        <v>203</v>
      </c>
      <c r="L247" s="45"/>
      <c r="M247" s="227" t="s">
        <v>1</v>
      </c>
      <c r="N247" s="228" t="s">
        <v>42</v>
      </c>
      <c r="O247" s="92"/>
      <c r="P247" s="229">
        <f>O247*H247</f>
        <v>0</v>
      </c>
      <c r="Q247" s="229">
        <v>0.00339</v>
      </c>
      <c r="R247" s="229">
        <f>Q247*H247</f>
        <v>0.9201273599999998</v>
      </c>
      <c r="S247" s="229">
        <v>0</v>
      </c>
      <c r="T247" s="23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1" t="s">
        <v>196</v>
      </c>
      <c r="AT247" s="231" t="s">
        <v>192</v>
      </c>
      <c r="AU247" s="231" t="s">
        <v>86</v>
      </c>
      <c r="AY247" s="18" t="s">
        <v>190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8" t="s">
        <v>84</v>
      </c>
      <c r="BK247" s="233">
        <f>ROUND(I247*H247,15)</f>
        <v>0</v>
      </c>
      <c r="BL247" s="18" t="s">
        <v>196</v>
      </c>
      <c r="BM247" s="231" t="s">
        <v>449</v>
      </c>
    </row>
    <row r="248" spans="1:51" s="13" customFormat="1" ht="12">
      <c r="A248" s="13"/>
      <c r="B248" s="234"/>
      <c r="C248" s="235"/>
      <c r="D248" s="236" t="s">
        <v>198</v>
      </c>
      <c r="E248" s="237" t="s">
        <v>1</v>
      </c>
      <c r="F248" s="238" t="s">
        <v>318</v>
      </c>
      <c r="G248" s="235"/>
      <c r="H248" s="239">
        <v>142.684</v>
      </c>
      <c r="I248" s="240"/>
      <c r="J248" s="235"/>
      <c r="K248" s="235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198</v>
      </c>
      <c r="AU248" s="245" t="s">
        <v>86</v>
      </c>
      <c r="AV248" s="13" t="s">
        <v>86</v>
      </c>
      <c r="AW248" s="13" t="s">
        <v>32</v>
      </c>
      <c r="AX248" s="13" t="s">
        <v>6</v>
      </c>
      <c r="AY248" s="245" t="s">
        <v>190</v>
      </c>
    </row>
    <row r="249" spans="1:51" s="13" customFormat="1" ht="12">
      <c r="A249" s="13"/>
      <c r="B249" s="234"/>
      <c r="C249" s="235"/>
      <c r="D249" s="236" t="s">
        <v>198</v>
      </c>
      <c r="E249" s="237" t="s">
        <v>1</v>
      </c>
      <c r="F249" s="238" t="s">
        <v>450</v>
      </c>
      <c r="G249" s="235"/>
      <c r="H249" s="239">
        <v>128.74</v>
      </c>
      <c r="I249" s="240"/>
      <c r="J249" s="235"/>
      <c r="K249" s="235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198</v>
      </c>
      <c r="AU249" s="245" t="s">
        <v>86</v>
      </c>
      <c r="AV249" s="13" t="s">
        <v>86</v>
      </c>
      <c r="AW249" s="13" t="s">
        <v>32</v>
      </c>
      <c r="AX249" s="13" t="s">
        <v>6</v>
      </c>
      <c r="AY249" s="245" t="s">
        <v>190</v>
      </c>
    </row>
    <row r="250" spans="1:51" s="15" customFormat="1" ht="12">
      <c r="A250" s="15"/>
      <c r="B250" s="267"/>
      <c r="C250" s="268"/>
      <c r="D250" s="236" t="s">
        <v>198</v>
      </c>
      <c r="E250" s="269" t="s">
        <v>119</v>
      </c>
      <c r="F250" s="270" t="s">
        <v>336</v>
      </c>
      <c r="G250" s="268"/>
      <c r="H250" s="271">
        <v>271.424</v>
      </c>
      <c r="I250" s="272"/>
      <c r="J250" s="268"/>
      <c r="K250" s="268"/>
      <c r="L250" s="273"/>
      <c r="M250" s="274"/>
      <c r="N250" s="275"/>
      <c r="O250" s="275"/>
      <c r="P250" s="275"/>
      <c r="Q250" s="275"/>
      <c r="R250" s="275"/>
      <c r="S250" s="275"/>
      <c r="T250" s="276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7" t="s">
        <v>198</v>
      </c>
      <c r="AU250" s="277" t="s">
        <v>86</v>
      </c>
      <c r="AV250" s="15" t="s">
        <v>206</v>
      </c>
      <c r="AW250" s="15" t="s">
        <v>32</v>
      </c>
      <c r="AX250" s="15" t="s">
        <v>6</v>
      </c>
      <c r="AY250" s="277" t="s">
        <v>190</v>
      </c>
    </row>
    <row r="251" spans="1:51" s="14" customFormat="1" ht="12">
      <c r="A251" s="14"/>
      <c r="B251" s="256"/>
      <c r="C251" s="257"/>
      <c r="D251" s="236" t="s">
        <v>198</v>
      </c>
      <c r="E251" s="258" t="s">
        <v>1</v>
      </c>
      <c r="F251" s="259" t="s">
        <v>293</v>
      </c>
      <c r="G251" s="257"/>
      <c r="H251" s="260">
        <v>271.424</v>
      </c>
      <c r="I251" s="261"/>
      <c r="J251" s="257"/>
      <c r="K251" s="257"/>
      <c r="L251" s="262"/>
      <c r="M251" s="263"/>
      <c r="N251" s="264"/>
      <c r="O251" s="264"/>
      <c r="P251" s="264"/>
      <c r="Q251" s="264"/>
      <c r="R251" s="264"/>
      <c r="S251" s="264"/>
      <c r="T251" s="26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6" t="s">
        <v>198</v>
      </c>
      <c r="AU251" s="266" t="s">
        <v>86</v>
      </c>
      <c r="AV251" s="14" t="s">
        <v>196</v>
      </c>
      <c r="AW251" s="14" t="s">
        <v>32</v>
      </c>
      <c r="AX251" s="14" t="s">
        <v>84</v>
      </c>
      <c r="AY251" s="266" t="s">
        <v>190</v>
      </c>
    </row>
    <row r="252" spans="1:65" s="2" customFormat="1" ht="14.4" customHeight="1">
      <c r="A252" s="39"/>
      <c r="B252" s="40"/>
      <c r="C252" s="246" t="s">
        <v>451</v>
      </c>
      <c r="D252" s="246" t="s">
        <v>263</v>
      </c>
      <c r="E252" s="247" t="s">
        <v>452</v>
      </c>
      <c r="F252" s="248" t="s">
        <v>453</v>
      </c>
      <c r="G252" s="249" t="s">
        <v>195</v>
      </c>
      <c r="H252" s="250">
        <v>227.183</v>
      </c>
      <c r="I252" s="251"/>
      <c r="J252" s="252">
        <f>ROUND(I252*H252,15)</f>
        <v>0</v>
      </c>
      <c r="K252" s="248" t="s">
        <v>203</v>
      </c>
      <c r="L252" s="253"/>
      <c r="M252" s="254" t="s">
        <v>1</v>
      </c>
      <c r="N252" s="255" t="s">
        <v>42</v>
      </c>
      <c r="O252" s="92"/>
      <c r="P252" s="229">
        <f>O252*H252</f>
        <v>0</v>
      </c>
      <c r="Q252" s="229">
        <v>0.00068</v>
      </c>
      <c r="R252" s="229">
        <f>Q252*H252</f>
        <v>0.15448444</v>
      </c>
      <c r="S252" s="229">
        <v>0</v>
      </c>
      <c r="T252" s="23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1" t="s">
        <v>226</v>
      </c>
      <c r="AT252" s="231" t="s">
        <v>263</v>
      </c>
      <c r="AU252" s="231" t="s">
        <v>86</v>
      </c>
      <c r="AY252" s="18" t="s">
        <v>190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84</v>
      </c>
      <c r="BK252" s="233">
        <f>ROUND(I252*H252,15)</f>
        <v>0</v>
      </c>
      <c r="BL252" s="18" t="s">
        <v>196</v>
      </c>
      <c r="BM252" s="231" t="s">
        <v>454</v>
      </c>
    </row>
    <row r="253" spans="1:51" s="13" customFormat="1" ht="12">
      <c r="A253" s="13"/>
      <c r="B253" s="234"/>
      <c r="C253" s="235"/>
      <c r="D253" s="236" t="s">
        <v>198</v>
      </c>
      <c r="E253" s="235"/>
      <c r="F253" s="238" t="s">
        <v>455</v>
      </c>
      <c r="G253" s="235"/>
      <c r="H253" s="239">
        <v>227.183</v>
      </c>
      <c r="I253" s="240"/>
      <c r="J253" s="235"/>
      <c r="K253" s="235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198</v>
      </c>
      <c r="AU253" s="245" t="s">
        <v>86</v>
      </c>
      <c r="AV253" s="13" t="s">
        <v>86</v>
      </c>
      <c r="AW253" s="13" t="s">
        <v>4</v>
      </c>
      <c r="AX253" s="13" t="s">
        <v>84</v>
      </c>
      <c r="AY253" s="245" t="s">
        <v>190</v>
      </c>
    </row>
    <row r="254" spans="1:65" s="2" customFormat="1" ht="24.15" customHeight="1">
      <c r="A254" s="39"/>
      <c r="B254" s="40"/>
      <c r="C254" s="220" t="s">
        <v>456</v>
      </c>
      <c r="D254" s="220" t="s">
        <v>192</v>
      </c>
      <c r="E254" s="221" t="s">
        <v>457</v>
      </c>
      <c r="F254" s="222" t="s">
        <v>458</v>
      </c>
      <c r="G254" s="223" t="s">
        <v>195</v>
      </c>
      <c r="H254" s="224">
        <v>32.928</v>
      </c>
      <c r="I254" s="225"/>
      <c r="J254" s="226">
        <f>ROUND(I254*H254,15)</f>
        <v>0</v>
      </c>
      <c r="K254" s="222" t="s">
        <v>203</v>
      </c>
      <c r="L254" s="45"/>
      <c r="M254" s="227" t="s">
        <v>1</v>
      </c>
      <c r="N254" s="228" t="s">
        <v>42</v>
      </c>
      <c r="O254" s="92"/>
      <c r="P254" s="229">
        <f>O254*H254</f>
        <v>0</v>
      </c>
      <c r="Q254" s="229">
        <v>0.00938</v>
      </c>
      <c r="R254" s="229">
        <f>Q254*H254</f>
        <v>0.30886463999999997</v>
      </c>
      <c r="S254" s="229">
        <v>0</v>
      </c>
      <c r="T254" s="230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1" t="s">
        <v>196</v>
      </c>
      <c r="AT254" s="231" t="s">
        <v>192</v>
      </c>
      <c r="AU254" s="231" t="s">
        <v>86</v>
      </c>
      <c r="AY254" s="18" t="s">
        <v>190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84</v>
      </c>
      <c r="BK254" s="233">
        <f>ROUND(I254*H254,15)</f>
        <v>0</v>
      </c>
      <c r="BL254" s="18" t="s">
        <v>196</v>
      </c>
      <c r="BM254" s="231" t="s">
        <v>459</v>
      </c>
    </row>
    <row r="255" spans="1:51" s="13" customFormat="1" ht="12">
      <c r="A255" s="13"/>
      <c r="B255" s="234"/>
      <c r="C255" s="235"/>
      <c r="D255" s="236" t="s">
        <v>198</v>
      </c>
      <c r="E255" s="237" t="s">
        <v>112</v>
      </c>
      <c r="F255" s="238" t="s">
        <v>460</v>
      </c>
      <c r="G255" s="235"/>
      <c r="H255" s="239">
        <v>32.928</v>
      </c>
      <c r="I255" s="240"/>
      <c r="J255" s="235"/>
      <c r="K255" s="235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198</v>
      </c>
      <c r="AU255" s="245" t="s">
        <v>86</v>
      </c>
      <c r="AV255" s="13" t="s">
        <v>86</v>
      </c>
      <c r="AW255" s="13" t="s">
        <v>32</v>
      </c>
      <c r="AX255" s="13" t="s">
        <v>84</v>
      </c>
      <c r="AY255" s="245" t="s">
        <v>190</v>
      </c>
    </row>
    <row r="256" spans="1:65" s="2" customFormat="1" ht="24.15" customHeight="1">
      <c r="A256" s="39"/>
      <c r="B256" s="40"/>
      <c r="C256" s="246" t="s">
        <v>461</v>
      </c>
      <c r="D256" s="246" t="s">
        <v>263</v>
      </c>
      <c r="E256" s="247" t="s">
        <v>462</v>
      </c>
      <c r="F256" s="248" t="s">
        <v>463</v>
      </c>
      <c r="G256" s="249" t="s">
        <v>195</v>
      </c>
      <c r="H256" s="250">
        <v>36.945</v>
      </c>
      <c r="I256" s="251"/>
      <c r="J256" s="252">
        <f>ROUND(I256*H256,15)</f>
        <v>0</v>
      </c>
      <c r="K256" s="248" t="s">
        <v>203</v>
      </c>
      <c r="L256" s="253"/>
      <c r="M256" s="254" t="s">
        <v>1</v>
      </c>
      <c r="N256" s="255" t="s">
        <v>42</v>
      </c>
      <c r="O256" s="92"/>
      <c r="P256" s="229">
        <f>O256*H256</f>
        <v>0</v>
      </c>
      <c r="Q256" s="229">
        <v>0.015</v>
      </c>
      <c r="R256" s="229">
        <f>Q256*H256</f>
        <v>0.554175</v>
      </c>
      <c r="S256" s="229">
        <v>0</v>
      </c>
      <c r="T256" s="230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1" t="s">
        <v>226</v>
      </c>
      <c r="AT256" s="231" t="s">
        <v>263</v>
      </c>
      <c r="AU256" s="231" t="s">
        <v>86</v>
      </c>
      <c r="AY256" s="18" t="s">
        <v>190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8" t="s">
        <v>84</v>
      </c>
      <c r="BK256" s="233">
        <f>ROUND(I256*H256,15)</f>
        <v>0</v>
      </c>
      <c r="BL256" s="18" t="s">
        <v>196</v>
      </c>
      <c r="BM256" s="231" t="s">
        <v>464</v>
      </c>
    </row>
    <row r="257" spans="1:51" s="13" customFormat="1" ht="12">
      <c r="A257" s="13"/>
      <c r="B257" s="234"/>
      <c r="C257" s="235"/>
      <c r="D257" s="236" t="s">
        <v>198</v>
      </c>
      <c r="E257" s="237" t="s">
        <v>1</v>
      </c>
      <c r="F257" s="238" t="s">
        <v>465</v>
      </c>
      <c r="G257" s="235"/>
      <c r="H257" s="239">
        <v>36.221</v>
      </c>
      <c r="I257" s="240"/>
      <c r="J257" s="235"/>
      <c r="K257" s="235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198</v>
      </c>
      <c r="AU257" s="245" t="s">
        <v>86</v>
      </c>
      <c r="AV257" s="13" t="s">
        <v>86</v>
      </c>
      <c r="AW257" s="13" t="s">
        <v>32</v>
      </c>
      <c r="AX257" s="13" t="s">
        <v>84</v>
      </c>
      <c r="AY257" s="245" t="s">
        <v>190</v>
      </c>
    </row>
    <row r="258" spans="1:51" s="13" customFormat="1" ht="12">
      <c r="A258" s="13"/>
      <c r="B258" s="234"/>
      <c r="C258" s="235"/>
      <c r="D258" s="236" t="s">
        <v>198</v>
      </c>
      <c r="E258" s="235"/>
      <c r="F258" s="238" t="s">
        <v>466</v>
      </c>
      <c r="G258" s="235"/>
      <c r="H258" s="239">
        <v>36.945</v>
      </c>
      <c r="I258" s="240"/>
      <c r="J258" s="235"/>
      <c r="K258" s="235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198</v>
      </c>
      <c r="AU258" s="245" t="s">
        <v>86</v>
      </c>
      <c r="AV258" s="13" t="s">
        <v>86</v>
      </c>
      <c r="AW258" s="13" t="s">
        <v>4</v>
      </c>
      <c r="AX258" s="13" t="s">
        <v>84</v>
      </c>
      <c r="AY258" s="245" t="s">
        <v>190</v>
      </c>
    </row>
    <row r="259" spans="1:65" s="2" customFormat="1" ht="24.15" customHeight="1">
      <c r="A259" s="39"/>
      <c r="B259" s="40"/>
      <c r="C259" s="220" t="s">
        <v>467</v>
      </c>
      <c r="D259" s="220" t="s">
        <v>192</v>
      </c>
      <c r="E259" s="221" t="s">
        <v>468</v>
      </c>
      <c r="F259" s="222" t="s">
        <v>469</v>
      </c>
      <c r="G259" s="223" t="s">
        <v>195</v>
      </c>
      <c r="H259" s="224">
        <v>25.2</v>
      </c>
      <c r="I259" s="225"/>
      <c r="J259" s="226">
        <f>ROUND(I259*H259,15)</f>
        <v>0</v>
      </c>
      <c r="K259" s="222" t="s">
        <v>203</v>
      </c>
      <c r="L259" s="45"/>
      <c r="M259" s="227" t="s">
        <v>1</v>
      </c>
      <c r="N259" s="228" t="s">
        <v>42</v>
      </c>
      <c r="O259" s="92"/>
      <c r="P259" s="229">
        <f>O259*H259</f>
        <v>0</v>
      </c>
      <c r="Q259" s="229">
        <v>0.00944</v>
      </c>
      <c r="R259" s="229">
        <f>Q259*H259</f>
        <v>0.23788800000000002</v>
      </c>
      <c r="S259" s="229">
        <v>0</v>
      </c>
      <c r="T259" s="230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1" t="s">
        <v>196</v>
      </c>
      <c r="AT259" s="231" t="s">
        <v>192</v>
      </c>
      <c r="AU259" s="231" t="s">
        <v>86</v>
      </c>
      <c r="AY259" s="18" t="s">
        <v>190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84</v>
      </c>
      <c r="BK259" s="233">
        <f>ROUND(I259*H259,15)</f>
        <v>0</v>
      </c>
      <c r="BL259" s="18" t="s">
        <v>196</v>
      </c>
      <c r="BM259" s="231" t="s">
        <v>470</v>
      </c>
    </row>
    <row r="260" spans="1:51" s="13" customFormat="1" ht="12">
      <c r="A260" s="13"/>
      <c r="B260" s="234"/>
      <c r="C260" s="235"/>
      <c r="D260" s="236" t="s">
        <v>198</v>
      </c>
      <c r="E260" s="237" t="s">
        <v>1</v>
      </c>
      <c r="F260" s="238" t="s">
        <v>471</v>
      </c>
      <c r="G260" s="235"/>
      <c r="H260" s="239">
        <v>25.2</v>
      </c>
      <c r="I260" s="240"/>
      <c r="J260" s="235"/>
      <c r="K260" s="235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198</v>
      </c>
      <c r="AU260" s="245" t="s">
        <v>86</v>
      </c>
      <c r="AV260" s="13" t="s">
        <v>86</v>
      </c>
      <c r="AW260" s="13" t="s">
        <v>32</v>
      </c>
      <c r="AX260" s="13" t="s">
        <v>84</v>
      </c>
      <c r="AY260" s="245" t="s">
        <v>190</v>
      </c>
    </row>
    <row r="261" spans="1:65" s="2" customFormat="1" ht="24.15" customHeight="1">
      <c r="A261" s="39"/>
      <c r="B261" s="40"/>
      <c r="C261" s="246" t="s">
        <v>472</v>
      </c>
      <c r="D261" s="246" t="s">
        <v>263</v>
      </c>
      <c r="E261" s="247" t="s">
        <v>473</v>
      </c>
      <c r="F261" s="248" t="s">
        <v>474</v>
      </c>
      <c r="G261" s="249" t="s">
        <v>195</v>
      </c>
      <c r="H261" s="250">
        <v>28.274</v>
      </c>
      <c r="I261" s="251"/>
      <c r="J261" s="252">
        <f>ROUND(I261*H261,15)</f>
        <v>0</v>
      </c>
      <c r="K261" s="248" t="s">
        <v>203</v>
      </c>
      <c r="L261" s="253"/>
      <c r="M261" s="254" t="s">
        <v>1</v>
      </c>
      <c r="N261" s="255" t="s">
        <v>42</v>
      </c>
      <c r="O261" s="92"/>
      <c r="P261" s="229">
        <f>O261*H261</f>
        <v>0</v>
      </c>
      <c r="Q261" s="229">
        <v>0.0165</v>
      </c>
      <c r="R261" s="229">
        <f>Q261*H261</f>
        <v>0.466521</v>
      </c>
      <c r="S261" s="229">
        <v>0</v>
      </c>
      <c r="T261" s="230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1" t="s">
        <v>226</v>
      </c>
      <c r="AT261" s="231" t="s">
        <v>263</v>
      </c>
      <c r="AU261" s="231" t="s">
        <v>86</v>
      </c>
      <c r="AY261" s="18" t="s">
        <v>190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8" t="s">
        <v>84</v>
      </c>
      <c r="BK261" s="233">
        <f>ROUND(I261*H261,15)</f>
        <v>0</v>
      </c>
      <c r="BL261" s="18" t="s">
        <v>196</v>
      </c>
      <c r="BM261" s="231" t="s">
        <v>475</v>
      </c>
    </row>
    <row r="262" spans="1:51" s="13" customFormat="1" ht="12">
      <c r="A262" s="13"/>
      <c r="B262" s="234"/>
      <c r="C262" s="235"/>
      <c r="D262" s="236" t="s">
        <v>198</v>
      </c>
      <c r="E262" s="237" t="s">
        <v>1</v>
      </c>
      <c r="F262" s="238" t="s">
        <v>476</v>
      </c>
      <c r="G262" s="235"/>
      <c r="H262" s="239">
        <v>27.72</v>
      </c>
      <c r="I262" s="240"/>
      <c r="J262" s="235"/>
      <c r="K262" s="235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198</v>
      </c>
      <c r="AU262" s="245" t="s">
        <v>86</v>
      </c>
      <c r="AV262" s="13" t="s">
        <v>86</v>
      </c>
      <c r="AW262" s="13" t="s">
        <v>32</v>
      </c>
      <c r="AX262" s="13" t="s">
        <v>84</v>
      </c>
      <c r="AY262" s="245" t="s">
        <v>190</v>
      </c>
    </row>
    <row r="263" spans="1:51" s="13" customFormat="1" ht="12">
      <c r="A263" s="13"/>
      <c r="B263" s="234"/>
      <c r="C263" s="235"/>
      <c r="D263" s="236" t="s">
        <v>198</v>
      </c>
      <c r="E263" s="235"/>
      <c r="F263" s="238" t="s">
        <v>477</v>
      </c>
      <c r="G263" s="235"/>
      <c r="H263" s="239">
        <v>28.274</v>
      </c>
      <c r="I263" s="240"/>
      <c r="J263" s="235"/>
      <c r="K263" s="235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198</v>
      </c>
      <c r="AU263" s="245" t="s">
        <v>86</v>
      </c>
      <c r="AV263" s="13" t="s">
        <v>86</v>
      </c>
      <c r="AW263" s="13" t="s">
        <v>4</v>
      </c>
      <c r="AX263" s="13" t="s">
        <v>84</v>
      </c>
      <c r="AY263" s="245" t="s">
        <v>190</v>
      </c>
    </row>
    <row r="264" spans="1:65" s="2" customFormat="1" ht="24.15" customHeight="1">
      <c r="A264" s="39"/>
      <c r="B264" s="40"/>
      <c r="C264" s="220" t="s">
        <v>478</v>
      </c>
      <c r="D264" s="220" t="s">
        <v>192</v>
      </c>
      <c r="E264" s="221" t="s">
        <v>479</v>
      </c>
      <c r="F264" s="222" t="s">
        <v>480</v>
      </c>
      <c r="G264" s="223" t="s">
        <v>195</v>
      </c>
      <c r="H264" s="224">
        <v>226.334</v>
      </c>
      <c r="I264" s="225"/>
      <c r="J264" s="226">
        <f>ROUND(I264*H264,15)</f>
        <v>0</v>
      </c>
      <c r="K264" s="222" t="s">
        <v>203</v>
      </c>
      <c r="L264" s="45"/>
      <c r="M264" s="227" t="s">
        <v>1</v>
      </c>
      <c r="N264" s="228" t="s">
        <v>42</v>
      </c>
      <c r="O264" s="92"/>
      <c r="P264" s="229">
        <f>O264*H264</f>
        <v>0</v>
      </c>
      <c r="Q264" s="229">
        <v>0.0095</v>
      </c>
      <c r="R264" s="229">
        <f>Q264*H264</f>
        <v>2.150173</v>
      </c>
      <c r="S264" s="229">
        <v>0</v>
      </c>
      <c r="T264" s="230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1" t="s">
        <v>196</v>
      </c>
      <c r="AT264" s="231" t="s">
        <v>192</v>
      </c>
      <c r="AU264" s="231" t="s">
        <v>86</v>
      </c>
      <c r="AY264" s="18" t="s">
        <v>190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8" t="s">
        <v>84</v>
      </c>
      <c r="BK264" s="233">
        <f>ROUND(I264*H264,15)</f>
        <v>0</v>
      </c>
      <c r="BL264" s="18" t="s">
        <v>196</v>
      </c>
      <c r="BM264" s="231" t="s">
        <v>481</v>
      </c>
    </row>
    <row r="265" spans="1:51" s="13" customFormat="1" ht="12">
      <c r="A265" s="13"/>
      <c r="B265" s="234"/>
      <c r="C265" s="235"/>
      <c r="D265" s="236" t="s">
        <v>198</v>
      </c>
      <c r="E265" s="237" t="s">
        <v>115</v>
      </c>
      <c r="F265" s="238" t="s">
        <v>482</v>
      </c>
      <c r="G265" s="235"/>
      <c r="H265" s="239">
        <v>66.879</v>
      </c>
      <c r="I265" s="240"/>
      <c r="J265" s="235"/>
      <c r="K265" s="235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198</v>
      </c>
      <c r="AU265" s="245" t="s">
        <v>86</v>
      </c>
      <c r="AV265" s="13" t="s">
        <v>86</v>
      </c>
      <c r="AW265" s="13" t="s">
        <v>32</v>
      </c>
      <c r="AX265" s="13" t="s">
        <v>6</v>
      </c>
      <c r="AY265" s="245" t="s">
        <v>190</v>
      </c>
    </row>
    <row r="266" spans="1:51" s="13" customFormat="1" ht="12">
      <c r="A266" s="13"/>
      <c r="B266" s="234"/>
      <c r="C266" s="235"/>
      <c r="D266" s="236" t="s">
        <v>198</v>
      </c>
      <c r="E266" s="237" t="s">
        <v>109</v>
      </c>
      <c r="F266" s="238" t="s">
        <v>483</v>
      </c>
      <c r="G266" s="235"/>
      <c r="H266" s="239">
        <v>15.981</v>
      </c>
      <c r="I266" s="240"/>
      <c r="J266" s="235"/>
      <c r="K266" s="235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198</v>
      </c>
      <c r="AU266" s="245" t="s">
        <v>86</v>
      </c>
      <c r="AV266" s="13" t="s">
        <v>86</v>
      </c>
      <c r="AW266" s="13" t="s">
        <v>32</v>
      </c>
      <c r="AX266" s="13" t="s">
        <v>6</v>
      </c>
      <c r="AY266" s="245" t="s">
        <v>190</v>
      </c>
    </row>
    <row r="267" spans="1:51" s="13" customFormat="1" ht="12">
      <c r="A267" s="13"/>
      <c r="B267" s="234"/>
      <c r="C267" s="235"/>
      <c r="D267" s="236" t="s">
        <v>198</v>
      </c>
      <c r="E267" s="237" t="s">
        <v>142</v>
      </c>
      <c r="F267" s="238" t="s">
        <v>484</v>
      </c>
      <c r="G267" s="235"/>
      <c r="H267" s="239">
        <v>143.474</v>
      </c>
      <c r="I267" s="240"/>
      <c r="J267" s="235"/>
      <c r="K267" s="235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198</v>
      </c>
      <c r="AU267" s="245" t="s">
        <v>86</v>
      </c>
      <c r="AV267" s="13" t="s">
        <v>86</v>
      </c>
      <c r="AW267" s="13" t="s">
        <v>32</v>
      </c>
      <c r="AX267" s="13" t="s">
        <v>6</v>
      </c>
      <c r="AY267" s="245" t="s">
        <v>190</v>
      </c>
    </row>
    <row r="268" spans="1:51" s="14" customFormat="1" ht="12">
      <c r="A268" s="14"/>
      <c r="B268" s="256"/>
      <c r="C268" s="257"/>
      <c r="D268" s="236" t="s">
        <v>198</v>
      </c>
      <c r="E268" s="258" t="s">
        <v>1</v>
      </c>
      <c r="F268" s="259" t="s">
        <v>293</v>
      </c>
      <c r="G268" s="257"/>
      <c r="H268" s="260">
        <v>226.334</v>
      </c>
      <c r="I268" s="261"/>
      <c r="J268" s="257"/>
      <c r="K268" s="257"/>
      <c r="L268" s="262"/>
      <c r="M268" s="263"/>
      <c r="N268" s="264"/>
      <c r="O268" s="264"/>
      <c r="P268" s="264"/>
      <c r="Q268" s="264"/>
      <c r="R268" s="264"/>
      <c r="S268" s="264"/>
      <c r="T268" s="26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6" t="s">
        <v>198</v>
      </c>
      <c r="AU268" s="266" t="s">
        <v>86</v>
      </c>
      <c r="AV268" s="14" t="s">
        <v>196</v>
      </c>
      <c r="AW268" s="14" t="s">
        <v>32</v>
      </c>
      <c r="AX268" s="14" t="s">
        <v>84</v>
      </c>
      <c r="AY268" s="266" t="s">
        <v>190</v>
      </c>
    </row>
    <row r="269" spans="1:65" s="2" customFormat="1" ht="24.15" customHeight="1">
      <c r="A269" s="39"/>
      <c r="B269" s="40"/>
      <c r="C269" s="246" t="s">
        <v>485</v>
      </c>
      <c r="D269" s="246" t="s">
        <v>263</v>
      </c>
      <c r="E269" s="247" t="s">
        <v>389</v>
      </c>
      <c r="F269" s="248" t="s">
        <v>390</v>
      </c>
      <c r="G269" s="249" t="s">
        <v>195</v>
      </c>
      <c r="H269" s="250">
        <v>253.946</v>
      </c>
      <c r="I269" s="251"/>
      <c r="J269" s="252">
        <f>ROUND(I269*H269,15)</f>
        <v>0</v>
      </c>
      <c r="K269" s="248" t="s">
        <v>203</v>
      </c>
      <c r="L269" s="253"/>
      <c r="M269" s="254" t="s">
        <v>1</v>
      </c>
      <c r="N269" s="255" t="s">
        <v>42</v>
      </c>
      <c r="O269" s="92"/>
      <c r="P269" s="229">
        <f>O269*H269</f>
        <v>0</v>
      </c>
      <c r="Q269" s="229">
        <v>0.0195</v>
      </c>
      <c r="R269" s="229">
        <f>Q269*H269</f>
        <v>4.951947</v>
      </c>
      <c r="S269" s="229">
        <v>0</v>
      </c>
      <c r="T269" s="230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1" t="s">
        <v>226</v>
      </c>
      <c r="AT269" s="231" t="s">
        <v>263</v>
      </c>
      <c r="AU269" s="231" t="s">
        <v>86</v>
      </c>
      <c r="AY269" s="18" t="s">
        <v>190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8" t="s">
        <v>84</v>
      </c>
      <c r="BK269" s="233">
        <f>ROUND(I269*H269,15)</f>
        <v>0</v>
      </c>
      <c r="BL269" s="18" t="s">
        <v>196</v>
      </c>
      <c r="BM269" s="231" t="s">
        <v>486</v>
      </c>
    </row>
    <row r="270" spans="1:51" s="13" customFormat="1" ht="12">
      <c r="A270" s="13"/>
      <c r="B270" s="234"/>
      <c r="C270" s="235"/>
      <c r="D270" s="236" t="s">
        <v>198</v>
      </c>
      <c r="E270" s="237" t="s">
        <v>1</v>
      </c>
      <c r="F270" s="238" t="s">
        <v>487</v>
      </c>
      <c r="G270" s="235"/>
      <c r="H270" s="239">
        <v>73.567</v>
      </c>
      <c r="I270" s="240"/>
      <c r="J270" s="235"/>
      <c r="K270" s="235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198</v>
      </c>
      <c r="AU270" s="245" t="s">
        <v>86</v>
      </c>
      <c r="AV270" s="13" t="s">
        <v>86</v>
      </c>
      <c r="AW270" s="13" t="s">
        <v>32</v>
      </c>
      <c r="AX270" s="13" t="s">
        <v>6</v>
      </c>
      <c r="AY270" s="245" t="s">
        <v>190</v>
      </c>
    </row>
    <row r="271" spans="1:51" s="13" customFormat="1" ht="12">
      <c r="A271" s="13"/>
      <c r="B271" s="234"/>
      <c r="C271" s="235"/>
      <c r="D271" s="236" t="s">
        <v>198</v>
      </c>
      <c r="E271" s="237" t="s">
        <v>1</v>
      </c>
      <c r="F271" s="238" t="s">
        <v>488</v>
      </c>
      <c r="G271" s="235"/>
      <c r="H271" s="239">
        <v>17.579</v>
      </c>
      <c r="I271" s="240"/>
      <c r="J271" s="235"/>
      <c r="K271" s="235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198</v>
      </c>
      <c r="AU271" s="245" t="s">
        <v>86</v>
      </c>
      <c r="AV271" s="13" t="s">
        <v>86</v>
      </c>
      <c r="AW271" s="13" t="s">
        <v>32</v>
      </c>
      <c r="AX271" s="13" t="s">
        <v>6</v>
      </c>
      <c r="AY271" s="245" t="s">
        <v>190</v>
      </c>
    </row>
    <row r="272" spans="1:51" s="13" customFormat="1" ht="12">
      <c r="A272" s="13"/>
      <c r="B272" s="234"/>
      <c r="C272" s="235"/>
      <c r="D272" s="236" t="s">
        <v>198</v>
      </c>
      <c r="E272" s="237" t="s">
        <v>1</v>
      </c>
      <c r="F272" s="238" t="s">
        <v>489</v>
      </c>
      <c r="G272" s="235"/>
      <c r="H272" s="239">
        <v>157.821</v>
      </c>
      <c r="I272" s="240"/>
      <c r="J272" s="235"/>
      <c r="K272" s="235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198</v>
      </c>
      <c r="AU272" s="245" t="s">
        <v>86</v>
      </c>
      <c r="AV272" s="13" t="s">
        <v>86</v>
      </c>
      <c r="AW272" s="13" t="s">
        <v>32</v>
      </c>
      <c r="AX272" s="13" t="s">
        <v>6</v>
      </c>
      <c r="AY272" s="245" t="s">
        <v>190</v>
      </c>
    </row>
    <row r="273" spans="1:51" s="14" customFormat="1" ht="12">
      <c r="A273" s="14"/>
      <c r="B273" s="256"/>
      <c r="C273" s="257"/>
      <c r="D273" s="236" t="s">
        <v>198</v>
      </c>
      <c r="E273" s="258" t="s">
        <v>1</v>
      </c>
      <c r="F273" s="259" t="s">
        <v>293</v>
      </c>
      <c r="G273" s="257"/>
      <c r="H273" s="260">
        <v>248.967</v>
      </c>
      <c r="I273" s="261"/>
      <c r="J273" s="257"/>
      <c r="K273" s="257"/>
      <c r="L273" s="262"/>
      <c r="M273" s="263"/>
      <c r="N273" s="264"/>
      <c r="O273" s="264"/>
      <c r="P273" s="264"/>
      <c r="Q273" s="264"/>
      <c r="R273" s="264"/>
      <c r="S273" s="264"/>
      <c r="T273" s="26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6" t="s">
        <v>198</v>
      </c>
      <c r="AU273" s="266" t="s">
        <v>86</v>
      </c>
      <c r="AV273" s="14" t="s">
        <v>196</v>
      </c>
      <c r="AW273" s="14" t="s">
        <v>32</v>
      </c>
      <c r="AX273" s="14" t="s">
        <v>84</v>
      </c>
      <c r="AY273" s="266" t="s">
        <v>190</v>
      </c>
    </row>
    <row r="274" spans="1:51" s="13" customFormat="1" ht="12">
      <c r="A274" s="13"/>
      <c r="B274" s="234"/>
      <c r="C274" s="235"/>
      <c r="D274" s="236" t="s">
        <v>198</v>
      </c>
      <c r="E274" s="235"/>
      <c r="F274" s="238" t="s">
        <v>490</v>
      </c>
      <c r="G274" s="235"/>
      <c r="H274" s="239">
        <v>253.946</v>
      </c>
      <c r="I274" s="240"/>
      <c r="J274" s="235"/>
      <c r="K274" s="235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198</v>
      </c>
      <c r="AU274" s="245" t="s">
        <v>86</v>
      </c>
      <c r="AV274" s="13" t="s">
        <v>86</v>
      </c>
      <c r="AW274" s="13" t="s">
        <v>4</v>
      </c>
      <c r="AX274" s="13" t="s">
        <v>84</v>
      </c>
      <c r="AY274" s="245" t="s">
        <v>190</v>
      </c>
    </row>
    <row r="275" spans="1:65" s="2" customFormat="1" ht="14.4" customHeight="1">
      <c r="A275" s="39"/>
      <c r="B275" s="40"/>
      <c r="C275" s="220" t="s">
        <v>491</v>
      </c>
      <c r="D275" s="220" t="s">
        <v>192</v>
      </c>
      <c r="E275" s="221" t="s">
        <v>492</v>
      </c>
      <c r="F275" s="222" t="s">
        <v>493</v>
      </c>
      <c r="G275" s="223" t="s">
        <v>333</v>
      </c>
      <c r="H275" s="224">
        <v>99.31</v>
      </c>
      <c r="I275" s="225"/>
      <c r="J275" s="226">
        <f>ROUND(I275*H275,15)</f>
        <v>0</v>
      </c>
      <c r="K275" s="222" t="s">
        <v>1</v>
      </c>
      <c r="L275" s="45"/>
      <c r="M275" s="227" t="s">
        <v>1</v>
      </c>
      <c r="N275" s="228" t="s">
        <v>42</v>
      </c>
      <c r="O275" s="92"/>
      <c r="P275" s="229">
        <f>O275*H275</f>
        <v>0</v>
      </c>
      <c r="Q275" s="229">
        <v>6E-05</v>
      </c>
      <c r="R275" s="229">
        <f>Q275*H275</f>
        <v>0.0059586000000000005</v>
      </c>
      <c r="S275" s="229">
        <v>0</v>
      </c>
      <c r="T275" s="230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1" t="s">
        <v>196</v>
      </c>
      <c r="AT275" s="231" t="s">
        <v>192</v>
      </c>
      <c r="AU275" s="231" t="s">
        <v>86</v>
      </c>
      <c r="AY275" s="18" t="s">
        <v>190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8" t="s">
        <v>84</v>
      </c>
      <c r="BK275" s="233">
        <f>ROUND(I275*H275,15)</f>
        <v>0</v>
      </c>
      <c r="BL275" s="18" t="s">
        <v>196</v>
      </c>
      <c r="BM275" s="231" t="s">
        <v>494</v>
      </c>
    </row>
    <row r="276" spans="1:51" s="13" customFormat="1" ht="12">
      <c r="A276" s="13"/>
      <c r="B276" s="234"/>
      <c r="C276" s="235"/>
      <c r="D276" s="236" t="s">
        <v>198</v>
      </c>
      <c r="E276" s="237" t="s">
        <v>1</v>
      </c>
      <c r="F276" s="238" t="s">
        <v>495</v>
      </c>
      <c r="G276" s="235"/>
      <c r="H276" s="239">
        <v>99.31</v>
      </c>
      <c r="I276" s="240"/>
      <c r="J276" s="235"/>
      <c r="K276" s="235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198</v>
      </c>
      <c r="AU276" s="245" t="s">
        <v>86</v>
      </c>
      <c r="AV276" s="13" t="s">
        <v>86</v>
      </c>
      <c r="AW276" s="13" t="s">
        <v>32</v>
      </c>
      <c r="AX276" s="13" t="s">
        <v>84</v>
      </c>
      <c r="AY276" s="245" t="s">
        <v>190</v>
      </c>
    </row>
    <row r="277" spans="1:65" s="2" customFormat="1" ht="24.15" customHeight="1">
      <c r="A277" s="39"/>
      <c r="B277" s="40"/>
      <c r="C277" s="246" t="s">
        <v>496</v>
      </c>
      <c r="D277" s="246" t="s">
        <v>263</v>
      </c>
      <c r="E277" s="247" t="s">
        <v>497</v>
      </c>
      <c r="F277" s="248" t="s">
        <v>498</v>
      </c>
      <c r="G277" s="249" t="s">
        <v>333</v>
      </c>
      <c r="H277" s="250">
        <v>114.703</v>
      </c>
      <c r="I277" s="251"/>
      <c r="J277" s="252">
        <f>ROUND(I277*H277,15)</f>
        <v>0</v>
      </c>
      <c r="K277" s="248" t="s">
        <v>203</v>
      </c>
      <c r="L277" s="253"/>
      <c r="M277" s="254" t="s">
        <v>1</v>
      </c>
      <c r="N277" s="255" t="s">
        <v>42</v>
      </c>
      <c r="O277" s="92"/>
      <c r="P277" s="229">
        <f>O277*H277</f>
        <v>0</v>
      </c>
      <c r="Q277" s="229">
        <v>0.00068</v>
      </c>
      <c r="R277" s="229">
        <f>Q277*H277</f>
        <v>0.07799804</v>
      </c>
      <c r="S277" s="229">
        <v>0</v>
      </c>
      <c r="T277" s="23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1" t="s">
        <v>226</v>
      </c>
      <c r="AT277" s="231" t="s">
        <v>263</v>
      </c>
      <c r="AU277" s="231" t="s">
        <v>86</v>
      </c>
      <c r="AY277" s="18" t="s">
        <v>190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8" t="s">
        <v>84</v>
      </c>
      <c r="BK277" s="233">
        <f>ROUND(I277*H277,15)</f>
        <v>0</v>
      </c>
      <c r="BL277" s="18" t="s">
        <v>196</v>
      </c>
      <c r="BM277" s="231" t="s">
        <v>499</v>
      </c>
    </row>
    <row r="278" spans="1:51" s="13" customFormat="1" ht="12">
      <c r="A278" s="13"/>
      <c r="B278" s="234"/>
      <c r="C278" s="235"/>
      <c r="D278" s="236" t="s">
        <v>198</v>
      </c>
      <c r="E278" s="237" t="s">
        <v>1</v>
      </c>
      <c r="F278" s="238" t="s">
        <v>500</v>
      </c>
      <c r="G278" s="235"/>
      <c r="H278" s="239">
        <v>109.241</v>
      </c>
      <c r="I278" s="240"/>
      <c r="J278" s="235"/>
      <c r="K278" s="235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198</v>
      </c>
      <c r="AU278" s="245" t="s">
        <v>86</v>
      </c>
      <c r="AV278" s="13" t="s">
        <v>86</v>
      </c>
      <c r="AW278" s="13" t="s">
        <v>32</v>
      </c>
      <c r="AX278" s="13" t="s">
        <v>84</v>
      </c>
      <c r="AY278" s="245" t="s">
        <v>190</v>
      </c>
    </row>
    <row r="279" spans="1:51" s="13" customFormat="1" ht="12">
      <c r="A279" s="13"/>
      <c r="B279" s="234"/>
      <c r="C279" s="235"/>
      <c r="D279" s="236" t="s">
        <v>198</v>
      </c>
      <c r="E279" s="235"/>
      <c r="F279" s="238" t="s">
        <v>501</v>
      </c>
      <c r="G279" s="235"/>
      <c r="H279" s="239">
        <v>114.703</v>
      </c>
      <c r="I279" s="240"/>
      <c r="J279" s="235"/>
      <c r="K279" s="235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198</v>
      </c>
      <c r="AU279" s="245" t="s">
        <v>86</v>
      </c>
      <c r="AV279" s="13" t="s">
        <v>86</v>
      </c>
      <c r="AW279" s="13" t="s">
        <v>4</v>
      </c>
      <c r="AX279" s="13" t="s">
        <v>84</v>
      </c>
      <c r="AY279" s="245" t="s">
        <v>190</v>
      </c>
    </row>
    <row r="280" spans="1:65" s="2" customFormat="1" ht="24.15" customHeight="1">
      <c r="A280" s="39"/>
      <c r="B280" s="40"/>
      <c r="C280" s="220" t="s">
        <v>502</v>
      </c>
      <c r="D280" s="220" t="s">
        <v>192</v>
      </c>
      <c r="E280" s="221" t="s">
        <v>503</v>
      </c>
      <c r="F280" s="222" t="s">
        <v>504</v>
      </c>
      <c r="G280" s="223" t="s">
        <v>333</v>
      </c>
      <c r="H280" s="224">
        <v>392.848</v>
      </c>
      <c r="I280" s="225"/>
      <c r="J280" s="226">
        <f>ROUND(I280*H280,15)</f>
        <v>0</v>
      </c>
      <c r="K280" s="222" t="s">
        <v>1</v>
      </c>
      <c r="L280" s="45"/>
      <c r="M280" s="227" t="s">
        <v>1</v>
      </c>
      <c r="N280" s="228" t="s">
        <v>42</v>
      </c>
      <c r="O280" s="92"/>
      <c r="P280" s="229">
        <f>O280*H280</f>
        <v>0</v>
      </c>
      <c r="Q280" s="229">
        <v>0.00025</v>
      </c>
      <c r="R280" s="229">
        <f>Q280*H280</f>
        <v>0.09821200000000001</v>
      </c>
      <c r="S280" s="229">
        <v>0</v>
      </c>
      <c r="T280" s="230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1" t="s">
        <v>196</v>
      </c>
      <c r="AT280" s="231" t="s">
        <v>192</v>
      </c>
      <c r="AU280" s="231" t="s">
        <v>86</v>
      </c>
      <c r="AY280" s="18" t="s">
        <v>190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84</v>
      </c>
      <c r="BK280" s="233">
        <f>ROUND(I280*H280,15)</f>
        <v>0</v>
      </c>
      <c r="BL280" s="18" t="s">
        <v>196</v>
      </c>
      <c r="BM280" s="231" t="s">
        <v>505</v>
      </c>
    </row>
    <row r="281" spans="1:51" s="13" customFormat="1" ht="12">
      <c r="A281" s="13"/>
      <c r="B281" s="234"/>
      <c r="C281" s="235"/>
      <c r="D281" s="236" t="s">
        <v>198</v>
      </c>
      <c r="E281" s="237" t="s">
        <v>1</v>
      </c>
      <c r="F281" s="238" t="s">
        <v>318</v>
      </c>
      <c r="G281" s="235"/>
      <c r="H281" s="239">
        <v>142.684</v>
      </c>
      <c r="I281" s="240"/>
      <c r="J281" s="235"/>
      <c r="K281" s="235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198</v>
      </c>
      <c r="AU281" s="245" t="s">
        <v>86</v>
      </c>
      <c r="AV281" s="13" t="s">
        <v>86</v>
      </c>
      <c r="AW281" s="13" t="s">
        <v>32</v>
      </c>
      <c r="AX281" s="13" t="s">
        <v>6</v>
      </c>
      <c r="AY281" s="245" t="s">
        <v>190</v>
      </c>
    </row>
    <row r="282" spans="1:51" s="13" customFormat="1" ht="12">
      <c r="A282" s="13"/>
      <c r="B282" s="234"/>
      <c r="C282" s="235"/>
      <c r="D282" s="236" t="s">
        <v>198</v>
      </c>
      <c r="E282" s="237" t="s">
        <v>1</v>
      </c>
      <c r="F282" s="238" t="s">
        <v>335</v>
      </c>
      <c r="G282" s="235"/>
      <c r="H282" s="239">
        <v>53.74</v>
      </c>
      <c r="I282" s="240"/>
      <c r="J282" s="235"/>
      <c r="K282" s="235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198</v>
      </c>
      <c r="AU282" s="245" t="s">
        <v>86</v>
      </c>
      <c r="AV282" s="13" t="s">
        <v>86</v>
      </c>
      <c r="AW282" s="13" t="s">
        <v>32</v>
      </c>
      <c r="AX282" s="13" t="s">
        <v>6</v>
      </c>
      <c r="AY282" s="245" t="s">
        <v>190</v>
      </c>
    </row>
    <row r="283" spans="1:51" s="15" customFormat="1" ht="12">
      <c r="A283" s="15"/>
      <c r="B283" s="267"/>
      <c r="C283" s="268"/>
      <c r="D283" s="236" t="s">
        <v>198</v>
      </c>
      <c r="E283" s="269" t="s">
        <v>1</v>
      </c>
      <c r="F283" s="270" t="s">
        <v>336</v>
      </c>
      <c r="G283" s="268"/>
      <c r="H283" s="271">
        <v>196.424</v>
      </c>
      <c r="I283" s="272"/>
      <c r="J283" s="268"/>
      <c r="K283" s="268"/>
      <c r="L283" s="273"/>
      <c r="M283" s="274"/>
      <c r="N283" s="275"/>
      <c r="O283" s="275"/>
      <c r="P283" s="275"/>
      <c r="Q283" s="275"/>
      <c r="R283" s="275"/>
      <c r="S283" s="275"/>
      <c r="T283" s="276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77" t="s">
        <v>198</v>
      </c>
      <c r="AU283" s="277" t="s">
        <v>86</v>
      </c>
      <c r="AV283" s="15" t="s">
        <v>206</v>
      </c>
      <c r="AW283" s="15" t="s">
        <v>32</v>
      </c>
      <c r="AX283" s="15" t="s">
        <v>6</v>
      </c>
      <c r="AY283" s="277" t="s">
        <v>190</v>
      </c>
    </row>
    <row r="284" spans="1:51" s="13" customFormat="1" ht="12">
      <c r="A284" s="13"/>
      <c r="B284" s="234"/>
      <c r="C284" s="235"/>
      <c r="D284" s="236" t="s">
        <v>198</v>
      </c>
      <c r="E284" s="237" t="s">
        <v>1</v>
      </c>
      <c r="F284" s="238" t="s">
        <v>506</v>
      </c>
      <c r="G284" s="235"/>
      <c r="H284" s="239">
        <v>196.424</v>
      </c>
      <c r="I284" s="240"/>
      <c r="J284" s="235"/>
      <c r="K284" s="235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198</v>
      </c>
      <c r="AU284" s="245" t="s">
        <v>86</v>
      </c>
      <c r="AV284" s="13" t="s">
        <v>86</v>
      </c>
      <c r="AW284" s="13" t="s">
        <v>32</v>
      </c>
      <c r="AX284" s="13" t="s">
        <v>6</v>
      </c>
      <c r="AY284" s="245" t="s">
        <v>190</v>
      </c>
    </row>
    <row r="285" spans="1:51" s="14" customFormat="1" ht="12">
      <c r="A285" s="14"/>
      <c r="B285" s="256"/>
      <c r="C285" s="257"/>
      <c r="D285" s="236" t="s">
        <v>198</v>
      </c>
      <c r="E285" s="258" t="s">
        <v>1</v>
      </c>
      <c r="F285" s="259" t="s">
        <v>293</v>
      </c>
      <c r="G285" s="257"/>
      <c r="H285" s="260">
        <v>392.848</v>
      </c>
      <c r="I285" s="261"/>
      <c r="J285" s="257"/>
      <c r="K285" s="257"/>
      <c r="L285" s="262"/>
      <c r="M285" s="263"/>
      <c r="N285" s="264"/>
      <c r="O285" s="264"/>
      <c r="P285" s="264"/>
      <c r="Q285" s="264"/>
      <c r="R285" s="264"/>
      <c r="S285" s="264"/>
      <c r="T285" s="26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6" t="s">
        <v>198</v>
      </c>
      <c r="AU285" s="266" t="s">
        <v>86</v>
      </c>
      <c r="AV285" s="14" t="s">
        <v>196</v>
      </c>
      <c r="AW285" s="14" t="s">
        <v>32</v>
      </c>
      <c r="AX285" s="14" t="s">
        <v>84</v>
      </c>
      <c r="AY285" s="266" t="s">
        <v>190</v>
      </c>
    </row>
    <row r="286" spans="1:65" s="2" customFormat="1" ht="14.4" customHeight="1">
      <c r="A286" s="39"/>
      <c r="B286" s="40"/>
      <c r="C286" s="246" t="s">
        <v>507</v>
      </c>
      <c r="D286" s="246" t="s">
        <v>263</v>
      </c>
      <c r="E286" s="247" t="s">
        <v>508</v>
      </c>
      <c r="F286" s="248" t="s">
        <v>509</v>
      </c>
      <c r="G286" s="249" t="s">
        <v>333</v>
      </c>
      <c r="H286" s="250">
        <v>213.866</v>
      </c>
      <c r="I286" s="251"/>
      <c r="J286" s="252">
        <f>ROUND(I286*H286,15)</f>
        <v>0</v>
      </c>
      <c r="K286" s="248" t="s">
        <v>1</v>
      </c>
      <c r="L286" s="253"/>
      <c r="M286" s="254" t="s">
        <v>1</v>
      </c>
      <c r="N286" s="255" t="s">
        <v>42</v>
      </c>
      <c r="O286" s="92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1" t="s">
        <v>226</v>
      </c>
      <c r="AT286" s="231" t="s">
        <v>263</v>
      </c>
      <c r="AU286" s="231" t="s">
        <v>86</v>
      </c>
      <c r="AY286" s="18" t="s">
        <v>190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8" t="s">
        <v>84</v>
      </c>
      <c r="BK286" s="233">
        <f>ROUND(I286*H286,15)</f>
        <v>0</v>
      </c>
      <c r="BL286" s="18" t="s">
        <v>196</v>
      </c>
      <c r="BM286" s="231" t="s">
        <v>510</v>
      </c>
    </row>
    <row r="287" spans="1:51" s="13" customFormat="1" ht="12">
      <c r="A287" s="13"/>
      <c r="B287" s="234"/>
      <c r="C287" s="235"/>
      <c r="D287" s="236" t="s">
        <v>198</v>
      </c>
      <c r="E287" s="237" t="s">
        <v>1</v>
      </c>
      <c r="F287" s="238" t="s">
        <v>511</v>
      </c>
      <c r="G287" s="235"/>
      <c r="H287" s="239">
        <v>213.866</v>
      </c>
      <c r="I287" s="240"/>
      <c r="J287" s="235"/>
      <c r="K287" s="235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198</v>
      </c>
      <c r="AU287" s="245" t="s">
        <v>86</v>
      </c>
      <c r="AV287" s="13" t="s">
        <v>86</v>
      </c>
      <c r="AW287" s="13" t="s">
        <v>32</v>
      </c>
      <c r="AX287" s="13" t="s">
        <v>84</v>
      </c>
      <c r="AY287" s="245" t="s">
        <v>190</v>
      </c>
    </row>
    <row r="288" spans="1:65" s="2" customFormat="1" ht="24.15" customHeight="1">
      <c r="A288" s="39"/>
      <c r="B288" s="40"/>
      <c r="C288" s="246" t="s">
        <v>512</v>
      </c>
      <c r="D288" s="246" t="s">
        <v>263</v>
      </c>
      <c r="E288" s="247" t="s">
        <v>513</v>
      </c>
      <c r="F288" s="248" t="s">
        <v>514</v>
      </c>
      <c r="G288" s="249" t="s">
        <v>333</v>
      </c>
      <c r="H288" s="250">
        <v>213.866</v>
      </c>
      <c r="I288" s="251"/>
      <c r="J288" s="252">
        <f>ROUND(I288*H288,15)</f>
        <v>0</v>
      </c>
      <c r="K288" s="248" t="s">
        <v>203</v>
      </c>
      <c r="L288" s="253"/>
      <c r="M288" s="254" t="s">
        <v>1</v>
      </c>
      <c r="N288" s="255" t="s">
        <v>42</v>
      </c>
      <c r="O288" s="92"/>
      <c r="P288" s="229">
        <f>O288*H288</f>
        <v>0</v>
      </c>
      <c r="Q288" s="229">
        <v>0.0002</v>
      </c>
      <c r="R288" s="229">
        <f>Q288*H288</f>
        <v>0.042773200000000004</v>
      </c>
      <c r="S288" s="229">
        <v>0</v>
      </c>
      <c r="T288" s="230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1" t="s">
        <v>226</v>
      </c>
      <c r="AT288" s="231" t="s">
        <v>263</v>
      </c>
      <c r="AU288" s="231" t="s">
        <v>86</v>
      </c>
      <c r="AY288" s="18" t="s">
        <v>190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8" t="s">
        <v>84</v>
      </c>
      <c r="BK288" s="233">
        <f>ROUND(I288*H288,15)</f>
        <v>0</v>
      </c>
      <c r="BL288" s="18" t="s">
        <v>196</v>
      </c>
      <c r="BM288" s="231" t="s">
        <v>515</v>
      </c>
    </row>
    <row r="289" spans="1:51" s="13" customFormat="1" ht="12">
      <c r="A289" s="13"/>
      <c r="B289" s="234"/>
      <c r="C289" s="235"/>
      <c r="D289" s="236" t="s">
        <v>198</v>
      </c>
      <c r="E289" s="237" t="s">
        <v>1</v>
      </c>
      <c r="F289" s="238" t="s">
        <v>511</v>
      </c>
      <c r="G289" s="235"/>
      <c r="H289" s="239">
        <v>213.866</v>
      </c>
      <c r="I289" s="240"/>
      <c r="J289" s="235"/>
      <c r="K289" s="235"/>
      <c r="L289" s="241"/>
      <c r="M289" s="242"/>
      <c r="N289" s="243"/>
      <c r="O289" s="243"/>
      <c r="P289" s="243"/>
      <c r="Q289" s="243"/>
      <c r="R289" s="243"/>
      <c r="S289" s="243"/>
      <c r="T289" s="24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5" t="s">
        <v>198</v>
      </c>
      <c r="AU289" s="245" t="s">
        <v>86</v>
      </c>
      <c r="AV289" s="13" t="s">
        <v>86</v>
      </c>
      <c r="AW289" s="13" t="s">
        <v>32</v>
      </c>
      <c r="AX289" s="13" t="s">
        <v>84</v>
      </c>
      <c r="AY289" s="245" t="s">
        <v>190</v>
      </c>
    </row>
    <row r="290" spans="1:65" s="2" customFormat="1" ht="14.4" customHeight="1">
      <c r="A290" s="39"/>
      <c r="B290" s="40"/>
      <c r="C290" s="220" t="s">
        <v>516</v>
      </c>
      <c r="D290" s="220" t="s">
        <v>192</v>
      </c>
      <c r="E290" s="221" t="s">
        <v>517</v>
      </c>
      <c r="F290" s="222" t="s">
        <v>518</v>
      </c>
      <c r="G290" s="223" t="s">
        <v>333</v>
      </c>
      <c r="H290" s="224">
        <v>43.63</v>
      </c>
      <c r="I290" s="225"/>
      <c r="J290" s="226">
        <f>ROUND(I290*H290,15)</f>
        <v>0</v>
      </c>
      <c r="K290" s="222" t="s">
        <v>1</v>
      </c>
      <c r="L290" s="45"/>
      <c r="M290" s="227" t="s">
        <v>1</v>
      </c>
      <c r="N290" s="228" t="s">
        <v>42</v>
      </c>
      <c r="O290" s="92"/>
      <c r="P290" s="229">
        <f>O290*H290</f>
        <v>0</v>
      </c>
      <c r="Q290" s="229">
        <v>0.00025</v>
      </c>
      <c r="R290" s="229">
        <f>Q290*H290</f>
        <v>0.0109075</v>
      </c>
      <c r="S290" s="229">
        <v>0</v>
      </c>
      <c r="T290" s="230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1" t="s">
        <v>196</v>
      </c>
      <c r="AT290" s="231" t="s">
        <v>192</v>
      </c>
      <c r="AU290" s="231" t="s">
        <v>86</v>
      </c>
      <c r="AY290" s="18" t="s">
        <v>190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8" t="s">
        <v>84</v>
      </c>
      <c r="BK290" s="233">
        <f>ROUND(I290*H290,15)</f>
        <v>0</v>
      </c>
      <c r="BL290" s="18" t="s">
        <v>196</v>
      </c>
      <c r="BM290" s="231" t="s">
        <v>519</v>
      </c>
    </row>
    <row r="291" spans="1:51" s="13" customFormat="1" ht="12">
      <c r="A291" s="13"/>
      <c r="B291" s="234"/>
      <c r="C291" s="235"/>
      <c r="D291" s="236" t="s">
        <v>198</v>
      </c>
      <c r="E291" s="237" t="s">
        <v>1</v>
      </c>
      <c r="F291" s="238" t="s">
        <v>520</v>
      </c>
      <c r="G291" s="235"/>
      <c r="H291" s="239">
        <v>43.63</v>
      </c>
      <c r="I291" s="240"/>
      <c r="J291" s="235"/>
      <c r="K291" s="235"/>
      <c r="L291" s="241"/>
      <c r="M291" s="242"/>
      <c r="N291" s="243"/>
      <c r="O291" s="243"/>
      <c r="P291" s="243"/>
      <c r="Q291" s="243"/>
      <c r="R291" s="243"/>
      <c r="S291" s="243"/>
      <c r="T291" s="24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5" t="s">
        <v>198</v>
      </c>
      <c r="AU291" s="245" t="s">
        <v>86</v>
      </c>
      <c r="AV291" s="13" t="s">
        <v>86</v>
      </c>
      <c r="AW291" s="13" t="s">
        <v>32</v>
      </c>
      <c r="AX291" s="13" t="s">
        <v>84</v>
      </c>
      <c r="AY291" s="245" t="s">
        <v>190</v>
      </c>
    </row>
    <row r="292" spans="1:65" s="2" customFormat="1" ht="24.15" customHeight="1">
      <c r="A292" s="39"/>
      <c r="B292" s="40"/>
      <c r="C292" s="246" t="s">
        <v>521</v>
      </c>
      <c r="D292" s="246" t="s">
        <v>263</v>
      </c>
      <c r="E292" s="247" t="s">
        <v>522</v>
      </c>
      <c r="F292" s="248" t="s">
        <v>523</v>
      </c>
      <c r="G292" s="249" t="s">
        <v>333</v>
      </c>
      <c r="H292" s="250">
        <v>53.858</v>
      </c>
      <c r="I292" s="251"/>
      <c r="J292" s="252">
        <f>ROUND(I292*H292,15)</f>
        <v>0</v>
      </c>
      <c r="K292" s="248" t="s">
        <v>203</v>
      </c>
      <c r="L292" s="253"/>
      <c r="M292" s="254" t="s">
        <v>1</v>
      </c>
      <c r="N292" s="255" t="s">
        <v>42</v>
      </c>
      <c r="O292" s="92"/>
      <c r="P292" s="229">
        <f>O292*H292</f>
        <v>0</v>
      </c>
      <c r="Q292" s="229">
        <v>0.0003</v>
      </c>
      <c r="R292" s="229">
        <f>Q292*H292</f>
        <v>0.0161574</v>
      </c>
      <c r="S292" s="229">
        <v>0</v>
      </c>
      <c r="T292" s="230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1" t="s">
        <v>226</v>
      </c>
      <c r="AT292" s="231" t="s">
        <v>263</v>
      </c>
      <c r="AU292" s="231" t="s">
        <v>86</v>
      </c>
      <c r="AY292" s="18" t="s">
        <v>190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8" t="s">
        <v>84</v>
      </c>
      <c r="BK292" s="233">
        <f>ROUND(I292*H292,15)</f>
        <v>0</v>
      </c>
      <c r="BL292" s="18" t="s">
        <v>196</v>
      </c>
      <c r="BM292" s="231" t="s">
        <v>524</v>
      </c>
    </row>
    <row r="293" spans="1:51" s="13" customFormat="1" ht="12">
      <c r="A293" s="13"/>
      <c r="B293" s="234"/>
      <c r="C293" s="235"/>
      <c r="D293" s="236" t="s">
        <v>198</v>
      </c>
      <c r="E293" s="237" t="s">
        <v>1</v>
      </c>
      <c r="F293" s="238" t="s">
        <v>525</v>
      </c>
      <c r="G293" s="235"/>
      <c r="H293" s="239">
        <v>51.293</v>
      </c>
      <c r="I293" s="240"/>
      <c r="J293" s="235"/>
      <c r="K293" s="235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198</v>
      </c>
      <c r="AU293" s="245" t="s">
        <v>86</v>
      </c>
      <c r="AV293" s="13" t="s">
        <v>86</v>
      </c>
      <c r="AW293" s="13" t="s">
        <v>32</v>
      </c>
      <c r="AX293" s="13" t="s">
        <v>84</v>
      </c>
      <c r="AY293" s="245" t="s">
        <v>190</v>
      </c>
    </row>
    <row r="294" spans="1:51" s="13" customFormat="1" ht="12">
      <c r="A294" s="13"/>
      <c r="B294" s="234"/>
      <c r="C294" s="235"/>
      <c r="D294" s="236" t="s">
        <v>198</v>
      </c>
      <c r="E294" s="235"/>
      <c r="F294" s="238" t="s">
        <v>526</v>
      </c>
      <c r="G294" s="235"/>
      <c r="H294" s="239">
        <v>53.858</v>
      </c>
      <c r="I294" s="240"/>
      <c r="J294" s="235"/>
      <c r="K294" s="235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198</v>
      </c>
      <c r="AU294" s="245" t="s">
        <v>86</v>
      </c>
      <c r="AV294" s="13" t="s">
        <v>86</v>
      </c>
      <c r="AW294" s="13" t="s">
        <v>4</v>
      </c>
      <c r="AX294" s="13" t="s">
        <v>84</v>
      </c>
      <c r="AY294" s="245" t="s">
        <v>190</v>
      </c>
    </row>
    <row r="295" spans="1:65" s="2" customFormat="1" ht="24.15" customHeight="1">
      <c r="A295" s="39"/>
      <c r="B295" s="40"/>
      <c r="C295" s="220" t="s">
        <v>527</v>
      </c>
      <c r="D295" s="220" t="s">
        <v>192</v>
      </c>
      <c r="E295" s="221" t="s">
        <v>528</v>
      </c>
      <c r="F295" s="222" t="s">
        <v>529</v>
      </c>
      <c r="G295" s="223" t="s">
        <v>195</v>
      </c>
      <c r="H295" s="224">
        <v>4.416</v>
      </c>
      <c r="I295" s="225"/>
      <c r="J295" s="226">
        <f>ROUND(I295*H295,15)</f>
        <v>0</v>
      </c>
      <c r="K295" s="222" t="s">
        <v>203</v>
      </c>
      <c r="L295" s="45"/>
      <c r="M295" s="227" t="s">
        <v>1</v>
      </c>
      <c r="N295" s="228" t="s">
        <v>42</v>
      </c>
      <c r="O295" s="92"/>
      <c r="P295" s="229">
        <f>O295*H295</f>
        <v>0</v>
      </c>
      <c r="Q295" s="229">
        <v>0.00628</v>
      </c>
      <c r="R295" s="229">
        <f>Q295*H295</f>
        <v>0.027732480000000004</v>
      </c>
      <c r="S295" s="229">
        <v>0</v>
      </c>
      <c r="T295" s="23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1" t="s">
        <v>196</v>
      </c>
      <c r="AT295" s="231" t="s">
        <v>192</v>
      </c>
      <c r="AU295" s="231" t="s">
        <v>86</v>
      </c>
      <c r="AY295" s="18" t="s">
        <v>190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8" t="s">
        <v>84</v>
      </c>
      <c r="BK295" s="233">
        <f>ROUND(I295*H295,15)</f>
        <v>0</v>
      </c>
      <c r="BL295" s="18" t="s">
        <v>196</v>
      </c>
      <c r="BM295" s="231" t="s">
        <v>530</v>
      </c>
    </row>
    <row r="296" spans="1:51" s="13" customFormat="1" ht="12">
      <c r="A296" s="13"/>
      <c r="B296" s="234"/>
      <c r="C296" s="235"/>
      <c r="D296" s="236" t="s">
        <v>198</v>
      </c>
      <c r="E296" s="237" t="s">
        <v>1</v>
      </c>
      <c r="F296" s="238" t="s">
        <v>117</v>
      </c>
      <c r="G296" s="235"/>
      <c r="H296" s="239">
        <v>4.416</v>
      </c>
      <c r="I296" s="240"/>
      <c r="J296" s="235"/>
      <c r="K296" s="235"/>
      <c r="L296" s="241"/>
      <c r="M296" s="242"/>
      <c r="N296" s="243"/>
      <c r="O296" s="243"/>
      <c r="P296" s="243"/>
      <c r="Q296" s="243"/>
      <c r="R296" s="243"/>
      <c r="S296" s="243"/>
      <c r="T296" s="24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5" t="s">
        <v>198</v>
      </c>
      <c r="AU296" s="245" t="s">
        <v>86</v>
      </c>
      <c r="AV296" s="13" t="s">
        <v>86</v>
      </c>
      <c r="AW296" s="13" t="s">
        <v>32</v>
      </c>
      <c r="AX296" s="13" t="s">
        <v>84</v>
      </c>
      <c r="AY296" s="245" t="s">
        <v>190</v>
      </c>
    </row>
    <row r="297" spans="1:65" s="2" customFormat="1" ht="14.4" customHeight="1">
      <c r="A297" s="39"/>
      <c r="B297" s="40"/>
      <c r="C297" s="220" t="s">
        <v>531</v>
      </c>
      <c r="D297" s="220" t="s">
        <v>192</v>
      </c>
      <c r="E297" s="221" t="s">
        <v>532</v>
      </c>
      <c r="F297" s="222" t="s">
        <v>533</v>
      </c>
      <c r="G297" s="223" t="s">
        <v>195</v>
      </c>
      <c r="H297" s="224">
        <v>758.545</v>
      </c>
      <c r="I297" s="225"/>
      <c r="J297" s="226">
        <f>ROUND(I297*H297,15)</f>
        <v>0</v>
      </c>
      <c r="K297" s="222" t="s">
        <v>203</v>
      </c>
      <c r="L297" s="45"/>
      <c r="M297" s="227" t="s">
        <v>1</v>
      </c>
      <c r="N297" s="228" t="s">
        <v>42</v>
      </c>
      <c r="O297" s="92"/>
      <c r="P297" s="229">
        <f>O297*H297</f>
        <v>0</v>
      </c>
      <c r="Q297" s="229">
        <v>0.00039</v>
      </c>
      <c r="R297" s="229">
        <f>Q297*H297</f>
        <v>0.29583254999999997</v>
      </c>
      <c r="S297" s="229">
        <v>0</v>
      </c>
      <c r="T297" s="230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1" t="s">
        <v>196</v>
      </c>
      <c r="AT297" s="231" t="s">
        <v>192</v>
      </c>
      <c r="AU297" s="231" t="s">
        <v>86</v>
      </c>
      <c r="AY297" s="18" t="s">
        <v>190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8" t="s">
        <v>84</v>
      </c>
      <c r="BK297" s="233">
        <f>ROUND(I297*H297,15)</f>
        <v>0</v>
      </c>
      <c r="BL297" s="18" t="s">
        <v>196</v>
      </c>
      <c r="BM297" s="231" t="s">
        <v>534</v>
      </c>
    </row>
    <row r="298" spans="1:65" s="2" customFormat="1" ht="24.15" customHeight="1">
      <c r="A298" s="39"/>
      <c r="B298" s="40"/>
      <c r="C298" s="220" t="s">
        <v>535</v>
      </c>
      <c r="D298" s="220" t="s">
        <v>192</v>
      </c>
      <c r="E298" s="221" t="s">
        <v>536</v>
      </c>
      <c r="F298" s="222" t="s">
        <v>537</v>
      </c>
      <c r="G298" s="223" t="s">
        <v>195</v>
      </c>
      <c r="H298" s="224">
        <v>946.983</v>
      </c>
      <c r="I298" s="225"/>
      <c r="J298" s="226">
        <f>ROUND(I298*H298,15)</f>
        <v>0</v>
      </c>
      <c r="K298" s="222" t="s">
        <v>203</v>
      </c>
      <c r="L298" s="45"/>
      <c r="M298" s="227" t="s">
        <v>1</v>
      </c>
      <c r="N298" s="228" t="s">
        <v>42</v>
      </c>
      <c r="O298" s="92"/>
      <c r="P298" s="229">
        <f>O298*H298</f>
        <v>0</v>
      </c>
      <c r="Q298" s="229">
        <v>0.00348</v>
      </c>
      <c r="R298" s="229">
        <f>Q298*H298</f>
        <v>3.29550084</v>
      </c>
      <c r="S298" s="229">
        <v>0</v>
      </c>
      <c r="T298" s="230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1" t="s">
        <v>196</v>
      </c>
      <c r="AT298" s="231" t="s">
        <v>192</v>
      </c>
      <c r="AU298" s="231" t="s">
        <v>86</v>
      </c>
      <c r="AY298" s="18" t="s">
        <v>190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8" t="s">
        <v>84</v>
      </c>
      <c r="BK298" s="233">
        <f>ROUND(I298*H298,15)</f>
        <v>0</v>
      </c>
      <c r="BL298" s="18" t="s">
        <v>196</v>
      </c>
      <c r="BM298" s="231" t="s">
        <v>538</v>
      </c>
    </row>
    <row r="299" spans="1:51" s="13" customFormat="1" ht="12">
      <c r="A299" s="13"/>
      <c r="B299" s="234"/>
      <c r="C299" s="235"/>
      <c r="D299" s="236" t="s">
        <v>198</v>
      </c>
      <c r="E299" s="237" t="s">
        <v>1</v>
      </c>
      <c r="F299" s="238" t="s">
        <v>539</v>
      </c>
      <c r="G299" s="235"/>
      <c r="H299" s="239">
        <v>946.983</v>
      </c>
      <c r="I299" s="240"/>
      <c r="J299" s="235"/>
      <c r="K299" s="235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198</v>
      </c>
      <c r="AU299" s="245" t="s">
        <v>86</v>
      </c>
      <c r="AV299" s="13" t="s">
        <v>86</v>
      </c>
      <c r="AW299" s="13" t="s">
        <v>32</v>
      </c>
      <c r="AX299" s="13" t="s">
        <v>84</v>
      </c>
      <c r="AY299" s="245" t="s">
        <v>190</v>
      </c>
    </row>
    <row r="300" spans="1:65" s="2" customFormat="1" ht="24.15" customHeight="1">
      <c r="A300" s="39"/>
      <c r="B300" s="40"/>
      <c r="C300" s="220" t="s">
        <v>540</v>
      </c>
      <c r="D300" s="220" t="s">
        <v>192</v>
      </c>
      <c r="E300" s="221" t="s">
        <v>541</v>
      </c>
      <c r="F300" s="222" t="s">
        <v>542</v>
      </c>
      <c r="G300" s="223" t="s">
        <v>333</v>
      </c>
      <c r="H300" s="224">
        <v>816.683</v>
      </c>
      <c r="I300" s="225"/>
      <c r="J300" s="226">
        <f>ROUND(I300*H300,15)</f>
        <v>0</v>
      </c>
      <c r="K300" s="222" t="s">
        <v>203</v>
      </c>
      <c r="L300" s="45"/>
      <c r="M300" s="227" t="s">
        <v>1</v>
      </c>
      <c r="N300" s="228" t="s">
        <v>42</v>
      </c>
      <c r="O300" s="92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1" t="s">
        <v>196</v>
      </c>
      <c r="AT300" s="231" t="s">
        <v>192</v>
      </c>
      <c r="AU300" s="231" t="s">
        <v>86</v>
      </c>
      <c r="AY300" s="18" t="s">
        <v>190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8" t="s">
        <v>84</v>
      </c>
      <c r="BK300" s="233">
        <f>ROUND(I300*H300,15)</f>
        <v>0</v>
      </c>
      <c r="BL300" s="18" t="s">
        <v>196</v>
      </c>
      <c r="BM300" s="231" t="s">
        <v>543</v>
      </c>
    </row>
    <row r="301" spans="1:65" s="2" customFormat="1" ht="24.15" customHeight="1">
      <c r="A301" s="39"/>
      <c r="B301" s="40"/>
      <c r="C301" s="220" t="s">
        <v>544</v>
      </c>
      <c r="D301" s="220" t="s">
        <v>192</v>
      </c>
      <c r="E301" s="221" t="s">
        <v>545</v>
      </c>
      <c r="F301" s="222" t="s">
        <v>546</v>
      </c>
      <c r="G301" s="223" t="s">
        <v>195</v>
      </c>
      <c r="H301" s="224">
        <v>816.683</v>
      </c>
      <c r="I301" s="225"/>
      <c r="J301" s="226">
        <f>ROUND(I301*H301,15)</f>
        <v>0</v>
      </c>
      <c r="K301" s="222" t="s">
        <v>1</v>
      </c>
      <c r="L301" s="45"/>
      <c r="M301" s="227" t="s">
        <v>1</v>
      </c>
      <c r="N301" s="228" t="s">
        <v>42</v>
      </c>
      <c r="O301" s="92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1" t="s">
        <v>196</v>
      </c>
      <c r="AT301" s="231" t="s">
        <v>192</v>
      </c>
      <c r="AU301" s="231" t="s">
        <v>86</v>
      </c>
      <c r="AY301" s="18" t="s">
        <v>190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8" t="s">
        <v>84</v>
      </c>
      <c r="BK301" s="233">
        <f>ROUND(I301*H301,15)</f>
        <v>0</v>
      </c>
      <c r="BL301" s="18" t="s">
        <v>196</v>
      </c>
      <c r="BM301" s="231" t="s">
        <v>547</v>
      </c>
    </row>
    <row r="302" spans="1:65" s="2" customFormat="1" ht="37.8" customHeight="1">
      <c r="A302" s="39"/>
      <c r="B302" s="40"/>
      <c r="C302" s="220" t="s">
        <v>548</v>
      </c>
      <c r="D302" s="220" t="s">
        <v>192</v>
      </c>
      <c r="E302" s="221" t="s">
        <v>549</v>
      </c>
      <c r="F302" s="222" t="s">
        <v>550</v>
      </c>
      <c r="G302" s="223" t="s">
        <v>195</v>
      </c>
      <c r="H302" s="224">
        <v>946.983</v>
      </c>
      <c r="I302" s="225"/>
      <c r="J302" s="226">
        <f>ROUND(I302*H302,15)</f>
        <v>0</v>
      </c>
      <c r="K302" s="222" t="s">
        <v>1</v>
      </c>
      <c r="L302" s="45"/>
      <c r="M302" s="227" t="s">
        <v>1</v>
      </c>
      <c r="N302" s="228" t="s">
        <v>42</v>
      </c>
      <c r="O302" s="92"/>
      <c r="P302" s="229">
        <f>O302*H302</f>
        <v>0</v>
      </c>
      <c r="Q302" s="229">
        <v>0.00348</v>
      </c>
      <c r="R302" s="229">
        <f>Q302*H302</f>
        <v>3.29550084</v>
      </c>
      <c r="S302" s="229">
        <v>0</v>
      </c>
      <c r="T302" s="230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1" t="s">
        <v>196</v>
      </c>
      <c r="AT302" s="231" t="s">
        <v>192</v>
      </c>
      <c r="AU302" s="231" t="s">
        <v>86</v>
      </c>
      <c r="AY302" s="18" t="s">
        <v>190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8" t="s">
        <v>84</v>
      </c>
      <c r="BK302" s="233">
        <f>ROUND(I302*H302,15)</f>
        <v>0</v>
      </c>
      <c r="BL302" s="18" t="s">
        <v>196</v>
      </c>
      <c r="BM302" s="231" t="s">
        <v>551</v>
      </c>
    </row>
    <row r="303" spans="1:51" s="13" customFormat="1" ht="12">
      <c r="A303" s="13"/>
      <c r="B303" s="234"/>
      <c r="C303" s="235"/>
      <c r="D303" s="236" t="s">
        <v>198</v>
      </c>
      <c r="E303" s="237" t="s">
        <v>1</v>
      </c>
      <c r="F303" s="238" t="s">
        <v>539</v>
      </c>
      <c r="G303" s="235"/>
      <c r="H303" s="239">
        <v>946.983</v>
      </c>
      <c r="I303" s="240"/>
      <c r="J303" s="235"/>
      <c r="K303" s="235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198</v>
      </c>
      <c r="AU303" s="245" t="s">
        <v>86</v>
      </c>
      <c r="AV303" s="13" t="s">
        <v>86</v>
      </c>
      <c r="AW303" s="13" t="s">
        <v>32</v>
      </c>
      <c r="AX303" s="13" t="s">
        <v>84</v>
      </c>
      <c r="AY303" s="245" t="s">
        <v>190</v>
      </c>
    </row>
    <row r="304" spans="1:65" s="2" customFormat="1" ht="24.15" customHeight="1">
      <c r="A304" s="39"/>
      <c r="B304" s="40"/>
      <c r="C304" s="220" t="s">
        <v>552</v>
      </c>
      <c r="D304" s="220" t="s">
        <v>192</v>
      </c>
      <c r="E304" s="221" t="s">
        <v>553</v>
      </c>
      <c r="F304" s="222" t="s">
        <v>554</v>
      </c>
      <c r="G304" s="223" t="s">
        <v>555</v>
      </c>
      <c r="H304" s="224">
        <v>1</v>
      </c>
      <c r="I304" s="225"/>
      <c r="J304" s="226">
        <f>ROUND(I304*H304,15)</f>
        <v>0</v>
      </c>
      <c r="K304" s="222" t="s">
        <v>1</v>
      </c>
      <c r="L304" s="45"/>
      <c r="M304" s="227" t="s">
        <v>1</v>
      </c>
      <c r="N304" s="228" t="s">
        <v>42</v>
      </c>
      <c r="O304" s="92"/>
      <c r="P304" s="229">
        <f>O304*H304</f>
        <v>0</v>
      </c>
      <c r="Q304" s="229">
        <v>0</v>
      </c>
      <c r="R304" s="229">
        <f>Q304*H304</f>
        <v>0</v>
      </c>
      <c r="S304" s="229">
        <v>0</v>
      </c>
      <c r="T304" s="23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1" t="s">
        <v>196</v>
      </c>
      <c r="AT304" s="231" t="s">
        <v>192</v>
      </c>
      <c r="AU304" s="231" t="s">
        <v>86</v>
      </c>
      <c r="AY304" s="18" t="s">
        <v>190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8" t="s">
        <v>84</v>
      </c>
      <c r="BK304" s="233">
        <f>ROUND(I304*H304,15)</f>
        <v>0</v>
      </c>
      <c r="BL304" s="18" t="s">
        <v>196</v>
      </c>
      <c r="BM304" s="231" t="s">
        <v>556</v>
      </c>
    </row>
    <row r="305" spans="1:65" s="2" customFormat="1" ht="24.15" customHeight="1">
      <c r="A305" s="39"/>
      <c r="B305" s="40"/>
      <c r="C305" s="220" t="s">
        <v>557</v>
      </c>
      <c r="D305" s="220" t="s">
        <v>192</v>
      </c>
      <c r="E305" s="221" t="s">
        <v>558</v>
      </c>
      <c r="F305" s="222" t="s">
        <v>559</v>
      </c>
      <c r="G305" s="223" t="s">
        <v>555</v>
      </c>
      <c r="H305" s="224">
        <v>3</v>
      </c>
      <c r="I305" s="225"/>
      <c r="J305" s="226">
        <f>ROUND(I305*H305,15)</f>
        <v>0</v>
      </c>
      <c r="K305" s="222" t="s">
        <v>1</v>
      </c>
      <c r="L305" s="45"/>
      <c r="M305" s="227" t="s">
        <v>1</v>
      </c>
      <c r="N305" s="228" t="s">
        <v>42</v>
      </c>
      <c r="O305" s="92"/>
      <c r="P305" s="229">
        <f>O305*H305</f>
        <v>0</v>
      </c>
      <c r="Q305" s="229">
        <v>0</v>
      </c>
      <c r="R305" s="229">
        <f>Q305*H305</f>
        <v>0</v>
      </c>
      <c r="S305" s="229">
        <v>0</v>
      </c>
      <c r="T305" s="230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1" t="s">
        <v>196</v>
      </c>
      <c r="AT305" s="231" t="s">
        <v>192</v>
      </c>
      <c r="AU305" s="231" t="s">
        <v>86</v>
      </c>
      <c r="AY305" s="18" t="s">
        <v>190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8" t="s">
        <v>84</v>
      </c>
      <c r="BK305" s="233">
        <f>ROUND(I305*H305,15)</f>
        <v>0</v>
      </c>
      <c r="BL305" s="18" t="s">
        <v>196</v>
      </c>
      <c r="BM305" s="231" t="s">
        <v>560</v>
      </c>
    </row>
    <row r="306" spans="1:65" s="2" customFormat="1" ht="24.15" customHeight="1">
      <c r="A306" s="39"/>
      <c r="B306" s="40"/>
      <c r="C306" s="220" t="s">
        <v>561</v>
      </c>
      <c r="D306" s="220" t="s">
        <v>192</v>
      </c>
      <c r="E306" s="221" t="s">
        <v>562</v>
      </c>
      <c r="F306" s="222" t="s">
        <v>563</v>
      </c>
      <c r="G306" s="223" t="s">
        <v>555</v>
      </c>
      <c r="H306" s="224">
        <v>1</v>
      </c>
      <c r="I306" s="225"/>
      <c r="J306" s="226">
        <f>ROUND(I306*H306,15)</f>
        <v>0</v>
      </c>
      <c r="K306" s="222" t="s">
        <v>1</v>
      </c>
      <c r="L306" s="45"/>
      <c r="M306" s="227" t="s">
        <v>1</v>
      </c>
      <c r="N306" s="228" t="s">
        <v>42</v>
      </c>
      <c r="O306" s="92"/>
      <c r="P306" s="229">
        <f>O306*H306</f>
        <v>0</v>
      </c>
      <c r="Q306" s="229">
        <v>0</v>
      </c>
      <c r="R306" s="229">
        <f>Q306*H306</f>
        <v>0</v>
      </c>
      <c r="S306" s="229">
        <v>0</v>
      </c>
      <c r="T306" s="230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1" t="s">
        <v>196</v>
      </c>
      <c r="AT306" s="231" t="s">
        <v>192</v>
      </c>
      <c r="AU306" s="231" t="s">
        <v>86</v>
      </c>
      <c r="AY306" s="18" t="s">
        <v>190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8" t="s">
        <v>84</v>
      </c>
      <c r="BK306" s="233">
        <f>ROUND(I306*H306,15)</f>
        <v>0</v>
      </c>
      <c r="BL306" s="18" t="s">
        <v>196</v>
      </c>
      <c r="BM306" s="231" t="s">
        <v>564</v>
      </c>
    </row>
    <row r="307" spans="1:65" s="2" customFormat="1" ht="14.4" customHeight="1">
      <c r="A307" s="39"/>
      <c r="B307" s="40"/>
      <c r="C307" s="220" t="s">
        <v>565</v>
      </c>
      <c r="D307" s="220" t="s">
        <v>192</v>
      </c>
      <c r="E307" s="221" t="s">
        <v>566</v>
      </c>
      <c r="F307" s="222" t="s">
        <v>567</v>
      </c>
      <c r="G307" s="223" t="s">
        <v>555</v>
      </c>
      <c r="H307" s="224">
        <v>2</v>
      </c>
      <c r="I307" s="225"/>
      <c r="J307" s="226">
        <f>ROUND(I307*H307,15)</f>
        <v>0</v>
      </c>
      <c r="K307" s="222" t="s">
        <v>1</v>
      </c>
      <c r="L307" s="45"/>
      <c r="M307" s="227" t="s">
        <v>1</v>
      </c>
      <c r="N307" s="228" t="s">
        <v>42</v>
      </c>
      <c r="O307" s="92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1" t="s">
        <v>196</v>
      </c>
      <c r="AT307" s="231" t="s">
        <v>192</v>
      </c>
      <c r="AU307" s="231" t="s">
        <v>86</v>
      </c>
      <c r="AY307" s="18" t="s">
        <v>190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8" t="s">
        <v>84</v>
      </c>
      <c r="BK307" s="233">
        <f>ROUND(I307*H307,15)</f>
        <v>0</v>
      </c>
      <c r="BL307" s="18" t="s">
        <v>196</v>
      </c>
      <c r="BM307" s="231" t="s">
        <v>568</v>
      </c>
    </row>
    <row r="308" spans="1:65" s="2" customFormat="1" ht="24.15" customHeight="1">
      <c r="A308" s="39"/>
      <c r="B308" s="40"/>
      <c r="C308" s="220" t="s">
        <v>569</v>
      </c>
      <c r="D308" s="220" t="s">
        <v>192</v>
      </c>
      <c r="E308" s="221" t="s">
        <v>570</v>
      </c>
      <c r="F308" s="222" t="s">
        <v>571</v>
      </c>
      <c r="G308" s="223" t="s">
        <v>195</v>
      </c>
      <c r="H308" s="224">
        <v>84.731</v>
      </c>
      <c r="I308" s="225"/>
      <c r="J308" s="226">
        <f>ROUND(I308*H308,15)</f>
        <v>0</v>
      </c>
      <c r="K308" s="222" t="s">
        <v>1</v>
      </c>
      <c r="L308" s="45"/>
      <c r="M308" s="227" t="s">
        <v>1</v>
      </c>
      <c r="N308" s="228" t="s">
        <v>42</v>
      </c>
      <c r="O308" s="92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1" t="s">
        <v>196</v>
      </c>
      <c r="AT308" s="231" t="s">
        <v>192</v>
      </c>
      <c r="AU308" s="231" t="s">
        <v>86</v>
      </c>
      <c r="AY308" s="18" t="s">
        <v>190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8" t="s">
        <v>84</v>
      </c>
      <c r="BK308" s="233">
        <f>ROUND(I308*H308,15)</f>
        <v>0</v>
      </c>
      <c r="BL308" s="18" t="s">
        <v>196</v>
      </c>
      <c r="BM308" s="231" t="s">
        <v>572</v>
      </c>
    </row>
    <row r="309" spans="1:51" s="13" customFormat="1" ht="12">
      <c r="A309" s="13"/>
      <c r="B309" s="234"/>
      <c r="C309" s="235"/>
      <c r="D309" s="236" t="s">
        <v>198</v>
      </c>
      <c r="E309" s="237" t="s">
        <v>1</v>
      </c>
      <c r="F309" s="238" t="s">
        <v>573</v>
      </c>
      <c r="G309" s="235"/>
      <c r="H309" s="239">
        <v>84.731</v>
      </c>
      <c r="I309" s="240"/>
      <c r="J309" s="235"/>
      <c r="K309" s="235"/>
      <c r="L309" s="241"/>
      <c r="M309" s="242"/>
      <c r="N309" s="243"/>
      <c r="O309" s="243"/>
      <c r="P309" s="243"/>
      <c r="Q309" s="243"/>
      <c r="R309" s="243"/>
      <c r="S309" s="243"/>
      <c r="T309" s="24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198</v>
      </c>
      <c r="AU309" s="245" t="s">
        <v>86</v>
      </c>
      <c r="AV309" s="13" t="s">
        <v>86</v>
      </c>
      <c r="AW309" s="13" t="s">
        <v>32</v>
      </c>
      <c r="AX309" s="13" t="s">
        <v>84</v>
      </c>
      <c r="AY309" s="245" t="s">
        <v>190</v>
      </c>
    </row>
    <row r="310" spans="1:65" s="2" customFormat="1" ht="24.15" customHeight="1">
      <c r="A310" s="39"/>
      <c r="B310" s="40"/>
      <c r="C310" s="220" t="s">
        <v>574</v>
      </c>
      <c r="D310" s="220" t="s">
        <v>192</v>
      </c>
      <c r="E310" s="221" t="s">
        <v>575</v>
      </c>
      <c r="F310" s="222" t="s">
        <v>576</v>
      </c>
      <c r="G310" s="223" t="s">
        <v>202</v>
      </c>
      <c r="H310" s="224">
        <v>2.298</v>
      </c>
      <c r="I310" s="225"/>
      <c r="J310" s="226">
        <f>ROUND(I310*H310,15)</f>
        <v>0</v>
      </c>
      <c r="K310" s="222" t="s">
        <v>1</v>
      </c>
      <c r="L310" s="45"/>
      <c r="M310" s="227" t="s">
        <v>1</v>
      </c>
      <c r="N310" s="228" t="s">
        <v>42</v>
      </c>
      <c r="O310" s="92"/>
      <c r="P310" s="229">
        <f>O310*H310</f>
        <v>0</v>
      </c>
      <c r="Q310" s="229">
        <v>2.45329</v>
      </c>
      <c r="R310" s="229">
        <f>Q310*H310</f>
        <v>5.6376604200000004</v>
      </c>
      <c r="S310" s="229">
        <v>0</v>
      </c>
      <c r="T310" s="230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1" t="s">
        <v>196</v>
      </c>
      <c r="AT310" s="231" t="s">
        <v>192</v>
      </c>
      <c r="AU310" s="231" t="s">
        <v>86</v>
      </c>
      <c r="AY310" s="18" t="s">
        <v>190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8" t="s">
        <v>84</v>
      </c>
      <c r="BK310" s="233">
        <f>ROUND(I310*H310,15)</f>
        <v>0</v>
      </c>
      <c r="BL310" s="18" t="s">
        <v>196</v>
      </c>
      <c r="BM310" s="231" t="s">
        <v>577</v>
      </c>
    </row>
    <row r="311" spans="1:51" s="13" customFormat="1" ht="12">
      <c r="A311" s="13"/>
      <c r="B311" s="234"/>
      <c r="C311" s="235"/>
      <c r="D311" s="236" t="s">
        <v>198</v>
      </c>
      <c r="E311" s="237" t="s">
        <v>1</v>
      </c>
      <c r="F311" s="238" t="s">
        <v>578</v>
      </c>
      <c r="G311" s="235"/>
      <c r="H311" s="239">
        <v>2.298</v>
      </c>
      <c r="I311" s="240"/>
      <c r="J311" s="235"/>
      <c r="K311" s="235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198</v>
      </c>
      <c r="AU311" s="245" t="s">
        <v>86</v>
      </c>
      <c r="AV311" s="13" t="s">
        <v>86</v>
      </c>
      <c r="AW311" s="13" t="s">
        <v>32</v>
      </c>
      <c r="AX311" s="13" t="s">
        <v>84</v>
      </c>
      <c r="AY311" s="245" t="s">
        <v>190</v>
      </c>
    </row>
    <row r="312" spans="1:65" s="2" customFormat="1" ht="14.4" customHeight="1">
      <c r="A312" s="39"/>
      <c r="B312" s="40"/>
      <c r="C312" s="220" t="s">
        <v>579</v>
      </c>
      <c r="D312" s="220" t="s">
        <v>192</v>
      </c>
      <c r="E312" s="221" t="s">
        <v>580</v>
      </c>
      <c r="F312" s="222" t="s">
        <v>581</v>
      </c>
      <c r="G312" s="223" t="s">
        <v>202</v>
      </c>
      <c r="H312" s="224">
        <v>0.85</v>
      </c>
      <c r="I312" s="225"/>
      <c r="J312" s="226">
        <f>ROUND(I312*H312,15)</f>
        <v>0</v>
      </c>
      <c r="K312" s="222" t="s">
        <v>1</v>
      </c>
      <c r="L312" s="45"/>
      <c r="M312" s="227" t="s">
        <v>1</v>
      </c>
      <c r="N312" s="228" t="s">
        <v>42</v>
      </c>
      <c r="O312" s="92"/>
      <c r="P312" s="229">
        <f>O312*H312</f>
        <v>0</v>
      </c>
      <c r="Q312" s="229">
        <v>2.5961</v>
      </c>
      <c r="R312" s="229">
        <f>Q312*H312</f>
        <v>2.206685</v>
      </c>
      <c r="S312" s="229">
        <v>0</v>
      </c>
      <c r="T312" s="230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1" t="s">
        <v>196</v>
      </c>
      <c r="AT312" s="231" t="s">
        <v>192</v>
      </c>
      <c r="AU312" s="231" t="s">
        <v>86</v>
      </c>
      <c r="AY312" s="18" t="s">
        <v>190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8" t="s">
        <v>84</v>
      </c>
      <c r="BK312" s="233">
        <f>ROUND(I312*H312,15)</f>
        <v>0</v>
      </c>
      <c r="BL312" s="18" t="s">
        <v>196</v>
      </c>
      <c r="BM312" s="231" t="s">
        <v>582</v>
      </c>
    </row>
    <row r="313" spans="1:65" s="2" customFormat="1" ht="14.4" customHeight="1">
      <c r="A313" s="39"/>
      <c r="B313" s="40"/>
      <c r="C313" s="220" t="s">
        <v>583</v>
      </c>
      <c r="D313" s="220" t="s">
        <v>192</v>
      </c>
      <c r="E313" s="221" t="s">
        <v>584</v>
      </c>
      <c r="F313" s="222" t="s">
        <v>585</v>
      </c>
      <c r="G313" s="223" t="s">
        <v>333</v>
      </c>
      <c r="H313" s="224">
        <v>85</v>
      </c>
      <c r="I313" s="225"/>
      <c r="J313" s="226">
        <f>ROUND(I313*H313,15)</f>
        <v>0</v>
      </c>
      <c r="K313" s="222" t="s">
        <v>1</v>
      </c>
      <c r="L313" s="45"/>
      <c r="M313" s="227" t="s">
        <v>1</v>
      </c>
      <c r="N313" s="228" t="s">
        <v>42</v>
      </c>
      <c r="O313" s="92"/>
      <c r="P313" s="229">
        <f>O313*H313</f>
        <v>0</v>
      </c>
      <c r="Q313" s="229">
        <v>2.5961</v>
      </c>
      <c r="R313" s="229">
        <f>Q313*H313</f>
        <v>220.6685</v>
      </c>
      <c r="S313" s="229">
        <v>0</v>
      </c>
      <c r="T313" s="230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1" t="s">
        <v>196</v>
      </c>
      <c r="AT313" s="231" t="s">
        <v>192</v>
      </c>
      <c r="AU313" s="231" t="s">
        <v>86</v>
      </c>
      <c r="AY313" s="18" t="s">
        <v>190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8" t="s">
        <v>84</v>
      </c>
      <c r="BK313" s="233">
        <f>ROUND(I313*H313,15)</f>
        <v>0</v>
      </c>
      <c r="BL313" s="18" t="s">
        <v>196</v>
      </c>
      <c r="BM313" s="231" t="s">
        <v>586</v>
      </c>
    </row>
    <row r="314" spans="1:65" s="2" customFormat="1" ht="14.4" customHeight="1">
      <c r="A314" s="39"/>
      <c r="B314" s="40"/>
      <c r="C314" s="220" t="s">
        <v>587</v>
      </c>
      <c r="D314" s="220" t="s">
        <v>192</v>
      </c>
      <c r="E314" s="221" t="s">
        <v>588</v>
      </c>
      <c r="F314" s="222" t="s">
        <v>589</v>
      </c>
      <c r="G314" s="223" t="s">
        <v>333</v>
      </c>
      <c r="H314" s="224">
        <v>24</v>
      </c>
      <c r="I314" s="225"/>
      <c r="J314" s="226">
        <f>ROUND(I314*H314,15)</f>
        <v>0</v>
      </c>
      <c r="K314" s="222" t="s">
        <v>1</v>
      </c>
      <c r="L314" s="45"/>
      <c r="M314" s="227" t="s">
        <v>1</v>
      </c>
      <c r="N314" s="228" t="s">
        <v>42</v>
      </c>
      <c r="O314" s="92"/>
      <c r="P314" s="229">
        <f>O314*H314</f>
        <v>0</v>
      </c>
      <c r="Q314" s="229">
        <v>2.5961</v>
      </c>
      <c r="R314" s="229">
        <f>Q314*H314</f>
        <v>62.3064</v>
      </c>
      <c r="S314" s="229">
        <v>0</v>
      </c>
      <c r="T314" s="230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1" t="s">
        <v>196</v>
      </c>
      <c r="AT314" s="231" t="s">
        <v>192</v>
      </c>
      <c r="AU314" s="231" t="s">
        <v>86</v>
      </c>
      <c r="AY314" s="18" t="s">
        <v>190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8" t="s">
        <v>84</v>
      </c>
      <c r="BK314" s="233">
        <f>ROUND(I314*H314,15)</f>
        <v>0</v>
      </c>
      <c r="BL314" s="18" t="s">
        <v>196</v>
      </c>
      <c r="BM314" s="231" t="s">
        <v>590</v>
      </c>
    </row>
    <row r="315" spans="1:65" s="2" customFormat="1" ht="24.15" customHeight="1">
      <c r="A315" s="39"/>
      <c r="B315" s="40"/>
      <c r="C315" s="220" t="s">
        <v>591</v>
      </c>
      <c r="D315" s="220" t="s">
        <v>192</v>
      </c>
      <c r="E315" s="221" t="s">
        <v>592</v>
      </c>
      <c r="F315" s="222" t="s">
        <v>593</v>
      </c>
      <c r="G315" s="223" t="s">
        <v>202</v>
      </c>
      <c r="H315" s="224">
        <v>5.2</v>
      </c>
      <c r="I315" s="225"/>
      <c r="J315" s="226">
        <f>ROUND(I315*H315,15)</f>
        <v>0</v>
      </c>
      <c r="K315" s="222" t="s">
        <v>1</v>
      </c>
      <c r="L315" s="45"/>
      <c r="M315" s="227" t="s">
        <v>1</v>
      </c>
      <c r="N315" s="228" t="s">
        <v>42</v>
      </c>
      <c r="O315" s="92"/>
      <c r="P315" s="229">
        <f>O315*H315</f>
        <v>0</v>
      </c>
      <c r="Q315" s="229">
        <v>2.5961</v>
      </c>
      <c r="R315" s="229">
        <f>Q315*H315</f>
        <v>13.49972</v>
      </c>
      <c r="S315" s="229">
        <v>0</v>
      </c>
      <c r="T315" s="230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1" t="s">
        <v>196</v>
      </c>
      <c r="AT315" s="231" t="s">
        <v>192</v>
      </c>
      <c r="AU315" s="231" t="s">
        <v>86</v>
      </c>
      <c r="AY315" s="18" t="s">
        <v>190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8" t="s">
        <v>84</v>
      </c>
      <c r="BK315" s="233">
        <f>ROUND(I315*H315,15)</f>
        <v>0</v>
      </c>
      <c r="BL315" s="18" t="s">
        <v>196</v>
      </c>
      <c r="BM315" s="231" t="s">
        <v>594</v>
      </c>
    </row>
    <row r="316" spans="1:65" s="2" customFormat="1" ht="14.4" customHeight="1">
      <c r="A316" s="39"/>
      <c r="B316" s="40"/>
      <c r="C316" s="220" t="s">
        <v>595</v>
      </c>
      <c r="D316" s="220" t="s">
        <v>192</v>
      </c>
      <c r="E316" s="221" t="s">
        <v>596</v>
      </c>
      <c r="F316" s="222" t="s">
        <v>597</v>
      </c>
      <c r="G316" s="223" t="s">
        <v>195</v>
      </c>
      <c r="H316" s="224">
        <v>1.84</v>
      </c>
      <c r="I316" s="225"/>
      <c r="J316" s="226">
        <f>ROUND(I316*H316,15)</f>
        <v>0</v>
      </c>
      <c r="K316" s="222" t="s">
        <v>203</v>
      </c>
      <c r="L316" s="45"/>
      <c r="M316" s="227" t="s">
        <v>1</v>
      </c>
      <c r="N316" s="228" t="s">
        <v>42</v>
      </c>
      <c r="O316" s="92"/>
      <c r="P316" s="229">
        <f>O316*H316</f>
        <v>0</v>
      </c>
      <c r="Q316" s="229">
        <v>0.4593</v>
      </c>
      <c r="R316" s="229">
        <f>Q316*H316</f>
        <v>0.845112</v>
      </c>
      <c r="S316" s="229">
        <v>0</v>
      </c>
      <c r="T316" s="230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1" t="s">
        <v>196</v>
      </c>
      <c r="AT316" s="231" t="s">
        <v>192</v>
      </c>
      <c r="AU316" s="231" t="s">
        <v>86</v>
      </c>
      <c r="AY316" s="18" t="s">
        <v>190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8" t="s">
        <v>84</v>
      </c>
      <c r="BK316" s="233">
        <f>ROUND(I316*H316,15)</f>
        <v>0</v>
      </c>
      <c r="BL316" s="18" t="s">
        <v>196</v>
      </c>
      <c r="BM316" s="231" t="s">
        <v>598</v>
      </c>
    </row>
    <row r="317" spans="1:51" s="13" customFormat="1" ht="12">
      <c r="A317" s="13"/>
      <c r="B317" s="234"/>
      <c r="C317" s="235"/>
      <c r="D317" s="236" t="s">
        <v>198</v>
      </c>
      <c r="E317" s="237" t="s">
        <v>1</v>
      </c>
      <c r="F317" s="238" t="s">
        <v>599</v>
      </c>
      <c r="G317" s="235"/>
      <c r="H317" s="239">
        <v>1.84</v>
      </c>
      <c r="I317" s="240"/>
      <c r="J317" s="235"/>
      <c r="K317" s="235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198</v>
      </c>
      <c r="AU317" s="245" t="s">
        <v>86</v>
      </c>
      <c r="AV317" s="13" t="s">
        <v>86</v>
      </c>
      <c r="AW317" s="13" t="s">
        <v>32</v>
      </c>
      <c r="AX317" s="13" t="s">
        <v>84</v>
      </c>
      <c r="AY317" s="245" t="s">
        <v>190</v>
      </c>
    </row>
    <row r="318" spans="1:65" s="2" customFormat="1" ht="24.15" customHeight="1">
      <c r="A318" s="39"/>
      <c r="B318" s="40"/>
      <c r="C318" s="220" t="s">
        <v>600</v>
      </c>
      <c r="D318" s="220" t="s">
        <v>192</v>
      </c>
      <c r="E318" s="221" t="s">
        <v>601</v>
      </c>
      <c r="F318" s="222" t="s">
        <v>602</v>
      </c>
      <c r="G318" s="223" t="s">
        <v>333</v>
      </c>
      <c r="H318" s="224">
        <v>14.72</v>
      </c>
      <c r="I318" s="225"/>
      <c r="J318" s="226">
        <f>ROUND(I318*H318,15)</f>
        <v>0</v>
      </c>
      <c r="K318" s="222" t="s">
        <v>1</v>
      </c>
      <c r="L318" s="45"/>
      <c r="M318" s="227" t="s">
        <v>1</v>
      </c>
      <c r="N318" s="228" t="s">
        <v>42</v>
      </c>
      <c r="O318" s="92"/>
      <c r="P318" s="229">
        <f>O318*H318</f>
        <v>0</v>
      </c>
      <c r="Q318" s="229">
        <v>0.12895</v>
      </c>
      <c r="R318" s="229">
        <f>Q318*H318</f>
        <v>1.8981440000000003</v>
      </c>
      <c r="S318" s="229">
        <v>0</v>
      </c>
      <c r="T318" s="230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1" t="s">
        <v>196</v>
      </c>
      <c r="AT318" s="231" t="s">
        <v>192</v>
      </c>
      <c r="AU318" s="231" t="s">
        <v>86</v>
      </c>
      <c r="AY318" s="18" t="s">
        <v>190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8" t="s">
        <v>84</v>
      </c>
      <c r="BK318" s="233">
        <f>ROUND(I318*H318,15)</f>
        <v>0</v>
      </c>
      <c r="BL318" s="18" t="s">
        <v>196</v>
      </c>
      <c r="BM318" s="231" t="s">
        <v>603</v>
      </c>
    </row>
    <row r="319" spans="1:51" s="13" customFormat="1" ht="12">
      <c r="A319" s="13"/>
      <c r="B319" s="234"/>
      <c r="C319" s="235"/>
      <c r="D319" s="236" t="s">
        <v>198</v>
      </c>
      <c r="E319" s="237" t="s">
        <v>1</v>
      </c>
      <c r="F319" s="238" t="s">
        <v>604</v>
      </c>
      <c r="G319" s="235"/>
      <c r="H319" s="239">
        <v>14.72</v>
      </c>
      <c r="I319" s="240"/>
      <c r="J319" s="235"/>
      <c r="K319" s="235"/>
      <c r="L319" s="241"/>
      <c r="M319" s="242"/>
      <c r="N319" s="243"/>
      <c r="O319" s="243"/>
      <c r="P319" s="243"/>
      <c r="Q319" s="243"/>
      <c r="R319" s="243"/>
      <c r="S319" s="243"/>
      <c r="T319" s="24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5" t="s">
        <v>198</v>
      </c>
      <c r="AU319" s="245" t="s">
        <v>86</v>
      </c>
      <c r="AV319" s="13" t="s">
        <v>86</v>
      </c>
      <c r="AW319" s="13" t="s">
        <v>32</v>
      </c>
      <c r="AX319" s="13" t="s">
        <v>84</v>
      </c>
      <c r="AY319" s="245" t="s">
        <v>190</v>
      </c>
    </row>
    <row r="320" spans="1:63" s="12" customFormat="1" ht="22.8" customHeight="1">
      <c r="A320" s="12"/>
      <c r="B320" s="204"/>
      <c r="C320" s="205"/>
      <c r="D320" s="206" t="s">
        <v>76</v>
      </c>
      <c r="E320" s="218" t="s">
        <v>231</v>
      </c>
      <c r="F320" s="218" t="s">
        <v>605</v>
      </c>
      <c r="G320" s="205"/>
      <c r="H320" s="205"/>
      <c r="I320" s="208"/>
      <c r="J320" s="219">
        <f>BK320</f>
        <v>0</v>
      </c>
      <c r="K320" s="205"/>
      <c r="L320" s="210"/>
      <c r="M320" s="211"/>
      <c r="N320" s="212"/>
      <c r="O320" s="212"/>
      <c r="P320" s="213">
        <f>SUM(P321:P393)</f>
        <v>0</v>
      </c>
      <c r="Q320" s="212"/>
      <c r="R320" s="213">
        <f>SUM(R321:R393)</f>
        <v>0.020966480000000003</v>
      </c>
      <c r="S320" s="212"/>
      <c r="T320" s="214">
        <f>SUM(T321:T393)</f>
        <v>15.156114000000002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5" t="s">
        <v>84</v>
      </c>
      <c r="AT320" s="216" t="s">
        <v>76</v>
      </c>
      <c r="AU320" s="216" t="s">
        <v>84</v>
      </c>
      <c r="AY320" s="215" t="s">
        <v>190</v>
      </c>
      <c r="BK320" s="217">
        <f>SUM(BK321:BK393)</f>
        <v>0</v>
      </c>
    </row>
    <row r="321" spans="1:65" s="2" customFormat="1" ht="14.4" customHeight="1">
      <c r="A321" s="39"/>
      <c r="B321" s="40"/>
      <c r="C321" s="220" t="s">
        <v>606</v>
      </c>
      <c r="D321" s="220" t="s">
        <v>192</v>
      </c>
      <c r="E321" s="221" t="s">
        <v>607</v>
      </c>
      <c r="F321" s="222" t="s">
        <v>608</v>
      </c>
      <c r="G321" s="223" t="s">
        <v>555</v>
      </c>
      <c r="H321" s="224">
        <v>1</v>
      </c>
      <c r="I321" s="225"/>
      <c r="J321" s="226">
        <f>ROUND(I321*H321,15)</f>
        <v>0</v>
      </c>
      <c r="K321" s="222" t="s">
        <v>1</v>
      </c>
      <c r="L321" s="45"/>
      <c r="M321" s="227" t="s">
        <v>1</v>
      </c>
      <c r="N321" s="228" t="s">
        <v>42</v>
      </c>
      <c r="O321" s="92"/>
      <c r="P321" s="229">
        <f>O321*H321</f>
        <v>0</v>
      </c>
      <c r="Q321" s="229">
        <v>0</v>
      </c>
      <c r="R321" s="229">
        <f>Q321*H321</f>
        <v>0</v>
      </c>
      <c r="S321" s="229">
        <v>0</v>
      </c>
      <c r="T321" s="230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1" t="s">
        <v>196</v>
      </c>
      <c r="AT321" s="231" t="s">
        <v>192</v>
      </c>
      <c r="AU321" s="231" t="s">
        <v>86</v>
      </c>
      <c r="AY321" s="18" t="s">
        <v>190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8" t="s">
        <v>84</v>
      </c>
      <c r="BK321" s="233">
        <f>ROUND(I321*H321,15)</f>
        <v>0</v>
      </c>
      <c r="BL321" s="18" t="s">
        <v>196</v>
      </c>
      <c r="BM321" s="231" t="s">
        <v>609</v>
      </c>
    </row>
    <row r="322" spans="1:65" s="2" customFormat="1" ht="14.4" customHeight="1">
      <c r="A322" s="39"/>
      <c r="B322" s="40"/>
      <c r="C322" s="220" t="s">
        <v>610</v>
      </c>
      <c r="D322" s="220" t="s">
        <v>192</v>
      </c>
      <c r="E322" s="221" t="s">
        <v>611</v>
      </c>
      <c r="F322" s="222" t="s">
        <v>612</v>
      </c>
      <c r="G322" s="223" t="s">
        <v>555</v>
      </c>
      <c r="H322" s="224">
        <v>3.6</v>
      </c>
      <c r="I322" s="225"/>
      <c r="J322" s="226">
        <f>ROUND(I322*H322,15)</f>
        <v>0</v>
      </c>
      <c r="K322" s="222" t="s">
        <v>1</v>
      </c>
      <c r="L322" s="45"/>
      <c r="M322" s="227" t="s">
        <v>1</v>
      </c>
      <c r="N322" s="228" t="s">
        <v>42</v>
      </c>
      <c r="O322" s="92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1" t="s">
        <v>196</v>
      </c>
      <c r="AT322" s="231" t="s">
        <v>192</v>
      </c>
      <c r="AU322" s="231" t="s">
        <v>86</v>
      </c>
      <c r="AY322" s="18" t="s">
        <v>190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8" t="s">
        <v>84</v>
      </c>
      <c r="BK322" s="233">
        <f>ROUND(I322*H322,15)</f>
        <v>0</v>
      </c>
      <c r="BL322" s="18" t="s">
        <v>196</v>
      </c>
      <c r="BM322" s="231" t="s">
        <v>613</v>
      </c>
    </row>
    <row r="323" spans="1:51" s="13" customFormat="1" ht="12">
      <c r="A323" s="13"/>
      <c r="B323" s="234"/>
      <c r="C323" s="235"/>
      <c r="D323" s="236" t="s">
        <v>198</v>
      </c>
      <c r="E323" s="237" t="s">
        <v>1</v>
      </c>
      <c r="F323" s="238" t="s">
        <v>614</v>
      </c>
      <c r="G323" s="235"/>
      <c r="H323" s="239">
        <v>3.6</v>
      </c>
      <c r="I323" s="240"/>
      <c r="J323" s="235"/>
      <c r="K323" s="235"/>
      <c r="L323" s="241"/>
      <c r="M323" s="242"/>
      <c r="N323" s="243"/>
      <c r="O323" s="243"/>
      <c r="P323" s="243"/>
      <c r="Q323" s="243"/>
      <c r="R323" s="243"/>
      <c r="S323" s="243"/>
      <c r="T323" s="24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5" t="s">
        <v>198</v>
      </c>
      <c r="AU323" s="245" t="s">
        <v>86</v>
      </c>
      <c r="AV323" s="13" t="s">
        <v>86</v>
      </c>
      <c r="AW323" s="13" t="s">
        <v>32</v>
      </c>
      <c r="AX323" s="13" t="s">
        <v>84</v>
      </c>
      <c r="AY323" s="245" t="s">
        <v>190</v>
      </c>
    </row>
    <row r="324" spans="1:65" s="2" customFormat="1" ht="14.4" customHeight="1">
      <c r="A324" s="39"/>
      <c r="B324" s="40"/>
      <c r="C324" s="220" t="s">
        <v>615</v>
      </c>
      <c r="D324" s="220" t="s">
        <v>192</v>
      </c>
      <c r="E324" s="221" t="s">
        <v>616</v>
      </c>
      <c r="F324" s="222" t="s">
        <v>617</v>
      </c>
      <c r="G324" s="223" t="s">
        <v>555</v>
      </c>
      <c r="H324" s="224">
        <v>33.3</v>
      </c>
      <c r="I324" s="225"/>
      <c r="J324" s="226">
        <f>ROUND(I324*H324,15)</f>
        <v>0</v>
      </c>
      <c r="K324" s="222" t="s">
        <v>1</v>
      </c>
      <c r="L324" s="45"/>
      <c r="M324" s="227" t="s">
        <v>1</v>
      </c>
      <c r="N324" s="228" t="s">
        <v>42</v>
      </c>
      <c r="O324" s="92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1" t="s">
        <v>196</v>
      </c>
      <c r="AT324" s="231" t="s">
        <v>192</v>
      </c>
      <c r="AU324" s="231" t="s">
        <v>86</v>
      </c>
      <c r="AY324" s="18" t="s">
        <v>190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8" t="s">
        <v>84</v>
      </c>
      <c r="BK324" s="233">
        <f>ROUND(I324*H324,15)</f>
        <v>0</v>
      </c>
      <c r="BL324" s="18" t="s">
        <v>196</v>
      </c>
      <c r="BM324" s="231" t="s">
        <v>618</v>
      </c>
    </row>
    <row r="325" spans="1:51" s="13" customFormat="1" ht="12">
      <c r="A325" s="13"/>
      <c r="B325" s="234"/>
      <c r="C325" s="235"/>
      <c r="D325" s="236" t="s">
        <v>198</v>
      </c>
      <c r="E325" s="237" t="s">
        <v>1</v>
      </c>
      <c r="F325" s="238" t="s">
        <v>619</v>
      </c>
      <c r="G325" s="235"/>
      <c r="H325" s="239">
        <v>33.3</v>
      </c>
      <c r="I325" s="240"/>
      <c r="J325" s="235"/>
      <c r="K325" s="235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198</v>
      </c>
      <c r="AU325" s="245" t="s">
        <v>86</v>
      </c>
      <c r="AV325" s="13" t="s">
        <v>86</v>
      </c>
      <c r="AW325" s="13" t="s">
        <v>32</v>
      </c>
      <c r="AX325" s="13" t="s">
        <v>84</v>
      </c>
      <c r="AY325" s="245" t="s">
        <v>190</v>
      </c>
    </row>
    <row r="326" spans="1:65" s="2" customFormat="1" ht="24.15" customHeight="1">
      <c r="A326" s="39"/>
      <c r="B326" s="40"/>
      <c r="C326" s="220" t="s">
        <v>620</v>
      </c>
      <c r="D326" s="220" t="s">
        <v>192</v>
      </c>
      <c r="E326" s="221" t="s">
        <v>621</v>
      </c>
      <c r="F326" s="222" t="s">
        <v>622</v>
      </c>
      <c r="G326" s="223" t="s">
        <v>195</v>
      </c>
      <c r="H326" s="224">
        <v>744.825</v>
      </c>
      <c r="I326" s="225"/>
      <c r="J326" s="226">
        <f>ROUND(I326*H326,15)</f>
        <v>0</v>
      </c>
      <c r="K326" s="222" t="s">
        <v>203</v>
      </c>
      <c r="L326" s="45"/>
      <c r="M326" s="227" t="s">
        <v>1</v>
      </c>
      <c r="N326" s="228" t="s">
        <v>42</v>
      </c>
      <c r="O326" s="92"/>
      <c r="P326" s="229">
        <f>O326*H326</f>
        <v>0</v>
      </c>
      <c r="Q326" s="229">
        <v>0</v>
      </c>
      <c r="R326" s="229">
        <f>Q326*H326</f>
        <v>0</v>
      </c>
      <c r="S326" s="229">
        <v>0</v>
      </c>
      <c r="T326" s="230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1" t="s">
        <v>196</v>
      </c>
      <c r="AT326" s="231" t="s">
        <v>192</v>
      </c>
      <c r="AU326" s="231" t="s">
        <v>86</v>
      </c>
      <c r="AY326" s="18" t="s">
        <v>190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8" t="s">
        <v>84</v>
      </c>
      <c r="BK326" s="233">
        <f>ROUND(I326*H326,15)</f>
        <v>0</v>
      </c>
      <c r="BL326" s="18" t="s">
        <v>196</v>
      </c>
      <c r="BM326" s="231" t="s">
        <v>623</v>
      </c>
    </row>
    <row r="327" spans="1:51" s="13" customFormat="1" ht="12">
      <c r="A327" s="13"/>
      <c r="B327" s="234"/>
      <c r="C327" s="235"/>
      <c r="D327" s="236" t="s">
        <v>198</v>
      </c>
      <c r="E327" s="237" t="s">
        <v>93</v>
      </c>
      <c r="F327" s="238" t="s">
        <v>624</v>
      </c>
      <c r="G327" s="235"/>
      <c r="H327" s="239">
        <v>744.825</v>
      </c>
      <c r="I327" s="240"/>
      <c r="J327" s="235"/>
      <c r="K327" s="235"/>
      <c r="L327" s="241"/>
      <c r="M327" s="242"/>
      <c r="N327" s="243"/>
      <c r="O327" s="243"/>
      <c r="P327" s="243"/>
      <c r="Q327" s="243"/>
      <c r="R327" s="243"/>
      <c r="S327" s="243"/>
      <c r="T327" s="24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5" t="s">
        <v>198</v>
      </c>
      <c r="AU327" s="245" t="s">
        <v>86</v>
      </c>
      <c r="AV327" s="13" t="s">
        <v>86</v>
      </c>
      <c r="AW327" s="13" t="s">
        <v>32</v>
      </c>
      <c r="AX327" s="13" t="s">
        <v>84</v>
      </c>
      <c r="AY327" s="245" t="s">
        <v>190</v>
      </c>
    </row>
    <row r="328" spans="1:65" s="2" customFormat="1" ht="24.15" customHeight="1">
      <c r="A328" s="39"/>
      <c r="B328" s="40"/>
      <c r="C328" s="220" t="s">
        <v>625</v>
      </c>
      <c r="D328" s="220" t="s">
        <v>192</v>
      </c>
      <c r="E328" s="221" t="s">
        <v>626</v>
      </c>
      <c r="F328" s="222" t="s">
        <v>627</v>
      </c>
      <c r="G328" s="223" t="s">
        <v>195</v>
      </c>
      <c r="H328" s="224">
        <v>744.825</v>
      </c>
      <c r="I328" s="225"/>
      <c r="J328" s="226">
        <f>ROUND(I328*H328,15)</f>
        <v>0</v>
      </c>
      <c r="K328" s="222" t="s">
        <v>203</v>
      </c>
      <c r="L328" s="45"/>
      <c r="M328" s="227" t="s">
        <v>1</v>
      </c>
      <c r="N328" s="228" t="s">
        <v>42</v>
      </c>
      <c r="O328" s="92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1" t="s">
        <v>196</v>
      </c>
      <c r="AT328" s="231" t="s">
        <v>192</v>
      </c>
      <c r="AU328" s="231" t="s">
        <v>86</v>
      </c>
      <c r="AY328" s="18" t="s">
        <v>190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8" t="s">
        <v>84</v>
      </c>
      <c r="BK328" s="233">
        <f>ROUND(I328*H328,15)</f>
        <v>0</v>
      </c>
      <c r="BL328" s="18" t="s">
        <v>196</v>
      </c>
      <c r="BM328" s="231" t="s">
        <v>628</v>
      </c>
    </row>
    <row r="329" spans="1:51" s="13" customFormat="1" ht="12">
      <c r="A329" s="13"/>
      <c r="B329" s="234"/>
      <c r="C329" s="235"/>
      <c r="D329" s="236" t="s">
        <v>198</v>
      </c>
      <c r="E329" s="237" t="s">
        <v>1</v>
      </c>
      <c r="F329" s="238" t="s">
        <v>93</v>
      </c>
      <c r="G329" s="235"/>
      <c r="H329" s="239">
        <v>744.825</v>
      </c>
      <c r="I329" s="240"/>
      <c r="J329" s="235"/>
      <c r="K329" s="235"/>
      <c r="L329" s="241"/>
      <c r="M329" s="242"/>
      <c r="N329" s="243"/>
      <c r="O329" s="243"/>
      <c r="P329" s="243"/>
      <c r="Q329" s="243"/>
      <c r="R329" s="243"/>
      <c r="S329" s="243"/>
      <c r="T329" s="24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5" t="s">
        <v>198</v>
      </c>
      <c r="AU329" s="245" t="s">
        <v>86</v>
      </c>
      <c r="AV329" s="13" t="s">
        <v>86</v>
      </c>
      <c r="AW329" s="13" t="s">
        <v>32</v>
      </c>
      <c r="AX329" s="13" t="s">
        <v>84</v>
      </c>
      <c r="AY329" s="245" t="s">
        <v>190</v>
      </c>
    </row>
    <row r="330" spans="1:65" s="2" customFormat="1" ht="24.15" customHeight="1">
      <c r="A330" s="39"/>
      <c r="B330" s="40"/>
      <c r="C330" s="220" t="s">
        <v>629</v>
      </c>
      <c r="D330" s="220" t="s">
        <v>192</v>
      </c>
      <c r="E330" s="221" t="s">
        <v>630</v>
      </c>
      <c r="F330" s="222" t="s">
        <v>631</v>
      </c>
      <c r="G330" s="223" t="s">
        <v>195</v>
      </c>
      <c r="H330" s="224">
        <v>67034.25</v>
      </c>
      <c r="I330" s="225"/>
      <c r="J330" s="226">
        <f>ROUND(I330*H330,15)</f>
        <v>0</v>
      </c>
      <c r="K330" s="222" t="s">
        <v>203</v>
      </c>
      <c r="L330" s="45"/>
      <c r="M330" s="227" t="s">
        <v>1</v>
      </c>
      <c r="N330" s="228" t="s">
        <v>42</v>
      </c>
      <c r="O330" s="92"/>
      <c r="P330" s="229">
        <f>O330*H330</f>
        <v>0</v>
      </c>
      <c r="Q330" s="229">
        <v>0</v>
      </c>
      <c r="R330" s="229">
        <f>Q330*H330</f>
        <v>0</v>
      </c>
      <c r="S330" s="229">
        <v>0</v>
      </c>
      <c r="T330" s="230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1" t="s">
        <v>196</v>
      </c>
      <c r="AT330" s="231" t="s">
        <v>192</v>
      </c>
      <c r="AU330" s="231" t="s">
        <v>86</v>
      </c>
      <c r="AY330" s="18" t="s">
        <v>190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18" t="s">
        <v>84</v>
      </c>
      <c r="BK330" s="233">
        <f>ROUND(I330*H330,15)</f>
        <v>0</v>
      </c>
      <c r="BL330" s="18" t="s">
        <v>196</v>
      </c>
      <c r="BM330" s="231" t="s">
        <v>632</v>
      </c>
    </row>
    <row r="331" spans="1:51" s="13" customFormat="1" ht="12">
      <c r="A331" s="13"/>
      <c r="B331" s="234"/>
      <c r="C331" s="235"/>
      <c r="D331" s="236" t="s">
        <v>198</v>
      </c>
      <c r="E331" s="237" t="s">
        <v>1</v>
      </c>
      <c r="F331" s="238" t="s">
        <v>633</v>
      </c>
      <c r="G331" s="235"/>
      <c r="H331" s="239">
        <v>67034.25</v>
      </c>
      <c r="I331" s="240"/>
      <c r="J331" s="235"/>
      <c r="K331" s="235"/>
      <c r="L331" s="241"/>
      <c r="M331" s="242"/>
      <c r="N331" s="243"/>
      <c r="O331" s="243"/>
      <c r="P331" s="243"/>
      <c r="Q331" s="243"/>
      <c r="R331" s="243"/>
      <c r="S331" s="243"/>
      <c r="T331" s="24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5" t="s">
        <v>198</v>
      </c>
      <c r="AU331" s="245" t="s">
        <v>86</v>
      </c>
      <c r="AV331" s="13" t="s">
        <v>86</v>
      </c>
      <c r="AW331" s="13" t="s">
        <v>32</v>
      </c>
      <c r="AX331" s="13" t="s">
        <v>84</v>
      </c>
      <c r="AY331" s="245" t="s">
        <v>190</v>
      </c>
    </row>
    <row r="332" spans="1:65" s="2" customFormat="1" ht="14.4" customHeight="1">
      <c r="A332" s="39"/>
      <c r="B332" s="40"/>
      <c r="C332" s="220" t="s">
        <v>634</v>
      </c>
      <c r="D332" s="220" t="s">
        <v>192</v>
      </c>
      <c r="E332" s="221" t="s">
        <v>635</v>
      </c>
      <c r="F332" s="222" t="s">
        <v>636</v>
      </c>
      <c r="G332" s="223" t="s">
        <v>195</v>
      </c>
      <c r="H332" s="224">
        <v>744.825</v>
      </c>
      <c r="I332" s="225"/>
      <c r="J332" s="226">
        <f>ROUND(I332*H332,15)</f>
        <v>0</v>
      </c>
      <c r="K332" s="222" t="s">
        <v>203</v>
      </c>
      <c r="L332" s="45"/>
      <c r="M332" s="227" t="s">
        <v>1</v>
      </c>
      <c r="N332" s="228" t="s">
        <v>42</v>
      </c>
      <c r="O332" s="92"/>
      <c r="P332" s="229">
        <f>O332*H332</f>
        <v>0</v>
      </c>
      <c r="Q332" s="229">
        <v>0</v>
      </c>
      <c r="R332" s="229">
        <f>Q332*H332</f>
        <v>0</v>
      </c>
      <c r="S332" s="229">
        <v>0</v>
      </c>
      <c r="T332" s="230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1" t="s">
        <v>196</v>
      </c>
      <c r="AT332" s="231" t="s">
        <v>192</v>
      </c>
      <c r="AU332" s="231" t="s">
        <v>86</v>
      </c>
      <c r="AY332" s="18" t="s">
        <v>190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8" t="s">
        <v>84</v>
      </c>
      <c r="BK332" s="233">
        <f>ROUND(I332*H332,15)</f>
        <v>0</v>
      </c>
      <c r="BL332" s="18" t="s">
        <v>196</v>
      </c>
      <c r="BM332" s="231" t="s">
        <v>637</v>
      </c>
    </row>
    <row r="333" spans="1:51" s="13" customFormat="1" ht="12">
      <c r="A333" s="13"/>
      <c r="B333" s="234"/>
      <c r="C333" s="235"/>
      <c r="D333" s="236" t="s">
        <v>198</v>
      </c>
      <c r="E333" s="237" t="s">
        <v>1</v>
      </c>
      <c r="F333" s="238" t="s">
        <v>93</v>
      </c>
      <c r="G333" s="235"/>
      <c r="H333" s="239">
        <v>744.825</v>
      </c>
      <c r="I333" s="240"/>
      <c r="J333" s="235"/>
      <c r="K333" s="235"/>
      <c r="L333" s="241"/>
      <c r="M333" s="242"/>
      <c r="N333" s="243"/>
      <c r="O333" s="243"/>
      <c r="P333" s="243"/>
      <c r="Q333" s="243"/>
      <c r="R333" s="243"/>
      <c r="S333" s="243"/>
      <c r="T333" s="24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5" t="s">
        <v>198</v>
      </c>
      <c r="AU333" s="245" t="s">
        <v>86</v>
      </c>
      <c r="AV333" s="13" t="s">
        <v>86</v>
      </c>
      <c r="AW333" s="13" t="s">
        <v>32</v>
      </c>
      <c r="AX333" s="13" t="s">
        <v>84</v>
      </c>
      <c r="AY333" s="245" t="s">
        <v>190</v>
      </c>
    </row>
    <row r="334" spans="1:65" s="2" customFormat="1" ht="14.4" customHeight="1">
      <c r="A334" s="39"/>
      <c r="B334" s="40"/>
      <c r="C334" s="220" t="s">
        <v>638</v>
      </c>
      <c r="D334" s="220" t="s">
        <v>192</v>
      </c>
      <c r="E334" s="221" t="s">
        <v>639</v>
      </c>
      <c r="F334" s="222" t="s">
        <v>640</v>
      </c>
      <c r="G334" s="223" t="s">
        <v>195</v>
      </c>
      <c r="H334" s="224">
        <v>744.825</v>
      </c>
      <c r="I334" s="225"/>
      <c r="J334" s="226">
        <f>ROUND(I334*H334,15)</f>
        <v>0</v>
      </c>
      <c r="K334" s="222" t="s">
        <v>203</v>
      </c>
      <c r="L334" s="45"/>
      <c r="M334" s="227" t="s">
        <v>1</v>
      </c>
      <c r="N334" s="228" t="s">
        <v>42</v>
      </c>
      <c r="O334" s="92"/>
      <c r="P334" s="229">
        <f>O334*H334</f>
        <v>0</v>
      </c>
      <c r="Q334" s="229">
        <v>0</v>
      </c>
      <c r="R334" s="229">
        <f>Q334*H334</f>
        <v>0</v>
      </c>
      <c r="S334" s="229">
        <v>0</v>
      </c>
      <c r="T334" s="230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1" t="s">
        <v>196</v>
      </c>
      <c r="AT334" s="231" t="s">
        <v>192</v>
      </c>
      <c r="AU334" s="231" t="s">
        <v>86</v>
      </c>
      <c r="AY334" s="18" t="s">
        <v>190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8" t="s">
        <v>84</v>
      </c>
      <c r="BK334" s="233">
        <f>ROUND(I334*H334,15)</f>
        <v>0</v>
      </c>
      <c r="BL334" s="18" t="s">
        <v>196</v>
      </c>
      <c r="BM334" s="231" t="s">
        <v>641</v>
      </c>
    </row>
    <row r="335" spans="1:51" s="13" customFormat="1" ht="12">
      <c r="A335" s="13"/>
      <c r="B335" s="234"/>
      <c r="C335" s="235"/>
      <c r="D335" s="236" t="s">
        <v>198</v>
      </c>
      <c r="E335" s="237" t="s">
        <v>1</v>
      </c>
      <c r="F335" s="238" t="s">
        <v>93</v>
      </c>
      <c r="G335" s="235"/>
      <c r="H335" s="239">
        <v>744.825</v>
      </c>
      <c r="I335" s="240"/>
      <c r="J335" s="235"/>
      <c r="K335" s="235"/>
      <c r="L335" s="241"/>
      <c r="M335" s="242"/>
      <c r="N335" s="243"/>
      <c r="O335" s="243"/>
      <c r="P335" s="243"/>
      <c r="Q335" s="243"/>
      <c r="R335" s="243"/>
      <c r="S335" s="243"/>
      <c r="T335" s="24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5" t="s">
        <v>198</v>
      </c>
      <c r="AU335" s="245" t="s">
        <v>86</v>
      </c>
      <c r="AV335" s="13" t="s">
        <v>86</v>
      </c>
      <c r="AW335" s="13" t="s">
        <v>32</v>
      </c>
      <c r="AX335" s="13" t="s">
        <v>84</v>
      </c>
      <c r="AY335" s="245" t="s">
        <v>190</v>
      </c>
    </row>
    <row r="336" spans="1:65" s="2" customFormat="1" ht="14.4" customHeight="1">
      <c r="A336" s="39"/>
      <c r="B336" s="40"/>
      <c r="C336" s="220" t="s">
        <v>642</v>
      </c>
      <c r="D336" s="220" t="s">
        <v>192</v>
      </c>
      <c r="E336" s="221" t="s">
        <v>643</v>
      </c>
      <c r="F336" s="222" t="s">
        <v>644</v>
      </c>
      <c r="G336" s="223" t="s">
        <v>645</v>
      </c>
      <c r="H336" s="224">
        <v>1</v>
      </c>
      <c r="I336" s="225"/>
      <c r="J336" s="226">
        <f>ROUND(I336*H336,15)</f>
        <v>0</v>
      </c>
      <c r="K336" s="222" t="s">
        <v>1</v>
      </c>
      <c r="L336" s="45"/>
      <c r="M336" s="227" t="s">
        <v>1</v>
      </c>
      <c r="N336" s="228" t="s">
        <v>42</v>
      </c>
      <c r="O336" s="92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1" t="s">
        <v>196</v>
      </c>
      <c r="AT336" s="231" t="s">
        <v>192</v>
      </c>
      <c r="AU336" s="231" t="s">
        <v>86</v>
      </c>
      <c r="AY336" s="18" t="s">
        <v>190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8" t="s">
        <v>84</v>
      </c>
      <c r="BK336" s="233">
        <f>ROUND(I336*H336,15)</f>
        <v>0</v>
      </c>
      <c r="BL336" s="18" t="s">
        <v>196</v>
      </c>
      <c r="BM336" s="231" t="s">
        <v>646</v>
      </c>
    </row>
    <row r="337" spans="1:65" s="2" customFormat="1" ht="24.15" customHeight="1">
      <c r="A337" s="39"/>
      <c r="B337" s="40"/>
      <c r="C337" s="220" t="s">
        <v>647</v>
      </c>
      <c r="D337" s="220" t="s">
        <v>192</v>
      </c>
      <c r="E337" s="221" t="s">
        <v>648</v>
      </c>
      <c r="F337" s="222" t="s">
        <v>649</v>
      </c>
      <c r="G337" s="223" t="s">
        <v>195</v>
      </c>
      <c r="H337" s="224">
        <v>338.924</v>
      </c>
      <c r="I337" s="225"/>
      <c r="J337" s="226">
        <f>ROUND(I337*H337,15)</f>
        <v>0</v>
      </c>
      <c r="K337" s="222" t="s">
        <v>203</v>
      </c>
      <c r="L337" s="45"/>
      <c r="M337" s="227" t="s">
        <v>1</v>
      </c>
      <c r="N337" s="228" t="s">
        <v>42</v>
      </c>
      <c r="O337" s="92"/>
      <c r="P337" s="229">
        <f>O337*H337</f>
        <v>0</v>
      </c>
      <c r="Q337" s="229">
        <v>2E-05</v>
      </c>
      <c r="R337" s="229">
        <f>Q337*H337</f>
        <v>0.00677848</v>
      </c>
      <c r="S337" s="229">
        <v>0</v>
      </c>
      <c r="T337" s="230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1" t="s">
        <v>196</v>
      </c>
      <c r="AT337" s="231" t="s">
        <v>192</v>
      </c>
      <c r="AU337" s="231" t="s">
        <v>86</v>
      </c>
      <c r="AY337" s="18" t="s">
        <v>190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8" t="s">
        <v>84</v>
      </c>
      <c r="BK337" s="233">
        <f>ROUND(I337*H337,15)</f>
        <v>0</v>
      </c>
      <c r="BL337" s="18" t="s">
        <v>196</v>
      </c>
      <c r="BM337" s="231" t="s">
        <v>650</v>
      </c>
    </row>
    <row r="338" spans="1:51" s="13" customFormat="1" ht="12">
      <c r="A338" s="13"/>
      <c r="B338" s="234"/>
      <c r="C338" s="235"/>
      <c r="D338" s="236" t="s">
        <v>198</v>
      </c>
      <c r="E338" s="237" t="s">
        <v>1</v>
      </c>
      <c r="F338" s="238" t="s">
        <v>651</v>
      </c>
      <c r="G338" s="235"/>
      <c r="H338" s="239">
        <v>338.924</v>
      </c>
      <c r="I338" s="240"/>
      <c r="J338" s="235"/>
      <c r="K338" s="235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198</v>
      </c>
      <c r="AU338" s="245" t="s">
        <v>86</v>
      </c>
      <c r="AV338" s="13" t="s">
        <v>86</v>
      </c>
      <c r="AW338" s="13" t="s">
        <v>32</v>
      </c>
      <c r="AX338" s="13" t="s">
        <v>84</v>
      </c>
      <c r="AY338" s="245" t="s">
        <v>190</v>
      </c>
    </row>
    <row r="339" spans="1:65" s="2" customFormat="1" ht="14.4" customHeight="1">
      <c r="A339" s="39"/>
      <c r="B339" s="40"/>
      <c r="C339" s="220" t="s">
        <v>652</v>
      </c>
      <c r="D339" s="220" t="s">
        <v>192</v>
      </c>
      <c r="E339" s="221" t="s">
        <v>653</v>
      </c>
      <c r="F339" s="222" t="s">
        <v>654</v>
      </c>
      <c r="G339" s="223" t="s">
        <v>195</v>
      </c>
      <c r="H339" s="224">
        <v>709.4</v>
      </c>
      <c r="I339" s="225"/>
      <c r="J339" s="226">
        <f>ROUND(I339*H339,15)</f>
        <v>0</v>
      </c>
      <c r="K339" s="222" t="s">
        <v>203</v>
      </c>
      <c r="L339" s="45"/>
      <c r="M339" s="227" t="s">
        <v>1</v>
      </c>
      <c r="N339" s="228" t="s">
        <v>42</v>
      </c>
      <c r="O339" s="92"/>
      <c r="P339" s="229">
        <f>O339*H339</f>
        <v>0</v>
      </c>
      <c r="Q339" s="229">
        <v>0</v>
      </c>
      <c r="R339" s="229">
        <f>Q339*H339</f>
        <v>0</v>
      </c>
      <c r="S339" s="229">
        <v>0</v>
      </c>
      <c r="T339" s="230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1" t="s">
        <v>196</v>
      </c>
      <c r="AT339" s="231" t="s">
        <v>192</v>
      </c>
      <c r="AU339" s="231" t="s">
        <v>86</v>
      </c>
      <c r="AY339" s="18" t="s">
        <v>190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8" t="s">
        <v>84</v>
      </c>
      <c r="BK339" s="233">
        <f>ROUND(I339*H339,15)</f>
        <v>0</v>
      </c>
      <c r="BL339" s="18" t="s">
        <v>196</v>
      </c>
      <c r="BM339" s="231" t="s">
        <v>655</v>
      </c>
    </row>
    <row r="340" spans="1:51" s="13" customFormat="1" ht="12">
      <c r="A340" s="13"/>
      <c r="B340" s="234"/>
      <c r="C340" s="235"/>
      <c r="D340" s="236" t="s">
        <v>198</v>
      </c>
      <c r="E340" s="237" t="s">
        <v>1</v>
      </c>
      <c r="F340" s="238" t="s">
        <v>656</v>
      </c>
      <c r="G340" s="235"/>
      <c r="H340" s="239">
        <v>709.4</v>
      </c>
      <c r="I340" s="240"/>
      <c r="J340" s="235"/>
      <c r="K340" s="235"/>
      <c r="L340" s="241"/>
      <c r="M340" s="242"/>
      <c r="N340" s="243"/>
      <c r="O340" s="243"/>
      <c r="P340" s="243"/>
      <c r="Q340" s="243"/>
      <c r="R340" s="243"/>
      <c r="S340" s="243"/>
      <c r="T340" s="24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5" t="s">
        <v>198</v>
      </c>
      <c r="AU340" s="245" t="s">
        <v>86</v>
      </c>
      <c r="AV340" s="13" t="s">
        <v>86</v>
      </c>
      <c r="AW340" s="13" t="s">
        <v>32</v>
      </c>
      <c r="AX340" s="13" t="s">
        <v>84</v>
      </c>
      <c r="AY340" s="245" t="s">
        <v>190</v>
      </c>
    </row>
    <row r="341" spans="1:65" s="2" customFormat="1" ht="14.4" customHeight="1">
      <c r="A341" s="39"/>
      <c r="B341" s="40"/>
      <c r="C341" s="220" t="s">
        <v>657</v>
      </c>
      <c r="D341" s="220" t="s">
        <v>192</v>
      </c>
      <c r="E341" s="221" t="s">
        <v>658</v>
      </c>
      <c r="F341" s="222" t="s">
        <v>659</v>
      </c>
      <c r="G341" s="223" t="s">
        <v>195</v>
      </c>
      <c r="H341" s="224">
        <v>1418.8</v>
      </c>
      <c r="I341" s="225"/>
      <c r="J341" s="226">
        <f>ROUND(I341*H341,15)</f>
        <v>0</v>
      </c>
      <c r="K341" s="222" t="s">
        <v>203</v>
      </c>
      <c r="L341" s="45"/>
      <c r="M341" s="227" t="s">
        <v>1</v>
      </c>
      <c r="N341" s="228" t="s">
        <v>42</v>
      </c>
      <c r="O341" s="92"/>
      <c r="P341" s="229">
        <f>O341*H341</f>
        <v>0</v>
      </c>
      <c r="Q341" s="229">
        <v>1E-05</v>
      </c>
      <c r="R341" s="229">
        <f>Q341*H341</f>
        <v>0.014188000000000001</v>
      </c>
      <c r="S341" s="229">
        <v>0</v>
      </c>
      <c r="T341" s="230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1" t="s">
        <v>196</v>
      </c>
      <c r="AT341" s="231" t="s">
        <v>192</v>
      </c>
      <c r="AU341" s="231" t="s">
        <v>86</v>
      </c>
      <c r="AY341" s="18" t="s">
        <v>190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8" t="s">
        <v>84</v>
      </c>
      <c r="BK341" s="233">
        <f>ROUND(I341*H341,15)</f>
        <v>0</v>
      </c>
      <c r="BL341" s="18" t="s">
        <v>196</v>
      </c>
      <c r="BM341" s="231" t="s">
        <v>660</v>
      </c>
    </row>
    <row r="342" spans="1:51" s="13" customFormat="1" ht="12">
      <c r="A342" s="13"/>
      <c r="B342" s="234"/>
      <c r="C342" s="235"/>
      <c r="D342" s="236" t="s">
        <v>198</v>
      </c>
      <c r="E342" s="237" t="s">
        <v>1</v>
      </c>
      <c r="F342" s="238" t="s">
        <v>661</v>
      </c>
      <c r="G342" s="235"/>
      <c r="H342" s="239">
        <v>1418.8</v>
      </c>
      <c r="I342" s="240"/>
      <c r="J342" s="235"/>
      <c r="K342" s="235"/>
      <c r="L342" s="241"/>
      <c r="M342" s="242"/>
      <c r="N342" s="243"/>
      <c r="O342" s="243"/>
      <c r="P342" s="243"/>
      <c r="Q342" s="243"/>
      <c r="R342" s="243"/>
      <c r="S342" s="243"/>
      <c r="T342" s="24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5" t="s">
        <v>198</v>
      </c>
      <c r="AU342" s="245" t="s">
        <v>86</v>
      </c>
      <c r="AV342" s="13" t="s">
        <v>86</v>
      </c>
      <c r="AW342" s="13" t="s">
        <v>32</v>
      </c>
      <c r="AX342" s="13" t="s">
        <v>84</v>
      </c>
      <c r="AY342" s="245" t="s">
        <v>190</v>
      </c>
    </row>
    <row r="343" spans="1:65" s="2" customFormat="1" ht="14.4" customHeight="1">
      <c r="A343" s="39"/>
      <c r="B343" s="40"/>
      <c r="C343" s="220" t="s">
        <v>662</v>
      </c>
      <c r="D343" s="220" t="s">
        <v>192</v>
      </c>
      <c r="E343" s="221" t="s">
        <v>663</v>
      </c>
      <c r="F343" s="222" t="s">
        <v>664</v>
      </c>
      <c r="G343" s="223" t="s">
        <v>195</v>
      </c>
      <c r="H343" s="224">
        <v>1.818</v>
      </c>
      <c r="I343" s="225"/>
      <c r="J343" s="226">
        <f>ROUND(I343*H343,15)</f>
        <v>0</v>
      </c>
      <c r="K343" s="222" t="s">
        <v>203</v>
      </c>
      <c r="L343" s="45"/>
      <c r="M343" s="227" t="s">
        <v>1</v>
      </c>
      <c r="N343" s="228" t="s">
        <v>42</v>
      </c>
      <c r="O343" s="92"/>
      <c r="P343" s="229">
        <f>O343*H343</f>
        <v>0</v>
      </c>
      <c r="Q343" s="229">
        <v>0</v>
      </c>
      <c r="R343" s="229">
        <f>Q343*H343</f>
        <v>0</v>
      </c>
      <c r="S343" s="229">
        <v>0.261</v>
      </c>
      <c r="T343" s="230">
        <f>S343*H343</f>
        <v>0.47449800000000003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1" t="s">
        <v>196</v>
      </c>
      <c r="AT343" s="231" t="s">
        <v>192</v>
      </c>
      <c r="AU343" s="231" t="s">
        <v>86</v>
      </c>
      <c r="AY343" s="18" t="s">
        <v>190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8" t="s">
        <v>84</v>
      </c>
      <c r="BK343" s="233">
        <f>ROUND(I343*H343,15)</f>
        <v>0</v>
      </c>
      <c r="BL343" s="18" t="s">
        <v>196</v>
      </c>
      <c r="BM343" s="231" t="s">
        <v>665</v>
      </c>
    </row>
    <row r="344" spans="1:51" s="13" customFormat="1" ht="12">
      <c r="A344" s="13"/>
      <c r="B344" s="234"/>
      <c r="C344" s="235"/>
      <c r="D344" s="236" t="s">
        <v>198</v>
      </c>
      <c r="E344" s="237" t="s">
        <v>1</v>
      </c>
      <c r="F344" s="238" t="s">
        <v>666</v>
      </c>
      <c r="G344" s="235"/>
      <c r="H344" s="239">
        <v>1.818</v>
      </c>
      <c r="I344" s="240"/>
      <c r="J344" s="235"/>
      <c r="K344" s="235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198</v>
      </c>
      <c r="AU344" s="245" t="s">
        <v>86</v>
      </c>
      <c r="AV344" s="13" t="s">
        <v>86</v>
      </c>
      <c r="AW344" s="13" t="s">
        <v>32</v>
      </c>
      <c r="AX344" s="13" t="s">
        <v>84</v>
      </c>
      <c r="AY344" s="245" t="s">
        <v>190</v>
      </c>
    </row>
    <row r="345" spans="1:65" s="2" customFormat="1" ht="24.15" customHeight="1">
      <c r="A345" s="39"/>
      <c r="B345" s="40"/>
      <c r="C345" s="220" t="s">
        <v>667</v>
      </c>
      <c r="D345" s="220" t="s">
        <v>192</v>
      </c>
      <c r="E345" s="221" t="s">
        <v>668</v>
      </c>
      <c r="F345" s="222" t="s">
        <v>669</v>
      </c>
      <c r="G345" s="223" t="s">
        <v>202</v>
      </c>
      <c r="H345" s="224">
        <v>5.425</v>
      </c>
      <c r="I345" s="225"/>
      <c r="J345" s="226">
        <f>ROUND(I345*H345,15)</f>
        <v>0</v>
      </c>
      <c r="K345" s="222" t="s">
        <v>203</v>
      </c>
      <c r="L345" s="45"/>
      <c r="M345" s="227" t="s">
        <v>1</v>
      </c>
      <c r="N345" s="228" t="s">
        <v>42</v>
      </c>
      <c r="O345" s="92"/>
      <c r="P345" s="229">
        <f>O345*H345</f>
        <v>0</v>
      </c>
      <c r="Q345" s="229">
        <v>0</v>
      </c>
      <c r="R345" s="229">
        <f>Q345*H345</f>
        <v>0</v>
      </c>
      <c r="S345" s="229">
        <v>1.8</v>
      </c>
      <c r="T345" s="230">
        <f>S345*H345</f>
        <v>9.765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1" t="s">
        <v>196</v>
      </c>
      <c r="AT345" s="231" t="s">
        <v>192</v>
      </c>
      <c r="AU345" s="231" t="s">
        <v>86</v>
      </c>
      <c r="AY345" s="18" t="s">
        <v>190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8" t="s">
        <v>84</v>
      </c>
      <c r="BK345" s="233">
        <f>ROUND(I345*H345,15)</f>
        <v>0</v>
      </c>
      <c r="BL345" s="18" t="s">
        <v>196</v>
      </c>
      <c r="BM345" s="231" t="s">
        <v>670</v>
      </c>
    </row>
    <row r="346" spans="1:51" s="13" customFormat="1" ht="12">
      <c r="A346" s="13"/>
      <c r="B346" s="234"/>
      <c r="C346" s="235"/>
      <c r="D346" s="236" t="s">
        <v>198</v>
      </c>
      <c r="E346" s="237" t="s">
        <v>1</v>
      </c>
      <c r="F346" s="238" t="s">
        <v>671</v>
      </c>
      <c r="G346" s="235"/>
      <c r="H346" s="239">
        <v>5.425</v>
      </c>
      <c r="I346" s="240"/>
      <c r="J346" s="235"/>
      <c r="K346" s="235"/>
      <c r="L346" s="241"/>
      <c r="M346" s="242"/>
      <c r="N346" s="243"/>
      <c r="O346" s="243"/>
      <c r="P346" s="243"/>
      <c r="Q346" s="243"/>
      <c r="R346" s="243"/>
      <c r="S346" s="243"/>
      <c r="T346" s="24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5" t="s">
        <v>198</v>
      </c>
      <c r="AU346" s="245" t="s">
        <v>86</v>
      </c>
      <c r="AV346" s="13" t="s">
        <v>86</v>
      </c>
      <c r="AW346" s="13" t="s">
        <v>32</v>
      </c>
      <c r="AX346" s="13" t="s">
        <v>84</v>
      </c>
      <c r="AY346" s="245" t="s">
        <v>190</v>
      </c>
    </row>
    <row r="347" spans="1:65" s="2" customFormat="1" ht="24.15" customHeight="1">
      <c r="A347" s="39"/>
      <c r="B347" s="40"/>
      <c r="C347" s="220" t="s">
        <v>672</v>
      </c>
      <c r="D347" s="220" t="s">
        <v>192</v>
      </c>
      <c r="E347" s="221" t="s">
        <v>673</v>
      </c>
      <c r="F347" s="222" t="s">
        <v>674</v>
      </c>
      <c r="G347" s="223" t="s">
        <v>195</v>
      </c>
      <c r="H347" s="224">
        <v>2.176</v>
      </c>
      <c r="I347" s="225"/>
      <c r="J347" s="226">
        <f>ROUND(I347*H347,15)</f>
        <v>0</v>
      </c>
      <c r="K347" s="222" t="s">
        <v>203</v>
      </c>
      <c r="L347" s="45"/>
      <c r="M347" s="227" t="s">
        <v>1</v>
      </c>
      <c r="N347" s="228" t="s">
        <v>42</v>
      </c>
      <c r="O347" s="92"/>
      <c r="P347" s="229">
        <f>O347*H347</f>
        <v>0</v>
      </c>
      <c r="Q347" s="229">
        <v>0</v>
      </c>
      <c r="R347" s="229">
        <f>Q347*H347</f>
        <v>0</v>
      </c>
      <c r="S347" s="229">
        <v>0.031</v>
      </c>
      <c r="T347" s="230">
        <f>S347*H347</f>
        <v>0.067456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1" t="s">
        <v>196</v>
      </c>
      <c r="AT347" s="231" t="s">
        <v>192</v>
      </c>
      <c r="AU347" s="231" t="s">
        <v>86</v>
      </c>
      <c r="AY347" s="18" t="s">
        <v>190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8" t="s">
        <v>84</v>
      </c>
      <c r="BK347" s="233">
        <f>ROUND(I347*H347,15)</f>
        <v>0</v>
      </c>
      <c r="BL347" s="18" t="s">
        <v>196</v>
      </c>
      <c r="BM347" s="231" t="s">
        <v>675</v>
      </c>
    </row>
    <row r="348" spans="1:51" s="13" customFormat="1" ht="12">
      <c r="A348" s="13"/>
      <c r="B348" s="234"/>
      <c r="C348" s="235"/>
      <c r="D348" s="236" t="s">
        <v>198</v>
      </c>
      <c r="E348" s="237" t="s">
        <v>1</v>
      </c>
      <c r="F348" s="238" t="s">
        <v>676</v>
      </c>
      <c r="G348" s="235"/>
      <c r="H348" s="239">
        <v>2.176</v>
      </c>
      <c r="I348" s="240"/>
      <c r="J348" s="235"/>
      <c r="K348" s="235"/>
      <c r="L348" s="241"/>
      <c r="M348" s="242"/>
      <c r="N348" s="243"/>
      <c r="O348" s="243"/>
      <c r="P348" s="243"/>
      <c r="Q348" s="243"/>
      <c r="R348" s="243"/>
      <c r="S348" s="243"/>
      <c r="T348" s="24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5" t="s">
        <v>198</v>
      </c>
      <c r="AU348" s="245" t="s">
        <v>86</v>
      </c>
      <c r="AV348" s="13" t="s">
        <v>86</v>
      </c>
      <c r="AW348" s="13" t="s">
        <v>32</v>
      </c>
      <c r="AX348" s="13" t="s">
        <v>84</v>
      </c>
      <c r="AY348" s="245" t="s">
        <v>190</v>
      </c>
    </row>
    <row r="349" spans="1:65" s="2" customFormat="1" ht="24.15" customHeight="1">
      <c r="A349" s="39"/>
      <c r="B349" s="40"/>
      <c r="C349" s="220" t="s">
        <v>677</v>
      </c>
      <c r="D349" s="220" t="s">
        <v>192</v>
      </c>
      <c r="E349" s="221" t="s">
        <v>678</v>
      </c>
      <c r="F349" s="222" t="s">
        <v>679</v>
      </c>
      <c r="G349" s="223" t="s">
        <v>195</v>
      </c>
      <c r="H349" s="224">
        <v>5.364</v>
      </c>
      <c r="I349" s="225"/>
      <c r="J349" s="226">
        <f>ROUND(I349*H349,15)</f>
        <v>0</v>
      </c>
      <c r="K349" s="222" t="s">
        <v>203</v>
      </c>
      <c r="L349" s="45"/>
      <c r="M349" s="227" t="s">
        <v>1</v>
      </c>
      <c r="N349" s="228" t="s">
        <v>42</v>
      </c>
      <c r="O349" s="92"/>
      <c r="P349" s="229">
        <f>O349*H349</f>
        <v>0</v>
      </c>
      <c r="Q349" s="229">
        <v>0</v>
      </c>
      <c r="R349" s="229">
        <f>Q349*H349</f>
        <v>0</v>
      </c>
      <c r="S349" s="229">
        <v>0.062</v>
      </c>
      <c r="T349" s="230">
        <f>S349*H349</f>
        <v>0.332568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1" t="s">
        <v>196</v>
      </c>
      <c r="AT349" s="231" t="s">
        <v>192</v>
      </c>
      <c r="AU349" s="231" t="s">
        <v>86</v>
      </c>
      <c r="AY349" s="18" t="s">
        <v>190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8" t="s">
        <v>84</v>
      </c>
      <c r="BK349" s="233">
        <f>ROUND(I349*H349,15)</f>
        <v>0</v>
      </c>
      <c r="BL349" s="18" t="s">
        <v>196</v>
      </c>
      <c r="BM349" s="231" t="s">
        <v>680</v>
      </c>
    </row>
    <row r="350" spans="1:51" s="13" customFormat="1" ht="12">
      <c r="A350" s="13"/>
      <c r="B350" s="234"/>
      <c r="C350" s="235"/>
      <c r="D350" s="236" t="s">
        <v>198</v>
      </c>
      <c r="E350" s="237" t="s">
        <v>1</v>
      </c>
      <c r="F350" s="238" t="s">
        <v>681</v>
      </c>
      <c r="G350" s="235"/>
      <c r="H350" s="239">
        <v>3.564</v>
      </c>
      <c r="I350" s="240"/>
      <c r="J350" s="235"/>
      <c r="K350" s="235"/>
      <c r="L350" s="241"/>
      <c r="M350" s="242"/>
      <c r="N350" s="243"/>
      <c r="O350" s="243"/>
      <c r="P350" s="243"/>
      <c r="Q350" s="243"/>
      <c r="R350" s="243"/>
      <c r="S350" s="243"/>
      <c r="T350" s="24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5" t="s">
        <v>198</v>
      </c>
      <c r="AU350" s="245" t="s">
        <v>86</v>
      </c>
      <c r="AV350" s="13" t="s">
        <v>86</v>
      </c>
      <c r="AW350" s="13" t="s">
        <v>32</v>
      </c>
      <c r="AX350" s="13" t="s">
        <v>6</v>
      </c>
      <c r="AY350" s="245" t="s">
        <v>190</v>
      </c>
    </row>
    <row r="351" spans="1:51" s="13" customFormat="1" ht="12">
      <c r="A351" s="13"/>
      <c r="B351" s="234"/>
      <c r="C351" s="235"/>
      <c r="D351" s="236" t="s">
        <v>198</v>
      </c>
      <c r="E351" s="237" t="s">
        <v>1</v>
      </c>
      <c r="F351" s="238" t="s">
        <v>682</v>
      </c>
      <c r="G351" s="235"/>
      <c r="H351" s="239">
        <v>1.8</v>
      </c>
      <c r="I351" s="240"/>
      <c r="J351" s="235"/>
      <c r="K351" s="235"/>
      <c r="L351" s="241"/>
      <c r="M351" s="242"/>
      <c r="N351" s="243"/>
      <c r="O351" s="243"/>
      <c r="P351" s="243"/>
      <c r="Q351" s="243"/>
      <c r="R351" s="243"/>
      <c r="S351" s="243"/>
      <c r="T351" s="24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5" t="s">
        <v>198</v>
      </c>
      <c r="AU351" s="245" t="s">
        <v>86</v>
      </c>
      <c r="AV351" s="13" t="s">
        <v>86</v>
      </c>
      <c r="AW351" s="13" t="s">
        <v>32</v>
      </c>
      <c r="AX351" s="13" t="s">
        <v>6</v>
      </c>
      <c r="AY351" s="245" t="s">
        <v>190</v>
      </c>
    </row>
    <row r="352" spans="1:51" s="14" customFormat="1" ht="12">
      <c r="A352" s="14"/>
      <c r="B352" s="256"/>
      <c r="C352" s="257"/>
      <c r="D352" s="236" t="s">
        <v>198</v>
      </c>
      <c r="E352" s="258" t="s">
        <v>1</v>
      </c>
      <c r="F352" s="259" t="s">
        <v>293</v>
      </c>
      <c r="G352" s="257"/>
      <c r="H352" s="260">
        <v>5.364</v>
      </c>
      <c r="I352" s="261"/>
      <c r="J352" s="257"/>
      <c r="K352" s="257"/>
      <c r="L352" s="262"/>
      <c r="M352" s="263"/>
      <c r="N352" s="264"/>
      <c r="O352" s="264"/>
      <c r="P352" s="264"/>
      <c r="Q352" s="264"/>
      <c r="R352" s="264"/>
      <c r="S352" s="264"/>
      <c r="T352" s="26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6" t="s">
        <v>198</v>
      </c>
      <c r="AU352" s="266" t="s">
        <v>86</v>
      </c>
      <c r="AV352" s="14" t="s">
        <v>196</v>
      </c>
      <c r="AW352" s="14" t="s">
        <v>32</v>
      </c>
      <c r="AX352" s="14" t="s">
        <v>84</v>
      </c>
      <c r="AY352" s="266" t="s">
        <v>190</v>
      </c>
    </row>
    <row r="353" spans="1:65" s="2" customFormat="1" ht="24.15" customHeight="1">
      <c r="A353" s="39"/>
      <c r="B353" s="40"/>
      <c r="C353" s="220" t="s">
        <v>292</v>
      </c>
      <c r="D353" s="220" t="s">
        <v>192</v>
      </c>
      <c r="E353" s="221" t="s">
        <v>683</v>
      </c>
      <c r="F353" s="222" t="s">
        <v>684</v>
      </c>
      <c r="G353" s="223" t="s">
        <v>195</v>
      </c>
      <c r="H353" s="224">
        <v>53.726</v>
      </c>
      <c r="I353" s="225"/>
      <c r="J353" s="226">
        <f>ROUND(I353*H353,15)</f>
        <v>0</v>
      </c>
      <c r="K353" s="222" t="s">
        <v>203</v>
      </c>
      <c r="L353" s="45"/>
      <c r="M353" s="227" t="s">
        <v>1</v>
      </c>
      <c r="N353" s="228" t="s">
        <v>42</v>
      </c>
      <c r="O353" s="92"/>
      <c r="P353" s="229">
        <f>O353*H353</f>
        <v>0</v>
      </c>
      <c r="Q353" s="229">
        <v>0</v>
      </c>
      <c r="R353" s="229">
        <f>Q353*H353</f>
        <v>0</v>
      </c>
      <c r="S353" s="229">
        <v>0.054</v>
      </c>
      <c r="T353" s="230">
        <f>S353*H353</f>
        <v>2.901204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1" t="s">
        <v>196</v>
      </c>
      <c r="AT353" s="231" t="s">
        <v>192</v>
      </c>
      <c r="AU353" s="231" t="s">
        <v>86</v>
      </c>
      <c r="AY353" s="18" t="s">
        <v>190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8" t="s">
        <v>84</v>
      </c>
      <c r="BK353" s="233">
        <f>ROUND(I353*H353,15)</f>
        <v>0</v>
      </c>
      <c r="BL353" s="18" t="s">
        <v>196</v>
      </c>
      <c r="BM353" s="231" t="s">
        <v>685</v>
      </c>
    </row>
    <row r="354" spans="1:51" s="13" customFormat="1" ht="12">
      <c r="A354" s="13"/>
      <c r="B354" s="234"/>
      <c r="C354" s="235"/>
      <c r="D354" s="236" t="s">
        <v>198</v>
      </c>
      <c r="E354" s="237" t="s">
        <v>1</v>
      </c>
      <c r="F354" s="238" t="s">
        <v>686</v>
      </c>
      <c r="G354" s="235"/>
      <c r="H354" s="239">
        <v>30.598</v>
      </c>
      <c r="I354" s="240"/>
      <c r="J354" s="235"/>
      <c r="K354" s="235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198</v>
      </c>
      <c r="AU354" s="245" t="s">
        <v>86</v>
      </c>
      <c r="AV354" s="13" t="s">
        <v>86</v>
      </c>
      <c r="AW354" s="13" t="s">
        <v>32</v>
      </c>
      <c r="AX354" s="13" t="s">
        <v>6</v>
      </c>
      <c r="AY354" s="245" t="s">
        <v>190</v>
      </c>
    </row>
    <row r="355" spans="1:51" s="13" customFormat="1" ht="12">
      <c r="A355" s="13"/>
      <c r="B355" s="234"/>
      <c r="C355" s="235"/>
      <c r="D355" s="236" t="s">
        <v>198</v>
      </c>
      <c r="E355" s="237" t="s">
        <v>1</v>
      </c>
      <c r="F355" s="238" t="s">
        <v>687</v>
      </c>
      <c r="G355" s="235"/>
      <c r="H355" s="239">
        <v>19.888</v>
      </c>
      <c r="I355" s="240"/>
      <c r="J355" s="235"/>
      <c r="K355" s="235"/>
      <c r="L355" s="241"/>
      <c r="M355" s="242"/>
      <c r="N355" s="243"/>
      <c r="O355" s="243"/>
      <c r="P355" s="243"/>
      <c r="Q355" s="243"/>
      <c r="R355" s="243"/>
      <c r="S355" s="243"/>
      <c r="T355" s="24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5" t="s">
        <v>198</v>
      </c>
      <c r="AU355" s="245" t="s">
        <v>86</v>
      </c>
      <c r="AV355" s="13" t="s">
        <v>86</v>
      </c>
      <c r="AW355" s="13" t="s">
        <v>32</v>
      </c>
      <c r="AX355" s="13" t="s">
        <v>6</v>
      </c>
      <c r="AY355" s="245" t="s">
        <v>190</v>
      </c>
    </row>
    <row r="356" spans="1:51" s="13" customFormat="1" ht="12">
      <c r="A356" s="13"/>
      <c r="B356" s="234"/>
      <c r="C356" s="235"/>
      <c r="D356" s="236" t="s">
        <v>198</v>
      </c>
      <c r="E356" s="237" t="s">
        <v>1</v>
      </c>
      <c r="F356" s="238" t="s">
        <v>688</v>
      </c>
      <c r="G356" s="235"/>
      <c r="H356" s="239">
        <v>3.24</v>
      </c>
      <c r="I356" s="240"/>
      <c r="J356" s="235"/>
      <c r="K356" s="235"/>
      <c r="L356" s="241"/>
      <c r="M356" s="242"/>
      <c r="N356" s="243"/>
      <c r="O356" s="243"/>
      <c r="P356" s="243"/>
      <c r="Q356" s="243"/>
      <c r="R356" s="243"/>
      <c r="S356" s="243"/>
      <c r="T356" s="24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5" t="s">
        <v>198</v>
      </c>
      <c r="AU356" s="245" t="s">
        <v>86</v>
      </c>
      <c r="AV356" s="13" t="s">
        <v>86</v>
      </c>
      <c r="AW356" s="13" t="s">
        <v>32</v>
      </c>
      <c r="AX356" s="13" t="s">
        <v>6</v>
      </c>
      <c r="AY356" s="245" t="s">
        <v>190</v>
      </c>
    </row>
    <row r="357" spans="1:51" s="14" customFormat="1" ht="12">
      <c r="A357" s="14"/>
      <c r="B357" s="256"/>
      <c r="C357" s="257"/>
      <c r="D357" s="236" t="s">
        <v>198</v>
      </c>
      <c r="E357" s="258" t="s">
        <v>1</v>
      </c>
      <c r="F357" s="259" t="s">
        <v>293</v>
      </c>
      <c r="G357" s="257"/>
      <c r="H357" s="260">
        <v>53.726</v>
      </c>
      <c r="I357" s="261"/>
      <c r="J357" s="257"/>
      <c r="K357" s="257"/>
      <c r="L357" s="262"/>
      <c r="M357" s="263"/>
      <c r="N357" s="264"/>
      <c r="O357" s="264"/>
      <c r="P357" s="264"/>
      <c r="Q357" s="264"/>
      <c r="R357" s="264"/>
      <c r="S357" s="264"/>
      <c r="T357" s="26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6" t="s">
        <v>198</v>
      </c>
      <c r="AU357" s="266" t="s">
        <v>86</v>
      </c>
      <c r="AV357" s="14" t="s">
        <v>196</v>
      </c>
      <c r="AW357" s="14" t="s">
        <v>32</v>
      </c>
      <c r="AX357" s="14" t="s">
        <v>84</v>
      </c>
      <c r="AY357" s="266" t="s">
        <v>190</v>
      </c>
    </row>
    <row r="358" spans="1:65" s="2" customFormat="1" ht="24.15" customHeight="1">
      <c r="A358" s="39"/>
      <c r="B358" s="40"/>
      <c r="C358" s="220" t="s">
        <v>689</v>
      </c>
      <c r="D358" s="220" t="s">
        <v>192</v>
      </c>
      <c r="E358" s="221" t="s">
        <v>690</v>
      </c>
      <c r="F358" s="222" t="s">
        <v>691</v>
      </c>
      <c r="G358" s="223" t="s">
        <v>195</v>
      </c>
      <c r="H358" s="224">
        <v>9.1</v>
      </c>
      <c r="I358" s="225"/>
      <c r="J358" s="226">
        <f>ROUND(I358*H358,15)</f>
        <v>0</v>
      </c>
      <c r="K358" s="222" t="s">
        <v>203</v>
      </c>
      <c r="L358" s="45"/>
      <c r="M358" s="227" t="s">
        <v>1</v>
      </c>
      <c r="N358" s="228" t="s">
        <v>42</v>
      </c>
      <c r="O358" s="92"/>
      <c r="P358" s="229">
        <f>O358*H358</f>
        <v>0</v>
      </c>
      <c r="Q358" s="229">
        <v>0</v>
      </c>
      <c r="R358" s="229">
        <f>Q358*H358</f>
        <v>0</v>
      </c>
      <c r="S358" s="229">
        <v>0.047</v>
      </c>
      <c r="T358" s="230">
        <f>S358*H358</f>
        <v>0.42769999999999997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1" t="s">
        <v>196</v>
      </c>
      <c r="AT358" s="231" t="s">
        <v>192</v>
      </c>
      <c r="AU358" s="231" t="s">
        <v>86</v>
      </c>
      <c r="AY358" s="18" t="s">
        <v>190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8" t="s">
        <v>84</v>
      </c>
      <c r="BK358" s="233">
        <f>ROUND(I358*H358,15)</f>
        <v>0</v>
      </c>
      <c r="BL358" s="18" t="s">
        <v>196</v>
      </c>
      <c r="BM358" s="231" t="s">
        <v>692</v>
      </c>
    </row>
    <row r="359" spans="1:51" s="13" customFormat="1" ht="12">
      <c r="A359" s="13"/>
      <c r="B359" s="234"/>
      <c r="C359" s="235"/>
      <c r="D359" s="236" t="s">
        <v>198</v>
      </c>
      <c r="E359" s="237" t="s">
        <v>1</v>
      </c>
      <c r="F359" s="238" t="s">
        <v>693</v>
      </c>
      <c r="G359" s="235"/>
      <c r="H359" s="239">
        <v>9.1</v>
      </c>
      <c r="I359" s="240"/>
      <c r="J359" s="235"/>
      <c r="K359" s="235"/>
      <c r="L359" s="241"/>
      <c r="M359" s="242"/>
      <c r="N359" s="243"/>
      <c r="O359" s="243"/>
      <c r="P359" s="243"/>
      <c r="Q359" s="243"/>
      <c r="R359" s="243"/>
      <c r="S359" s="243"/>
      <c r="T359" s="24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5" t="s">
        <v>198</v>
      </c>
      <c r="AU359" s="245" t="s">
        <v>86</v>
      </c>
      <c r="AV359" s="13" t="s">
        <v>86</v>
      </c>
      <c r="AW359" s="13" t="s">
        <v>32</v>
      </c>
      <c r="AX359" s="13" t="s">
        <v>84</v>
      </c>
      <c r="AY359" s="245" t="s">
        <v>190</v>
      </c>
    </row>
    <row r="360" spans="1:65" s="2" customFormat="1" ht="14.4" customHeight="1">
      <c r="A360" s="39"/>
      <c r="B360" s="40"/>
      <c r="C360" s="220" t="s">
        <v>694</v>
      </c>
      <c r="D360" s="220" t="s">
        <v>192</v>
      </c>
      <c r="E360" s="221" t="s">
        <v>695</v>
      </c>
      <c r="F360" s="222" t="s">
        <v>696</v>
      </c>
      <c r="G360" s="223" t="s">
        <v>195</v>
      </c>
      <c r="H360" s="224">
        <v>4.128</v>
      </c>
      <c r="I360" s="225"/>
      <c r="J360" s="226">
        <f>ROUND(I360*H360,15)</f>
        <v>0</v>
      </c>
      <c r="K360" s="222" t="s">
        <v>203</v>
      </c>
      <c r="L360" s="45"/>
      <c r="M360" s="227" t="s">
        <v>1</v>
      </c>
      <c r="N360" s="228" t="s">
        <v>42</v>
      </c>
      <c r="O360" s="92"/>
      <c r="P360" s="229">
        <f>O360*H360</f>
        <v>0</v>
      </c>
      <c r="Q360" s="229">
        <v>0</v>
      </c>
      <c r="R360" s="229">
        <f>Q360*H360</f>
        <v>0</v>
      </c>
      <c r="S360" s="229">
        <v>0.088</v>
      </c>
      <c r="T360" s="230">
        <f>S360*H360</f>
        <v>0.363264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1" t="s">
        <v>196</v>
      </c>
      <c r="AT360" s="231" t="s">
        <v>192</v>
      </c>
      <c r="AU360" s="231" t="s">
        <v>86</v>
      </c>
      <c r="AY360" s="18" t="s">
        <v>190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8" t="s">
        <v>84</v>
      </c>
      <c r="BK360" s="233">
        <f>ROUND(I360*H360,15)</f>
        <v>0</v>
      </c>
      <c r="BL360" s="18" t="s">
        <v>196</v>
      </c>
      <c r="BM360" s="231" t="s">
        <v>697</v>
      </c>
    </row>
    <row r="361" spans="1:51" s="13" customFormat="1" ht="12">
      <c r="A361" s="13"/>
      <c r="B361" s="234"/>
      <c r="C361" s="235"/>
      <c r="D361" s="236" t="s">
        <v>198</v>
      </c>
      <c r="E361" s="237" t="s">
        <v>1</v>
      </c>
      <c r="F361" s="238" t="s">
        <v>698</v>
      </c>
      <c r="G361" s="235"/>
      <c r="H361" s="239">
        <v>4.128</v>
      </c>
      <c r="I361" s="240"/>
      <c r="J361" s="235"/>
      <c r="K361" s="235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198</v>
      </c>
      <c r="AU361" s="245" t="s">
        <v>86</v>
      </c>
      <c r="AV361" s="13" t="s">
        <v>86</v>
      </c>
      <c r="AW361" s="13" t="s">
        <v>32</v>
      </c>
      <c r="AX361" s="13" t="s">
        <v>84</v>
      </c>
      <c r="AY361" s="245" t="s">
        <v>190</v>
      </c>
    </row>
    <row r="362" spans="1:65" s="2" customFormat="1" ht="14.4" customHeight="1">
      <c r="A362" s="39"/>
      <c r="B362" s="40"/>
      <c r="C362" s="220" t="s">
        <v>699</v>
      </c>
      <c r="D362" s="220" t="s">
        <v>192</v>
      </c>
      <c r="E362" s="221" t="s">
        <v>700</v>
      </c>
      <c r="F362" s="222" t="s">
        <v>701</v>
      </c>
      <c r="G362" s="223" t="s">
        <v>195</v>
      </c>
      <c r="H362" s="224">
        <v>4.748</v>
      </c>
      <c r="I362" s="225"/>
      <c r="J362" s="226">
        <f>ROUND(I362*H362,15)</f>
        <v>0</v>
      </c>
      <c r="K362" s="222" t="s">
        <v>203</v>
      </c>
      <c r="L362" s="45"/>
      <c r="M362" s="227" t="s">
        <v>1</v>
      </c>
      <c r="N362" s="228" t="s">
        <v>42</v>
      </c>
      <c r="O362" s="92"/>
      <c r="P362" s="229">
        <f>O362*H362</f>
        <v>0</v>
      </c>
      <c r="Q362" s="229">
        <v>0</v>
      </c>
      <c r="R362" s="229">
        <f>Q362*H362</f>
        <v>0</v>
      </c>
      <c r="S362" s="229">
        <v>0.067</v>
      </c>
      <c r="T362" s="230">
        <f>S362*H362</f>
        <v>0.318116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1" t="s">
        <v>196</v>
      </c>
      <c r="AT362" s="231" t="s">
        <v>192</v>
      </c>
      <c r="AU362" s="231" t="s">
        <v>86</v>
      </c>
      <c r="AY362" s="18" t="s">
        <v>190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8" t="s">
        <v>84</v>
      </c>
      <c r="BK362" s="233">
        <f>ROUND(I362*H362,15)</f>
        <v>0</v>
      </c>
      <c r="BL362" s="18" t="s">
        <v>196</v>
      </c>
      <c r="BM362" s="231" t="s">
        <v>702</v>
      </c>
    </row>
    <row r="363" spans="1:51" s="13" customFormat="1" ht="12">
      <c r="A363" s="13"/>
      <c r="B363" s="234"/>
      <c r="C363" s="235"/>
      <c r="D363" s="236" t="s">
        <v>198</v>
      </c>
      <c r="E363" s="237" t="s">
        <v>1</v>
      </c>
      <c r="F363" s="238" t="s">
        <v>703</v>
      </c>
      <c r="G363" s="235"/>
      <c r="H363" s="239">
        <v>4.748</v>
      </c>
      <c r="I363" s="240"/>
      <c r="J363" s="235"/>
      <c r="K363" s="235"/>
      <c r="L363" s="241"/>
      <c r="M363" s="242"/>
      <c r="N363" s="243"/>
      <c r="O363" s="243"/>
      <c r="P363" s="243"/>
      <c r="Q363" s="243"/>
      <c r="R363" s="243"/>
      <c r="S363" s="243"/>
      <c r="T363" s="24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5" t="s">
        <v>198</v>
      </c>
      <c r="AU363" s="245" t="s">
        <v>86</v>
      </c>
      <c r="AV363" s="13" t="s">
        <v>86</v>
      </c>
      <c r="AW363" s="13" t="s">
        <v>32</v>
      </c>
      <c r="AX363" s="13" t="s">
        <v>84</v>
      </c>
      <c r="AY363" s="245" t="s">
        <v>190</v>
      </c>
    </row>
    <row r="364" spans="1:65" s="2" customFormat="1" ht="24.15" customHeight="1">
      <c r="A364" s="39"/>
      <c r="B364" s="40"/>
      <c r="C364" s="220" t="s">
        <v>704</v>
      </c>
      <c r="D364" s="220" t="s">
        <v>192</v>
      </c>
      <c r="E364" s="221" t="s">
        <v>705</v>
      </c>
      <c r="F364" s="222" t="s">
        <v>706</v>
      </c>
      <c r="G364" s="223" t="s">
        <v>195</v>
      </c>
      <c r="H364" s="224">
        <v>2.288</v>
      </c>
      <c r="I364" s="225"/>
      <c r="J364" s="226">
        <f>ROUND(I364*H364,15)</f>
        <v>0</v>
      </c>
      <c r="K364" s="222" t="s">
        <v>203</v>
      </c>
      <c r="L364" s="45"/>
      <c r="M364" s="227" t="s">
        <v>1</v>
      </c>
      <c r="N364" s="228" t="s">
        <v>42</v>
      </c>
      <c r="O364" s="92"/>
      <c r="P364" s="229">
        <f>O364*H364</f>
        <v>0</v>
      </c>
      <c r="Q364" s="229">
        <v>0</v>
      </c>
      <c r="R364" s="229">
        <f>Q364*H364</f>
        <v>0</v>
      </c>
      <c r="S364" s="229">
        <v>0.041</v>
      </c>
      <c r="T364" s="230">
        <f>S364*H364</f>
        <v>0.093808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1" t="s">
        <v>196</v>
      </c>
      <c r="AT364" s="231" t="s">
        <v>192</v>
      </c>
      <c r="AU364" s="231" t="s">
        <v>86</v>
      </c>
      <c r="AY364" s="18" t="s">
        <v>190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18" t="s">
        <v>84</v>
      </c>
      <c r="BK364" s="233">
        <f>ROUND(I364*H364,15)</f>
        <v>0</v>
      </c>
      <c r="BL364" s="18" t="s">
        <v>196</v>
      </c>
      <c r="BM364" s="231" t="s">
        <v>707</v>
      </c>
    </row>
    <row r="365" spans="1:51" s="13" customFormat="1" ht="12">
      <c r="A365" s="13"/>
      <c r="B365" s="234"/>
      <c r="C365" s="235"/>
      <c r="D365" s="236" t="s">
        <v>198</v>
      </c>
      <c r="E365" s="237" t="s">
        <v>1</v>
      </c>
      <c r="F365" s="238" t="s">
        <v>708</v>
      </c>
      <c r="G365" s="235"/>
      <c r="H365" s="239">
        <v>2.288</v>
      </c>
      <c r="I365" s="240"/>
      <c r="J365" s="235"/>
      <c r="K365" s="235"/>
      <c r="L365" s="241"/>
      <c r="M365" s="242"/>
      <c r="N365" s="243"/>
      <c r="O365" s="243"/>
      <c r="P365" s="243"/>
      <c r="Q365" s="243"/>
      <c r="R365" s="243"/>
      <c r="S365" s="243"/>
      <c r="T365" s="24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5" t="s">
        <v>198</v>
      </c>
      <c r="AU365" s="245" t="s">
        <v>86</v>
      </c>
      <c r="AV365" s="13" t="s">
        <v>86</v>
      </c>
      <c r="AW365" s="13" t="s">
        <v>32</v>
      </c>
      <c r="AX365" s="13" t="s">
        <v>84</v>
      </c>
      <c r="AY365" s="245" t="s">
        <v>190</v>
      </c>
    </row>
    <row r="366" spans="1:65" s="2" customFormat="1" ht="14.4" customHeight="1">
      <c r="A366" s="39"/>
      <c r="B366" s="40"/>
      <c r="C366" s="220" t="s">
        <v>709</v>
      </c>
      <c r="D366" s="220" t="s">
        <v>192</v>
      </c>
      <c r="E366" s="221" t="s">
        <v>710</v>
      </c>
      <c r="F366" s="222" t="s">
        <v>711</v>
      </c>
      <c r="G366" s="223" t="s">
        <v>195</v>
      </c>
      <c r="H366" s="224">
        <v>6.25</v>
      </c>
      <c r="I366" s="225"/>
      <c r="J366" s="226">
        <f>ROUND(I366*H366,15)</f>
        <v>0</v>
      </c>
      <c r="K366" s="222" t="s">
        <v>203</v>
      </c>
      <c r="L366" s="45"/>
      <c r="M366" s="227" t="s">
        <v>1</v>
      </c>
      <c r="N366" s="228" t="s">
        <v>42</v>
      </c>
      <c r="O366" s="92"/>
      <c r="P366" s="229">
        <f>O366*H366</f>
        <v>0</v>
      </c>
      <c r="Q366" s="229">
        <v>0</v>
      </c>
      <c r="R366" s="229">
        <f>Q366*H366</f>
        <v>0</v>
      </c>
      <c r="S366" s="229">
        <v>0.066</v>
      </c>
      <c r="T366" s="230">
        <f>S366*H366</f>
        <v>0.41250000000000003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1" t="s">
        <v>196</v>
      </c>
      <c r="AT366" s="231" t="s">
        <v>192</v>
      </c>
      <c r="AU366" s="231" t="s">
        <v>86</v>
      </c>
      <c r="AY366" s="18" t="s">
        <v>190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8" t="s">
        <v>84</v>
      </c>
      <c r="BK366" s="233">
        <f>ROUND(I366*H366,15)</f>
        <v>0</v>
      </c>
      <c r="BL366" s="18" t="s">
        <v>196</v>
      </c>
      <c r="BM366" s="231" t="s">
        <v>712</v>
      </c>
    </row>
    <row r="367" spans="1:51" s="13" customFormat="1" ht="12">
      <c r="A367" s="13"/>
      <c r="B367" s="234"/>
      <c r="C367" s="235"/>
      <c r="D367" s="236" t="s">
        <v>198</v>
      </c>
      <c r="E367" s="237" t="s">
        <v>1</v>
      </c>
      <c r="F367" s="238" t="s">
        <v>713</v>
      </c>
      <c r="G367" s="235"/>
      <c r="H367" s="239">
        <v>6.25</v>
      </c>
      <c r="I367" s="240"/>
      <c r="J367" s="235"/>
      <c r="K367" s="235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198</v>
      </c>
      <c r="AU367" s="245" t="s">
        <v>86</v>
      </c>
      <c r="AV367" s="13" t="s">
        <v>86</v>
      </c>
      <c r="AW367" s="13" t="s">
        <v>32</v>
      </c>
      <c r="AX367" s="13" t="s">
        <v>84</v>
      </c>
      <c r="AY367" s="245" t="s">
        <v>190</v>
      </c>
    </row>
    <row r="368" spans="1:65" s="2" customFormat="1" ht="24.15" customHeight="1">
      <c r="A368" s="39"/>
      <c r="B368" s="40"/>
      <c r="C368" s="220" t="s">
        <v>714</v>
      </c>
      <c r="D368" s="220" t="s">
        <v>192</v>
      </c>
      <c r="E368" s="221" t="s">
        <v>715</v>
      </c>
      <c r="F368" s="222" t="s">
        <v>716</v>
      </c>
      <c r="G368" s="223" t="s">
        <v>195</v>
      </c>
      <c r="H368" s="224">
        <v>758.585</v>
      </c>
      <c r="I368" s="225"/>
      <c r="J368" s="226">
        <f>ROUND(I368*H368,15)</f>
        <v>0</v>
      </c>
      <c r="K368" s="222" t="s">
        <v>203</v>
      </c>
      <c r="L368" s="45"/>
      <c r="M368" s="227" t="s">
        <v>1</v>
      </c>
      <c r="N368" s="228" t="s">
        <v>42</v>
      </c>
      <c r="O368" s="92"/>
      <c r="P368" s="229">
        <f>O368*H368</f>
        <v>0</v>
      </c>
      <c r="Q368" s="229">
        <v>0</v>
      </c>
      <c r="R368" s="229">
        <f>Q368*H368</f>
        <v>0</v>
      </c>
      <c r="S368" s="229">
        <v>0</v>
      </c>
      <c r="T368" s="230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1" t="s">
        <v>196</v>
      </c>
      <c r="AT368" s="231" t="s">
        <v>192</v>
      </c>
      <c r="AU368" s="231" t="s">
        <v>86</v>
      </c>
      <c r="AY368" s="18" t="s">
        <v>190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8" t="s">
        <v>84</v>
      </c>
      <c r="BK368" s="233">
        <f>ROUND(I368*H368,15)</f>
        <v>0</v>
      </c>
      <c r="BL368" s="18" t="s">
        <v>196</v>
      </c>
      <c r="BM368" s="231" t="s">
        <v>717</v>
      </c>
    </row>
    <row r="369" spans="1:65" s="2" customFormat="1" ht="49.05" customHeight="1">
      <c r="A369" s="39"/>
      <c r="B369" s="40"/>
      <c r="C369" s="220" t="s">
        <v>718</v>
      </c>
      <c r="D369" s="220" t="s">
        <v>192</v>
      </c>
      <c r="E369" s="221" t="s">
        <v>719</v>
      </c>
      <c r="F369" s="222" t="s">
        <v>720</v>
      </c>
      <c r="G369" s="223" t="s">
        <v>195</v>
      </c>
      <c r="H369" s="224">
        <v>5</v>
      </c>
      <c r="I369" s="225"/>
      <c r="J369" s="226">
        <f>ROUND(I369*H369,15)</f>
        <v>0</v>
      </c>
      <c r="K369" s="222" t="s">
        <v>1</v>
      </c>
      <c r="L369" s="45"/>
      <c r="M369" s="227" t="s">
        <v>1</v>
      </c>
      <c r="N369" s="228" t="s">
        <v>42</v>
      </c>
      <c r="O369" s="92"/>
      <c r="P369" s="229">
        <f>O369*H369</f>
        <v>0</v>
      </c>
      <c r="Q369" s="229">
        <v>0</v>
      </c>
      <c r="R369" s="229">
        <f>Q369*H369</f>
        <v>0</v>
      </c>
      <c r="S369" s="229">
        <v>0</v>
      </c>
      <c r="T369" s="230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1" t="s">
        <v>196</v>
      </c>
      <c r="AT369" s="231" t="s">
        <v>192</v>
      </c>
      <c r="AU369" s="231" t="s">
        <v>86</v>
      </c>
      <c r="AY369" s="18" t="s">
        <v>190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8" t="s">
        <v>84</v>
      </c>
      <c r="BK369" s="233">
        <f>ROUND(I369*H369,15)</f>
        <v>0</v>
      </c>
      <c r="BL369" s="18" t="s">
        <v>196</v>
      </c>
      <c r="BM369" s="231" t="s">
        <v>721</v>
      </c>
    </row>
    <row r="370" spans="1:65" s="2" customFormat="1" ht="49.05" customHeight="1">
      <c r="A370" s="39"/>
      <c r="B370" s="40"/>
      <c r="C370" s="220" t="s">
        <v>722</v>
      </c>
      <c r="D370" s="220" t="s">
        <v>192</v>
      </c>
      <c r="E370" s="221" t="s">
        <v>723</v>
      </c>
      <c r="F370" s="222" t="s">
        <v>724</v>
      </c>
      <c r="G370" s="223" t="s">
        <v>555</v>
      </c>
      <c r="H370" s="224">
        <v>1</v>
      </c>
      <c r="I370" s="225"/>
      <c r="J370" s="226">
        <f>ROUND(I370*H370,15)</f>
        <v>0</v>
      </c>
      <c r="K370" s="222" t="s">
        <v>1</v>
      </c>
      <c r="L370" s="45"/>
      <c r="M370" s="227" t="s">
        <v>1</v>
      </c>
      <c r="N370" s="228" t="s">
        <v>42</v>
      </c>
      <c r="O370" s="92"/>
      <c r="P370" s="229">
        <f>O370*H370</f>
        <v>0</v>
      </c>
      <c r="Q370" s="229">
        <v>0</v>
      </c>
      <c r="R370" s="229">
        <f>Q370*H370</f>
        <v>0</v>
      </c>
      <c r="S370" s="229">
        <v>0</v>
      </c>
      <c r="T370" s="230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1" t="s">
        <v>196</v>
      </c>
      <c r="AT370" s="231" t="s">
        <v>192</v>
      </c>
      <c r="AU370" s="231" t="s">
        <v>86</v>
      </c>
      <c r="AY370" s="18" t="s">
        <v>190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18" t="s">
        <v>84</v>
      </c>
      <c r="BK370" s="233">
        <f>ROUND(I370*H370,15)</f>
        <v>0</v>
      </c>
      <c r="BL370" s="18" t="s">
        <v>196</v>
      </c>
      <c r="BM370" s="231" t="s">
        <v>725</v>
      </c>
    </row>
    <row r="371" spans="1:65" s="2" customFormat="1" ht="62.7" customHeight="1">
      <c r="A371" s="39"/>
      <c r="B371" s="40"/>
      <c r="C371" s="220" t="s">
        <v>726</v>
      </c>
      <c r="D371" s="220" t="s">
        <v>192</v>
      </c>
      <c r="E371" s="221" t="s">
        <v>727</v>
      </c>
      <c r="F371" s="222" t="s">
        <v>728</v>
      </c>
      <c r="G371" s="223" t="s">
        <v>555</v>
      </c>
      <c r="H371" s="224">
        <v>1</v>
      </c>
      <c r="I371" s="225"/>
      <c r="J371" s="226">
        <f>ROUND(I371*H371,15)</f>
        <v>0</v>
      </c>
      <c r="K371" s="222" t="s">
        <v>1</v>
      </c>
      <c r="L371" s="45"/>
      <c r="M371" s="227" t="s">
        <v>1</v>
      </c>
      <c r="N371" s="228" t="s">
        <v>42</v>
      </c>
      <c r="O371" s="92"/>
      <c r="P371" s="229">
        <f>O371*H371</f>
        <v>0</v>
      </c>
      <c r="Q371" s="229">
        <v>0</v>
      </c>
      <c r="R371" s="229">
        <f>Q371*H371</f>
        <v>0</v>
      </c>
      <c r="S371" s="229">
        <v>0</v>
      </c>
      <c r="T371" s="230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1" t="s">
        <v>196</v>
      </c>
      <c r="AT371" s="231" t="s">
        <v>192</v>
      </c>
      <c r="AU371" s="231" t="s">
        <v>86</v>
      </c>
      <c r="AY371" s="18" t="s">
        <v>190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18" t="s">
        <v>84</v>
      </c>
      <c r="BK371" s="233">
        <f>ROUND(I371*H371,15)</f>
        <v>0</v>
      </c>
      <c r="BL371" s="18" t="s">
        <v>196</v>
      </c>
      <c r="BM371" s="231" t="s">
        <v>729</v>
      </c>
    </row>
    <row r="372" spans="1:65" s="2" customFormat="1" ht="14.4" customHeight="1">
      <c r="A372" s="39"/>
      <c r="B372" s="40"/>
      <c r="C372" s="220" t="s">
        <v>730</v>
      </c>
      <c r="D372" s="220" t="s">
        <v>192</v>
      </c>
      <c r="E372" s="221" t="s">
        <v>731</v>
      </c>
      <c r="F372" s="222" t="s">
        <v>732</v>
      </c>
      <c r="G372" s="223" t="s">
        <v>555</v>
      </c>
      <c r="H372" s="224">
        <v>1</v>
      </c>
      <c r="I372" s="225"/>
      <c r="J372" s="226">
        <f>ROUND(I372*H372,15)</f>
        <v>0</v>
      </c>
      <c r="K372" s="222" t="s">
        <v>1</v>
      </c>
      <c r="L372" s="45"/>
      <c r="M372" s="227" t="s">
        <v>1</v>
      </c>
      <c r="N372" s="228" t="s">
        <v>42</v>
      </c>
      <c r="O372" s="92"/>
      <c r="P372" s="229">
        <f>O372*H372</f>
        <v>0</v>
      </c>
      <c r="Q372" s="229">
        <v>0</v>
      </c>
      <c r="R372" s="229">
        <f>Q372*H372</f>
        <v>0</v>
      </c>
      <c r="S372" s="229">
        <v>0</v>
      </c>
      <c r="T372" s="230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1" t="s">
        <v>196</v>
      </c>
      <c r="AT372" s="231" t="s">
        <v>192</v>
      </c>
      <c r="AU372" s="231" t="s">
        <v>86</v>
      </c>
      <c r="AY372" s="18" t="s">
        <v>190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8" t="s">
        <v>84</v>
      </c>
      <c r="BK372" s="233">
        <f>ROUND(I372*H372,15)</f>
        <v>0</v>
      </c>
      <c r="BL372" s="18" t="s">
        <v>196</v>
      </c>
      <c r="BM372" s="231" t="s">
        <v>733</v>
      </c>
    </row>
    <row r="373" spans="1:65" s="2" customFormat="1" ht="37.8" customHeight="1">
      <c r="A373" s="39"/>
      <c r="B373" s="40"/>
      <c r="C373" s="220" t="s">
        <v>734</v>
      </c>
      <c r="D373" s="220" t="s">
        <v>192</v>
      </c>
      <c r="E373" s="221" t="s">
        <v>735</v>
      </c>
      <c r="F373" s="222" t="s">
        <v>736</v>
      </c>
      <c r="G373" s="223" t="s">
        <v>555</v>
      </c>
      <c r="H373" s="224">
        <v>1</v>
      </c>
      <c r="I373" s="225"/>
      <c r="J373" s="226">
        <f>ROUND(I373*H373,15)</f>
        <v>0</v>
      </c>
      <c r="K373" s="222" t="s">
        <v>1</v>
      </c>
      <c r="L373" s="45"/>
      <c r="M373" s="227" t="s">
        <v>1</v>
      </c>
      <c r="N373" s="228" t="s">
        <v>42</v>
      </c>
      <c r="O373" s="92"/>
      <c r="P373" s="229">
        <f>O373*H373</f>
        <v>0</v>
      </c>
      <c r="Q373" s="229">
        <v>0</v>
      </c>
      <c r="R373" s="229">
        <f>Q373*H373</f>
        <v>0</v>
      </c>
      <c r="S373" s="229">
        <v>0</v>
      </c>
      <c r="T373" s="230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1" t="s">
        <v>196</v>
      </c>
      <c r="AT373" s="231" t="s">
        <v>192</v>
      </c>
      <c r="AU373" s="231" t="s">
        <v>86</v>
      </c>
      <c r="AY373" s="18" t="s">
        <v>190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18" t="s">
        <v>84</v>
      </c>
      <c r="BK373" s="233">
        <f>ROUND(I373*H373,15)</f>
        <v>0</v>
      </c>
      <c r="BL373" s="18" t="s">
        <v>196</v>
      </c>
      <c r="BM373" s="231" t="s">
        <v>737</v>
      </c>
    </row>
    <row r="374" spans="1:65" s="2" customFormat="1" ht="49.05" customHeight="1">
      <c r="A374" s="39"/>
      <c r="B374" s="40"/>
      <c r="C374" s="220" t="s">
        <v>738</v>
      </c>
      <c r="D374" s="220" t="s">
        <v>192</v>
      </c>
      <c r="E374" s="221" t="s">
        <v>739</v>
      </c>
      <c r="F374" s="222" t="s">
        <v>740</v>
      </c>
      <c r="G374" s="223" t="s">
        <v>555</v>
      </c>
      <c r="H374" s="224">
        <v>2</v>
      </c>
      <c r="I374" s="225"/>
      <c r="J374" s="226">
        <f>ROUND(I374*H374,15)</f>
        <v>0</v>
      </c>
      <c r="K374" s="222" t="s">
        <v>1</v>
      </c>
      <c r="L374" s="45"/>
      <c r="M374" s="227" t="s">
        <v>1</v>
      </c>
      <c r="N374" s="228" t="s">
        <v>42</v>
      </c>
      <c r="O374" s="92"/>
      <c r="P374" s="229">
        <f>O374*H374</f>
        <v>0</v>
      </c>
      <c r="Q374" s="229">
        <v>0</v>
      </c>
      <c r="R374" s="229">
        <f>Q374*H374</f>
        <v>0</v>
      </c>
      <c r="S374" s="229">
        <v>0</v>
      </c>
      <c r="T374" s="230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1" t="s">
        <v>196</v>
      </c>
      <c r="AT374" s="231" t="s">
        <v>192</v>
      </c>
      <c r="AU374" s="231" t="s">
        <v>86</v>
      </c>
      <c r="AY374" s="18" t="s">
        <v>190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8" t="s">
        <v>84</v>
      </c>
      <c r="BK374" s="233">
        <f>ROUND(I374*H374,15)</f>
        <v>0</v>
      </c>
      <c r="BL374" s="18" t="s">
        <v>196</v>
      </c>
      <c r="BM374" s="231" t="s">
        <v>741</v>
      </c>
    </row>
    <row r="375" spans="1:65" s="2" customFormat="1" ht="24.15" customHeight="1">
      <c r="A375" s="39"/>
      <c r="B375" s="40"/>
      <c r="C375" s="220" t="s">
        <v>742</v>
      </c>
      <c r="D375" s="220" t="s">
        <v>192</v>
      </c>
      <c r="E375" s="221" t="s">
        <v>743</v>
      </c>
      <c r="F375" s="222" t="s">
        <v>744</v>
      </c>
      <c r="G375" s="223" t="s">
        <v>555</v>
      </c>
      <c r="H375" s="224">
        <v>2</v>
      </c>
      <c r="I375" s="225"/>
      <c r="J375" s="226">
        <f>ROUND(I375*H375,15)</f>
        <v>0</v>
      </c>
      <c r="K375" s="222" t="s">
        <v>1</v>
      </c>
      <c r="L375" s="45"/>
      <c r="M375" s="227" t="s">
        <v>1</v>
      </c>
      <c r="N375" s="228" t="s">
        <v>42</v>
      </c>
      <c r="O375" s="92"/>
      <c r="P375" s="229">
        <f>O375*H375</f>
        <v>0</v>
      </c>
      <c r="Q375" s="229">
        <v>0</v>
      </c>
      <c r="R375" s="229">
        <f>Q375*H375</f>
        <v>0</v>
      </c>
      <c r="S375" s="229">
        <v>0</v>
      </c>
      <c r="T375" s="230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1" t="s">
        <v>196</v>
      </c>
      <c r="AT375" s="231" t="s">
        <v>192</v>
      </c>
      <c r="AU375" s="231" t="s">
        <v>86</v>
      </c>
      <c r="AY375" s="18" t="s">
        <v>190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8" t="s">
        <v>84</v>
      </c>
      <c r="BK375" s="233">
        <f>ROUND(I375*H375,15)</f>
        <v>0</v>
      </c>
      <c r="BL375" s="18" t="s">
        <v>196</v>
      </c>
      <c r="BM375" s="231" t="s">
        <v>745</v>
      </c>
    </row>
    <row r="376" spans="1:65" s="2" customFormat="1" ht="24.15" customHeight="1">
      <c r="A376" s="39"/>
      <c r="B376" s="40"/>
      <c r="C376" s="220" t="s">
        <v>746</v>
      </c>
      <c r="D376" s="220" t="s">
        <v>192</v>
      </c>
      <c r="E376" s="221" t="s">
        <v>747</v>
      </c>
      <c r="F376" s="222" t="s">
        <v>748</v>
      </c>
      <c r="G376" s="223" t="s">
        <v>555</v>
      </c>
      <c r="H376" s="224">
        <v>6</v>
      </c>
      <c r="I376" s="225"/>
      <c r="J376" s="226">
        <f>ROUND(I376*H376,15)</f>
        <v>0</v>
      </c>
      <c r="K376" s="222" t="s">
        <v>1</v>
      </c>
      <c r="L376" s="45"/>
      <c r="M376" s="227" t="s">
        <v>1</v>
      </c>
      <c r="N376" s="228" t="s">
        <v>42</v>
      </c>
      <c r="O376" s="92"/>
      <c r="P376" s="229">
        <f>O376*H376</f>
        <v>0</v>
      </c>
      <c r="Q376" s="229">
        <v>0</v>
      </c>
      <c r="R376" s="229">
        <f>Q376*H376</f>
        <v>0</v>
      </c>
      <c r="S376" s="229">
        <v>0</v>
      </c>
      <c r="T376" s="230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1" t="s">
        <v>196</v>
      </c>
      <c r="AT376" s="231" t="s">
        <v>192</v>
      </c>
      <c r="AU376" s="231" t="s">
        <v>86</v>
      </c>
      <c r="AY376" s="18" t="s">
        <v>190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8" t="s">
        <v>84</v>
      </c>
      <c r="BK376" s="233">
        <f>ROUND(I376*H376,15)</f>
        <v>0</v>
      </c>
      <c r="BL376" s="18" t="s">
        <v>196</v>
      </c>
      <c r="BM376" s="231" t="s">
        <v>749</v>
      </c>
    </row>
    <row r="377" spans="1:65" s="2" customFormat="1" ht="49.05" customHeight="1">
      <c r="A377" s="39"/>
      <c r="B377" s="40"/>
      <c r="C377" s="220" t="s">
        <v>750</v>
      </c>
      <c r="D377" s="220" t="s">
        <v>192</v>
      </c>
      <c r="E377" s="221" t="s">
        <v>751</v>
      </c>
      <c r="F377" s="222" t="s">
        <v>752</v>
      </c>
      <c r="G377" s="223" t="s">
        <v>555</v>
      </c>
      <c r="H377" s="224">
        <v>1</v>
      </c>
      <c r="I377" s="225"/>
      <c r="J377" s="226">
        <f>ROUND(I377*H377,15)</f>
        <v>0</v>
      </c>
      <c r="K377" s="222" t="s">
        <v>1</v>
      </c>
      <c r="L377" s="45"/>
      <c r="M377" s="227" t="s">
        <v>1</v>
      </c>
      <c r="N377" s="228" t="s">
        <v>42</v>
      </c>
      <c r="O377" s="92"/>
      <c r="P377" s="229">
        <f>O377*H377</f>
        <v>0</v>
      </c>
      <c r="Q377" s="229">
        <v>0</v>
      </c>
      <c r="R377" s="229">
        <f>Q377*H377</f>
        <v>0</v>
      </c>
      <c r="S377" s="229">
        <v>0</v>
      </c>
      <c r="T377" s="230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1" t="s">
        <v>196</v>
      </c>
      <c r="AT377" s="231" t="s">
        <v>192</v>
      </c>
      <c r="AU377" s="231" t="s">
        <v>86</v>
      </c>
      <c r="AY377" s="18" t="s">
        <v>190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8" t="s">
        <v>84</v>
      </c>
      <c r="BK377" s="233">
        <f>ROUND(I377*H377,15)</f>
        <v>0</v>
      </c>
      <c r="BL377" s="18" t="s">
        <v>196</v>
      </c>
      <c r="BM377" s="231" t="s">
        <v>753</v>
      </c>
    </row>
    <row r="378" spans="1:65" s="2" customFormat="1" ht="24.15" customHeight="1">
      <c r="A378" s="39"/>
      <c r="B378" s="40"/>
      <c r="C378" s="220" t="s">
        <v>754</v>
      </c>
      <c r="D378" s="220" t="s">
        <v>192</v>
      </c>
      <c r="E378" s="221" t="s">
        <v>755</v>
      </c>
      <c r="F378" s="222" t="s">
        <v>756</v>
      </c>
      <c r="G378" s="223" t="s">
        <v>645</v>
      </c>
      <c r="H378" s="224">
        <v>1</v>
      </c>
      <c r="I378" s="225"/>
      <c r="J378" s="226">
        <f>ROUND(I378*H378,15)</f>
        <v>0</v>
      </c>
      <c r="K378" s="222" t="s">
        <v>1</v>
      </c>
      <c r="L378" s="45"/>
      <c r="M378" s="227" t="s">
        <v>1</v>
      </c>
      <c r="N378" s="228" t="s">
        <v>42</v>
      </c>
      <c r="O378" s="92"/>
      <c r="P378" s="229">
        <f>O378*H378</f>
        <v>0</v>
      </c>
      <c r="Q378" s="229">
        <v>0</v>
      </c>
      <c r="R378" s="229">
        <f>Q378*H378</f>
        <v>0</v>
      </c>
      <c r="S378" s="229">
        <v>0</v>
      </c>
      <c r="T378" s="230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1" t="s">
        <v>196</v>
      </c>
      <c r="AT378" s="231" t="s">
        <v>192</v>
      </c>
      <c r="AU378" s="231" t="s">
        <v>86</v>
      </c>
      <c r="AY378" s="18" t="s">
        <v>190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18" t="s">
        <v>84</v>
      </c>
      <c r="BK378" s="233">
        <f>ROUND(I378*H378,15)</f>
        <v>0</v>
      </c>
      <c r="BL378" s="18" t="s">
        <v>196</v>
      </c>
      <c r="BM378" s="231" t="s">
        <v>757</v>
      </c>
    </row>
    <row r="379" spans="1:65" s="2" customFormat="1" ht="24.15" customHeight="1">
      <c r="A379" s="39"/>
      <c r="B379" s="40"/>
      <c r="C379" s="220" t="s">
        <v>758</v>
      </c>
      <c r="D379" s="220" t="s">
        <v>192</v>
      </c>
      <c r="E379" s="221" t="s">
        <v>759</v>
      </c>
      <c r="F379" s="222" t="s">
        <v>760</v>
      </c>
      <c r="G379" s="223" t="s">
        <v>555</v>
      </c>
      <c r="H379" s="224">
        <v>1</v>
      </c>
      <c r="I379" s="225"/>
      <c r="J379" s="226">
        <f>ROUND(I379*H379,15)</f>
        <v>0</v>
      </c>
      <c r="K379" s="222" t="s">
        <v>1</v>
      </c>
      <c r="L379" s="45"/>
      <c r="M379" s="227" t="s">
        <v>1</v>
      </c>
      <c r="N379" s="228" t="s">
        <v>42</v>
      </c>
      <c r="O379" s="92"/>
      <c r="P379" s="229">
        <f>O379*H379</f>
        <v>0</v>
      </c>
      <c r="Q379" s="229">
        <v>0</v>
      </c>
      <c r="R379" s="229">
        <f>Q379*H379</f>
        <v>0</v>
      </c>
      <c r="S379" s="229">
        <v>0</v>
      </c>
      <c r="T379" s="230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1" t="s">
        <v>196</v>
      </c>
      <c r="AT379" s="231" t="s">
        <v>192</v>
      </c>
      <c r="AU379" s="231" t="s">
        <v>86</v>
      </c>
      <c r="AY379" s="18" t="s">
        <v>190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18" t="s">
        <v>84</v>
      </c>
      <c r="BK379" s="233">
        <f>ROUND(I379*H379,15)</f>
        <v>0</v>
      </c>
      <c r="BL379" s="18" t="s">
        <v>196</v>
      </c>
      <c r="BM379" s="231" t="s">
        <v>761</v>
      </c>
    </row>
    <row r="380" spans="1:65" s="2" customFormat="1" ht="24.15" customHeight="1">
      <c r="A380" s="39"/>
      <c r="B380" s="40"/>
      <c r="C380" s="220" t="s">
        <v>762</v>
      </c>
      <c r="D380" s="220" t="s">
        <v>192</v>
      </c>
      <c r="E380" s="221" t="s">
        <v>763</v>
      </c>
      <c r="F380" s="222" t="s">
        <v>764</v>
      </c>
      <c r="G380" s="223" t="s">
        <v>555</v>
      </c>
      <c r="H380" s="224">
        <v>1</v>
      </c>
      <c r="I380" s="225"/>
      <c r="J380" s="226">
        <f>ROUND(I380*H380,15)</f>
        <v>0</v>
      </c>
      <c r="K380" s="222" t="s">
        <v>1</v>
      </c>
      <c r="L380" s="45"/>
      <c r="M380" s="227" t="s">
        <v>1</v>
      </c>
      <c r="N380" s="228" t="s">
        <v>42</v>
      </c>
      <c r="O380" s="92"/>
      <c r="P380" s="229">
        <f>O380*H380</f>
        <v>0</v>
      </c>
      <c r="Q380" s="229">
        <v>0</v>
      </c>
      <c r="R380" s="229">
        <f>Q380*H380</f>
        <v>0</v>
      </c>
      <c r="S380" s="229">
        <v>0</v>
      </c>
      <c r="T380" s="230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1" t="s">
        <v>196</v>
      </c>
      <c r="AT380" s="231" t="s">
        <v>192</v>
      </c>
      <c r="AU380" s="231" t="s">
        <v>86</v>
      </c>
      <c r="AY380" s="18" t="s">
        <v>190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8" t="s">
        <v>84</v>
      </c>
      <c r="BK380" s="233">
        <f>ROUND(I380*H380,15)</f>
        <v>0</v>
      </c>
      <c r="BL380" s="18" t="s">
        <v>196</v>
      </c>
      <c r="BM380" s="231" t="s">
        <v>765</v>
      </c>
    </row>
    <row r="381" spans="1:65" s="2" customFormat="1" ht="24.15" customHeight="1">
      <c r="A381" s="39"/>
      <c r="B381" s="40"/>
      <c r="C381" s="220" t="s">
        <v>766</v>
      </c>
      <c r="D381" s="220" t="s">
        <v>192</v>
      </c>
      <c r="E381" s="221" t="s">
        <v>767</v>
      </c>
      <c r="F381" s="222" t="s">
        <v>768</v>
      </c>
      <c r="G381" s="223" t="s">
        <v>555</v>
      </c>
      <c r="H381" s="224">
        <v>1</v>
      </c>
      <c r="I381" s="225"/>
      <c r="J381" s="226">
        <f>ROUND(I381*H381,15)</f>
        <v>0</v>
      </c>
      <c r="K381" s="222" t="s">
        <v>1</v>
      </c>
      <c r="L381" s="45"/>
      <c r="M381" s="227" t="s">
        <v>1</v>
      </c>
      <c r="N381" s="228" t="s">
        <v>42</v>
      </c>
      <c r="O381" s="92"/>
      <c r="P381" s="229">
        <f>O381*H381</f>
        <v>0</v>
      </c>
      <c r="Q381" s="229">
        <v>0</v>
      </c>
      <c r="R381" s="229">
        <f>Q381*H381</f>
        <v>0</v>
      </c>
      <c r="S381" s="229">
        <v>0</v>
      </c>
      <c r="T381" s="230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1" t="s">
        <v>196</v>
      </c>
      <c r="AT381" s="231" t="s">
        <v>192</v>
      </c>
      <c r="AU381" s="231" t="s">
        <v>86</v>
      </c>
      <c r="AY381" s="18" t="s">
        <v>190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18" t="s">
        <v>84</v>
      </c>
      <c r="BK381" s="233">
        <f>ROUND(I381*H381,15)</f>
        <v>0</v>
      </c>
      <c r="BL381" s="18" t="s">
        <v>196</v>
      </c>
      <c r="BM381" s="231" t="s">
        <v>769</v>
      </c>
    </row>
    <row r="382" spans="1:65" s="2" customFormat="1" ht="24.15" customHeight="1">
      <c r="A382" s="39"/>
      <c r="B382" s="40"/>
      <c r="C382" s="220" t="s">
        <v>770</v>
      </c>
      <c r="D382" s="220" t="s">
        <v>192</v>
      </c>
      <c r="E382" s="221" t="s">
        <v>771</v>
      </c>
      <c r="F382" s="222" t="s">
        <v>772</v>
      </c>
      <c r="G382" s="223" t="s">
        <v>555</v>
      </c>
      <c r="H382" s="224">
        <v>1</v>
      </c>
      <c r="I382" s="225"/>
      <c r="J382" s="226">
        <f>ROUND(I382*H382,15)</f>
        <v>0</v>
      </c>
      <c r="K382" s="222" t="s">
        <v>1</v>
      </c>
      <c r="L382" s="45"/>
      <c r="M382" s="227" t="s">
        <v>1</v>
      </c>
      <c r="N382" s="228" t="s">
        <v>42</v>
      </c>
      <c r="O382" s="92"/>
      <c r="P382" s="229">
        <f>O382*H382</f>
        <v>0</v>
      </c>
      <c r="Q382" s="229">
        <v>0</v>
      </c>
      <c r="R382" s="229">
        <f>Q382*H382</f>
        <v>0</v>
      </c>
      <c r="S382" s="229">
        <v>0</v>
      </c>
      <c r="T382" s="230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1" t="s">
        <v>196</v>
      </c>
      <c r="AT382" s="231" t="s">
        <v>192</v>
      </c>
      <c r="AU382" s="231" t="s">
        <v>86</v>
      </c>
      <c r="AY382" s="18" t="s">
        <v>190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18" t="s">
        <v>84</v>
      </c>
      <c r="BK382" s="233">
        <f>ROUND(I382*H382,15)</f>
        <v>0</v>
      </c>
      <c r="BL382" s="18" t="s">
        <v>196</v>
      </c>
      <c r="BM382" s="231" t="s">
        <v>773</v>
      </c>
    </row>
    <row r="383" spans="1:65" s="2" customFormat="1" ht="37.8" customHeight="1">
      <c r="A383" s="39"/>
      <c r="B383" s="40"/>
      <c r="C383" s="220" t="s">
        <v>774</v>
      </c>
      <c r="D383" s="220" t="s">
        <v>192</v>
      </c>
      <c r="E383" s="221" t="s">
        <v>775</v>
      </c>
      <c r="F383" s="222" t="s">
        <v>776</v>
      </c>
      <c r="G383" s="223" t="s">
        <v>555</v>
      </c>
      <c r="H383" s="224">
        <v>1</v>
      </c>
      <c r="I383" s="225"/>
      <c r="J383" s="226">
        <f>ROUND(I383*H383,15)</f>
        <v>0</v>
      </c>
      <c r="K383" s="222" t="s">
        <v>1</v>
      </c>
      <c r="L383" s="45"/>
      <c r="M383" s="227" t="s">
        <v>1</v>
      </c>
      <c r="N383" s="228" t="s">
        <v>42</v>
      </c>
      <c r="O383" s="92"/>
      <c r="P383" s="229">
        <f>O383*H383</f>
        <v>0</v>
      </c>
      <c r="Q383" s="229">
        <v>0</v>
      </c>
      <c r="R383" s="229">
        <f>Q383*H383</f>
        <v>0</v>
      </c>
      <c r="S383" s="229">
        <v>0</v>
      </c>
      <c r="T383" s="230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1" t="s">
        <v>196</v>
      </c>
      <c r="AT383" s="231" t="s">
        <v>192</v>
      </c>
      <c r="AU383" s="231" t="s">
        <v>86</v>
      </c>
      <c r="AY383" s="18" t="s">
        <v>190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8" t="s">
        <v>84</v>
      </c>
      <c r="BK383" s="233">
        <f>ROUND(I383*H383,15)</f>
        <v>0</v>
      </c>
      <c r="BL383" s="18" t="s">
        <v>196</v>
      </c>
      <c r="BM383" s="231" t="s">
        <v>777</v>
      </c>
    </row>
    <row r="384" spans="1:65" s="2" customFormat="1" ht="37.8" customHeight="1">
      <c r="A384" s="39"/>
      <c r="B384" s="40"/>
      <c r="C384" s="220" t="s">
        <v>778</v>
      </c>
      <c r="D384" s="220" t="s">
        <v>192</v>
      </c>
      <c r="E384" s="221" t="s">
        <v>779</v>
      </c>
      <c r="F384" s="222" t="s">
        <v>780</v>
      </c>
      <c r="G384" s="223" t="s">
        <v>645</v>
      </c>
      <c r="H384" s="224">
        <v>1</v>
      </c>
      <c r="I384" s="225"/>
      <c r="J384" s="226">
        <f>ROUND(I384*H384,15)</f>
        <v>0</v>
      </c>
      <c r="K384" s="222" t="s">
        <v>1</v>
      </c>
      <c r="L384" s="45"/>
      <c r="M384" s="227" t="s">
        <v>1</v>
      </c>
      <c r="N384" s="228" t="s">
        <v>42</v>
      </c>
      <c r="O384" s="92"/>
      <c r="P384" s="229">
        <f>O384*H384</f>
        <v>0</v>
      </c>
      <c r="Q384" s="229">
        <v>0</v>
      </c>
      <c r="R384" s="229">
        <f>Q384*H384</f>
        <v>0</v>
      </c>
      <c r="S384" s="229">
        <v>0</v>
      </c>
      <c r="T384" s="230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1" t="s">
        <v>196</v>
      </c>
      <c r="AT384" s="231" t="s">
        <v>192</v>
      </c>
      <c r="AU384" s="231" t="s">
        <v>86</v>
      </c>
      <c r="AY384" s="18" t="s">
        <v>190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18" t="s">
        <v>84</v>
      </c>
      <c r="BK384" s="233">
        <f>ROUND(I384*H384,15)</f>
        <v>0</v>
      </c>
      <c r="BL384" s="18" t="s">
        <v>196</v>
      </c>
      <c r="BM384" s="231" t="s">
        <v>781</v>
      </c>
    </row>
    <row r="385" spans="1:65" s="2" customFormat="1" ht="37.8" customHeight="1">
      <c r="A385" s="39"/>
      <c r="B385" s="40"/>
      <c r="C385" s="220" t="s">
        <v>782</v>
      </c>
      <c r="D385" s="220" t="s">
        <v>192</v>
      </c>
      <c r="E385" s="221" t="s">
        <v>783</v>
      </c>
      <c r="F385" s="222" t="s">
        <v>784</v>
      </c>
      <c r="G385" s="223" t="s">
        <v>555</v>
      </c>
      <c r="H385" s="224">
        <v>1</v>
      </c>
      <c r="I385" s="225"/>
      <c r="J385" s="226">
        <f>ROUND(I385*H385,15)</f>
        <v>0</v>
      </c>
      <c r="K385" s="222" t="s">
        <v>1</v>
      </c>
      <c r="L385" s="45"/>
      <c r="M385" s="227" t="s">
        <v>1</v>
      </c>
      <c r="N385" s="228" t="s">
        <v>42</v>
      </c>
      <c r="O385" s="92"/>
      <c r="P385" s="229">
        <f>O385*H385</f>
        <v>0</v>
      </c>
      <c r="Q385" s="229">
        <v>0</v>
      </c>
      <c r="R385" s="229">
        <f>Q385*H385</f>
        <v>0</v>
      </c>
      <c r="S385" s="229">
        <v>0</v>
      </c>
      <c r="T385" s="230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1" t="s">
        <v>196</v>
      </c>
      <c r="AT385" s="231" t="s">
        <v>192</v>
      </c>
      <c r="AU385" s="231" t="s">
        <v>86</v>
      </c>
      <c r="AY385" s="18" t="s">
        <v>190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8" t="s">
        <v>84</v>
      </c>
      <c r="BK385" s="233">
        <f>ROUND(I385*H385,15)</f>
        <v>0</v>
      </c>
      <c r="BL385" s="18" t="s">
        <v>196</v>
      </c>
      <c r="BM385" s="231" t="s">
        <v>785</v>
      </c>
    </row>
    <row r="386" spans="1:65" s="2" customFormat="1" ht="24.15" customHeight="1">
      <c r="A386" s="39"/>
      <c r="B386" s="40"/>
      <c r="C386" s="220" t="s">
        <v>786</v>
      </c>
      <c r="D386" s="220" t="s">
        <v>192</v>
      </c>
      <c r="E386" s="221" t="s">
        <v>787</v>
      </c>
      <c r="F386" s="222" t="s">
        <v>788</v>
      </c>
      <c r="G386" s="223" t="s">
        <v>555</v>
      </c>
      <c r="H386" s="224">
        <v>1</v>
      </c>
      <c r="I386" s="225"/>
      <c r="J386" s="226">
        <f>ROUND(I386*H386,15)</f>
        <v>0</v>
      </c>
      <c r="K386" s="222" t="s">
        <v>1</v>
      </c>
      <c r="L386" s="45"/>
      <c r="M386" s="227" t="s">
        <v>1</v>
      </c>
      <c r="N386" s="228" t="s">
        <v>42</v>
      </c>
      <c r="O386" s="92"/>
      <c r="P386" s="229">
        <f>O386*H386</f>
        <v>0</v>
      </c>
      <c r="Q386" s="229">
        <v>0</v>
      </c>
      <c r="R386" s="229">
        <f>Q386*H386</f>
        <v>0</v>
      </c>
      <c r="S386" s="229">
        <v>0</v>
      </c>
      <c r="T386" s="230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1" t="s">
        <v>196</v>
      </c>
      <c r="AT386" s="231" t="s">
        <v>192</v>
      </c>
      <c r="AU386" s="231" t="s">
        <v>86</v>
      </c>
      <c r="AY386" s="18" t="s">
        <v>190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8" t="s">
        <v>84</v>
      </c>
      <c r="BK386" s="233">
        <f>ROUND(I386*H386,15)</f>
        <v>0</v>
      </c>
      <c r="BL386" s="18" t="s">
        <v>196</v>
      </c>
      <c r="BM386" s="231" t="s">
        <v>789</v>
      </c>
    </row>
    <row r="387" spans="1:65" s="2" customFormat="1" ht="37.8" customHeight="1">
      <c r="A387" s="39"/>
      <c r="B387" s="40"/>
      <c r="C387" s="220" t="s">
        <v>790</v>
      </c>
      <c r="D387" s="220" t="s">
        <v>192</v>
      </c>
      <c r="E387" s="221" t="s">
        <v>791</v>
      </c>
      <c r="F387" s="222" t="s">
        <v>792</v>
      </c>
      <c r="G387" s="223" t="s">
        <v>555</v>
      </c>
      <c r="H387" s="224">
        <v>1</v>
      </c>
      <c r="I387" s="225"/>
      <c r="J387" s="226">
        <f>ROUND(I387*H387,15)</f>
        <v>0</v>
      </c>
      <c r="K387" s="222" t="s">
        <v>1</v>
      </c>
      <c r="L387" s="45"/>
      <c r="M387" s="227" t="s">
        <v>1</v>
      </c>
      <c r="N387" s="228" t="s">
        <v>42</v>
      </c>
      <c r="O387" s="92"/>
      <c r="P387" s="229">
        <f>O387*H387</f>
        <v>0</v>
      </c>
      <c r="Q387" s="229">
        <v>0</v>
      </c>
      <c r="R387" s="229">
        <f>Q387*H387</f>
        <v>0</v>
      </c>
      <c r="S387" s="229">
        <v>0</v>
      </c>
      <c r="T387" s="230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1" t="s">
        <v>196</v>
      </c>
      <c r="AT387" s="231" t="s">
        <v>192</v>
      </c>
      <c r="AU387" s="231" t="s">
        <v>86</v>
      </c>
      <c r="AY387" s="18" t="s">
        <v>190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8" t="s">
        <v>84</v>
      </c>
      <c r="BK387" s="233">
        <f>ROUND(I387*H387,15)</f>
        <v>0</v>
      </c>
      <c r="BL387" s="18" t="s">
        <v>196</v>
      </c>
      <c r="BM387" s="231" t="s">
        <v>793</v>
      </c>
    </row>
    <row r="388" spans="1:65" s="2" customFormat="1" ht="24.15" customHeight="1">
      <c r="A388" s="39"/>
      <c r="B388" s="40"/>
      <c r="C388" s="220" t="s">
        <v>794</v>
      </c>
      <c r="D388" s="220" t="s">
        <v>192</v>
      </c>
      <c r="E388" s="221" t="s">
        <v>795</v>
      </c>
      <c r="F388" s="222" t="s">
        <v>796</v>
      </c>
      <c r="G388" s="223" t="s">
        <v>645</v>
      </c>
      <c r="H388" s="224">
        <v>1</v>
      </c>
      <c r="I388" s="225"/>
      <c r="J388" s="226">
        <f>ROUND(I388*H388,15)</f>
        <v>0</v>
      </c>
      <c r="K388" s="222" t="s">
        <v>1</v>
      </c>
      <c r="L388" s="45"/>
      <c r="M388" s="227" t="s">
        <v>1</v>
      </c>
      <c r="N388" s="228" t="s">
        <v>42</v>
      </c>
      <c r="O388" s="92"/>
      <c r="P388" s="229">
        <f>O388*H388</f>
        <v>0</v>
      </c>
      <c r="Q388" s="229">
        <v>0</v>
      </c>
      <c r="R388" s="229">
        <f>Q388*H388</f>
        <v>0</v>
      </c>
      <c r="S388" s="229">
        <v>0</v>
      </c>
      <c r="T388" s="230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1" t="s">
        <v>196</v>
      </c>
      <c r="AT388" s="231" t="s">
        <v>192</v>
      </c>
      <c r="AU388" s="231" t="s">
        <v>86</v>
      </c>
      <c r="AY388" s="18" t="s">
        <v>190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18" t="s">
        <v>84</v>
      </c>
      <c r="BK388" s="233">
        <f>ROUND(I388*H388,15)</f>
        <v>0</v>
      </c>
      <c r="BL388" s="18" t="s">
        <v>196</v>
      </c>
      <c r="BM388" s="231" t="s">
        <v>797</v>
      </c>
    </row>
    <row r="389" spans="1:65" s="2" customFormat="1" ht="24.15" customHeight="1">
      <c r="A389" s="39"/>
      <c r="B389" s="40"/>
      <c r="C389" s="220" t="s">
        <v>798</v>
      </c>
      <c r="D389" s="220" t="s">
        <v>192</v>
      </c>
      <c r="E389" s="221" t="s">
        <v>799</v>
      </c>
      <c r="F389" s="222" t="s">
        <v>800</v>
      </c>
      <c r="G389" s="223" t="s">
        <v>801</v>
      </c>
      <c r="H389" s="224">
        <v>1</v>
      </c>
      <c r="I389" s="225"/>
      <c r="J389" s="226">
        <f>ROUND(I389*H389,15)</f>
        <v>0</v>
      </c>
      <c r="K389" s="222" t="s">
        <v>1</v>
      </c>
      <c r="L389" s="45"/>
      <c r="M389" s="227" t="s">
        <v>1</v>
      </c>
      <c r="N389" s="228" t="s">
        <v>42</v>
      </c>
      <c r="O389" s="92"/>
      <c r="P389" s="229">
        <f>O389*H389</f>
        <v>0</v>
      </c>
      <c r="Q389" s="229">
        <v>0</v>
      </c>
      <c r="R389" s="229">
        <f>Q389*H389</f>
        <v>0</v>
      </c>
      <c r="S389" s="229">
        <v>0</v>
      </c>
      <c r="T389" s="230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1" t="s">
        <v>196</v>
      </c>
      <c r="AT389" s="231" t="s">
        <v>192</v>
      </c>
      <c r="AU389" s="231" t="s">
        <v>86</v>
      </c>
      <c r="AY389" s="18" t="s">
        <v>190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8" t="s">
        <v>84</v>
      </c>
      <c r="BK389" s="233">
        <f>ROUND(I389*H389,15)</f>
        <v>0</v>
      </c>
      <c r="BL389" s="18" t="s">
        <v>196</v>
      </c>
      <c r="BM389" s="231" t="s">
        <v>802</v>
      </c>
    </row>
    <row r="390" spans="1:65" s="2" customFormat="1" ht="24.15" customHeight="1">
      <c r="A390" s="39"/>
      <c r="B390" s="40"/>
      <c r="C390" s="220" t="s">
        <v>803</v>
      </c>
      <c r="D390" s="220" t="s">
        <v>192</v>
      </c>
      <c r="E390" s="221" t="s">
        <v>804</v>
      </c>
      <c r="F390" s="222" t="s">
        <v>805</v>
      </c>
      <c r="G390" s="223" t="s">
        <v>645</v>
      </c>
      <c r="H390" s="224">
        <v>1</v>
      </c>
      <c r="I390" s="225"/>
      <c r="J390" s="226">
        <f>ROUND(I390*H390,15)</f>
        <v>0</v>
      </c>
      <c r="K390" s="222" t="s">
        <v>1</v>
      </c>
      <c r="L390" s="45"/>
      <c r="M390" s="227" t="s">
        <v>1</v>
      </c>
      <c r="N390" s="228" t="s">
        <v>42</v>
      </c>
      <c r="O390" s="92"/>
      <c r="P390" s="229">
        <f>O390*H390</f>
        <v>0</v>
      </c>
      <c r="Q390" s="229">
        <v>0</v>
      </c>
      <c r="R390" s="229">
        <f>Q390*H390</f>
        <v>0</v>
      </c>
      <c r="S390" s="229">
        <v>0</v>
      </c>
      <c r="T390" s="230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1" t="s">
        <v>196</v>
      </c>
      <c r="AT390" s="231" t="s">
        <v>192</v>
      </c>
      <c r="AU390" s="231" t="s">
        <v>86</v>
      </c>
      <c r="AY390" s="18" t="s">
        <v>190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18" t="s">
        <v>84</v>
      </c>
      <c r="BK390" s="233">
        <f>ROUND(I390*H390,15)</f>
        <v>0</v>
      </c>
      <c r="BL390" s="18" t="s">
        <v>196</v>
      </c>
      <c r="BM390" s="231" t="s">
        <v>806</v>
      </c>
    </row>
    <row r="391" spans="1:65" s="2" customFormat="1" ht="24.15" customHeight="1">
      <c r="A391" s="39"/>
      <c r="B391" s="40"/>
      <c r="C391" s="220" t="s">
        <v>807</v>
      </c>
      <c r="D391" s="220" t="s">
        <v>192</v>
      </c>
      <c r="E391" s="221" t="s">
        <v>808</v>
      </c>
      <c r="F391" s="222" t="s">
        <v>809</v>
      </c>
      <c r="G391" s="223" t="s">
        <v>645</v>
      </c>
      <c r="H391" s="224">
        <v>1</v>
      </c>
      <c r="I391" s="225"/>
      <c r="J391" s="226">
        <f>ROUND(I391*H391,15)</f>
        <v>0</v>
      </c>
      <c r="K391" s="222" t="s">
        <v>1</v>
      </c>
      <c r="L391" s="45"/>
      <c r="M391" s="227" t="s">
        <v>1</v>
      </c>
      <c r="N391" s="228" t="s">
        <v>42</v>
      </c>
      <c r="O391" s="92"/>
      <c r="P391" s="229">
        <f>O391*H391</f>
        <v>0</v>
      </c>
      <c r="Q391" s="229">
        <v>0</v>
      </c>
      <c r="R391" s="229">
        <f>Q391*H391</f>
        <v>0</v>
      </c>
      <c r="S391" s="229">
        <v>0</v>
      </c>
      <c r="T391" s="230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1" t="s">
        <v>196</v>
      </c>
      <c r="AT391" s="231" t="s">
        <v>192</v>
      </c>
      <c r="AU391" s="231" t="s">
        <v>86</v>
      </c>
      <c r="AY391" s="18" t="s">
        <v>190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18" t="s">
        <v>84</v>
      </c>
      <c r="BK391" s="233">
        <f>ROUND(I391*H391,15)</f>
        <v>0</v>
      </c>
      <c r="BL391" s="18" t="s">
        <v>196</v>
      </c>
      <c r="BM391" s="231" t="s">
        <v>810</v>
      </c>
    </row>
    <row r="392" spans="1:65" s="2" customFormat="1" ht="37.8" customHeight="1">
      <c r="A392" s="39"/>
      <c r="B392" s="40"/>
      <c r="C392" s="220" t="s">
        <v>811</v>
      </c>
      <c r="D392" s="220" t="s">
        <v>192</v>
      </c>
      <c r="E392" s="221" t="s">
        <v>812</v>
      </c>
      <c r="F392" s="222" t="s">
        <v>813</v>
      </c>
      <c r="G392" s="223" t="s">
        <v>555</v>
      </c>
      <c r="H392" s="224">
        <v>5</v>
      </c>
      <c r="I392" s="225"/>
      <c r="J392" s="226">
        <f>ROUND(I392*H392,15)</f>
        <v>0</v>
      </c>
      <c r="K392" s="222" t="s">
        <v>1</v>
      </c>
      <c r="L392" s="45"/>
      <c r="M392" s="227" t="s">
        <v>1</v>
      </c>
      <c r="N392" s="228" t="s">
        <v>42</v>
      </c>
      <c r="O392" s="92"/>
      <c r="P392" s="229">
        <f>O392*H392</f>
        <v>0</v>
      </c>
      <c r="Q392" s="229">
        <v>0</v>
      </c>
      <c r="R392" s="229">
        <f>Q392*H392</f>
        <v>0</v>
      </c>
      <c r="S392" s="229">
        <v>0</v>
      </c>
      <c r="T392" s="230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1" t="s">
        <v>196</v>
      </c>
      <c r="AT392" s="231" t="s">
        <v>192</v>
      </c>
      <c r="AU392" s="231" t="s">
        <v>86</v>
      </c>
      <c r="AY392" s="18" t="s">
        <v>190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18" t="s">
        <v>84</v>
      </c>
      <c r="BK392" s="233">
        <f>ROUND(I392*H392,15)</f>
        <v>0</v>
      </c>
      <c r="BL392" s="18" t="s">
        <v>196</v>
      </c>
      <c r="BM392" s="231" t="s">
        <v>814</v>
      </c>
    </row>
    <row r="393" spans="1:65" s="2" customFormat="1" ht="24.15" customHeight="1">
      <c r="A393" s="39"/>
      <c r="B393" s="40"/>
      <c r="C393" s="220" t="s">
        <v>815</v>
      </c>
      <c r="D393" s="220" t="s">
        <v>192</v>
      </c>
      <c r="E393" s="221" t="s">
        <v>816</v>
      </c>
      <c r="F393" s="222" t="s">
        <v>817</v>
      </c>
      <c r="G393" s="223" t="s">
        <v>555</v>
      </c>
      <c r="H393" s="224">
        <v>1</v>
      </c>
      <c r="I393" s="225"/>
      <c r="J393" s="226">
        <f>ROUND(I393*H393,15)</f>
        <v>0</v>
      </c>
      <c r="K393" s="222" t="s">
        <v>1</v>
      </c>
      <c r="L393" s="45"/>
      <c r="M393" s="227" t="s">
        <v>1</v>
      </c>
      <c r="N393" s="228" t="s">
        <v>42</v>
      </c>
      <c r="O393" s="92"/>
      <c r="P393" s="229">
        <f>O393*H393</f>
        <v>0</v>
      </c>
      <c r="Q393" s="229">
        <v>0</v>
      </c>
      <c r="R393" s="229">
        <f>Q393*H393</f>
        <v>0</v>
      </c>
      <c r="S393" s="229">
        <v>0</v>
      </c>
      <c r="T393" s="230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1" t="s">
        <v>196</v>
      </c>
      <c r="AT393" s="231" t="s">
        <v>192</v>
      </c>
      <c r="AU393" s="231" t="s">
        <v>86</v>
      </c>
      <c r="AY393" s="18" t="s">
        <v>190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18" t="s">
        <v>84</v>
      </c>
      <c r="BK393" s="233">
        <f>ROUND(I393*H393,15)</f>
        <v>0</v>
      </c>
      <c r="BL393" s="18" t="s">
        <v>196</v>
      </c>
      <c r="BM393" s="231" t="s">
        <v>818</v>
      </c>
    </row>
    <row r="394" spans="1:63" s="12" customFormat="1" ht="22.8" customHeight="1">
      <c r="A394" s="12"/>
      <c r="B394" s="204"/>
      <c r="C394" s="205"/>
      <c r="D394" s="206" t="s">
        <v>76</v>
      </c>
      <c r="E394" s="218" t="s">
        <v>819</v>
      </c>
      <c r="F394" s="218" t="s">
        <v>820</v>
      </c>
      <c r="G394" s="205"/>
      <c r="H394" s="205"/>
      <c r="I394" s="208"/>
      <c r="J394" s="219">
        <f>BK394</f>
        <v>0</v>
      </c>
      <c r="K394" s="205"/>
      <c r="L394" s="210"/>
      <c r="M394" s="211"/>
      <c r="N394" s="212"/>
      <c r="O394" s="212"/>
      <c r="P394" s="213">
        <f>SUM(P395:P408)</f>
        <v>0</v>
      </c>
      <c r="Q394" s="212"/>
      <c r="R394" s="213">
        <f>SUM(R395:R408)</f>
        <v>0</v>
      </c>
      <c r="S394" s="212"/>
      <c r="T394" s="214">
        <f>SUM(T395:T408)</f>
        <v>1.5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15" t="s">
        <v>84</v>
      </c>
      <c r="AT394" s="216" t="s">
        <v>76</v>
      </c>
      <c r="AU394" s="216" t="s">
        <v>84</v>
      </c>
      <c r="AY394" s="215" t="s">
        <v>190</v>
      </c>
      <c r="BK394" s="217">
        <f>SUM(BK395:BK408)</f>
        <v>0</v>
      </c>
    </row>
    <row r="395" spans="1:65" s="2" customFormat="1" ht="24.15" customHeight="1">
      <c r="A395" s="39"/>
      <c r="B395" s="40"/>
      <c r="C395" s="220" t="s">
        <v>821</v>
      </c>
      <c r="D395" s="220" t="s">
        <v>192</v>
      </c>
      <c r="E395" s="221" t="s">
        <v>822</v>
      </c>
      <c r="F395" s="222" t="s">
        <v>823</v>
      </c>
      <c r="G395" s="223" t="s">
        <v>247</v>
      </c>
      <c r="H395" s="224">
        <v>41.712</v>
      </c>
      <c r="I395" s="225"/>
      <c r="J395" s="226">
        <f>ROUND(I395*H395,15)</f>
        <v>0</v>
      </c>
      <c r="K395" s="222" t="s">
        <v>203</v>
      </c>
      <c r="L395" s="45"/>
      <c r="M395" s="227" t="s">
        <v>1</v>
      </c>
      <c r="N395" s="228" t="s">
        <v>42</v>
      </c>
      <c r="O395" s="92"/>
      <c r="P395" s="229">
        <f>O395*H395</f>
        <v>0</v>
      </c>
      <c r="Q395" s="229">
        <v>0</v>
      </c>
      <c r="R395" s="229">
        <f>Q395*H395</f>
        <v>0</v>
      </c>
      <c r="S395" s="229">
        <v>0</v>
      </c>
      <c r="T395" s="230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1" t="s">
        <v>196</v>
      </c>
      <c r="AT395" s="231" t="s">
        <v>192</v>
      </c>
      <c r="AU395" s="231" t="s">
        <v>86</v>
      </c>
      <c r="AY395" s="18" t="s">
        <v>190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18" t="s">
        <v>84</v>
      </c>
      <c r="BK395" s="233">
        <f>ROUND(I395*H395,15)</f>
        <v>0</v>
      </c>
      <c r="BL395" s="18" t="s">
        <v>196</v>
      </c>
      <c r="BM395" s="231" t="s">
        <v>824</v>
      </c>
    </row>
    <row r="396" spans="1:65" s="2" customFormat="1" ht="24.15" customHeight="1">
      <c r="A396" s="39"/>
      <c r="B396" s="40"/>
      <c r="C396" s="220" t="s">
        <v>825</v>
      </c>
      <c r="D396" s="220" t="s">
        <v>192</v>
      </c>
      <c r="E396" s="221" t="s">
        <v>826</v>
      </c>
      <c r="F396" s="222" t="s">
        <v>827</v>
      </c>
      <c r="G396" s="223" t="s">
        <v>247</v>
      </c>
      <c r="H396" s="224">
        <v>625.68</v>
      </c>
      <c r="I396" s="225"/>
      <c r="J396" s="226">
        <f>ROUND(I396*H396,15)</f>
        <v>0</v>
      </c>
      <c r="K396" s="222" t="s">
        <v>203</v>
      </c>
      <c r="L396" s="45"/>
      <c r="M396" s="227" t="s">
        <v>1</v>
      </c>
      <c r="N396" s="228" t="s">
        <v>42</v>
      </c>
      <c r="O396" s="92"/>
      <c r="P396" s="229">
        <f>O396*H396</f>
        <v>0</v>
      </c>
      <c r="Q396" s="229">
        <v>0</v>
      </c>
      <c r="R396" s="229">
        <f>Q396*H396</f>
        <v>0</v>
      </c>
      <c r="S396" s="229">
        <v>0</v>
      </c>
      <c r="T396" s="230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1" t="s">
        <v>196</v>
      </c>
      <c r="AT396" s="231" t="s">
        <v>192</v>
      </c>
      <c r="AU396" s="231" t="s">
        <v>86</v>
      </c>
      <c r="AY396" s="18" t="s">
        <v>190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8" t="s">
        <v>84</v>
      </c>
      <c r="BK396" s="233">
        <f>ROUND(I396*H396,15)</f>
        <v>0</v>
      </c>
      <c r="BL396" s="18" t="s">
        <v>196</v>
      </c>
      <c r="BM396" s="231" t="s">
        <v>828</v>
      </c>
    </row>
    <row r="397" spans="1:51" s="13" customFormat="1" ht="12">
      <c r="A397" s="13"/>
      <c r="B397" s="234"/>
      <c r="C397" s="235"/>
      <c r="D397" s="236" t="s">
        <v>198</v>
      </c>
      <c r="E397" s="237" t="s">
        <v>1</v>
      </c>
      <c r="F397" s="238" t="s">
        <v>829</v>
      </c>
      <c r="G397" s="235"/>
      <c r="H397" s="239">
        <v>625.68</v>
      </c>
      <c r="I397" s="240"/>
      <c r="J397" s="235"/>
      <c r="K397" s="235"/>
      <c r="L397" s="241"/>
      <c r="M397" s="242"/>
      <c r="N397" s="243"/>
      <c r="O397" s="243"/>
      <c r="P397" s="243"/>
      <c r="Q397" s="243"/>
      <c r="R397" s="243"/>
      <c r="S397" s="243"/>
      <c r="T397" s="24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5" t="s">
        <v>198</v>
      </c>
      <c r="AU397" s="245" t="s">
        <v>86</v>
      </c>
      <c r="AV397" s="13" t="s">
        <v>86</v>
      </c>
      <c r="AW397" s="13" t="s">
        <v>32</v>
      </c>
      <c r="AX397" s="13" t="s">
        <v>84</v>
      </c>
      <c r="AY397" s="245" t="s">
        <v>190</v>
      </c>
    </row>
    <row r="398" spans="1:65" s="2" customFormat="1" ht="24.15" customHeight="1">
      <c r="A398" s="39"/>
      <c r="B398" s="40"/>
      <c r="C398" s="220" t="s">
        <v>830</v>
      </c>
      <c r="D398" s="220" t="s">
        <v>192</v>
      </c>
      <c r="E398" s="221" t="s">
        <v>831</v>
      </c>
      <c r="F398" s="222" t="s">
        <v>832</v>
      </c>
      <c r="G398" s="223" t="s">
        <v>247</v>
      </c>
      <c r="H398" s="224">
        <v>41.712</v>
      </c>
      <c r="I398" s="225"/>
      <c r="J398" s="226">
        <f>ROUND(I398*H398,15)</f>
        <v>0</v>
      </c>
      <c r="K398" s="222" t="s">
        <v>1</v>
      </c>
      <c r="L398" s="45"/>
      <c r="M398" s="227" t="s">
        <v>1</v>
      </c>
      <c r="N398" s="228" t="s">
        <v>42</v>
      </c>
      <c r="O398" s="92"/>
      <c r="P398" s="229">
        <f>O398*H398</f>
        <v>0</v>
      </c>
      <c r="Q398" s="229">
        <v>0</v>
      </c>
      <c r="R398" s="229">
        <f>Q398*H398</f>
        <v>0</v>
      </c>
      <c r="S398" s="229">
        <v>0</v>
      </c>
      <c r="T398" s="230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1" t="s">
        <v>196</v>
      </c>
      <c r="AT398" s="231" t="s">
        <v>192</v>
      </c>
      <c r="AU398" s="231" t="s">
        <v>86</v>
      </c>
      <c r="AY398" s="18" t="s">
        <v>190</v>
      </c>
      <c r="BE398" s="232">
        <f>IF(N398="základní",J398,0)</f>
        <v>0</v>
      </c>
      <c r="BF398" s="232">
        <f>IF(N398="snížená",J398,0)</f>
        <v>0</v>
      </c>
      <c r="BG398" s="232">
        <f>IF(N398="zákl. přenesená",J398,0)</f>
        <v>0</v>
      </c>
      <c r="BH398" s="232">
        <f>IF(N398="sníž. přenesená",J398,0)</f>
        <v>0</v>
      </c>
      <c r="BI398" s="232">
        <f>IF(N398="nulová",J398,0)</f>
        <v>0</v>
      </c>
      <c r="BJ398" s="18" t="s">
        <v>84</v>
      </c>
      <c r="BK398" s="233">
        <f>ROUND(I398*H398,15)</f>
        <v>0</v>
      </c>
      <c r="BL398" s="18" t="s">
        <v>196</v>
      </c>
      <c r="BM398" s="231" t="s">
        <v>833</v>
      </c>
    </row>
    <row r="399" spans="1:65" s="2" customFormat="1" ht="24.15" customHeight="1">
      <c r="A399" s="39"/>
      <c r="B399" s="40"/>
      <c r="C399" s="220" t="s">
        <v>834</v>
      </c>
      <c r="D399" s="220" t="s">
        <v>192</v>
      </c>
      <c r="E399" s="221" t="s">
        <v>835</v>
      </c>
      <c r="F399" s="222" t="s">
        <v>836</v>
      </c>
      <c r="G399" s="223" t="s">
        <v>247</v>
      </c>
      <c r="H399" s="224">
        <v>0.5</v>
      </c>
      <c r="I399" s="225"/>
      <c r="J399" s="226">
        <f>ROUND(I399*H399,15)</f>
        <v>0</v>
      </c>
      <c r="K399" s="222" t="s">
        <v>203</v>
      </c>
      <c r="L399" s="45"/>
      <c r="M399" s="227" t="s">
        <v>1</v>
      </c>
      <c r="N399" s="228" t="s">
        <v>42</v>
      </c>
      <c r="O399" s="92"/>
      <c r="P399" s="229">
        <f>O399*H399</f>
        <v>0</v>
      </c>
      <c r="Q399" s="229">
        <v>0</v>
      </c>
      <c r="R399" s="229">
        <f>Q399*H399</f>
        <v>0</v>
      </c>
      <c r="S399" s="229">
        <v>0</v>
      </c>
      <c r="T399" s="230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1" t="s">
        <v>196</v>
      </c>
      <c r="AT399" s="231" t="s">
        <v>192</v>
      </c>
      <c r="AU399" s="231" t="s">
        <v>86</v>
      </c>
      <c r="AY399" s="18" t="s">
        <v>190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18" t="s">
        <v>84</v>
      </c>
      <c r="BK399" s="233">
        <f>ROUND(I399*H399,15)</f>
        <v>0</v>
      </c>
      <c r="BL399" s="18" t="s">
        <v>196</v>
      </c>
      <c r="BM399" s="231" t="s">
        <v>837</v>
      </c>
    </row>
    <row r="400" spans="1:65" s="2" customFormat="1" ht="24.15" customHeight="1">
      <c r="A400" s="39"/>
      <c r="B400" s="40"/>
      <c r="C400" s="220" t="s">
        <v>838</v>
      </c>
      <c r="D400" s="220" t="s">
        <v>192</v>
      </c>
      <c r="E400" s="221" t="s">
        <v>839</v>
      </c>
      <c r="F400" s="222" t="s">
        <v>840</v>
      </c>
      <c r="G400" s="223" t="s">
        <v>247</v>
      </c>
      <c r="H400" s="224">
        <v>13.56</v>
      </c>
      <c r="I400" s="225"/>
      <c r="J400" s="226">
        <f>ROUND(I400*H400,15)</f>
        <v>0</v>
      </c>
      <c r="K400" s="222" t="s">
        <v>203</v>
      </c>
      <c r="L400" s="45"/>
      <c r="M400" s="227" t="s">
        <v>1</v>
      </c>
      <c r="N400" s="228" t="s">
        <v>42</v>
      </c>
      <c r="O400" s="92"/>
      <c r="P400" s="229">
        <f>O400*H400</f>
        <v>0</v>
      </c>
      <c r="Q400" s="229">
        <v>0</v>
      </c>
      <c r="R400" s="229">
        <f>Q400*H400</f>
        <v>0</v>
      </c>
      <c r="S400" s="229">
        <v>0</v>
      </c>
      <c r="T400" s="230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1" t="s">
        <v>196</v>
      </c>
      <c r="AT400" s="231" t="s">
        <v>192</v>
      </c>
      <c r="AU400" s="231" t="s">
        <v>86</v>
      </c>
      <c r="AY400" s="18" t="s">
        <v>190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18" t="s">
        <v>84</v>
      </c>
      <c r="BK400" s="233">
        <f>ROUND(I400*H400,15)</f>
        <v>0</v>
      </c>
      <c r="BL400" s="18" t="s">
        <v>196</v>
      </c>
      <c r="BM400" s="231" t="s">
        <v>841</v>
      </c>
    </row>
    <row r="401" spans="1:65" s="2" customFormat="1" ht="24.15" customHeight="1">
      <c r="A401" s="39"/>
      <c r="B401" s="40"/>
      <c r="C401" s="220" t="s">
        <v>842</v>
      </c>
      <c r="D401" s="220" t="s">
        <v>192</v>
      </c>
      <c r="E401" s="221" t="s">
        <v>843</v>
      </c>
      <c r="F401" s="222" t="s">
        <v>844</v>
      </c>
      <c r="G401" s="223" t="s">
        <v>247</v>
      </c>
      <c r="H401" s="224">
        <v>1.186</v>
      </c>
      <c r="I401" s="225"/>
      <c r="J401" s="226">
        <f>ROUND(I401*H401,15)</f>
        <v>0</v>
      </c>
      <c r="K401" s="222" t="s">
        <v>203</v>
      </c>
      <c r="L401" s="45"/>
      <c r="M401" s="227" t="s">
        <v>1</v>
      </c>
      <c r="N401" s="228" t="s">
        <v>42</v>
      </c>
      <c r="O401" s="92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1" t="s">
        <v>196</v>
      </c>
      <c r="AT401" s="231" t="s">
        <v>192</v>
      </c>
      <c r="AU401" s="231" t="s">
        <v>86</v>
      </c>
      <c r="AY401" s="18" t="s">
        <v>190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8" t="s">
        <v>84</v>
      </c>
      <c r="BK401" s="233">
        <f>ROUND(I401*H401,15)</f>
        <v>0</v>
      </c>
      <c r="BL401" s="18" t="s">
        <v>196</v>
      </c>
      <c r="BM401" s="231" t="s">
        <v>845</v>
      </c>
    </row>
    <row r="402" spans="1:65" s="2" customFormat="1" ht="24.15" customHeight="1">
      <c r="A402" s="39"/>
      <c r="B402" s="40"/>
      <c r="C402" s="220" t="s">
        <v>846</v>
      </c>
      <c r="D402" s="220" t="s">
        <v>192</v>
      </c>
      <c r="E402" s="221" t="s">
        <v>847</v>
      </c>
      <c r="F402" s="222" t="s">
        <v>848</v>
      </c>
      <c r="G402" s="223" t="s">
        <v>247</v>
      </c>
      <c r="H402" s="224">
        <v>8.35</v>
      </c>
      <c r="I402" s="225"/>
      <c r="J402" s="226">
        <f>ROUND(I402*H402,15)</f>
        <v>0</v>
      </c>
      <c r="K402" s="222" t="s">
        <v>203</v>
      </c>
      <c r="L402" s="45"/>
      <c r="M402" s="227" t="s">
        <v>1</v>
      </c>
      <c r="N402" s="228" t="s">
        <v>42</v>
      </c>
      <c r="O402" s="92"/>
      <c r="P402" s="229">
        <f>O402*H402</f>
        <v>0</v>
      </c>
      <c r="Q402" s="229">
        <v>0</v>
      </c>
      <c r="R402" s="229">
        <f>Q402*H402</f>
        <v>0</v>
      </c>
      <c r="S402" s="229">
        <v>0</v>
      </c>
      <c r="T402" s="230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1" t="s">
        <v>196</v>
      </c>
      <c r="AT402" s="231" t="s">
        <v>192</v>
      </c>
      <c r="AU402" s="231" t="s">
        <v>86</v>
      </c>
      <c r="AY402" s="18" t="s">
        <v>190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8" t="s">
        <v>84</v>
      </c>
      <c r="BK402" s="233">
        <f>ROUND(I402*H402,15)</f>
        <v>0</v>
      </c>
      <c r="BL402" s="18" t="s">
        <v>196</v>
      </c>
      <c r="BM402" s="231" t="s">
        <v>849</v>
      </c>
    </row>
    <row r="403" spans="1:65" s="2" customFormat="1" ht="37.8" customHeight="1">
      <c r="A403" s="39"/>
      <c r="B403" s="40"/>
      <c r="C403" s="220" t="s">
        <v>850</v>
      </c>
      <c r="D403" s="220" t="s">
        <v>192</v>
      </c>
      <c r="E403" s="221" t="s">
        <v>851</v>
      </c>
      <c r="F403" s="222" t="s">
        <v>852</v>
      </c>
      <c r="G403" s="223" t="s">
        <v>247</v>
      </c>
      <c r="H403" s="224">
        <v>1.23</v>
      </c>
      <c r="I403" s="225"/>
      <c r="J403" s="226">
        <f>ROUND(I403*H403,15)</f>
        <v>0</v>
      </c>
      <c r="K403" s="222" t="s">
        <v>203</v>
      </c>
      <c r="L403" s="45"/>
      <c r="M403" s="227" t="s">
        <v>1</v>
      </c>
      <c r="N403" s="228" t="s">
        <v>42</v>
      </c>
      <c r="O403" s="92"/>
      <c r="P403" s="229">
        <f>O403*H403</f>
        <v>0</v>
      </c>
      <c r="Q403" s="229">
        <v>0</v>
      </c>
      <c r="R403" s="229">
        <f>Q403*H403</f>
        <v>0</v>
      </c>
      <c r="S403" s="229">
        <v>0</v>
      </c>
      <c r="T403" s="230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1" t="s">
        <v>196</v>
      </c>
      <c r="AT403" s="231" t="s">
        <v>192</v>
      </c>
      <c r="AU403" s="231" t="s">
        <v>86</v>
      </c>
      <c r="AY403" s="18" t="s">
        <v>190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8" t="s">
        <v>84</v>
      </c>
      <c r="BK403" s="233">
        <f>ROUND(I403*H403,15)</f>
        <v>0</v>
      </c>
      <c r="BL403" s="18" t="s">
        <v>196</v>
      </c>
      <c r="BM403" s="231" t="s">
        <v>853</v>
      </c>
    </row>
    <row r="404" spans="1:65" s="2" customFormat="1" ht="24.15" customHeight="1">
      <c r="A404" s="39"/>
      <c r="B404" s="40"/>
      <c r="C404" s="220" t="s">
        <v>854</v>
      </c>
      <c r="D404" s="220" t="s">
        <v>192</v>
      </c>
      <c r="E404" s="221" t="s">
        <v>855</v>
      </c>
      <c r="F404" s="222" t="s">
        <v>856</v>
      </c>
      <c r="G404" s="223" t="s">
        <v>247</v>
      </c>
      <c r="H404" s="224">
        <v>2.156</v>
      </c>
      <c r="I404" s="225"/>
      <c r="J404" s="226">
        <f>ROUND(I404*H404,15)</f>
        <v>0</v>
      </c>
      <c r="K404" s="222" t="s">
        <v>203</v>
      </c>
      <c r="L404" s="45"/>
      <c r="M404" s="227" t="s">
        <v>1</v>
      </c>
      <c r="N404" s="228" t="s">
        <v>42</v>
      </c>
      <c r="O404" s="92"/>
      <c r="P404" s="229">
        <f>O404*H404</f>
        <v>0</v>
      </c>
      <c r="Q404" s="229">
        <v>0</v>
      </c>
      <c r="R404" s="229">
        <f>Q404*H404</f>
        <v>0</v>
      </c>
      <c r="S404" s="229">
        <v>0</v>
      </c>
      <c r="T404" s="230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1" t="s">
        <v>196</v>
      </c>
      <c r="AT404" s="231" t="s">
        <v>192</v>
      </c>
      <c r="AU404" s="231" t="s">
        <v>86</v>
      </c>
      <c r="AY404" s="18" t="s">
        <v>190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8" t="s">
        <v>84</v>
      </c>
      <c r="BK404" s="233">
        <f>ROUND(I404*H404,15)</f>
        <v>0</v>
      </c>
      <c r="BL404" s="18" t="s">
        <v>196</v>
      </c>
      <c r="BM404" s="231" t="s">
        <v>857</v>
      </c>
    </row>
    <row r="405" spans="1:65" s="2" customFormat="1" ht="24.15" customHeight="1">
      <c r="A405" s="39"/>
      <c r="B405" s="40"/>
      <c r="C405" s="220" t="s">
        <v>858</v>
      </c>
      <c r="D405" s="220" t="s">
        <v>192</v>
      </c>
      <c r="E405" s="221" t="s">
        <v>859</v>
      </c>
      <c r="F405" s="222" t="s">
        <v>860</v>
      </c>
      <c r="G405" s="223" t="s">
        <v>247</v>
      </c>
      <c r="H405" s="224">
        <v>15.23</v>
      </c>
      <c r="I405" s="225"/>
      <c r="J405" s="226">
        <f>ROUND(I405*H405,15)</f>
        <v>0</v>
      </c>
      <c r="K405" s="222" t="s">
        <v>203</v>
      </c>
      <c r="L405" s="45"/>
      <c r="M405" s="227" t="s">
        <v>1</v>
      </c>
      <c r="N405" s="228" t="s">
        <v>42</v>
      </c>
      <c r="O405" s="92"/>
      <c r="P405" s="229">
        <f>O405*H405</f>
        <v>0</v>
      </c>
      <c r="Q405" s="229">
        <v>0</v>
      </c>
      <c r="R405" s="229">
        <f>Q405*H405</f>
        <v>0</v>
      </c>
      <c r="S405" s="229">
        <v>0</v>
      </c>
      <c r="T405" s="230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1" t="s">
        <v>196</v>
      </c>
      <c r="AT405" s="231" t="s">
        <v>192</v>
      </c>
      <c r="AU405" s="231" t="s">
        <v>86</v>
      </c>
      <c r="AY405" s="18" t="s">
        <v>190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18" t="s">
        <v>84</v>
      </c>
      <c r="BK405" s="233">
        <f>ROUND(I405*H405,15)</f>
        <v>0</v>
      </c>
      <c r="BL405" s="18" t="s">
        <v>196</v>
      </c>
      <c r="BM405" s="231" t="s">
        <v>861</v>
      </c>
    </row>
    <row r="406" spans="1:65" s="2" customFormat="1" ht="24.15" customHeight="1">
      <c r="A406" s="39"/>
      <c r="B406" s="40"/>
      <c r="C406" s="220" t="s">
        <v>862</v>
      </c>
      <c r="D406" s="220" t="s">
        <v>192</v>
      </c>
      <c r="E406" s="221" t="s">
        <v>863</v>
      </c>
      <c r="F406" s="222" t="s">
        <v>864</v>
      </c>
      <c r="G406" s="223" t="s">
        <v>247</v>
      </c>
      <c r="H406" s="224">
        <v>6.23</v>
      </c>
      <c r="I406" s="225"/>
      <c r="J406" s="226">
        <f>ROUND(I406*H406,15)</f>
        <v>0</v>
      </c>
      <c r="K406" s="222" t="s">
        <v>203</v>
      </c>
      <c r="L406" s="45"/>
      <c r="M406" s="227" t="s">
        <v>1</v>
      </c>
      <c r="N406" s="228" t="s">
        <v>42</v>
      </c>
      <c r="O406" s="92"/>
      <c r="P406" s="229">
        <f>O406*H406</f>
        <v>0</v>
      </c>
      <c r="Q406" s="229">
        <v>0</v>
      </c>
      <c r="R406" s="229">
        <f>Q406*H406</f>
        <v>0</v>
      </c>
      <c r="S406" s="229">
        <v>0</v>
      </c>
      <c r="T406" s="230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1" t="s">
        <v>196</v>
      </c>
      <c r="AT406" s="231" t="s">
        <v>192</v>
      </c>
      <c r="AU406" s="231" t="s">
        <v>86</v>
      </c>
      <c r="AY406" s="18" t="s">
        <v>190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18" t="s">
        <v>84</v>
      </c>
      <c r="BK406" s="233">
        <f>ROUND(I406*H406,15)</f>
        <v>0</v>
      </c>
      <c r="BL406" s="18" t="s">
        <v>196</v>
      </c>
      <c r="BM406" s="231" t="s">
        <v>865</v>
      </c>
    </row>
    <row r="407" spans="1:65" s="2" customFormat="1" ht="14.4" customHeight="1">
      <c r="A407" s="39"/>
      <c r="B407" s="40"/>
      <c r="C407" s="220" t="s">
        <v>866</v>
      </c>
      <c r="D407" s="220" t="s">
        <v>192</v>
      </c>
      <c r="E407" s="221" t="s">
        <v>867</v>
      </c>
      <c r="F407" s="222" t="s">
        <v>868</v>
      </c>
      <c r="G407" s="223" t="s">
        <v>645</v>
      </c>
      <c r="H407" s="224">
        <v>1</v>
      </c>
      <c r="I407" s="225"/>
      <c r="J407" s="226">
        <f>ROUND(I407*H407,15)</f>
        <v>0</v>
      </c>
      <c r="K407" s="222" t="s">
        <v>1</v>
      </c>
      <c r="L407" s="45"/>
      <c r="M407" s="227" t="s">
        <v>1</v>
      </c>
      <c r="N407" s="228" t="s">
        <v>42</v>
      </c>
      <c r="O407" s="92"/>
      <c r="P407" s="229">
        <f>O407*H407</f>
        <v>0</v>
      </c>
      <c r="Q407" s="229">
        <v>0</v>
      </c>
      <c r="R407" s="229">
        <f>Q407*H407</f>
        <v>0</v>
      </c>
      <c r="S407" s="229">
        <v>1.5</v>
      </c>
      <c r="T407" s="230">
        <f>S407*H407</f>
        <v>1.5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1" t="s">
        <v>196</v>
      </c>
      <c r="AT407" s="231" t="s">
        <v>192</v>
      </c>
      <c r="AU407" s="231" t="s">
        <v>86</v>
      </c>
      <c r="AY407" s="18" t="s">
        <v>190</v>
      </c>
      <c r="BE407" s="232">
        <f>IF(N407="základní",J407,0)</f>
        <v>0</v>
      </c>
      <c r="BF407" s="232">
        <f>IF(N407="snížená",J407,0)</f>
        <v>0</v>
      </c>
      <c r="BG407" s="232">
        <f>IF(N407="zákl. přenesená",J407,0)</f>
        <v>0</v>
      </c>
      <c r="BH407" s="232">
        <f>IF(N407="sníž. přenesená",J407,0)</f>
        <v>0</v>
      </c>
      <c r="BI407" s="232">
        <f>IF(N407="nulová",J407,0)</f>
        <v>0</v>
      </c>
      <c r="BJ407" s="18" t="s">
        <v>84</v>
      </c>
      <c r="BK407" s="233">
        <f>ROUND(I407*H407,15)</f>
        <v>0</v>
      </c>
      <c r="BL407" s="18" t="s">
        <v>196</v>
      </c>
      <c r="BM407" s="231" t="s">
        <v>869</v>
      </c>
    </row>
    <row r="408" spans="1:51" s="13" customFormat="1" ht="12">
      <c r="A408" s="13"/>
      <c r="B408" s="234"/>
      <c r="C408" s="235"/>
      <c r="D408" s="236" t="s">
        <v>198</v>
      </c>
      <c r="E408" s="237" t="s">
        <v>1</v>
      </c>
      <c r="F408" s="238" t="s">
        <v>870</v>
      </c>
      <c r="G408" s="235"/>
      <c r="H408" s="239">
        <v>1</v>
      </c>
      <c r="I408" s="240"/>
      <c r="J408" s="235"/>
      <c r="K408" s="235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198</v>
      </c>
      <c r="AU408" s="245" t="s">
        <v>86</v>
      </c>
      <c r="AV408" s="13" t="s">
        <v>86</v>
      </c>
      <c r="AW408" s="13" t="s">
        <v>32</v>
      </c>
      <c r="AX408" s="13" t="s">
        <v>84</v>
      </c>
      <c r="AY408" s="245" t="s">
        <v>190</v>
      </c>
    </row>
    <row r="409" spans="1:63" s="12" customFormat="1" ht="22.8" customHeight="1">
      <c r="A409" s="12"/>
      <c r="B409" s="204"/>
      <c r="C409" s="205"/>
      <c r="D409" s="206" t="s">
        <v>76</v>
      </c>
      <c r="E409" s="218" t="s">
        <v>871</v>
      </c>
      <c r="F409" s="218" t="s">
        <v>872</v>
      </c>
      <c r="G409" s="205"/>
      <c r="H409" s="205"/>
      <c r="I409" s="208"/>
      <c r="J409" s="219">
        <f>BK409</f>
        <v>0</v>
      </c>
      <c r="K409" s="205"/>
      <c r="L409" s="210"/>
      <c r="M409" s="211"/>
      <c r="N409" s="212"/>
      <c r="O409" s="212"/>
      <c r="P409" s="213">
        <f>P410</f>
        <v>0</v>
      </c>
      <c r="Q409" s="212"/>
      <c r="R409" s="213">
        <f>R410</f>
        <v>0</v>
      </c>
      <c r="S409" s="212"/>
      <c r="T409" s="214">
        <f>T410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15" t="s">
        <v>84</v>
      </c>
      <c r="AT409" s="216" t="s">
        <v>76</v>
      </c>
      <c r="AU409" s="216" t="s">
        <v>84</v>
      </c>
      <c r="AY409" s="215" t="s">
        <v>190</v>
      </c>
      <c r="BK409" s="217">
        <f>BK410</f>
        <v>0</v>
      </c>
    </row>
    <row r="410" spans="1:65" s="2" customFormat="1" ht="14.4" customHeight="1">
      <c r="A410" s="39"/>
      <c r="B410" s="40"/>
      <c r="C410" s="220" t="s">
        <v>873</v>
      </c>
      <c r="D410" s="220" t="s">
        <v>192</v>
      </c>
      <c r="E410" s="221" t="s">
        <v>874</v>
      </c>
      <c r="F410" s="222" t="s">
        <v>875</v>
      </c>
      <c r="G410" s="223" t="s">
        <v>247</v>
      </c>
      <c r="H410" s="224">
        <v>376.719</v>
      </c>
      <c r="I410" s="225"/>
      <c r="J410" s="226">
        <f>ROUND(I410*H410,15)</f>
        <v>0</v>
      </c>
      <c r="K410" s="222" t="s">
        <v>203</v>
      </c>
      <c r="L410" s="45"/>
      <c r="M410" s="227" t="s">
        <v>1</v>
      </c>
      <c r="N410" s="228" t="s">
        <v>42</v>
      </c>
      <c r="O410" s="92"/>
      <c r="P410" s="229">
        <f>O410*H410</f>
        <v>0</v>
      </c>
      <c r="Q410" s="229">
        <v>0</v>
      </c>
      <c r="R410" s="229">
        <f>Q410*H410</f>
        <v>0</v>
      </c>
      <c r="S410" s="229">
        <v>0</v>
      </c>
      <c r="T410" s="230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1" t="s">
        <v>196</v>
      </c>
      <c r="AT410" s="231" t="s">
        <v>192</v>
      </c>
      <c r="AU410" s="231" t="s">
        <v>86</v>
      </c>
      <c r="AY410" s="18" t="s">
        <v>190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18" t="s">
        <v>84</v>
      </c>
      <c r="BK410" s="233">
        <f>ROUND(I410*H410,15)</f>
        <v>0</v>
      </c>
      <c r="BL410" s="18" t="s">
        <v>196</v>
      </c>
      <c r="BM410" s="231" t="s">
        <v>876</v>
      </c>
    </row>
    <row r="411" spans="1:63" s="12" customFormat="1" ht="25.9" customHeight="1">
      <c r="A411" s="12"/>
      <c r="B411" s="204"/>
      <c r="C411" s="205"/>
      <c r="D411" s="206" t="s">
        <v>76</v>
      </c>
      <c r="E411" s="207" t="s">
        <v>877</v>
      </c>
      <c r="F411" s="207" t="s">
        <v>878</v>
      </c>
      <c r="G411" s="205"/>
      <c r="H411" s="205"/>
      <c r="I411" s="208"/>
      <c r="J411" s="209">
        <f>BK411</f>
        <v>0</v>
      </c>
      <c r="K411" s="205"/>
      <c r="L411" s="210"/>
      <c r="M411" s="211"/>
      <c r="N411" s="212"/>
      <c r="O411" s="212"/>
      <c r="P411" s="213">
        <f>P412+P421+P446+P491+P497+P515+P560+P624+P642+P656+P670+P681</f>
        <v>0</v>
      </c>
      <c r="Q411" s="212"/>
      <c r="R411" s="213">
        <f>R412+R421+R446+R491+R497+R515+R560+R624+R642+R656+R670+R681</f>
        <v>14.28607902</v>
      </c>
      <c r="S411" s="212"/>
      <c r="T411" s="214">
        <f>T412+T421+T446+T491+T497+T515+T560+T624+T642+T656+T670+T681</f>
        <v>5.55212155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15" t="s">
        <v>86</v>
      </c>
      <c r="AT411" s="216" t="s">
        <v>76</v>
      </c>
      <c r="AU411" s="216" t="s">
        <v>6</v>
      </c>
      <c r="AY411" s="215" t="s">
        <v>190</v>
      </c>
      <c r="BK411" s="217">
        <f>BK412+BK421+BK446+BK491+BK497+BK515+BK560+BK624+BK642+BK656+BK670+BK681</f>
        <v>0</v>
      </c>
    </row>
    <row r="412" spans="1:63" s="12" customFormat="1" ht="22.8" customHeight="1">
      <c r="A412" s="12"/>
      <c r="B412" s="204"/>
      <c r="C412" s="205"/>
      <c r="D412" s="206" t="s">
        <v>76</v>
      </c>
      <c r="E412" s="218" t="s">
        <v>879</v>
      </c>
      <c r="F412" s="218" t="s">
        <v>880</v>
      </c>
      <c r="G412" s="205"/>
      <c r="H412" s="205"/>
      <c r="I412" s="208"/>
      <c r="J412" s="219">
        <f>BK412</f>
        <v>0</v>
      </c>
      <c r="K412" s="205"/>
      <c r="L412" s="210"/>
      <c r="M412" s="211"/>
      <c r="N412" s="212"/>
      <c r="O412" s="212"/>
      <c r="P412" s="213">
        <f>SUM(P413:P420)</f>
        <v>0</v>
      </c>
      <c r="Q412" s="212"/>
      <c r="R412" s="213">
        <f>SUM(R413:R420)</f>
        <v>0.01968272</v>
      </c>
      <c r="S412" s="212"/>
      <c r="T412" s="214">
        <f>SUM(T413:T420)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15" t="s">
        <v>86</v>
      </c>
      <c r="AT412" s="216" t="s">
        <v>76</v>
      </c>
      <c r="AU412" s="216" t="s">
        <v>84</v>
      </c>
      <c r="AY412" s="215" t="s">
        <v>190</v>
      </c>
      <c r="BK412" s="217">
        <f>SUM(BK413:BK420)</f>
        <v>0</v>
      </c>
    </row>
    <row r="413" spans="1:65" s="2" customFormat="1" ht="24.15" customHeight="1">
      <c r="A413" s="39"/>
      <c r="B413" s="40"/>
      <c r="C413" s="220" t="s">
        <v>881</v>
      </c>
      <c r="D413" s="220" t="s">
        <v>192</v>
      </c>
      <c r="E413" s="221" t="s">
        <v>882</v>
      </c>
      <c r="F413" s="222" t="s">
        <v>883</v>
      </c>
      <c r="G413" s="223" t="s">
        <v>195</v>
      </c>
      <c r="H413" s="224">
        <v>11.776</v>
      </c>
      <c r="I413" s="225"/>
      <c r="J413" s="226">
        <f>ROUND(I413*H413,15)</f>
        <v>0</v>
      </c>
      <c r="K413" s="222" t="s">
        <v>203</v>
      </c>
      <c r="L413" s="45"/>
      <c r="M413" s="227" t="s">
        <v>1</v>
      </c>
      <c r="N413" s="228" t="s">
        <v>42</v>
      </c>
      <c r="O413" s="92"/>
      <c r="P413" s="229">
        <f>O413*H413</f>
        <v>0</v>
      </c>
      <c r="Q413" s="229">
        <v>0.00058</v>
      </c>
      <c r="R413" s="229">
        <f>Q413*H413</f>
        <v>0.00683008</v>
      </c>
      <c r="S413" s="229">
        <v>0</v>
      </c>
      <c r="T413" s="230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1" t="s">
        <v>262</v>
      </c>
      <c r="AT413" s="231" t="s">
        <v>192</v>
      </c>
      <c r="AU413" s="231" t="s">
        <v>86</v>
      </c>
      <c r="AY413" s="18" t="s">
        <v>190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8" t="s">
        <v>84</v>
      </c>
      <c r="BK413" s="233">
        <f>ROUND(I413*H413,15)</f>
        <v>0</v>
      </c>
      <c r="BL413" s="18" t="s">
        <v>262</v>
      </c>
      <c r="BM413" s="231" t="s">
        <v>884</v>
      </c>
    </row>
    <row r="414" spans="1:51" s="13" customFormat="1" ht="12">
      <c r="A414" s="13"/>
      <c r="B414" s="234"/>
      <c r="C414" s="235"/>
      <c r="D414" s="236" t="s">
        <v>198</v>
      </c>
      <c r="E414" s="237" t="s">
        <v>1</v>
      </c>
      <c r="F414" s="238" t="s">
        <v>885</v>
      </c>
      <c r="G414" s="235"/>
      <c r="H414" s="239">
        <v>11.776</v>
      </c>
      <c r="I414" s="240"/>
      <c r="J414" s="235"/>
      <c r="K414" s="235"/>
      <c r="L414" s="241"/>
      <c r="M414" s="242"/>
      <c r="N414" s="243"/>
      <c r="O414" s="243"/>
      <c r="P414" s="243"/>
      <c r="Q414" s="243"/>
      <c r="R414" s="243"/>
      <c r="S414" s="243"/>
      <c r="T414" s="24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5" t="s">
        <v>198</v>
      </c>
      <c r="AU414" s="245" t="s">
        <v>86</v>
      </c>
      <c r="AV414" s="13" t="s">
        <v>86</v>
      </c>
      <c r="AW414" s="13" t="s">
        <v>32</v>
      </c>
      <c r="AX414" s="13" t="s">
        <v>84</v>
      </c>
      <c r="AY414" s="245" t="s">
        <v>190</v>
      </c>
    </row>
    <row r="415" spans="1:65" s="2" customFormat="1" ht="24.15" customHeight="1">
      <c r="A415" s="39"/>
      <c r="B415" s="40"/>
      <c r="C415" s="220" t="s">
        <v>886</v>
      </c>
      <c r="D415" s="220" t="s">
        <v>192</v>
      </c>
      <c r="E415" s="221" t="s">
        <v>887</v>
      </c>
      <c r="F415" s="222" t="s">
        <v>888</v>
      </c>
      <c r="G415" s="223" t="s">
        <v>333</v>
      </c>
      <c r="H415" s="224">
        <v>14.72</v>
      </c>
      <c r="I415" s="225"/>
      <c r="J415" s="226">
        <f>ROUND(I415*H415,15)</f>
        <v>0</v>
      </c>
      <c r="K415" s="222" t="s">
        <v>203</v>
      </c>
      <c r="L415" s="45"/>
      <c r="M415" s="227" t="s">
        <v>1</v>
      </c>
      <c r="N415" s="228" t="s">
        <v>42</v>
      </c>
      <c r="O415" s="92"/>
      <c r="P415" s="229">
        <f>O415*H415</f>
        <v>0</v>
      </c>
      <c r="Q415" s="229">
        <v>0.00026</v>
      </c>
      <c r="R415" s="229">
        <f>Q415*H415</f>
        <v>0.0038272</v>
      </c>
      <c r="S415" s="229">
        <v>0</v>
      </c>
      <c r="T415" s="230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1" t="s">
        <v>262</v>
      </c>
      <c r="AT415" s="231" t="s">
        <v>192</v>
      </c>
      <c r="AU415" s="231" t="s">
        <v>86</v>
      </c>
      <c r="AY415" s="18" t="s">
        <v>190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18" t="s">
        <v>84</v>
      </c>
      <c r="BK415" s="233">
        <f>ROUND(I415*H415,15)</f>
        <v>0</v>
      </c>
      <c r="BL415" s="18" t="s">
        <v>262</v>
      </c>
      <c r="BM415" s="231" t="s">
        <v>889</v>
      </c>
    </row>
    <row r="416" spans="1:51" s="13" customFormat="1" ht="12">
      <c r="A416" s="13"/>
      <c r="B416" s="234"/>
      <c r="C416" s="235"/>
      <c r="D416" s="236" t="s">
        <v>198</v>
      </c>
      <c r="E416" s="237" t="s">
        <v>1</v>
      </c>
      <c r="F416" s="238" t="s">
        <v>604</v>
      </c>
      <c r="G416" s="235"/>
      <c r="H416" s="239">
        <v>14.72</v>
      </c>
      <c r="I416" s="240"/>
      <c r="J416" s="235"/>
      <c r="K416" s="235"/>
      <c r="L416" s="241"/>
      <c r="M416" s="242"/>
      <c r="N416" s="243"/>
      <c r="O416" s="243"/>
      <c r="P416" s="243"/>
      <c r="Q416" s="243"/>
      <c r="R416" s="243"/>
      <c r="S416" s="243"/>
      <c r="T416" s="24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5" t="s">
        <v>198</v>
      </c>
      <c r="AU416" s="245" t="s">
        <v>86</v>
      </c>
      <c r="AV416" s="13" t="s">
        <v>86</v>
      </c>
      <c r="AW416" s="13" t="s">
        <v>32</v>
      </c>
      <c r="AX416" s="13" t="s">
        <v>84</v>
      </c>
      <c r="AY416" s="245" t="s">
        <v>190</v>
      </c>
    </row>
    <row r="417" spans="1:65" s="2" customFormat="1" ht="24.15" customHeight="1">
      <c r="A417" s="39"/>
      <c r="B417" s="40"/>
      <c r="C417" s="220" t="s">
        <v>890</v>
      </c>
      <c r="D417" s="220" t="s">
        <v>192</v>
      </c>
      <c r="E417" s="221" t="s">
        <v>891</v>
      </c>
      <c r="F417" s="222" t="s">
        <v>892</v>
      </c>
      <c r="G417" s="223" t="s">
        <v>555</v>
      </c>
      <c r="H417" s="224">
        <v>2</v>
      </c>
      <c r="I417" s="225"/>
      <c r="J417" s="226">
        <f>ROUND(I417*H417,15)</f>
        <v>0</v>
      </c>
      <c r="K417" s="222" t="s">
        <v>203</v>
      </c>
      <c r="L417" s="45"/>
      <c r="M417" s="227" t="s">
        <v>1</v>
      </c>
      <c r="N417" s="228" t="s">
        <v>42</v>
      </c>
      <c r="O417" s="92"/>
      <c r="P417" s="229">
        <f>O417*H417</f>
        <v>0</v>
      </c>
      <c r="Q417" s="229">
        <v>0.00015</v>
      </c>
      <c r="R417" s="229">
        <f>Q417*H417</f>
        <v>0.0003</v>
      </c>
      <c r="S417" s="229">
        <v>0</v>
      </c>
      <c r="T417" s="230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1" t="s">
        <v>262</v>
      </c>
      <c r="AT417" s="231" t="s">
        <v>192</v>
      </c>
      <c r="AU417" s="231" t="s">
        <v>86</v>
      </c>
      <c r="AY417" s="18" t="s">
        <v>190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8" t="s">
        <v>84</v>
      </c>
      <c r="BK417" s="233">
        <f>ROUND(I417*H417,15)</f>
        <v>0</v>
      </c>
      <c r="BL417" s="18" t="s">
        <v>262</v>
      </c>
      <c r="BM417" s="231" t="s">
        <v>893</v>
      </c>
    </row>
    <row r="418" spans="1:65" s="2" customFormat="1" ht="24.15" customHeight="1">
      <c r="A418" s="39"/>
      <c r="B418" s="40"/>
      <c r="C418" s="220" t="s">
        <v>894</v>
      </c>
      <c r="D418" s="220" t="s">
        <v>192</v>
      </c>
      <c r="E418" s="221" t="s">
        <v>895</v>
      </c>
      <c r="F418" s="222" t="s">
        <v>896</v>
      </c>
      <c r="G418" s="223" t="s">
        <v>555</v>
      </c>
      <c r="H418" s="224">
        <v>4</v>
      </c>
      <c r="I418" s="225"/>
      <c r="J418" s="226">
        <f>ROUND(I418*H418,15)</f>
        <v>0</v>
      </c>
      <c r="K418" s="222" t="s">
        <v>203</v>
      </c>
      <c r="L418" s="45"/>
      <c r="M418" s="227" t="s">
        <v>1</v>
      </c>
      <c r="N418" s="228" t="s">
        <v>42</v>
      </c>
      <c r="O418" s="92"/>
      <c r="P418" s="229">
        <f>O418*H418</f>
        <v>0</v>
      </c>
      <c r="Q418" s="229">
        <v>0.00015</v>
      </c>
      <c r="R418" s="229">
        <f>Q418*H418</f>
        <v>0.0006</v>
      </c>
      <c r="S418" s="229">
        <v>0</v>
      </c>
      <c r="T418" s="230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1" t="s">
        <v>262</v>
      </c>
      <c r="AT418" s="231" t="s">
        <v>192</v>
      </c>
      <c r="AU418" s="231" t="s">
        <v>86</v>
      </c>
      <c r="AY418" s="18" t="s">
        <v>190</v>
      </c>
      <c r="BE418" s="232">
        <f>IF(N418="základní",J418,0)</f>
        <v>0</v>
      </c>
      <c r="BF418" s="232">
        <f>IF(N418="snížená",J418,0)</f>
        <v>0</v>
      </c>
      <c r="BG418" s="232">
        <f>IF(N418="zákl. přenesená",J418,0)</f>
        <v>0</v>
      </c>
      <c r="BH418" s="232">
        <f>IF(N418="sníž. přenesená",J418,0)</f>
        <v>0</v>
      </c>
      <c r="BI418" s="232">
        <f>IF(N418="nulová",J418,0)</f>
        <v>0</v>
      </c>
      <c r="BJ418" s="18" t="s">
        <v>84</v>
      </c>
      <c r="BK418" s="233">
        <f>ROUND(I418*H418,15)</f>
        <v>0</v>
      </c>
      <c r="BL418" s="18" t="s">
        <v>262</v>
      </c>
      <c r="BM418" s="231" t="s">
        <v>897</v>
      </c>
    </row>
    <row r="419" spans="1:65" s="2" customFormat="1" ht="24.15" customHeight="1">
      <c r="A419" s="39"/>
      <c r="B419" s="40"/>
      <c r="C419" s="220" t="s">
        <v>898</v>
      </c>
      <c r="D419" s="220" t="s">
        <v>192</v>
      </c>
      <c r="E419" s="221" t="s">
        <v>899</v>
      </c>
      <c r="F419" s="222" t="s">
        <v>900</v>
      </c>
      <c r="G419" s="223" t="s">
        <v>195</v>
      </c>
      <c r="H419" s="224">
        <v>11.776</v>
      </c>
      <c r="I419" s="225"/>
      <c r="J419" s="226">
        <f>ROUND(I419*H419,15)</f>
        <v>0</v>
      </c>
      <c r="K419" s="222" t="s">
        <v>203</v>
      </c>
      <c r="L419" s="45"/>
      <c r="M419" s="227" t="s">
        <v>1</v>
      </c>
      <c r="N419" s="228" t="s">
        <v>42</v>
      </c>
      <c r="O419" s="92"/>
      <c r="P419" s="229">
        <f>O419*H419</f>
        <v>0</v>
      </c>
      <c r="Q419" s="229">
        <v>0.00069</v>
      </c>
      <c r="R419" s="229">
        <f>Q419*H419</f>
        <v>0.00812544</v>
      </c>
      <c r="S419" s="229">
        <v>0</v>
      </c>
      <c r="T419" s="230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1" t="s">
        <v>196</v>
      </c>
      <c r="AT419" s="231" t="s">
        <v>192</v>
      </c>
      <c r="AU419" s="231" t="s">
        <v>86</v>
      </c>
      <c r="AY419" s="18" t="s">
        <v>190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8" t="s">
        <v>84</v>
      </c>
      <c r="BK419" s="233">
        <f>ROUND(I419*H419,15)</f>
        <v>0</v>
      </c>
      <c r="BL419" s="18" t="s">
        <v>196</v>
      </c>
      <c r="BM419" s="231" t="s">
        <v>901</v>
      </c>
    </row>
    <row r="420" spans="1:65" s="2" customFormat="1" ht="24.15" customHeight="1">
      <c r="A420" s="39"/>
      <c r="B420" s="40"/>
      <c r="C420" s="220" t="s">
        <v>902</v>
      </c>
      <c r="D420" s="220" t="s">
        <v>192</v>
      </c>
      <c r="E420" s="221" t="s">
        <v>903</v>
      </c>
      <c r="F420" s="222" t="s">
        <v>904</v>
      </c>
      <c r="G420" s="223" t="s">
        <v>247</v>
      </c>
      <c r="H420" s="224">
        <v>0.012</v>
      </c>
      <c r="I420" s="225"/>
      <c r="J420" s="226">
        <f>ROUND(I420*H420,15)</f>
        <v>0</v>
      </c>
      <c r="K420" s="222" t="s">
        <v>203</v>
      </c>
      <c r="L420" s="45"/>
      <c r="M420" s="227" t="s">
        <v>1</v>
      </c>
      <c r="N420" s="228" t="s">
        <v>42</v>
      </c>
      <c r="O420" s="92"/>
      <c r="P420" s="229">
        <f>O420*H420</f>
        <v>0</v>
      </c>
      <c r="Q420" s="229">
        <v>0</v>
      </c>
      <c r="R420" s="229">
        <f>Q420*H420</f>
        <v>0</v>
      </c>
      <c r="S420" s="229">
        <v>0</v>
      </c>
      <c r="T420" s="230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1" t="s">
        <v>262</v>
      </c>
      <c r="AT420" s="231" t="s">
        <v>192</v>
      </c>
      <c r="AU420" s="231" t="s">
        <v>86</v>
      </c>
      <c r="AY420" s="18" t="s">
        <v>190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18" t="s">
        <v>84</v>
      </c>
      <c r="BK420" s="233">
        <f>ROUND(I420*H420,15)</f>
        <v>0</v>
      </c>
      <c r="BL420" s="18" t="s">
        <v>262</v>
      </c>
      <c r="BM420" s="231" t="s">
        <v>905</v>
      </c>
    </row>
    <row r="421" spans="1:63" s="12" customFormat="1" ht="22.8" customHeight="1">
      <c r="A421" s="12"/>
      <c r="B421" s="204"/>
      <c r="C421" s="205"/>
      <c r="D421" s="206" t="s">
        <v>76</v>
      </c>
      <c r="E421" s="218" t="s">
        <v>906</v>
      </c>
      <c r="F421" s="218" t="s">
        <v>907</v>
      </c>
      <c r="G421" s="205"/>
      <c r="H421" s="205"/>
      <c r="I421" s="208"/>
      <c r="J421" s="219">
        <f>BK421</f>
        <v>0</v>
      </c>
      <c r="K421" s="205"/>
      <c r="L421" s="210"/>
      <c r="M421" s="211"/>
      <c r="N421" s="212"/>
      <c r="O421" s="212"/>
      <c r="P421" s="213">
        <f>SUM(P422:P445)</f>
        <v>0</v>
      </c>
      <c r="Q421" s="212"/>
      <c r="R421" s="213">
        <f>SUM(R422:R445)</f>
        <v>0.5528818</v>
      </c>
      <c r="S421" s="212"/>
      <c r="T421" s="214">
        <f>SUM(T422:T445)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15" t="s">
        <v>86</v>
      </c>
      <c r="AT421" s="216" t="s">
        <v>76</v>
      </c>
      <c r="AU421" s="216" t="s">
        <v>84</v>
      </c>
      <c r="AY421" s="215" t="s">
        <v>190</v>
      </c>
      <c r="BK421" s="217">
        <f>SUM(BK422:BK445)</f>
        <v>0</v>
      </c>
    </row>
    <row r="422" spans="1:65" s="2" customFormat="1" ht="24.15" customHeight="1">
      <c r="A422" s="39"/>
      <c r="B422" s="40"/>
      <c r="C422" s="220" t="s">
        <v>908</v>
      </c>
      <c r="D422" s="220" t="s">
        <v>192</v>
      </c>
      <c r="E422" s="221" t="s">
        <v>909</v>
      </c>
      <c r="F422" s="222" t="s">
        <v>910</v>
      </c>
      <c r="G422" s="223" t="s">
        <v>195</v>
      </c>
      <c r="H422" s="224">
        <v>326.78</v>
      </c>
      <c r="I422" s="225"/>
      <c r="J422" s="226">
        <f>ROUND(I422*H422,15)</f>
        <v>0</v>
      </c>
      <c r="K422" s="222" t="s">
        <v>203</v>
      </c>
      <c r="L422" s="45"/>
      <c r="M422" s="227" t="s">
        <v>1</v>
      </c>
      <c r="N422" s="228" t="s">
        <v>42</v>
      </c>
      <c r="O422" s="92"/>
      <c r="P422" s="229">
        <f>O422*H422</f>
        <v>0</v>
      </c>
      <c r="Q422" s="229">
        <v>0.00036</v>
      </c>
      <c r="R422" s="229">
        <f>Q422*H422</f>
        <v>0.1176408</v>
      </c>
      <c r="S422" s="229">
        <v>0</v>
      </c>
      <c r="T422" s="230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1" t="s">
        <v>262</v>
      </c>
      <c r="AT422" s="231" t="s">
        <v>192</v>
      </c>
      <c r="AU422" s="231" t="s">
        <v>86</v>
      </c>
      <c r="AY422" s="18" t="s">
        <v>190</v>
      </c>
      <c r="BE422" s="232">
        <f>IF(N422="základní",J422,0)</f>
        <v>0</v>
      </c>
      <c r="BF422" s="232">
        <f>IF(N422="snížená",J422,0)</f>
        <v>0</v>
      </c>
      <c r="BG422" s="232">
        <f>IF(N422="zákl. přenesená",J422,0)</f>
        <v>0</v>
      </c>
      <c r="BH422" s="232">
        <f>IF(N422="sníž. přenesená",J422,0)</f>
        <v>0</v>
      </c>
      <c r="BI422" s="232">
        <f>IF(N422="nulová",J422,0)</f>
        <v>0</v>
      </c>
      <c r="BJ422" s="18" t="s">
        <v>84</v>
      </c>
      <c r="BK422" s="233">
        <f>ROUND(I422*H422,15)</f>
        <v>0</v>
      </c>
      <c r="BL422" s="18" t="s">
        <v>262</v>
      </c>
      <c r="BM422" s="231" t="s">
        <v>911</v>
      </c>
    </row>
    <row r="423" spans="1:51" s="13" customFormat="1" ht="12">
      <c r="A423" s="13"/>
      <c r="B423" s="234"/>
      <c r="C423" s="235"/>
      <c r="D423" s="236" t="s">
        <v>198</v>
      </c>
      <c r="E423" s="237" t="s">
        <v>132</v>
      </c>
      <c r="F423" s="238" t="s">
        <v>912</v>
      </c>
      <c r="G423" s="235"/>
      <c r="H423" s="239">
        <v>3.6</v>
      </c>
      <c r="I423" s="240"/>
      <c r="J423" s="235"/>
      <c r="K423" s="235"/>
      <c r="L423" s="241"/>
      <c r="M423" s="242"/>
      <c r="N423" s="243"/>
      <c r="O423" s="243"/>
      <c r="P423" s="243"/>
      <c r="Q423" s="243"/>
      <c r="R423" s="243"/>
      <c r="S423" s="243"/>
      <c r="T423" s="24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5" t="s">
        <v>198</v>
      </c>
      <c r="AU423" s="245" t="s">
        <v>86</v>
      </c>
      <c r="AV423" s="13" t="s">
        <v>86</v>
      </c>
      <c r="AW423" s="13" t="s">
        <v>32</v>
      </c>
      <c r="AX423" s="13" t="s">
        <v>6</v>
      </c>
      <c r="AY423" s="245" t="s">
        <v>190</v>
      </c>
    </row>
    <row r="424" spans="1:51" s="13" customFormat="1" ht="12">
      <c r="A424" s="13"/>
      <c r="B424" s="234"/>
      <c r="C424" s="235"/>
      <c r="D424" s="236" t="s">
        <v>198</v>
      </c>
      <c r="E424" s="237" t="s">
        <v>1</v>
      </c>
      <c r="F424" s="238" t="s">
        <v>913</v>
      </c>
      <c r="G424" s="235"/>
      <c r="H424" s="239">
        <v>3.6</v>
      </c>
      <c r="I424" s="240"/>
      <c r="J424" s="235"/>
      <c r="K424" s="235"/>
      <c r="L424" s="241"/>
      <c r="M424" s="242"/>
      <c r="N424" s="243"/>
      <c r="O424" s="243"/>
      <c r="P424" s="243"/>
      <c r="Q424" s="243"/>
      <c r="R424" s="243"/>
      <c r="S424" s="243"/>
      <c r="T424" s="24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5" t="s">
        <v>198</v>
      </c>
      <c r="AU424" s="245" t="s">
        <v>86</v>
      </c>
      <c r="AV424" s="13" t="s">
        <v>86</v>
      </c>
      <c r="AW424" s="13" t="s">
        <v>32</v>
      </c>
      <c r="AX424" s="13" t="s">
        <v>6</v>
      </c>
      <c r="AY424" s="245" t="s">
        <v>190</v>
      </c>
    </row>
    <row r="425" spans="1:51" s="13" customFormat="1" ht="12">
      <c r="A425" s="13"/>
      <c r="B425" s="234"/>
      <c r="C425" s="235"/>
      <c r="D425" s="236" t="s">
        <v>198</v>
      </c>
      <c r="E425" s="237" t="s">
        <v>130</v>
      </c>
      <c r="F425" s="238" t="s">
        <v>914</v>
      </c>
      <c r="G425" s="235"/>
      <c r="H425" s="239">
        <v>33.3</v>
      </c>
      <c r="I425" s="240"/>
      <c r="J425" s="235"/>
      <c r="K425" s="235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198</v>
      </c>
      <c r="AU425" s="245" t="s">
        <v>86</v>
      </c>
      <c r="AV425" s="13" t="s">
        <v>86</v>
      </c>
      <c r="AW425" s="13" t="s">
        <v>32</v>
      </c>
      <c r="AX425" s="13" t="s">
        <v>6</v>
      </c>
      <c r="AY425" s="245" t="s">
        <v>190</v>
      </c>
    </row>
    <row r="426" spans="1:51" s="13" customFormat="1" ht="12">
      <c r="A426" s="13"/>
      <c r="B426" s="234"/>
      <c r="C426" s="235"/>
      <c r="D426" s="236" t="s">
        <v>198</v>
      </c>
      <c r="E426" s="237" t="s">
        <v>1</v>
      </c>
      <c r="F426" s="238" t="s">
        <v>915</v>
      </c>
      <c r="G426" s="235"/>
      <c r="H426" s="239">
        <v>33.3</v>
      </c>
      <c r="I426" s="240"/>
      <c r="J426" s="235"/>
      <c r="K426" s="235"/>
      <c r="L426" s="241"/>
      <c r="M426" s="242"/>
      <c r="N426" s="243"/>
      <c r="O426" s="243"/>
      <c r="P426" s="243"/>
      <c r="Q426" s="243"/>
      <c r="R426" s="243"/>
      <c r="S426" s="243"/>
      <c r="T426" s="24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5" t="s">
        <v>198</v>
      </c>
      <c r="AU426" s="245" t="s">
        <v>86</v>
      </c>
      <c r="AV426" s="13" t="s">
        <v>86</v>
      </c>
      <c r="AW426" s="13" t="s">
        <v>32</v>
      </c>
      <c r="AX426" s="13" t="s">
        <v>6</v>
      </c>
      <c r="AY426" s="245" t="s">
        <v>190</v>
      </c>
    </row>
    <row r="427" spans="1:51" s="13" customFormat="1" ht="12">
      <c r="A427" s="13"/>
      <c r="B427" s="234"/>
      <c r="C427" s="235"/>
      <c r="D427" s="236" t="s">
        <v>198</v>
      </c>
      <c r="E427" s="237" t="s">
        <v>126</v>
      </c>
      <c r="F427" s="238" t="s">
        <v>916</v>
      </c>
      <c r="G427" s="235"/>
      <c r="H427" s="239">
        <v>11.52</v>
      </c>
      <c r="I427" s="240"/>
      <c r="J427" s="235"/>
      <c r="K427" s="235"/>
      <c r="L427" s="241"/>
      <c r="M427" s="242"/>
      <c r="N427" s="243"/>
      <c r="O427" s="243"/>
      <c r="P427" s="243"/>
      <c r="Q427" s="243"/>
      <c r="R427" s="243"/>
      <c r="S427" s="243"/>
      <c r="T427" s="24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5" t="s">
        <v>198</v>
      </c>
      <c r="AU427" s="245" t="s">
        <v>86</v>
      </c>
      <c r="AV427" s="13" t="s">
        <v>86</v>
      </c>
      <c r="AW427" s="13" t="s">
        <v>32</v>
      </c>
      <c r="AX427" s="13" t="s">
        <v>6</v>
      </c>
      <c r="AY427" s="245" t="s">
        <v>190</v>
      </c>
    </row>
    <row r="428" spans="1:51" s="13" customFormat="1" ht="12">
      <c r="A428" s="13"/>
      <c r="B428" s="234"/>
      <c r="C428" s="235"/>
      <c r="D428" s="236" t="s">
        <v>198</v>
      </c>
      <c r="E428" s="237" t="s">
        <v>124</v>
      </c>
      <c r="F428" s="238" t="s">
        <v>917</v>
      </c>
      <c r="G428" s="235"/>
      <c r="H428" s="239">
        <v>15.867</v>
      </c>
      <c r="I428" s="240"/>
      <c r="J428" s="235"/>
      <c r="K428" s="235"/>
      <c r="L428" s="241"/>
      <c r="M428" s="242"/>
      <c r="N428" s="243"/>
      <c r="O428" s="243"/>
      <c r="P428" s="243"/>
      <c r="Q428" s="243"/>
      <c r="R428" s="243"/>
      <c r="S428" s="243"/>
      <c r="T428" s="24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5" t="s">
        <v>198</v>
      </c>
      <c r="AU428" s="245" t="s">
        <v>86</v>
      </c>
      <c r="AV428" s="13" t="s">
        <v>86</v>
      </c>
      <c r="AW428" s="13" t="s">
        <v>32</v>
      </c>
      <c r="AX428" s="13" t="s">
        <v>6</v>
      </c>
      <c r="AY428" s="245" t="s">
        <v>190</v>
      </c>
    </row>
    <row r="429" spans="1:51" s="13" customFormat="1" ht="12">
      <c r="A429" s="13"/>
      <c r="B429" s="234"/>
      <c r="C429" s="235"/>
      <c r="D429" s="236" t="s">
        <v>198</v>
      </c>
      <c r="E429" s="237" t="s">
        <v>122</v>
      </c>
      <c r="F429" s="238" t="s">
        <v>918</v>
      </c>
      <c r="G429" s="235"/>
      <c r="H429" s="239">
        <v>225.593</v>
      </c>
      <c r="I429" s="240"/>
      <c r="J429" s="235"/>
      <c r="K429" s="235"/>
      <c r="L429" s="241"/>
      <c r="M429" s="242"/>
      <c r="N429" s="243"/>
      <c r="O429" s="243"/>
      <c r="P429" s="243"/>
      <c r="Q429" s="243"/>
      <c r="R429" s="243"/>
      <c r="S429" s="243"/>
      <c r="T429" s="24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5" t="s">
        <v>198</v>
      </c>
      <c r="AU429" s="245" t="s">
        <v>86</v>
      </c>
      <c r="AV429" s="13" t="s">
        <v>86</v>
      </c>
      <c r="AW429" s="13" t="s">
        <v>32</v>
      </c>
      <c r="AX429" s="13" t="s">
        <v>6</v>
      </c>
      <c r="AY429" s="245" t="s">
        <v>190</v>
      </c>
    </row>
    <row r="430" spans="1:51" s="14" customFormat="1" ht="12">
      <c r="A430" s="14"/>
      <c r="B430" s="256"/>
      <c r="C430" s="257"/>
      <c r="D430" s="236" t="s">
        <v>198</v>
      </c>
      <c r="E430" s="258" t="s">
        <v>1</v>
      </c>
      <c r="F430" s="259" t="s">
        <v>293</v>
      </c>
      <c r="G430" s="257"/>
      <c r="H430" s="260">
        <v>326.78</v>
      </c>
      <c r="I430" s="261"/>
      <c r="J430" s="257"/>
      <c r="K430" s="257"/>
      <c r="L430" s="262"/>
      <c r="M430" s="263"/>
      <c r="N430" s="264"/>
      <c r="O430" s="264"/>
      <c r="P430" s="264"/>
      <c r="Q430" s="264"/>
      <c r="R430" s="264"/>
      <c r="S430" s="264"/>
      <c r="T430" s="265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6" t="s">
        <v>198</v>
      </c>
      <c r="AU430" s="266" t="s">
        <v>86</v>
      </c>
      <c r="AV430" s="14" t="s">
        <v>196</v>
      </c>
      <c r="AW430" s="14" t="s">
        <v>32</v>
      </c>
      <c r="AX430" s="14" t="s">
        <v>84</v>
      </c>
      <c r="AY430" s="266" t="s">
        <v>190</v>
      </c>
    </row>
    <row r="431" spans="1:65" s="2" customFormat="1" ht="37.8" customHeight="1">
      <c r="A431" s="39"/>
      <c r="B431" s="40"/>
      <c r="C431" s="246" t="s">
        <v>919</v>
      </c>
      <c r="D431" s="246" t="s">
        <v>263</v>
      </c>
      <c r="E431" s="247" t="s">
        <v>920</v>
      </c>
      <c r="F431" s="248" t="s">
        <v>921</v>
      </c>
      <c r="G431" s="249" t="s">
        <v>195</v>
      </c>
      <c r="H431" s="250">
        <v>366.698</v>
      </c>
      <c r="I431" s="251"/>
      <c r="J431" s="252">
        <f>ROUND(I431*H431,15)</f>
        <v>0</v>
      </c>
      <c r="K431" s="248" t="s">
        <v>203</v>
      </c>
      <c r="L431" s="253"/>
      <c r="M431" s="254" t="s">
        <v>1</v>
      </c>
      <c r="N431" s="255" t="s">
        <v>42</v>
      </c>
      <c r="O431" s="92"/>
      <c r="P431" s="229">
        <f>O431*H431</f>
        <v>0</v>
      </c>
      <c r="Q431" s="229">
        <v>0.001</v>
      </c>
      <c r="R431" s="229">
        <f>Q431*H431</f>
        <v>0.36669799999999997</v>
      </c>
      <c r="S431" s="229">
        <v>0</v>
      </c>
      <c r="T431" s="230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1" t="s">
        <v>352</v>
      </c>
      <c r="AT431" s="231" t="s">
        <v>263</v>
      </c>
      <c r="AU431" s="231" t="s">
        <v>86</v>
      </c>
      <c r="AY431" s="18" t="s">
        <v>190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8" t="s">
        <v>84</v>
      </c>
      <c r="BK431" s="233">
        <f>ROUND(I431*H431,15)</f>
        <v>0</v>
      </c>
      <c r="BL431" s="18" t="s">
        <v>262</v>
      </c>
      <c r="BM431" s="231" t="s">
        <v>922</v>
      </c>
    </row>
    <row r="432" spans="1:51" s="13" customFormat="1" ht="12">
      <c r="A432" s="13"/>
      <c r="B432" s="234"/>
      <c r="C432" s="235"/>
      <c r="D432" s="236" t="s">
        <v>198</v>
      </c>
      <c r="E432" s="237" t="s">
        <v>1</v>
      </c>
      <c r="F432" s="238" t="s">
        <v>923</v>
      </c>
      <c r="G432" s="235"/>
      <c r="H432" s="239">
        <v>248.152</v>
      </c>
      <c r="I432" s="240"/>
      <c r="J432" s="235"/>
      <c r="K432" s="235"/>
      <c r="L432" s="241"/>
      <c r="M432" s="242"/>
      <c r="N432" s="243"/>
      <c r="O432" s="243"/>
      <c r="P432" s="243"/>
      <c r="Q432" s="243"/>
      <c r="R432" s="243"/>
      <c r="S432" s="243"/>
      <c r="T432" s="24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5" t="s">
        <v>198</v>
      </c>
      <c r="AU432" s="245" t="s">
        <v>86</v>
      </c>
      <c r="AV432" s="13" t="s">
        <v>86</v>
      </c>
      <c r="AW432" s="13" t="s">
        <v>32</v>
      </c>
      <c r="AX432" s="13" t="s">
        <v>6</v>
      </c>
      <c r="AY432" s="245" t="s">
        <v>190</v>
      </c>
    </row>
    <row r="433" spans="1:51" s="13" customFormat="1" ht="12">
      <c r="A433" s="13"/>
      <c r="B433" s="234"/>
      <c r="C433" s="235"/>
      <c r="D433" s="236" t="s">
        <v>198</v>
      </c>
      <c r="E433" s="237" t="s">
        <v>1</v>
      </c>
      <c r="F433" s="238" t="s">
        <v>924</v>
      </c>
      <c r="G433" s="235"/>
      <c r="H433" s="239">
        <v>17.454</v>
      </c>
      <c r="I433" s="240"/>
      <c r="J433" s="235"/>
      <c r="K433" s="235"/>
      <c r="L433" s="241"/>
      <c r="M433" s="242"/>
      <c r="N433" s="243"/>
      <c r="O433" s="243"/>
      <c r="P433" s="243"/>
      <c r="Q433" s="243"/>
      <c r="R433" s="243"/>
      <c r="S433" s="243"/>
      <c r="T433" s="24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5" t="s">
        <v>198</v>
      </c>
      <c r="AU433" s="245" t="s">
        <v>86</v>
      </c>
      <c r="AV433" s="13" t="s">
        <v>86</v>
      </c>
      <c r="AW433" s="13" t="s">
        <v>32</v>
      </c>
      <c r="AX433" s="13" t="s">
        <v>6</v>
      </c>
      <c r="AY433" s="245" t="s">
        <v>190</v>
      </c>
    </row>
    <row r="434" spans="1:51" s="13" customFormat="1" ht="12">
      <c r="A434" s="13"/>
      <c r="B434" s="234"/>
      <c r="C434" s="235"/>
      <c r="D434" s="236" t="s">
        <v>198</v>
      </c>
      <c r="E434" s="237" t="s">
        <v>1</v>
      </c>
      <c r="F434" s="238" t="s">
        <v>925</v>
      </c>
      <c r="G434" s="235"/>
      <c r="H434" s="239">
        <v>12.672</v>
      </c>
      <c r="I434" s="240"/>
      <c r="J434" s="235"/>
      <c r="K434" s="235"/>
      <c r="L434" s="241"/>
      <c r="M434" s="242"/>
      <c r="N434" s="243"/>
      <c r="O434" s="243"/>
      <c r="P434" s="243"/>
      <c r="Q434" s="243"/>
      <c r="R434" s="243"/>
      <c r="S434" s="243"/>
      <c r="T434" s="24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5" t="s">
        <v>198</v>
      </c>
      <c r="AU434" s="245" t="s">
        <v>86</v>
      </c>
      <c r="AV434" s="13" t="s">
        <v>86</v>
      </c>
      <c r="AW434" s="13" t="s">
        <v>32</v>
      </c>
      <c r="AX434" s="13" t="s">
        <v>6</v>
      </c>
      <c r="AY434" s="245" t="s">
        <v>190</v>
      </c>
    </row>
    <row r="435" spans="1:51" s="13" customFormat="1" ht="12">
      <c r="A435" s="13"/>
      <c r="B435" s="234"/>
      <c r="C435" s="235"/>
      <c r="D435" s="236" t="s">
        <v>198</v>
      </c>
      <c r="E435" s="237" t="s">
        <v>1</v>
      </c>
      <c r="F435" s="238" t="s">
        <v>926</v>
      </c>
      <c r="G435" s="235"/>
      <c r="H435" s="239">
        <v>36.63</v>
      </c>
      <c r="I435" s="240"/>
      <c r="J435" s="235"/>
      <c r="K435" s="235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198</v>
      </c>
      <c r="AU435" s="245" t="s">
        <v>86</v>
      </c>
      <c r="AV435" s="13" t="s">
        <v>86</v>
      </c>
      <c r="AW435" s="13" t="s">
        <v>32</v>
      </c>
      <c r="AX435" s="13" t="s">
        <v>6</v>
      </c>
      <c r="AY435" s="245" t="s">
        <v>190</v>
      </c>
    </row>
    <row r="436" spans="1:51" s="13" customFormat="1" ht="12">
      <c r="A436" s="13"/>
      <c r="B436" s="234"/>
      <c r="C436" s="235"/>
      <c r="D436" s="236" t="s">
        <v>198</v>
      </c>
      <c r="E436" s="237" t="s">
        <v>1</v>
      </c>
      <c r="F436" s="238" t="s">
        <v>927</v>
      </c>
      <c r="G436" s="235"/>
      <c r="H436" s="239">
        <v>3.96</v>
      </c>
      <c r="I436" s="240"/>
      <c r="J436" s="235"/>
      <c r="K436" s="235"/>
      <c r="L436" s="241"/>
      <c r="M436" s="242"/>
      <c r="N436" s="243"/>
      <c r="O436" s="243"/>
      <c r="P436" s="243"/>
      <c r="Q436" s="243"/>
      <c r="R436" s="243"/>
      <c r="S436" s="243"/>
      <c r="T436" s="24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5" t="s">
        <v>198</v>
      </c>
      <c r="AU436" s="245" t="s">
        <v>86</v>
      </c>
      <c r="AV436" s="13" t="s">
        <v>86</v>
      </c>
      <c r="AW436" s="13" t="s">
        <v>32</v>
      </c>
      <c r="AX436" s="13" t="s">
        <v>6</v>
      </c>
      <c r="AY436" s="245" t="s">
        <v>190</v>
      </c>
    </row>
    <row r="437" spans="1:51" s="14" customFormat="1" ht="12">
      <c r="A437" s="14"/>
      <c r="B437" s="256"/>
      <c r="C437" s="257"/>
      <c r="D437" s="236" t="s">
        <v>198</v>
      </c>
      <c r="E437" s="258" t="s">
        <v>1</v>
      </c>
      <c r="F437" s="259" t="s">
        <v>293</v>
      </c>
      <c r="G437" s="257"/>
      <c r="H437" s="260">
        <v>318.868</v>
      </c>
      <c r="I437" s="261"/>
      <c r="J437" s="257"/>
      <c r="K437" s="257"/>
      <c r="L437" s="262"/>
      <c r="M437" s="263"/>
      <c r="N437" s="264"/>
      <c r="O437" s="264"/>
      <c r="P437" s="264"/>
      <c r="Q437" s="264"/>
      <c r="R437" s="264"/>
      <c r="S437" s="264"/>
      <c r="T437" s="26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6" t="s">
        <v>198</v>
      </c>
      <c r="AU437" s="266" t="s">
        <v>86</v>
      </c>
      <c r="AV437" s="14" t="s">
        <v>196</v>
      </c>
      <c r="AW437" s="14" t="s">
        <v>32</v>
      </c>
      <c r="AX437" s="14" t="s">
        <v>84</v>
      </c>
      <c r="AY437" s="266" t="s">
        <v>190</v>
      </c>
    </row>
    <row r="438" spans="1:51" s="13" customFormat="1" ht="12">
      <c r="A438" s="13"/>
      <c r="B438" s="234"/>
      <c r="C438" s="235"/>
      <c r="D438" s="236" t="s">
        <v>198</v>
      </c>
      <c r="E438" s="235"/>
      <c r="F438" s="238" t="s">
        <v>928</v>
      </c>
      <c r="G438" s="235"/>
      <c r="H438" s="239">
        <v>366.698</v>
      </c>
      <c r="I438" s="240"/>
      <c r="J438" s="235"/>
      <c r="K438" s="235"/>
      <c r="L438" s="241"/>
      <c r="M438" s="242"/>
      <c r="N438" s="243"/>
      <c r="O438" s="243"/>
      <c r="P438" s="243"/>
      <c r="Q438" s="243"/>
      <c r="R438" s="243"/>
      <c r="S438" s="243"/>
      <c r="T438" s="24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5" t="s">
        <v>198</v>
      </c>
      <c r="AU438" s="245" t="s">
        <v>86</v>
      </c>
      <c r="AV438" s="13" t="s">
        <v>86</v>
      </c>
      <c r="AW438" s="13" t="s">
        <v>4</v>
      </c>
      <c r="AX438" s="13" t="s">
        <v>84</v>
      </c>
      <c r="AY438" s="245" t="s">
        <v>190</v>
      </c>
    </row>
    <row r="439" spans="1:65" s="2" customFormat="1" ht="49.05" customHeight="1">
      <c r="A439" s="39"/>
      <c r="B439" s="40"/>
      <c r="C439" s="246" t="s">
        <v>929</v>
      </c>
      <c r="D439" s="246" t="s">
        <v>263</v>
      </c>
      <c r="E439" s="247" t="s">
        <v>930</v>
      </c>
      <c r="F439" s="248" t="s">
        <v>931</v>
      </c>
      <c r="G439" s="249" t="s">
        <v>195</v>
      </c>
      <c r="H439" s="250">
        <v>4.994</v>
      </c>
      <c r="I439" s="251"/>
      <c r="J439" s="252">
        <f>ROUND(I439*H439,15)</f>
        <v>0</v>
      </c>
      <c r="K439" s="248" t="s">
        <v>203</v>
      </c>
      <c r="L439" s="253"/>
      <c r="M439" s="254" t="s">
        <v>1</v>
      </c>
      <c r="N439" s="255" t="s">
        <v>42</v>
      </c>
      <c r="O439" s="92"/>
      <c r="P439" s="229">
        <f>O439*H439</f>
        <v>0</v>
      </c>
      <c r="Q439" s="229">
        <v>0.004</v>
      </c>
      <c r="R439" s="229">
        <f>Q439*H439</f>
        <v>0.019976</v>
      </c>
      <c r="S439" s="229">
        <v>0</v>
      </c>
      <c r="T439" s="230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1" t="s">
        <v>352</v>
      </c>
      <c r="AT439" s="231" t="s">
        <v>263</v>
      </c>
      <c r="AU439" s="231" t="s">
        <v>86</v>
      </c>
      <c r="AY439" s="18" t="s">
        <v>190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8" t="s">
        <v>84</v>
      </c>
      <c r="BK439" s="233">
        <f>ROUND(I439*H439,15)</f>
        <v>0</v>
      </c>
      <c r="BL439" s="18" t="s">
        <v>262</v>
      </c>
      <c r="BM439" s="231" t="s">
        <v>932</v>
      </c>
    </row>
    <row r="440" spans="1:65" s="2" customFormat="1" ht="49.05" customHeight="1">
      <c r="A440" s="39"/>
      <c r="B440" s="40"/>
      <c r="C440" s="246" t="s">
        <v>933</v>
      </c>
      <c r="D440" s="246" t="s">
        <v>263</v>
      </c>
      <c r="E440" s="247" t="s">
        <v>934</v>
      </c>
      <c r="F440" s="248" t="s">
        <v>935</v>
      </c>
      <c r="G440" s="249" t="s">
        <v>195</v>
      </c>
      <c r="H440" s="250">
        <v>46.191</v>
      </c>
      <c r="I440" s="251"/>
      <c r="J440" s="252">
        <f>ROUND(I440*H440,15)</f>
        <v>0</v>
      </c>
      <c r="K440" s="248" t="s">
        <v>203</v>
      </c>
      <c r="L440" s="253"/>
      <c r="M440" s="254" t="s">
        <v>1</v>
      </c>
      <c r="N440" s="255" t="s">
        <v>42</v>
      </c>
      <c r="O440" s="92"/>
      <c r="P440" s="229">
        <f>O440*H440</f>
        <v>0</v>
      </c>
      <c r="Q440" s="229">
        <v>0.001</v>
      </c>
      <c r="R440" s="229">
        <f>Q440*H440</f>
        <v>0.046191</v>
      </c>
      <c r="S440" s="229">
        <v>0</v>
      </c>
      <c r="T440" s="230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1" t="s">
        <v>352</v>
      </c>
      <c r="AT440" s="231" t="s">
        <v>263</v>
      </c>
      <c r="AU440" s="231" t="s">
        <v>86</v>
      </c>
      <c r="AY440" s="18" t="s">
        <v>190</v>
      </c>
      <c r="BE440" s="232">
        <f>IF(N440="základní",J440,0)</f>
        <v>0</v>
      </c>
      <c r="BF440" s="232">
        <f>IF(N440="snížená",J440,0)</f>
        <v>0</v>
      </c>
      <c r="BG440" s="232">
        <f>IF(N440="zákl. přenesená",J440,0)</f>
        <v>0</v>
      </c>
      <c r="BH440" s="232">
        <f>IF(N440="sníž. přenesená",J440,0)</f>
        <v>0</v>
      </c>
      <c r="BI440" s="232">
        <f>IF(N440="nulová",J440,0)</f>
        <v>0</v>
      </c>
      <c r="BJ440" s="18" t="s">
        <v>84</v>
      </c>
      <c r="BK440" s="233">
        <f>ROUND(I440*H440,15)</f>
        <v>0</v>
      </c>
      <c r="BL440" s="18" t="s">
        <v>262</v>
      </c>
      <c r="BM440" s="231" t="s">
        <v>936</v>
      </c>
    </row>
    <row r="441" spans="1:65" s="2" customFormat="1" ht="24.15" customHeight="1">
      <c r="A441" s="39"/>
      <c r="B441" s="40"/>
      <c r="C441" s="220" t="s">
        <v>937</v>
      </c>
      <c r="D441" s="220" t="s">
        <v>192</v>
      </c>
      <c r="E441" s="221" t="s">
        <v>938</v>
      </c>
      <c r="F441" s="222" t="s">
        <v>939</v>
      </c>
      <c r="G441" s="223" t="s">
        <v>195</v>
      </c>
      <c r="H441" s="224">
        <v>3.6</v>
      </c>
      <c r="I441" s="225"/>
      <c r="J441" s="226">
        <f>ROUND(I441*H441,15)</f>
        <v>0</v>
      </c>
      <c r="K441" s="222" t="s">
        <v>203</v>
      </c>
      <c r="L441" s="45"/>
      <c r="M441" s="227" t="s">
        <v>1</v>
      </c>
      <c r="N441" s="228" t="s">
        <v>42</v>
      </c>
      <c r="O441" s="92"/>
      <c r="P441" s="229">
        <f>O441*H441</f>
        <v>0</v>
      </c>
      <c r="Q441" s="229">
        <v>0</v>
      </c>
      <c r="R441" s="229">
        <f>Q441*H441</f>
        <v>0</v>
      </c>
      <c r="S441" s="229">
        <v>0</v>
      </c>
      <c r="T441" s="230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1" t="s">
        <v>262</v>
      </c>
      <c r="AT441" s="231" t="s">
        <v>192</v>
      </c>
      <c r="AU441" s="231" t="s">
        <v>86</v>
      </c>
      <c r="AY441" s="18" t="s">
        <v>190</v>
      </c>
      <c r="BE441" s="232">
        <f>IF(N441="základní",J441,0)</f>
        <v>0</v>
      </c>
      <c r="BF441" s="232">
        <f>IF(N441="snížená",J441,0)</f>
        <v>0</v>
      </c>
      <c r="BG441" s="232">
        <f>IF(N441="zákl. přenesená",J441,0)</f>
        <v>0</v>
      </c>
      <c r="BH441" s="232">
        <f>IF(N441="sníž. přenesená",J441,0)</f>
        <v>0</v>
      </c>
      <c r="BI441" s="232">
        <f>IF(N441="nulová",J441,0)</f>
        <v>0</v>
      </c>
      <c r="BJ441" s="18" t="s">
        <v>84</v>
      </c>
      <c r="BK441" s="233">
        <f>ROUND(I441*H441,15)</f>
        <v>0</v>
      </c>
      <c r="BL441" s="18" t="s">
        <v>262</v>
      </c>
      <c r="BM441" s="231" t="s">
        <v>940</v>
      </c>
    </row>
    <row r="442" spans="1:51" s="13" customFormat="1" ht="12">
      <c r="A442" s="13"/>
      <c r="B442" s="234"/>
      <c r="C442" s="235"/>
      <c r="D442" s="236" t="s">
        <v>198</v>
      </c>
      <c r="E442" s="237" t="s">
        <v>1</v>
      </c>
      <c r="F442" s="238" t="s">
        <v>132</v>
      </c>
      <c r="G442" s="235"/>
      <c r="H442" s="239">
        <v>3.6</v>
      </c>
      <c r="I442" s="240"/>
      <c r="J442" s="235"/>
      <c r="K442" s="235"/>
      <c r="L442" s="241"/>
      <c r="M442" s="242"/>
      <c r="N442" s="243"/>
      <c r="O442" s="243"/>
      <c r="P442" s="243"/>
      <c r="Q442" s="243"/>
      <c r="R442" s="243"/>
      <c r="S442" s="243"/>
      <c r="T442" s="24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5" t="s">
        <v>198</v>
      </c>
      <c r="AU442" s="245" t="s">
        <v>86</v>
      </c>
      <c r="AV442" s="13" t="s">
        <v>86</v>
      </c>
      <c r="AW442" s="13" t="s">
        <v>32</v>
      </c>
      <c r="AX442" s="13" t="s">
        <v>84</v>
      </c>
      <c r="AY442" s="245" t="s">
        <v>190</v>
      </c>
    </row>
    <row r="443" spans="1:65" s="2" customFormat="1" ht="24.15" customHeight="1">
      <c r="A443" s="39"/>
      <c r="B443" s="40"/>
      <c r="C443" s="246" t="s">
        <v>941</v>
      </c>
      <c r="D443" s="246" t="s">
        <v>263</v>
      </c>
      <c r="E443" s="247" t="s">
        <v>942</v>
      </c>
      <c r="F443" s="248" t="s">
        <v>943</v>
      </c>
      <c r="G443" s="249" t="s">
        <v>195</v>
      </c>
      <c r="H443" s="250">
        <v>3.96</v>
      </c>
      <c r="I443" s="251"/>
      <c r="J443" s="252">
        <f>ROUND(I443*H443,15)</f>
        <v>0</v>
      </c>
      <c r="K443" s="248" t="s">
        <v>203</v>
      </c>
      <c r="L443" s="253"/>
      <c r="M443" s="254" t="s">
        <v>1</v>
      </c>
      <c r="N443" s="255" t="s">
        <v>42</v>
      </c>
      <c r="O443" s="92"/>
      <c r="P443" s="229">
        <f>O443*H443</f>
        <v>0</v>
      </c>
      <c r="Q443" s="229">
        <v>0.0006</v>
      </c>
      <c r="R443" s="229">
        <f>Q443*H443</f>
        <v>0.0023759999999999996</v>
      </c>
      <c r="S443" s="229">
        <v>0</v>
      </c>
      <c r="T443" s="230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1" t="s">
        <v>352</v>
      </c>
      <c r="AT443" s="231" t="s">
        <v>263</v>
      </c>
      <c r="AU443" s="231" t="s">
        <v>86</v>
      </c>
      <c r="AY443" s="18" t="s">
        <v>190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18" t="s">
        <v>84</v>
      </c>
      <c r="BK443" s="233">
        <f>ROUND(I443*H443,15)</f>
        <v>0</v>
      </c>
      <c r="BL443" s="18" t="s">
        <v>262</v>
      </c>
      <c r="BM443" s="231" t="s">
        <v>944</v>
      </c>
    </row>
    <row r="444" spans="1:51" s="13" customFormat="1" ht="12">
      <c r="A444" s="13"/>
      <c r="B444" s="234"/>
      <c r="C444" s="235"/>
      <c r="D444" s="236" t="s">
        <v>198</v>
      </c>
      <c r="E444" s="237" t="s">
        <v>1</v>
      </c>
      <c r="F444" s="238" t="s">
        <v>927</v>
      </c>
      <c r="G444" s="235"/>
      <c r="H444" s="239">
        <v>3.96</v>
      </c>
      <c r="I444" s="240"/>
      <c r="J444" s="235"/>
      <c r="K444" s="235"/>
      <c r="L444" s="241"/>
      <c r="M444" s="242"/>
      <c r="N444" s="243"/>
      <c r="O444" s="243"/>
      <c r="P444" s="243"/>
      <c r="Q444" s="243"/>
      <c r="R444" s="243"/>
      <c r="S444" s="243"/>
      <c r="T444" s="24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5" t="s">
        <v>198</v>
      </c>
      <c r="AU444" s="245" t="s">
        <v>86</v>
      </c>
      <c r="AV444" s="13" t="s">
        <v>86</v>
      </c>
      <c r="AW444" s="13" t="s">
        <v>32</v>
      </c>
      <c r="AX444" s="13" t="s">
        <v>84</v>
      </c>
      <c r="AY444" s="245" t="s">
        <v>190</v>
      </c>
    </row>
    <row r="445" spans="1:65" s="2" customFormat="1" ht="24.15" customHeight="1">
      <c r="A445" s="39"/>
      <c r="B445" s="40"/>
      <c r="C445" s="220" t="s">
        <v>945</v>
      </c>
      <c r="D445" s="220" t="s">
        <v>192</v>
      </c>
      <c r="E445" s="221" t="s">
        <v>946</v>
      </c>
      <c r="F445" s="222" t="s">
        <v>947</v>
      </c>
      <c r="G445" s="223" t="s">
        <v>247</v>
      </c>
      <c r="H445" s="224">
        <v>0.553</v>
      </c>
      <c r="I445" s="225"/>
      <c r="J445" s="226">
        <f>ROUND(I445*H445,15)</f>
        <v>0</v>
      </c>
      <c r="K445" s="222" t="s">
        <v>203</v>
      </c>
      <c r="L445" s="45"/>
      <c r="M445" s="227" t="s">
        <v>1</v>
      </c>
      <c r="N445" s="228" t="s">
        <v>42</v>
      </c>
      <c r="O445" s="92"/>
      <c r="P445" s="229">
        <f>O445*H445</f>
        <v>0</v>
      </c>
      <c r="Q445" s="229">
        <v>0</v>
      </c>
      <c r="R445" s="229">
        <f>Q445*H445</f>
        <v>0</v>
      </c>
      <c r="S445" s="229">
        <v>0</v>
      </c>
      <c r="T445" s="230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1" t="s">
        <v>262</v>
      </c>
      <c r="AT445" s="231" t="s">
        <v>192</v>
      </c>
      <c r="AU445" s="231" t="s">
        <v>86</v>
      </c>
      <c r="AY445" s="18" t="s">
        <v>190</v>
      </c>
      <c r="BE445" s="232">
        <f>IF(N445="základní",J445,0)</f>
        <v>0</v>
      </c>
      <c r="BF445" s="232">
        <f>IF(N445="snížená",J445,0)</f>
        <v>0</v>
      </c>
      <c r="BG445" s="232">
        <f>IF(N445="zákl. přenesená",J445,0)</f>
        <v>0</v>
      </c>
      <c r="BH445" s="232">
        <f>IF(N445="sníž. přenesená",J445,0)</f>
        <v>0</v>
      </c>
      <c r="BI445" s="232">
        <f>IF(N445="nulová",J445,0)</f>
        <v>0</v>
      </c>
      <c r="BJ445" s="18" t="s">
        <v>84</v>
      </c>
      <c r="BK445" s="233">
        <f>ROUND(I445*H445,15)</f>
        <v>0</v>
      </c>
      <c r="BL445" s="18" t="s">
        <v>262</v>
      </c>
      <c r="BM445" s="231" t="s">
        <v>948</v>
      </c>
    </row>
    <row r="446" spans="1:63" s="12" customFormat="1" ht="22.8" customHeight="1">
      <c r="A446" s="12"/>
      <c r="B446" s="204"/>
      <c r="C446" s="205"/>
      <c r="D446" s="206" t="s">
        <v>76</v>
      </c>
      <c r="E446" s="218" t="s">
        <v>949</v>
      </c>
      <c r="F446" s="218" t="s">
        <v>950</v>
      </c>
      <c r="G446" s="205"/>
      <c r="H446" s="205"/>
      <c r="I446" s="208"/>
      <c r="J446" s="219">
        <f>BK446</f>
        <v>0</v>
      </c>
      <c r="K446" s="205"/>
      <c r="L446" s="210"/>
      <c r="M446" s="211"/>
      <c r="N446" s="212"/>
      <c r="O446" s="212"/>
      <c r="P446" s="213">
        <f>SUM(P447:P490)</f>
        <v>0</v>
      </c>
      <c r="Q446" s="212"/>
      <c r="R446" s="213">
        <f>SUM(R447:R490)</f>
        <v>3.5790314700000003</v>
      </c>
      <c r="S446" s="212"/>
      <c r="T446" s="214">
        <f>SUM(T447:T490)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15" t="s">
        <v>86</v>
      </c>
      <c r="AT446" s="216" t="s">
        <v>76</v>
      </c>
      <c r="AU446" s="216" t="s">
        <v>84</v>
      </c>
      <c r="AY446" s="215" t="s">
        <v>190</v>
      </c>
      <c r="BK446" s="217">
        <f>SUM(BK447:BK490)</f>
        <v>0</v>
      </c>
    </row>
    <row r="447" spans="1:65" s="2" customFormat="1" ht="24.15" customHeight="1">
      <c r="A447" s="39"/>
      <c r="B447" s="40"/>
      <c r="C447" s="220" t="s">
        <v>951</v>
      </c>
      <c r="D447" s="220" t="s">
        <v>192</v>
      </c>
      <c r="E447" s="221" t="s">
        <v>952</v>
      </c>
      <c r="F447" s="222" t="s">
        <v>953</v>
      </c>
      <c r="G447" s="223" t="s">
        <v>195</v>
      </c>
      <c r="H447" s="224">
        <v>39.2</v>
      </c>
      <c r="I447" s="225"/>
      <c r="J447" s="226">
        <f>ROUND(I447*H447,15)</f>
        <v>0</v>
      </c>
      <c r="K447" s="222" t="s">
        <v>203</v>
      </c>
      <c r="L447" s="45"/>
      <c r="M447" s="227" t="s">
        <v>1</v>
      </c>
      <c r="N447" s="228" t="s">
        <v>42</v>
      </c>
      <c r="O447" s="92"/>
      <c r="P447" s="229">
        <f>O447*H447</f>
        <v>0</v>
      </c>
      <c r="Q447" s="229">
        <v>0.0001</v>
      </c>
      <c r="R447" s="229">
        <f>Q447*H447</f>
        <v>0.003920000000000001</v>
      </c>
      <c r="S447" s="229">
        <v>0</v>
      </c>
      <c r="T447" s="230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1" t="s">
        <v>262</v>
      </c>
      <c r="AT447" s="231" t="s">
        <v>192</v>
      </c>
      <c r="AU447" s="231" t="s">
        <v>86</v>
      </c>
      <c r="AY447" s="18" t="s">
        <v>190</v>
      </c>
      <c r="BE447" s="232">
        <f>IF(N447="základní",J447,0)</f>
        <v>0</v>
      </c>
      <c r="BF447" s="232">
        <f>IF(N447="snížená",J447,0)</f>
        <v>0</v>
      </c>
      <c r="BG447" s="232">
        <f>IF(N447="zákl. přenesená",J447,0)</f>
        <v>0</v>
      </c>
      <c r="BH447" s="232">
        <f>IF(N447="sníž. přenesená",J447,0)</f>
        <v>0</v>
      </c>
      <c r="BI447" s="232">
        <f>IF(N447="nulová",J447,0)</f>
        <v>0</v>
      </c>
      <c r="BJ447" s="18" t="s">
        <v>84</v>
      </c>
      <c r="BK447" s="233">
        <f>ROUND(I447*H447,15)</f>
        <v>0</v>
      </c>
      <c r="BL447" s="18" t="s">
        <v>262</v>
      </c>
      <c r="BM447" s="231" t="s">
        <v>954</v>
      </c>
    </row>
    <row r="448" spans="1:51" s="13" customFormat="1" ht="12">
      <c r="A448" s="13"/>
      <c r="B448" s="234"/>
      <c r="C448" s="235"/>
      <c r="D448" s="236" t="s">
        <v>198</v>
      </c>
      <c r="E448" s="237" t="s">
        <v>1</v>
      </c>
      <c r="F448" s="238" t="s">
        <v>955</v>
      </c>
      <c r="G448" s="235"/>
      <c r="H448" s="239">
        <v>39.2</v>
      </c>
      <c r="I448" s="240"/>
      <c r="J448" s="235"/>
      <c r="K448" s="235"/>
      <c r="L448" s="241"/>
      <c r="M448" s="242"/>
      <c r="N448" s="243"/>
      <c r="O448" s="243"/>
      <c r="P448" s="243"/>
      <c r="Q448" s="243"/>
      <c r="R448" s="243"/>
      <c r="S448" s="243"/>
      <c r="T448" s="24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5" t="s">
        <v>198</v>
      </c>
      <c r="AU448" s="245" t="s">
        <v>86</v>
      </c>
      <c r="AV448" s="13" t="s">
        <v>86</v>
      </c>
      <c r="AW448" s="13" t="s">
        <v>32</v>
      </c>
      <c r="AX448" s="13" t="s">
        <v>84</v>
      </c>
      <c r="AY448" s="245" t="s">
        <v>190</v>
      </c>
    </row>
    <row r="449" spans="1:65" s="2" customFormat="1" ht="24.15" customHeight="1">
      <c r="A449" s="39"/>
      <c r="B449" s="40"/>
      <c r="C449" s="246" t="s">
        <v>956</v>
      </c>
      <c r="D449" s="246" t="s">
        <v>263</v>
      </c>
      <c r="E449" s="247" t="s">
        <v>957</v>
      </c>
      <c r="F449" s="248" t="s">
        <v>958</v>
      </c>
      <c r="G449" s="249" t="s">
        <v>195</v>
      </c>
      <c r="H449" s="250">
        <v>21.991</v>
      </c>
      <c r="I449" s="251"/>
      <c r="J449" s="252">
        <f>ROUND(I449*H449,15)</f>
        <v>0</v>
      </c>
      <c r="K449" s="248" t="s">
        <v>203</v>
      </c>
      <c r="L449" s="253"/>
      <c r="M449" s="254" t="s">
        <v>1</v>
      </c>
      <c r="N449" s="255" t="s">
        <v>42</v>
      </c>
      <c r="O449" s="92"/>
      <c r="P449" s="229">
        <f>O449*H449</f>
        <v>0</v>
      </c>
      <c r="Q449" s="229">
        <v>0.0042</v>
      </c>
      <c r="R449" s="229">
        <f>Q449*H449</f>
        <v>0.09236219999999999</v>
      </c>
      <c r="S449" s="229">
        <v>0</v>
      </c>
      <c r="T449" s="230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1" t="s">
        <v>352</v>
      </c>
      <c r="AT449" s="231" t="s">
        <v>263</v>
      </c>
      <c r="AU449" s="231" t="s">
        <v>86</v>
      </c>
      <c r="AY449" s="18" t="s">
        <v>190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18" t="s">
        <v>84</v>
      </c>
      <c r="BK449" s="233">
        <f>ROUND(I449*H449,15)</f>
        <v>0</v>
      </c>
      <c r="BL449" s="18" t="s">
        <v>262</v>
      </c>
      <c r="BM449" s="231" t="s">
        <v>959</v>
      </c>
    </row>
    <row r="450" spans="1:51" s="13" customFormat="1" ht="12">
      <c r="A450" s="13"/>
      <c r="B450" s="234"/>
      <c r="C450" s="235"/>
      <c r="D450" s="236" t="s">
        <v>198</v>
      </c>
      <c r="E450" s="237" t="s">
        <v>1</v>
      </c>
      <c r="F450" s="238" t="s">
        <v>960</v>
      </c>
      <c r="G450" s="235"/>
      <c r="H450" s="239">
        <v>21.56</v>
      </c>
      <c r="I450" s="240"/>
      <c r="J450" s="235"/>
      <c r="K450" s="235"/>
      <c r="L450" s="241"/>
      <c r="M450" s="242"/>
      <c r="N450" s="243"/>
      <c r="O450" s="243"/>
      <c r="P450" s="243"/>
      <c r="Q450" s="243"/>
      <c r="R450" s="243"/>
      <c r="S450" s="243"/>
      <c r="T450" s="24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5" t="s">
        <v>198</v>
      </c>
      <c r="AU450" s="245" t="s">
        <v>86</v>
      </c>
      <c r="AV450" s="13" t="s">
        <v>86</v>
      </c>
      <c r="AW450" s="13" t="s">
        <v>32</v>
      </c>
      <c r="AX450" s="13" t="s">
        <v>84</v>
      </c>
      <c r="AY450" s="245" t="s">
        <v>190</v>
      </c>
    </row>
    <row r="451" spans="1:51" s="13" customFormat="1" ht="12">
      <c r="A451" s="13"/>
      <c r="B451" s="234"/>
      <c r="C451" s="235"/>
      <c r="D451" s="236" t="s">
        <v>198</v>
      </c>
      <c r="E451" s="235"/>
      <c r="F451" s="238" t="s">
        <v>961</v>
      </c>
      <c r="G451" s="235"/>
      <c r="H451" s="239">
        <v>21.991</v>
      </c>
      <c r="I451" s="240"/>
      <c r="J451" s="235"/>
      <c r="K451" s="235"/>
      <c r="L451" s="241"/>
      <c r="M451" s="242"/>
      <c r="N451" s="243"/>
      <c r="O451" s="243"/>
      <c r="P451" s="243"/>
      <c r="Q451" s="243"/>
      <c r="R451" s="243"/>
      <c r="S451" s="243"/>
      <c r="T451" s="24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5" t="s">
        <v>198</v>
      </c>
      <c r="AU451" s="245" t="s">
        <v>86</v>
      </c>
      <c r="AV451" s="13" t="s">
        <v>86</v>
      </c>
      <c r="AW451" s="13" t="s">
        <v>4</v>
      </c>
      <c r="AX451" s="13" t="s">
        <v>84</v>
      </c>
      <c r="AY451" s="245" t="s">
        <v>190</v>
      </c>
    </row>
    <row r="452" spans="1:65" s="2" customFormat="1" ht="24.15" customHeight="1">
      <c r="A452" s="39"/>
      <c r="B452" s="40"/>
      <c r="C452" s="246" t="s">
        <v>962</v>
      </c>
      <c r="D452" s="246" t="s">
        <v>263</v>
      </c>
      <c r="E452" s="247" t="s">
        <v>963</v>
      </c>
      <c r="F452" s="248" t="s">
        <v>964</v>
      </c>
      <c r="G452" s="249" t="s">
        <v>195</v>
      </c>
      <c r="H452" s="250">
        <v>21.991</v>
      </c>
      <c r="I452" s="251"/>
      <c r="J452" s="252">
        <f>ROUND(I452*H452,15)</f>
        <v>0</v>
      </c>
      <c r="K452" s="248" t="s">
        <v>203</v>
      </c>
      <c r="L452" s="253"/>
      <c r="M452" s="254" t="s">
        <v>1</v>
      </c>
      <c r="N452" s="255" t="s">
        <v>42</v>
      </c>
      <c r="O452" s="92"/>
      <c r="P452" s="229">
        <f>O452*H452</f>
        <v>0</v>
      </c>
      <c r="Q452" s="229">
        <v>0.0048</v>
      </c>
      <c r="R452" s="229">
        <f>Q452*H452</f>
        <v>0.10555679999999999</v>
      </c>
      <c r="S452" s="229">
        <v>0</v>
      </c>
      <c r="T452" s="230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1" t="s">
        <v>352</v>
      </c>
      <c r="AT452" s="231" t="s">
        <v>263</v>
      </c>
      <c r="AU452" s="231" t="s">
        <v>86</v>
      </c>
      <c r="AY452" s="18" t="s">
        <v>190</v>
      </c>
      <c r="BE452" s="232">
        <f>IF(N452="základní",J452,0)</f>
        <v>0</v>
      </c>
      <c r="BF452" s="232">
        <f>IF(N452="snížená",J452,0)</f>
        <v>0</v>
      </c>
      <c r="BG452" s="232">
        <f>IF(N452="zákl. přenesená",J452,0)</f>
        <v>0</v>
      </c>
      <c r="BH452" s="232">
        <f>IF(N452="sníž. přenesená",J452,0)</f>
        <v>0</v>
      </c>
      <c r="BI452" s="232">
        <f>IF(N452="nulová",J452,0)</f>
        <v>0</v>
      </c>
      <c r="BJ452" s="18" t="s">
        <v>84</v>
      </c>
      <c r="BK452" s="233">
        <f>ROUND(I452*H452,15)</f>
        <v>0</v>
      </c>
      <c r="BL452" s="18" t="s">
        <v>262</v>
      </c>
      <c r="BM452" s="231" t="s">
        <v>965</v>
      </c>
    </row>
    <row r="453" spans="1:51" s="13" customFormat="1" ht="12">
      <c r="A453" s="13"/>
      <c r="B453" s="234"/>
      <c r="C453" s="235"/>
      <c r="D453" s="236" t="s">
        <v>198</v>
      </c>
      <c r="E453" s="237" t="s">
        <v>1</v>
      </c>
      <c r="F453" s="238" t="s">
        <v>960</v>
      </c>
      <c r="G453" s="235"/>
      <c r="H453" s="239">
        <v>21.56</v>
      </c>
      <c r="I453" s="240"/>
      <c r="J453" s="235"/>
      <c r="K453" s="235"/>
      <c r="L453" s="241"/>
      <c r="M453" s="242"/>
      <c r="N453" s="243"/>
      <c r="O453" s="243"/>
      <c r="P453" s="243"/>
      <c r="Q453" s="243"/>
      <c r="R453" s="243"/>
      <c r="S453" s="243"/>
      <c r="T453" s="24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5" t="s">
        <v>198</v>
      </c>
      <c r="AU453" s="245" t="s">
        <v>86</v>
      </c>
      <c r="AV453" s="13" t="s">
        <v>86</v>
      </c>
      <c r="AW453" s="13" t="s">
        <v>32</v>
      </c>
      <c r="AX453" s="13" t="s">
        <v>84</v>
      </c>
      <c r="AY453" s="245" t="s">
        <v>190</v>
      </c>
    </row>
    <row r="454" spans="1:51" s="13" customFormat="1" ht="12">
      <c r="A454" s="13"/>
      <c r="B454" s="234"/>
      <c r="C454" s="235"/>
      <c r="D454" s="236" t="s">
        <v>198</v>
      </c>
      <c r="E454" s="235"/>
      <c r="F454" s="238" t="s">
        <v>961</v>
      </c>
      <c r="G454" s="235"/>
      <c r="H454" s="239">
        <v>21.991</v>
      </c>
      <c r="I454" s="240"/>
      <c r="J454" s="235"/>
      <c r="K454" s="235"/>
      <c r="L454" s="241"/>
      <c r="M454" s="242"/>
      <c r="N454" s="243"/>
      <c r="O454" s="243"/>
      <c r="P454" s="243"/>
      <c r="Q454" s="243"/>
      <c r="R454" s="243"/>
      <c r="S454" s="243"/>
      <c r="T454" s="24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5" t="s">
        <v>198</v>
      </c>
      <c r="AU454" s="245" t="s">
        <v>86</v>
      </c>
      <c r="AV454" s="13" t="s">
        <v>86</v>
      </c>
      <c r="AW454" s="13" t="s">
        <v>4</v>
      </c>
      <c r="AX454" s="13" t="s">
        <v>84</v>
      </c>
      <c r="AY454" s="245" t="s">
        <v>190</v>
      </c>
    </row>
    <row r="455" spans="1:65" s="2" customFormat="1" ht="24.15" customHeight="1">
      <c r="A455" s="39"/>
      <c r="B455" s="40"/>
      <c r="C455" s="220" t="s">
        <v>966</v>
      </c>
      <c r="D455" s="220" t="s">
        <v>192</v>
      </c>
      <c r="E455" s="221" t="s">
        <v>967</v>
      </c>
      <c r="F455" s="222" t="s">
        <v>968</v>
      </c>
      <c r="G455" s="223" t="s">
        <v>195</v>
      </c>
      <c r="H455" s="224">
        <v>3.6</v>
      </c>
      <c r="I455" s="225"/>
      <c r="J455" s="226">
        <f>ROUND(I455*H455,15)</f>
        <v>0</v>
      </c>
      <c r="K455" s="222" t="s">
        <v>203</v>
      </c>
      <c r="L455" s="45"/>
      <c r="M455" s="227" t="s">
        <v>1</v>
      </c>
      <c r="N455" s="228" t="s">
        <v>42</v>
      </c>
      <c r="O455" s="92"/>
      <c r="P455" s="229">
        <f>O455*H455</f>
        <v>0</v>
      </c>
      <c r="Q455" s="229">
        <v>0.003</v>
      </c>
      <c r="R455" s="229">
        <f>Q455*H455</f>
        <v>0.0108</v>
      </c>
      <c r="S455" s="229">
        <v>0</v>
      </c>
      <c r="T455" s="230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1" t="s">
        <v>262</v>
      </c>
      <c r="AT455" s="231" t="s">
        <v>192</v>
      </c>
      <c r="AU455" s="231" t="s">
        <v>86</v>
      </c>
      <c r="AY455" s="18" t="s">
        <v>190</v>
      </c>
      <c r="BE455" s="232">
        <f>IF(N455="základní",J455,0)</f>
        <v>0</v>
      </c>
      <c r="BF455" s="232">
        <f>IF(N455="snížená",J455,0)</f>
        <v>0</v>
      </c>
      <c r="BG455" s="232">
        <f>IF(N455="zákl. přenesená",J455,0)</f>
        <v>0</v>
      </c>
      <c r="BH455" s="232">
        <f>IF(N455="sníž. přenesená",J455,0)</f>
        <v>0</v>
      </c>
      <c r="BI455" s="232">
        <f>IF(N455="nulová",J455,0)</f>
        <v>0</v>
      </c>
      <c r="BJ455" s="18" t="s">
        <v>84</v>
      </c>
      <c r="BK455" s="233">
        <f>ROUND(I455*H455,15)</f>
        <v>0</v>
      </c>
      <c r="BL455" s="18" t="s">
        <v>262</v>
      </c>
      <c r="BM455" s="231" t="s">
        <v>969</v>
      </c>
    </row>
    <row r="456" spans="1:51" s="13" customFormat="1" ht="12">
      <c r="A456" s="13"/>
      <c r="B456" s="234"/>
      <c r="C456" s="235"/>
      <c r="D456" s="236" t="s">
        <v>198</v>
      </c>
      <c r="E456" s="237" t="s">
        <v>1</v>
      </c>
      <c r="F456" s="238" t="s">
        <v>132</v>
      </c>
      <c r="G456" s="235"/>
      <c r="H456" s="239">
        <v>3.6</v>
      </c>
      <c r="I456" s="240"/>
      <c r="J456" s="235"/>
      <c r="K456" s="235"/>
      <c r="L456" s="241"/>
      <c r="M456" s="242"/>
      <c r="N456" s="243"/>
      <c r="O456" s="243"/>
      <c r="P456" s="243"/>
      <c r="Q456" s="243"/>
      <c r="R456" s="243"/>
      <c r="S456" s="243"/>
      <c r="T456" s="24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5" t="s">
        <v>198</v>
      </c>
      <c r="AU456" s="245" t="s">
        <v>86</v>
      </c>
      <c r="AV456" s="13" t="s">
        <v>86</v>
      </c>
      <c r="AW456" s="13" t="s">
        <v>32</v>
      </c>
      <c r="AX456" s="13" t="s">
        <v>84</v>
      </c>
      <c r="AY456" s="245" t="s">
        <v>190</v>
      </c>
    </row>
    <row r="457" spans="1:65" s="2" customFormat="1" ht="24.15" customHeight="1">
      <c r="A457" s="39"/>
      <c r="B457" s="40"/>
      <c r="C457" s="246" t="s">
        <v>970</v>
      </c>
      <c r="D457" s="246" t="s">
        <v>263</v>
      </c>
      <c r="E457" s="247" t="s">
        <v>971</v>
      </c>
      <c r="F457" s="248" t="s">
        <v>972</v>
      </c>
      <c r="G457" s="249" t="s">
        <v>195</v>
      </c>
      <c r="H457" s="250">
        <v>4.039</v>
      </c>
      <c r="I457" s="251"/>
      <c r="J457" s="252">
        <f>ROUND(I457*H457,15)</f>
        <v>0</v>
      </c>
      <c r="K457" s="248" t="s">
        <v>203</v>
      </c>
      <c r="L457" s="253"/>
      <c r="M457" s="254" t="s">
        <v>1</v>
      </c>
      <c r="N457" s="255" t="s">
        <v>42</v>
      </c>
      <c r="O457" s="92"/>
      <c r="P457" s="229">
        <f>O457*H457</f>
        <v>0</v>
      </c>
      <c r="Q457" s="229">
        <v>0.0028</v>
      </c>
      <c r="R457" s="229">
        <f>Q457*H457</f>
        <v>0.011309199999999998</v>
      </c>
      <c r="S457" s="229">
        <v>0</v>
      </c>
      <c r="T457" s="230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1" t="s">
        <v>352</v>
      </c>
      <c r="AT457" s="231" t="s">
        <v>263</v>
      </c>
      <c r="AU457" s="231" t="s">
        <v>86</v>
      </c>
      <c r="AY457" s="18" t="s">
        <v>190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18" t="s">
        <v>84</v>
      </c>
      <c r="BK457" s="233">
        <f>ROUND(I457*H457,15)</f>
        <v>0</v>
      </c>
      <c r="BL457" s="18" t="s">
        <v>262</v>
      </c>
      <c r="BM457" s="231" t="s">
        <v>973</v>
      </c>
    </row>
    <row r="458" spans="1:51" s="13" customFormat="1" ht="12">
      <c r="A458" s="13"/>
      <c r="B458" s="234"/>
      <c r="C458" s="235"/>
      <c r="D458" s="236" t="s">
        <v>198</v>
      </c>
      <c r="E458" s="235"/>
      <c r="F458" s="238" t="s">
        <v>974</v>
      </c>
      <c r="G458" s="235"/>
      <c r="H458" s="239">
        <v>4.039</v>
      </c>
      <c r="I458" s="240"/>
      <c r="J458" s="235"/>
      <c r="K458" s="235"/>
      <c r="L458" s="241"/>
      <c r="M458" s="242"/>
      <c r="N458" s="243"/>
      <c r="O458" s="243"/>
      <c r="P458" s="243"/>
      <c r="Q458" s="243"/>
      <c r="R458" s="243"/>
      <c r="S458" s="243"/>
      <c r="T458" s="24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5" t="s">
        <v>198</v>
      </c>
      <c r="AU458" s="245" t="s">
        <v>86</v>
      </c>
      <c r="AV458" s="13" t="s">
        <v>86</v>
      </c>
      <c r="AW458" s="13" t="s">
        <v>4</v>
      </c>
      <c r="AX458" s="13" t="s">
        <v>84</v>
      </c>
      <c r="AY458" s="245" t="s">
        <v>190</v>
      </c>
    </row>
    <row r="459" spans="1:65" s="2" customFormat="1" ht="24.15" customHeight="1">
      <c r="A459" s="39"/>
      <c r="B459" s="40"/>
      <c r="C459" s="246" t="s">
        <v>975</v>
      </c>
      <c r="D459" s="246" t="s">
        <v>263</v>
      </c>
      <c r="E459" s="247" t="s">
        <v>976</v>
      </c>
      <c r="F459" s="248" t="s">
        <v>977</v>
      </c>
      <c r="G459" s="249" t="s">
        <v>195</v>
      </c>
      <c r="H459" s="250">
        <v>4.039</v>
      </c>
      <c r="I459" s="251"/>
      <c r="J459" s="252">
        <f>ROUND(I459*H459,15)</f>
        <v>0</v>
      </c>
      <c r="K459" s="248" t="s">
        <v>203</v>
      </c>
      <c r="L459" s="253"/>
      <c r="M459" s="254" t="s">
        <v>1</v>
      </c>
      <c r="N459" s="255" t="s">
        <v>42</v>
      </c>
      <c r="O459" s="92"/>
      <c r="P459" s="229">
        <f>O459*H459</f>
        <v>0</v>
      </c>
      <c r="Q459" s="229">
        <v>0.007</v>
      </c>
      <c r="R459" s="229">
        <f>Q459*H459</f>
        <v>0.028273</v>
      </c>
      <c r="S459" s="229">
        <v>0</v>
      </c>
      <c r="T459" s="230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1" t="s">
        <v>352</v>
      </c>
      <c r="AT459" s="231" t="s">
        <v>263</v>
      </c>
      <c r="AU459" s="231" t="s">
        <v>86</v>
      </c>
      <c r="AY459" s="18" t="s">
        <v>190</v>
      </c>
      <c r="BE459" s="232">
        <f>IF(N459="základní",J459,0)</f>
        <v>0</v>
      </c>
      <c r="BF459" s="232">
        <f>IF(N459="snížená",J459,0)</f>
        <v>0</v>
      </c>
      <c r="BG459" s="232">
        <f>IF(N459="zákl. přenesená",J459,0)</f>
        <v>0</v>
      </c>
      <c r="BH459" s="232">
        <f>IF(N459="sníž. přenesená",J459,0)</f>
        <v>0</v>
      </c>
      <c r="BI459" s="232">
        <f>IF(N459="nulová",J459,0)</f>
        <v>0</v>
      </c>
      <c r="BJ459" s="18" t="s">
        <v>84</v>
      </c>
      <c r="BK459" s="233">
        <f>ROUND(I459*H459,15)</f>
        <v>0</v>
      </c>
      <c r="BL459" s="18" t="s">
        <v>262</v>
      </c>
      <c r="BM459" s="231" t="s">
        <v>978</v>
      </c>
    </row>
    <row r="460" spans="1:51" s="13" customFormat="1" ht="12">
      <c r="A460" s="13"/>
      <c r="B460" s="234"/>
      <c r="C460" s="235"/>
      <c r="D460" s="236" t="s">
        <v>198</v>
      </c>
      <c r="E460" s="235"/>
      <c r="F460" s="238" t="s">
        <v>974</v>
      </c>
      <c r="G460" s="235"/>
      <c r="H460" s="239">
        <v>4.039</v>
      </c>
      <c r="I460" s="240"/>
      <c r="J460" s="235"/>
      <c r="K460" s="235"/>
      <c r="L460" s="241"/>
      <c r="M460" s="242"/>
      <c r="N460" s="243"/>
      <c r="O460" s="243"/>
      <c r="P460" s="243"/>
      <c r="Q460" s="243"/>
      <c r="R460" s="243"/>
      <c r="S460" s="243"/>
      <c r="T460" s="24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5" t="s">
        <v>198</v>
      </c>
      <c r="AU460" s="245" t="s">
        <v>86</v>
      </c>
      <c r="AV460" s="13" t="s">
        <v>86</v>
      </c>
      <c r="AW460" s="13" t="s">
        <v>4</v>
      </c>
      <c r="AX460" s="13" t="s">
        <v>84</v>
      </c>
      <c r="AY460" s="245" t="s">
        <v>190</v>
      </c>
    </row>
    <row r="461" spans="1:65" s="2" customFormat="1" ht="24.15" customHeight="1">
      <c r="A461" s="39"/>
      <c r="B461" s="40"/>
      <c r="C461" s="220" t="s">
        <v>979</v>
      </c>
      <c r="D461" s="220" t="s">
        <v>192</v>
      </c>
      <c r="E461" s="221" t="s">
        <v>980</v>
      </c>
      <c r="F461" s="222" t="s">
        <v>981</v>
      </c>
      <c r="G461" s="223" t="s">
        <v>195</v>
      </c>
      <c r="H461" s="224">
        <v>539.26</v>
      </c>
      <c r="I461" s="225"/>
      <c r="J461" s="226">
        <f>ROUND(I461*H461,15)</f>
        <v>0</v>
      </c>
      <c r="K461" s="222" t="s">
        <v>203</v>
      </c>
      <c r="L461" s="45"/>
      <c r="M461" s="227" t="s">
        <v>1</v>
      </c>
      <c r="N461" s="228" t="s">
        <v>42</v>
      </c>
      <c r="O461" s="92"/>
      <c r="P461" s="229">
        <f>O461*H461</f>
        <v>0</v>
      </c>
      <c r="Q461" s="229">
        <v>0</v>
      </c>
      <c r="R461" s="229">
        <f>Q461*H461</f>
        <v>0</v>
      </c>
      <c r="S461" s="229">
        <v>0</v>
      </c>
      <c r="T461" s="230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1" t="s">
        <v>262</v>
      </c>
      <c r="AT461" s="231" t="s">
        <v>192</v>
      </c>
      <c r="AU461" s="231" t="s">
        <v>86</v>
      </c>
      <c r="AY461" s="18" t="s">
        <v>190</v>
      </c>
      <c r="BE461" s="232">
        <f>IF(N461="základní",J461,0)</f>
        <v>0</v>
      </c>
      <c r="BF461" s="232">
        <f>IF(N461="snížená",J461,0)</f>
        <v>0</v>
      </c>
      <c r="BG461" s="232">
        <f>IF(N461="zákl. přenesená",J461,0)</f>
        <v>0</v>
      </c>
      <c r="BH461" s="232">
        <f>IF(N461="sníž. přenesená",J461,0)</f>
        <v>0</v>
      </c>
      <c r="BI461" s="232">
        <f>IF(N461="nulová",J461,0)</f>
        <v>0</v>
      </c>
      <c r="BJ461" s="18" t="s">
        <v>84</v>
      </c>
      <c r="BK461" s="233">
        <f>ROUND(I461*H461,15)</f>
        <v>0</v>
      </c>
      <c r="BL461" s="18" t="s">
        <v>262</v>
      </c>
      <c r="BM461" s="231" t="s">
        <v>982</v>
      </c>
    </row>
    <row r="462" spans="1:51" s="13" customFormat="1" ht="12">
      <c r="A462" s="13"/>
      <c r="B462" s="234"/>
      <c r="C462" s="235"/>
      <c r="D462" s="236" t="s">
        <v>198</v>
      </c>
      <c r="E462" s="237" t="s">
        <v>1</v>
      </c>
      <c r="F462" s="238" t="s">
        <v>130</v>
      </c>
      <c r="G462" s="235"/>
      <c r="H462" s="239">
        <v>33.3</v>
      </c>
      <c r="I462" s="240"/>
      <c r="J462" s="235"/>
      <c r="K462" s="235"/>
      <c r="L462" s="241"/>
      <c r="M462" s="242"/>
      <c r="N462" s="243"/>
      <c r="O462" s="243"/>
      <c r="P462" s="243"/>
      <c r="Q462" s="243"/>
      <c r="R462" s="243"/>
      <c r="S462" s="243"/>
      <c r="T462" s="24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5" t="s">
        <v>198</v>
      </c>
      <c r="AU462" s="245" t="s">
        <v>86</v>
      </c>
      <c r="AV462" s="13" t="s">
        <v>86</v>
      </c>
      <c r="AW462" s="13" t="s">
        <v>32</v>
      </c>
      <c r="AX462" s="13" t="s">
        <v>6</v>
      </c>
      <c r="AY462" s="245" t="s">
        <v>190</v>
      </c>
    </row>
    <row r="463" spans="1:51" s="13" customFormat="1" ht="12">
      <c r="A463" s="13"/>
      <c r="B463" s="234"/>
      <c r="C463" s="235"/>
      <c r="D463" s="236" t="s">
        <v>198</v>
      </c>
      <c r="E463" s="237" t="s">
        <v>1</v>
      </c>
      <c r="F463" s="238" t="s">
        <v>983</v>
      </c>
      <c r="G463" s="235"/>
      <c r="H463" s="239">
        <v>505.96</v>
      </c>
      <c r="I463" s="240"/>
      <c r="J463" s="235"/>
      <c r="K463" s="235"/>
      <c r="L463" s="241"/>
      <c r="M463" s="242"/>
      <c r="N463" s="243"/>
      <c r="O463" s="243"/>
      <c r="P463" s="243"/>
      <c r="Q463" s="243"/>
      <c r="R463" s="243"/>
      <c r="S463" s="243"/>
      <c r="T463" s="24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5" t="s">
        <v>198</v>
      </c>
      <c r="AU463" s="245" t="s">
        <v>86</v>
      </c>
      <c r="AV463" s="13" t="s">
        <v>86</v>
      </c>
      <c r="AW463" s="13" t="s">
        <v>32</v>
      </c>
      <c r="AX463" s="13" t="s">
        <v>6</v>
      </c>
      <c r="AY463" s="245" t="s">
        <v>190</v>
      </c>
    </row>
    <row r="464" spans="1:51" s="14" customFormat="1" ht="12">
      <c r="A464" s="14"/>
      <c r="B464" s="256"/>
      <c r="C464" s="257"/>
      <c r="D464" s="236" t="s">
        <v>198</v>
      </c>
      <c r="E464" s="258" t="s">
        <v>1</v>
      </c>
      <c r="F464" s="259" t="s">
        <v>293</v>
      </c>
      <c r="G464" s="257"/>
      <c r="H464" s="260">
        <v>539.26</v>
      </c>
      <c r="I464" s="261"/>
      <c r="J464" s="257"/>
      <c r="K464" s="257"/>
      <c r="L464" s="262"/>
      <c r="M464" s="263"/>
      <c r="N464" s="264"/>
      <c r="O464" s="264"/>
      <c r="P464" s="264"/>
      <c r="Q464" s="264"/>
      <c r="R464" s="264"/>
      <c r="S464" s="264"/>
      <c r="T464" s="265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6" t="s">
        <v>198</v>
      </c>
      <c r="AU464" s="266" t="s">
        <v>86</v>
      </c>
      <c r="AV464" s="14" t="s">
        <v>196</v>
      </c>
      <c r="AW464" s="14" t="s">
        <v>32</v>
      </c>
      <c r="AX464" s="14" t="s">
        <v>84</v>
      </c>
      <c r="AY464" s="266" t="s">
        <v>190</v>
      </c>
    </row>
    <row r="465" spans="1:65" s="2" customFormat="1" ht="24.15" customHeight="1">
      <c r="A465" s="39"/>
      <c r="B465" s="40"/>
      <c r="C465" s="246" t="s">
        <v>984</v>
      </c>
      <c r="D465" s="246" t="s">
        <v>263</v>
      </c>
      <c r="E465" s="247" t="s">
        <v>985</v>
      </c>
      <c r="F465" s="248" t="s">
        <v>986</v>
      </c>
      <c r="G465" s="249" t="s">
        <v>195</v>
      </c>
      <c r="H465" s="250">
        <v>286.688</v>
      </c>
      <c r="I465" s="251"/>
      <c r="J465" s="252">
        <f>ROUND(I465*H465,15)</f>
        <v>0</v>
      </c>
      <c r="K465" s="248" t="s">
        <v>203</v>
      </c>
      <c r="L465" s="253"/>
      <c r="M465" s="254" t="s">
        <v>1</v>
      </c>
      <c r="N465" s="255" t="s">
        <v>42</v>
      </c>
      <c r="O465" s="92"/>
      <c r="P465" s="229">
        <f>O465*H465</f>
        <v>0</v>
      </c>
      <c r="Q465" s="229">
        <v>0.0056</v>
      </c>
      <c r="R465" s="229">
        <f>Q465*H465</f>
        <v>1.6054528</v>
      </c>
      <c r="S465" s="229">
        <v>0</v>
      </c>
      <c r="T465" s="230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1" t="s">
        <v>352</v>
      </c>
      <c r="AT465" s="231" t="s">
        <v>263</v>
      </c>
      <c r="AU465" s="231" t="s">
        <v>86</v>
      </c>
      <c r="AY465" s="18" t="s">
        <v>190</v>
      </c>
      <c r="BE465" s="232">
        <f>IF(N465="základní",J465,0)</f>
        <v>0</v>
      </c>
      <c r="BF465" s="232">
        <f>IF(N465="snížená",J465,0)</f>
        <v>0</v>
      </c>
      <c r="BG465" s="232">
        <f>IF(N465="zákl. přenesená",J465,0)</f>
        <v>0</v>
      </c>
      <c r="BH465" s="232">
        <f>IF(N465="sníž. přenesená",J465,0)</f>
        <v>0</v>
      </c>
      <c r="BI465" s="232">
        <f>IF(N465="nulová",J465,0)</f>
        <v>0</v>
      </c>
      <c r="BJ465" s="18" t="s">
        <v>84</v>
      </c>
      <c r="BK465" s="233">
        <f>ROUND(I465*H465,15)</f>
        <v>0</v>
      </c>
      <c r="BL465" s="18" t="s">
        <v>262</v>
      </c>
      <c r="BM465" s="231" t="s">
        <v>987</v>
      </c>
    </row>
    <row r="466" spans="1:51" s="13" customFormat="1" ht="12">
      <c r="A466" s="13"/>
      <c r="B466" s="234"/>
      <c r="C466" s="235"/>
      <c r="D466" s="236" t="s">
        <v>198</v>
      </c>
      <c r="E466" s="235"/>
      <c r="F466" s="238" t="s">
        <v>988</v>
      </c>
      <c r="G466" s="235"/>
      <c r="H466" s="239">
        <v>286.688</v>
      </c>
      <c r="I466" s="240"/>
      <c r="J466" s="235"/>
      <c r="K466" s="235"/>
      <c r="L466" s="241"/>
      <c r="M466" s="242"/>
      <c r="N466" s="243"/>
      <c r="O466" s="243"/>
      <c r="P466" s="243"/>
      <c r="Q466" s="243"/>
      <c r="R466" s="243"/>
      <c r="S466" s="243"/>
      <c r="T466" s="24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5" t="s">
        <v>198</v>
      </c>
      <c r="AU466" s="245" t="s">
        <v>86</v>
      </c>
      <c r="AV466" s="13" t="s">
        <v>86</v>
      </c>
      <c r="AW466" s="13" t="s">
        <v>4</v>
      </c>
      <c r="AX466" s="13" t="s">
        <v>84</v>
      </c>
      <c r="AY466" s="245" t="s">
        <v>190</v>
      </c>
    </row>
    <row r="467" spans="1:65" s="2" customFormat="1" ht="24.15" customHeight="1">
      <c r="A467" s="39"/>
      <c r="B467" s="40"/>
      <c r="C467" s="246" t="s">
        <v>989</v>
      </c>
      <c r="D467" s="246" t="s">
        <v>263</v>
      </c>
      <c r="E467" s="247" t="s">
        <v>990</v>
      </c>
      <c r="F467" s="248" t="s">
        <v>991</v>
      </c>
      <c r="G467" s="249" t="s">
        <v>195</v>
      </c>
      <c r="H467" s="250">
        <v>47.114</v>
      </c>
      <c r="I467" s="251"/>
      <c r="J467" s="252">
        <f>ROUND(I467*H467,15)</f>
        <v>0</v>
      </c>
      <c r="K467" s="248" t="s">
        <v>1</v>
      </c>
      <c r="L467" s="253"/>
      <c r="M467" s="254" t="s">
        <v>1</v>
      </c>
      <c r="N467" s="255" t="s">
        <v>42</v>
      </c>
      <c r="O467" s="92"/>
      <c r="P467" s="229">
        <f>O467*H467</f>
        <v>0</v>
      </c>
      <c r="Q467" s="229">
        <v>0.0018</v>
      </c>
      <c r="R467" s="229">
        <f>Q467*H467</f>
        <v>0.0848052</v>
      </c>
      <c r="S467" s="229">
        <v>0</v>
      </c>
      <c r="T467" s="230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1" t="s">
        <v>352</v>
      </c>
      <c r="AT467" s="231" t="s">
        <v>263</v>
      </c>
      <c r="AU467" s="231" t="s">
        <v>86</v>
      </c>
      <c r="AY467" s="18" t="s">
        <v>190</v>
      </c>
      <c r="BE467" s="232">
        <f>IF(N467="základní",J467,0)</f>
        <v>0</v>
      </c>
      <c r="BF467" s="232">
        <f>IF(N467="snížená",J467,0)</f>
        <v>0</v>
      </c>
      <c r="BG467" s="232">
        <f>IF(N467="zákl. přenesená",J467,0)</f>
        <v>0</v>
      </c>
      <c r="BH467" s="232">
        <f>IF(N467="sníž. přenesená",J467,0)</f>
        <v>0</v>
      </c>
      <c r="BI467" s="232">
        <f>IF(N467="nulová",J467,0)</f>
        <v>0</v>
      </c>
      <c r="BJ467" s="18" t="s">
        <v>84</v>
      </c>
      <c r="BK467" s="233">
        <f>ROUND(I467*H467,15)</f>
        <v>0</v>
      </c>
      <c r="BL467" s="18" t="s">
        <v>262</v>
      </c>
      <c r="BM467" s="231" t="s">
        <v>992</v>
      </c>
    </row>
    <row r="468" spans="1:65" s="2" customFormat="1" ht="24.15" customHeight="1">
      <c r="A468" s="39"/>
      <c r="B468" s="40"/>
      <c r="C468" s="246" t="s">
        <v>993</v>
      </c>
      <c r="D468" s="246" t="s">
        <v>263</v>
      </c>
      <c r="E468" s="247" t="s">
        <v>994</v>
      </c>
      <c r="F468" s="248" t="s">
        <v>995</v>
      </c>
      <c r="G468" s="249" t="s">
        <v>195</v>
      </c>
      <c r="H468" s="250">
        <v>286.688</v>
      </c>
      <c r="I468" s="251"/>
      <c r="J468" s="252">
        <f>ROUND(I468*H468,15)</f>
        <v>0</v>
      </c>
      <c r="K468" s="248" t="s">
        <v>203</v>
      </c>
      <c r="L468" s="253"/>
      <c r="M468" s="254" t="s">
        <v>1</v>
      </c>
      <c r="N468" s="255" t="s">
        <v>42</v>
      </c>
      <c r="O468" s="92"/>
      <c r="P468" s="229">
        <f>O468*H468</f>
        <v>0</v>
      </c>
      <c r="Q468" s="229">
        <v>0.0049</v>
      </c>
      <c r="R468" s="229">
        <f>Q468*H468</f>
        <v>1.4047711999999999</v>
      </c>
      <c r="S468" s="229">
        <v>0</v>
      </c>
      <c r="T468" s="230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1" t="s">
        <v>352</v>
      </c>
      <c r="AT468" s="231" t="s">
        <v>263</v>
      </c>
      <c r="AU468" s="231" t="s">
        <v>86</v>
      </c>
      <c r="AY468" s="18" t="s">
        <v>190</v>
      </c>
      <c r="BE468" s="232">
        <f>IF(N468="základní",J468,0)</f>
        <v>0</v>
      </c>
      <c r="BF468" s="232">
        <f>IF(N468="snížená",J468,0)</f>
        <v>0</v>
      </c>
      <c r="BG468" s="232">
        <f>IF(N468="zákl. přenesená",J468,0)</f>
        <v>0</v>
      </c>
      <c r="BH468" s="232">
        <f>IF(N468="sníž. přenesená",J468,0)</f>
        <v>0</v>
      </c>
      <c r="BI468" s="232">
        <f>IF(N468="nulová",J468,0)</f>
        <v>0</v>
      </c>
      <c r="BJ468" s="18" t="s">
        <v>84</v>
      </c>
      <c r="BK468" s="233">
        <f>ROUND(I468*H468,15)</f>
        <v>0</v>
      </c>
      <c r="BL468" s="18" t="s">
        <v>262</v>
      </c>
      <c r="BM468" s="231" t="s">
        <v>996</v>
      </c>
    </row>
    <row r="469" spans="1:51" s="13" customFormat="1" ht="12">
      <c r="A469" s="13"/>
      <c r="B469" s="234"/>
      <c r="C469" s="235"/>
      <c r="D469" s="236" t="s">
        <v>198</v>
      </c>
      <c r="E469" s="235"/>
      <c r="F469" s="238" t="s">
        <v>988</v>
      </c>
      <c r="G469" s="235"/>
      <c r="H469" s="239">
        <v>286.688</v>
      </c>
      <c r="I469" s="240"/>
      <c r="J469" s="235"/>
      <c r="K469" s="235"/>
      <c r="L469" s="241"/>
      <c r="M469" s="242"/>
      <c r="N469" s="243"/>
      <c r="O469" s="243"/>
      <c r="P469" s="243"/>
      <c r="Q469" s="243"/>
      <c r="R469" s="243"/>
      <c r="S469" s="243"/>
      <c r="T469" s="24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5" t="s">
        <v>198</v>
      </c>
      <c r="AU469" s="245" t="s">
        <v>86</v>
      </c>
      <c r="AV469" s="13" t="s">
        <v>86</v>
      </c>
      <c r="AW469" s="13" t="s">
        <v>4</v>
      </c>
      <c r="AX469" s="13" t="s">
        <v>84</v>
      </c>
      <c r="AY469" s="245" t="s">
        <v>190</v>
      </c>
    </row>
    <row r="470" spans="1:65" s="2" customFormat="1" ht="14.4" customHeight="1">
      <c r="A470" s="39"/>
      <c r="B470" s="40"/>
      <c r="C470" s="220" t="s">
        <v>997</v>
      </c>
      <c r="D470" s="220" t="s">
        <v>192</v>
      </c>
      <c r="E470" s="221" t="s">
        <v>998</v>
      </c>
      <c r="F470" s="222" t="s">
        <v>999</v>
      </c>
      <c r="G470" s="223" t="s">
        <v>195</v>
      </c>
      <c r="H470" s="224">
        <v>15.867</v>
      </c>
      <c r="I470" s="225"/>
      <c r="J470" s="226">
        <f>ROUND(I470*H470,15)</f>
        <v>0</v>
      </c>
      <c r="K470" s="222" t="s">
        <v>203</v>
      </c>
      <c r="L470" s="45"/>
      <c r="M470" s="227" t="s">
        <v>1</v>
      </c>
      <c r="N470" s="228" t="s">
        <v>42</v>
      </c>
      <c r="O470" s="92"/>
      <c r="P470" s="229">
        <f>O470*H470</f>
        <v>0</v>
      </c>
      <c r="Q470" s="229">
        <v>0.0017</v>
      </c>
      <c r="R470" s="229">
        <f>Q470*H470</f>
        <v>0.0269739</v>
      </c>
      <c r="S470" s="229">
        <v>0</v>
      </c>
      <c r="T470" s="230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1" t="s">
        <v>262</v>
      </c>
      <c r="AT470" s="231" t="s">
        <v>192</v>
      </c>
      <c r="AU470" s="231" t="s">
        <v>86</v>
      </c>
      <c r="AY470" s="18" t="s">
        <v>190</v>
      </c>
      <c r="BE470" s="232">
        <f>IF(N470="základní",J470,0)</f>
        <v>0</v>
      </c>
      <c r="BF470" s="232">
        <f>IF(N470="snížená",J470,0)</f>
        <v>0</v>
      </c>
      <c r="BG470" s="232">
        <f>IF(N470="zákl. přenesená",J470,0)</f>
        <v>0</v>
      </c>
      <c r="BH470" s="232">
        <f>IF(N470="sníž. přenesená",J470,0)</f>
        <v>0</v>
      </c>
      <c r="BI470" s="232">
        <f>IF(N470="nulová",J470,0)</f>
        <v>0</v>
      </c>
      <c r="BJ470" s="18" t="s">
        <v>84</v>
      </c>
      <c r="BK470" s="233">
        <f>ROUND(I470*H470,15)</f>
        <v>0</v>
      </c>
      <c r="BL470" s="18" t="s">
        <v>262</v>
      </c>
      <c r="BM470" s="231" t="s">
        <v>1000</v>
      </c>
    </row>
    <row r="471" spans="1:51" s="13" customFormat="1" ht="12">
      <c r="A471" s="13"/>
      <c r="B471" s="234"/>
      <c r="C471" s="235"/>
      <c r="D471" s="236" t="s">
        <v>198</v>
      </c>
      <c r="E471" s="237" t="s">
        <v>1</v>
      </c>
      <c r="F471" s="238" t="s">
        <v>124</v>
      </c>
      <c r="G471" s="235"/>
      <c r="H471" s="239">
        <v>15.867</v>
      </c>
      <c r="I471" s="240"/>
      <c r="J471" s="235"/>
      <c r="K471" s="235"/>
      <c r="L471" s="241"/>
      <c r="M471" s="242"/>
      <c r="N471" s="243"/>
      <c r="O471" s="243"/>
      <c r="P471" s="243"/>
      <c r="Q471" s="243"/>
      <c r="R471" s="243"/>
      <c r="S471" s="243"/>
      <c r="T471" s="24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5" t="s">
        <v>198</v>
      </c>
      <c r="AU471" s="245" t="s">
        <v>86</v>
      </c>
      <c r="AV471" s="13" t="s">
        <v>86</v>
      </c>
      <c r="AW471" s="13" t="s">
        <v>32</v>
      </c>
      <c r="AX471" s="13" t="s">
        <v>84</v>
      </c>
      <c r="AY471" s="245" t="s">
        <v>190</v>
      </c>
    </row>
    <row r="472" spans="1:65" s="2" customFormat="1" ht="14.4" customHeight="1">
      <c r="A472" s="39"/>
      <c r="B472" s="40"/>
      <c r="C472" s="220" t="s">
        <v>1001</v>
      </c>
      <c r="D472" s="220" t="s">
        <v>192</v>
      </c>
      <c r="E472" s="221" t="s">
        <v>1002</v>
      </c>
      <c r="F472" s="222" t="s">
        <v>1003</v>
      </c>
      <c r="G472" s="223" t="s">
        <v>195</v>
      </c>
      <c r="H472" s="224">
        <v>15.867</v>
      </c>
      <c r="I472" s="225"/>
      <c r="J472" s="226">
        <f>ROUND(I472*H472,15)</f>
        <v>0</v>
      </c>
      <c r="K472" s="222" t="s">
        <v>203</v>
      </c>
      <c r="L472" s="45"/>
      <c r="M472" s="227" t="s">
        <v>1</v>
      </c>
      <c r="N472" s="228" t="s">
        <v>42</v>
      </c>
      <c r="O472" s="92"/>
      <c r="P472" s="229">
        <f>O472*H472</f>
        <v>0</v>
      </c>
      <c r="Q472" s="229">
        <v>0.00333</v>
      </c>
      <c r="R472" s="229">
        <f>Q472*H472</f>
        <v>0.05283711000000001</v>
      </c>
      <c r="S472" s="229">
        <v>0</v>
      </c>
      <c r="T472" s="230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1" t="s">
        <v>262</v>
      </c>
      <c r="AT472" s="231" t="s">
        <v>192</v>
      </c>
      <c r="AU472" s="231" t="s">
        <v>86</v>
      </c>
      <c r="AY472" s="18" t="s">
        <v>190</v>
      </c>
      <c r="BE472" s="232">
        <f>IF(N472="základní",J472,0)</f>
        <v>0</v>
      </c>
      <c r="BF472" s="232">
        <f>IF(N472="snížená",J472,0)</f>
        <v>0</v>
      </c>
      <c r="BG472" s="232">
        <f>IF(N472="zákl. přenesená",J472,0)</f>
        <v>0</v>
      </c>
      <c r="BH472" s="232">
        <f>IF(N472="sníž. přenesená",J472,0)</f>
        <v>0</v>
      </c>
      <c r="BI472" s="232">
        <f>IF(N472="nulová",J472,0)</f>
        <v>0</v>
      </c>
      <c r="BJ472" s="18" t="s">
        <v>84</v>
      </c>
      <c r="BK472" s="233">
        <f>ROUND(I472*H472,15)</f>
        <v>0</v>
      </c>
      <c r="BL472" s="18" t="s">
        <v>262</v>
      </c>
      <c r="BM472" s="231" t="s">
        <v>1004</v>
      </c>
    </row>
    <row r="473" spans="1:51" s="13" customFormat="1" ht="12">
      <c r="A473" s="13"/>
      <c r="B473" s="234"/>
      <c r="C473" s="235"/>
      <c r="D473" s="236" t="s">
        <v>198</v>
      </c>
      <c r="E473" s="237" t="s">
        <v>1</v>
      </c>
      <c r="F473" s="238" t="s">
        <v>124</v>
      </c>
      <c r="G473" s="235"/>
      <c r="H473" s="239">
        <v>15.867</v>
      </c>
      <c r="I473" s="240"/>
      <c r="J473" s="235"/>
      <c r="K473" s="235"/>
      <c r="L473" s="241"/>
      <c r="M473" s="242"/>
      <c r="N473" s="243"/>
      <c r="O473" s="243"/>
      <c r="P473" s="243"/>
      <c r="Q473" s="243"/>
      <c r="R473" s="243"/>
      <c r="S473" s="243"/>
      <c r="T473" s="244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5" t="s">
        <v>198</v>
      </c>
      <c r="AU473" s="245" t="s">
        <v>86</v>
      </c>
      <c r="AV473" s="13" t="s">
        <v>86</v>
      </c>
      <c r="AW473" s="13" t="s">
        <v>32</v>
      </c>
      <c r="AX473" s="13" t="s">
        <v>84</v>
      </c>
      <c r="AY473" s="245" t="s">
        <v>190</v>
      </c>
    </row>
    <row r="474" spans="1:65" s="2" customFormat="1" ht="24.15" customHeight="1">
      <c r="A474" s="39"/>
      <c r="B474" s="40"/>
      <c r="C474" s="220" t="s">
        <v>1005</v>
      </c>
      <c r="D474" s="220" t="s">
        <v>192</v>
      </c>
      <c r="E474" s="221" t="s">
        <v>1006</v>
      </c>
      <c r="F474" s="222" t="s">
        <v>1007</v>
      </c>
      <c r="G474" s="223" t="s">
        <v>333</v>
      </c>
      <c r="H474" s="224">
        <v>17.63</v>
      </c>
      <c r="I474" s="225"/>
      <c r="J474" s="226">
        <f>ROUND(I474*H474,15)</f>
        <v>0</v>
      </c>
      <c r="K474" s="222" t="s">
        <v>203</v>
      </c>
      <c r="L474" s="45"/>
      <c r="M474" s="227" t="s">
        <v>1</v>
      </c>
      <c r="N474" s="228" t="s">
        <v>42</v>
      </c>
      <c r="O474" s="92"/>
      <c r="P474" s="229">
        <f>O474*H474</f>
        <v>0</v>
      </c>
      <c r="Q474" s="229">
        <v>0</v>
      </c>
      <c r="R474" s="229">
        <f>Q474*H474</f>
        <v>0</v>
      </c>
      <c r="S474" s="229">
        <v>0</v>
      </c>
      <c r="T474" s="230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1" t="s">
        <v>262</v>
      </c>
      <c r="AT474" s="231" t="s">
        <v>192</v>
      </c>
      <c r="AU474" s="231" t="s">
        <v>86</v>
      </c>
      <c r="AY474" s="18" t="s">
        <v>190</v>
      </c>
      <c r="BE474" s="232">
        <f>IF(N474="základní",J474,0)</f>
        <v>0</v>
      </c>
      <c r="BF474" s="232">
        <f>IF(N474="snížená",J474,0)</f>
        <v>0</v>
      </c>
      <c r="BG474" s="232">
        <f>IF(N474="zákl. přenesená",J474,0)</f>
        <v>0</v>
      </c>
      <c r="BH474" s="232">
        <f>IF(N474="sníž. přenesená",J474,0)</f>
        <v>0</v>
      </c>
      <c r="BI474" s="232">
        <f>IF(N474="nulová",J474,0)</f>
        <v>0</v>
      </c>
      <c r="BJ474" s="18" t="s">
        <v>84</v>
      </c>
      <c r="BK474" s="233">
        <f>ROUND(I474*H474,15)</f>
        <v>0</v>
      </c>
      <c r="BL474" s="18" t="s">
        <v>262</v>
      </c>
      <c r="BM474" s="231" t="s">
        <v>1008</v>
      </c>
    </row>
    <row r="475" spans="1:51" s="13" customFormat="1" ht="12">
      <c r="A475" s="13"/>
      <c r="B475" s="234"/>
      <c r="C475" s="235"/>
      <c r="D475" s="236" t="s">
        <v>198</v>
      </c>
      <c r="E475" s="237" t="s">
        <v>1</v>
      </c>
      <c r="F475" s="238" t="s">
        <v>1009</v>
      </c>
      <c r="G475" s="235"/>
      <c r="H475" s="239">
        <v>17.63</v>
      </c>
      <c r="I475" s="240"/>
      <c r="J475" s="235"/>
      <c r="K475" s="235"/>
      <c r="L475" s="241"/>
      <c r="M475" s="242"/>
      <c r="N475" s="243"/>
      <c r="O475" s="243"/>
      <c r="P475" s="243"/>
      <c r="Q475" s="243"/>
      <c r="R475" s="243"/>
      <c r="S475" s="243"/>
      <c r="T475" s="24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5" t="s">
        <v>198</v>
      </c>
      <c r="AU475" s="245" t="s">
        <v>86</v>
      </c>
      <c r="AV475" s="13" t="s">
        <v>86</v>
      </c>
      <c r="AW475" s="13" t="s">
        <v>32</v>
      </c>
      <c r="AX475" s="13" t="s">
        <v>84</v>
      </c>
      <c r="AY475" s="245" t="s">
        <v>190</v>
      </c>
    </row>
    <row r="476" spans="1:65" s="2" customFormat="1" ht="24.15" customHeight="1">
      <c r="A476" s="39"/>
      <c r="B476" s="40"/>
      <c r="C476" s="220" t="s">
        <v>1010</v>
      </c>
      <c r="D476" s="220" t="s">
        <v>192</v>
      </c>
      <c r="E476" s="221" t="s">
        <v>1011</v>
      </c>
      <c r="F476" s="222" t="s">
        <v>1012</v>
      </c>
      <c r="G476" s="223" t="s">
        <v>195</v>
      </c>
      <c r="H476" s="224">
        <v>3.6</v>
      </c>
      <c r="I476" s="225"/>
      <c r="J476" s="226">
        <f>ROUND(I476*H476,15)</f>
        <v>0</v>
      </c>
      <c r="K476" s="222" t="s">
        <v>203</v>
      </c>
      <c r="L476" s="45"/>
      <c r="M476" s="227" t="s">
        <v>1</v>
      </c>
      <c r="N476" s="228" t="s">
        <v>42</v>
      </c>
      <c r="O476" s="92"/>
      <c r="P476" s="229">
        <f>O476*H476</f>
        <v>0</v>
      </c>
      <c r="Q476" s="229">
        <v>0.00058</v>
      </c>
      <c r="R476" s="229">
        <f>Q476*H476</f>
        <v>0.002088</v>
      </c>
      <c r="S476" s="229">
        <v>0</v>
      </c>
      <c r="T476" s="230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1" t="s">
        <v>262</v>
      </c>
      <c r="AT476" s="231" t="s">
        <v>192</v>
      </c>
      <c r="AU476" s="231" t="s">
        <v>86</v>
      </c>
      <c r="AY476" s="18" t="s">
        <v>190</v>
      </c>
      <c r="BE476" s="232">
        <f>IF(N476="základní",J476,0)</f>
        <v>0</v>
      </c>
      <c r="BF476" s="232">
        <f>IF(N476="snížená",J476,0)</f>
        <v>0</v>
      </c>
      <c r="BG476" s="232">
        <f>IF(N476="zákl. přenesená",J476,0)</f>
        <v>0</v>
      </c>
      <c r="BH476" s="232">
        <f>IF(N476="sníž. přenesená",J476,0)</f>
        <v>0</v>
      </c>
      <c r="BI476" s="232">
        <f>IF(N476="nulová",J476,0)</f>
        <v>0</v>
      </c>
      <c r="BJ476" s="18" t="s">
        <v>84</v>
      </c>
      <c r="BK476" s="233">
        <f>ROUND(I476*H476,15)</f>
        <v>0</v>
      </c>
      <c r="BL476" s="18" t="s">
        <v>262</v>
      </c>
      <c r="BM476" s="231" t="s">
        <v>1013</v>
      </c>
    </row>
    <row r="477" spans="1:51" s="13" customFormat="1" ht="12">
      <c r="A477" s="13"/>
      <c r="B477" s="234"/>
      <c r="C477" s="235"/>
      <c r="D477" s="236" t="s">
        <v>198</v>
      </c>
      <c r="E477" s="237" t="s">
        <v>1</v>
      </c>
      <c r="F477" s="238" t="s">
        <v>132</v>
      </c>
      <c r="G477" s="235"/>
      <c r="H477" s="239">
        <v>3.6</v>
      </c>
      <c r="I477" s="240"/>
      <c r="J477" s="235"/>
      <c r="K477" s="235"/>
      <c r="L477" s="241"/>
      <c r="M477" s="242"/>
      <c r="N477" s="243"/>
      <c r="O477" s="243"/>
      <c r="P477" s="243"/>
      <c r="Q477" s="243"/>
      <c r="R477" s="243"/>
      <c r="S477" s="243"/>
      <c r="T477" s="24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5" t="s">
        <v>198</v>
      </c>
      <c r="AU477" s="245" t="s">
        <v>86</v>
      </c>
      <c r="AV477" s="13" t="s">
        <v>86</v>
      </c>
      <c r="AW477" s="13" t="s">
        <v>32</v>
      </c>
      <c r="AX477" s="13" t="s">
        <v>84</v>
      </c>
      <c r="AY477" s="245" t="s">
        <v>190</v>
      </c>
    </row>
    <row r="478" spans="1:65" s="2" customFormat="1" ht="14.4" customHeight="1">
      <c r="A478" s="39"/>
      <c r="B478" s="40"/>
      <c r="C478" s="246" t="s">
        <v>1014</v>
      </c>
      <c r="D478" s="246" t="s">
        <v>263</v>
      </c>
      <c r="E478" s="247" t="s">
        <v>1015</v>
      </c>
      <c r="F478" s="248" t="s">
        <v>1016</v>
      </c>
      <c r="G478" s="249" t="s">
        <v>202</v>
      </c>
      <c r="H478" s="250">
        <v>3.6</v>
      </c>
      <c r="I478" s="251"/>
      <c r="J478" s="252">
        <f>ROUND(I478*H478,15)</f>
        <v>0</v>
      </c>
      <c r="K478" s="248" t="s">
        <v>1</v>
      </c>
      <c r="L478" s="253"/>
      <c r="M478" s="254" t="s">
        <v>1</v>
      </c>
      <c r="N478" s="255" t="s">
        <v>42</v>
      </c>
      <c r="O478" s="92"/>
      <c r="P478" s="229">
        <f>O478*H478</f>
        <v>0</v>
      </c>
      <c r="Q478" s="229">
        <v>0.025</v>
      </c>
      <c r="R478" s="229">
        <f>Q478*H478</f>
        <v>0.09000000000000001</v>
      </c>
      <c r="S478" s="229">
        <v>0</v>
      </c>
      <c r="T478" s="230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1" t="s">
        <v>352</v>
      </c>
      <c r="AT478" s="231" t="s">
        <v>263</v>
      </c>
      <c r="AU478" s="231" t="s">
        <v>86</v>
      </c>
      <c r="AY478" s="18" t="s">
        <v>190</v>
      </c>
      <c r="BE478" s="232">
        <f>IF(N478="základní",J478,0)</f>
        <v>0</v>
      </c>
      <c r="BF478" s="232">
        <f>IF(N478="snížená",J478,0)</f>
        <v>0</v>
      </c>
      <c r="BG478" s="232">
        <f>IF(N478="zákl. přenesená",J478,0)</f>
        <v>0</v>
      </c>
      <c r="BH478" s="232">
        <f>IF(N478="sníž. přenesená",J478,0)</f>
        <v>0</v>
      </c>
      <c r="BI478" s="232">
        <f>IF(N478="nulová",J478,0)</f>
        <v>0</v>
      </c>
      <c r="BJ478" s="18" t="s">
        <v>84</v>
      </c>
      <c r="BK478" s="233">
        <f>ROUND(I478*H478,15)</f>
        <v>0</v>
      </c>
      <c r="BL478" s="18" t="s">
        <v>262</v>
      </c>
      <c r="BM478" s="231" t="s">
        <v>1017</v>
      </c>
    </row>
    <row r="479" spans="1:65" s="2" customFormat="1" ht="24.15" customHeight="1">
      <c r="A479" s="39"/>
      <c r="B479" s="40"/>
      <c r="C479" s="220" t="s">
        <v>1018</v>
      </c>
      <c r="D479" s="220" t="s">
        <v>192</v>
      </c>
      <c r="E479" s="221" t="s">
        <v>1019</v>
      </c>
      <c r="F479" s="222" t="s">
        <v>1020</v>
      </c>
      <c r="G479" s="223" t="s">
        <v>195</v>
      </c>
      <c r="H479" s="224">
        <v>33.3</v>
      </c>
      <c r="I479" s="225"/>
      <c r="J479" s="226">
        <f>ROUND(I479*H479,15)</f>
        <v>0</v>
      </c>
      <c r="K479" s="222" t="s">
        <v>203</v>
      </c>
      <c r="L479" s="45"/>
      <c r="M479" s="227" t="s">
        <v>1</v>
      </c>
      <c r="N479" s="228" t="s">
        <v>42</v>
      </c>
      <c r="O479" s="92"/>
      <c r="P479" s="229">
        <f>O479*H479</f>
        <v>0</v>
      </c>
      <c r="Q479" s="229">
        <v>0</v>
      </c>
      <c r="R479" s="229">
        <f>Q479*H479</f>
        <v>0</v>
      </c>
      <c r="S479" s="229">
        <v>0</v>
      </c>
      <c r="T479" s="230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1" t="s">
        <v>262</v>
      </c>
      <c r="AT479" s="231" t="s">
        <v>192</v>
      </c>
      <c r="AU479" s="231" t="s">
        <v>86</v>
      </c>
      <c r="AY479" s="18" t="s">
        <v>190</v>
      </c>
      <c r="BE479" s="232">
        <f>IF(N479="základní",J479,0)</f>
        <v>0</v>
      </c>
      <c r="BF479" s="232">
        <f>IF(N479="snížená",J479,0)</f>
        <v>0</v>
      </c>
      <c r="BG479" s="232">
        <f>IF(N479="zákl. přenesená",J479,0)</f>
        <v>0</v>
      </c>
      <c r="BH479" s="232">
        <f>IF(N479="sníž. přenesená",J479,0)</f>
        <v>0</v>
      </c>
      <c r="BI479" s="232">
        <f>IF(N479="nulová",J479,0)</f>
        <v>0</v>
      </c>
      <c r="BJ479" s="18" t="s">
        <v>84</v>
      </c>
      <c r="BK479" s="233">
        <f>ROUND(I479*H479,15)</f>
        <v>0</v>
      </c>
      <c r="BL479" s="18" t="s">
        <v>262</v>
      </c>
      <c r="BM479" s="231" t="s">
        <v>1021</v>
      </c>
    </row>
    <row r="480" spans="1:51" s="13" customFormat="1" ht="12">
      <c r="A480" s="13"/>
      <c r="B480" s="234"/>
      <c r="C480" s="235"/>
      <c r="D480" s="236" t="s">
        <v>198</v>
      </c>
      <c r="E480" s="237" t="s">
        <v>1</v>
      </c>
      <c r="F480" s="238" t="s">
        <v>130</v>
      </c>
      <c r="G480" s="235"/>
      <c r="H480" s="239">
        <v>33.3</v>
      </c>
      <c r="I480" s="240"/>
      <c r="J480" s="235"/>
      <c r="K480" s="235"/>
      <c r="L480" s="241"/>
      <c r="M480" s="242"/>
      <c r="N480" s="243"/>
      <c r="O480" s="243"/>
      <c r="P480" s="243"/>
      <c r="Q480" s="243"/>
      <c r="R480" s="243"/>
      <c r="S480" s="243"/>
      <c r="T480" s="24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5" t="s">
        <v>198</v>
      </c>
      <c r="AU480" s="245" t="s">
        <v>86</v>
      </c>
      <c r="AV480" s="13" t="s">
        <v>86</v>
      </c>
      <c r="AW480" s="13" t="s">
        <v>32</v>
      </c>
      <c r="AX480" s="13" t="s">
        <v>84</v>
      </c>
      <c r="AY480" s="245" t="s">
        <v>190</v>
      </c>
    </row>
    <row r="481" spans="1:65" s="2" customFormat="1" ht="24.15" customHeight="1">
      <c r="A481" s="39"/>
      <c r="B481" s="40"/>
      <c r="C481" s="246" t="s">
        <v>1022</v>
      </c>
      <c r="D481" s="246" t="s">
        <v>263</v>
      </c>
      <c r="E481" s="247" t="s">
        <v>1023</v>
      </c>
      <c r="F481" s="248" t="s">
        <v>1024</v>
      </c>
      <c r="G481" s="249" t="s">
        <v>195</v>
      </c>
      <c r="H481" s="250">
        <v>40.293</v>
      </c>
      <c r="I481" s="251"/>
      <c r="J481" s="252">
        <f>ROUND(I481*H481,15)</f>
        <v>0</v>
      </c>
      <c r="K481" s="248" t="s">
        <v>203</v>
      </c>
      <c r="L481" s="253"/>
      <c r="M481" s="254" t="s">
        <v>1</v>
      </c>
      <c r="N481" s="255" t="s">
        <v>42</v>
      </c>
      <c r="O481" s="92"/>
      <c r="P481" s="229">
        <f>O481*H481</f>
        <v>0</v>
      </c>
      <c r="Q481" s="229">
        <v>0.00057</v>
      </c>
      <c r="R481" s="229">
        <f>Q481*H481</f>
        <v>0.02296701</v>
      </c>
      <c r="S481" s="229">
        <v>0</v>
      </c>
      <c r="T481" s="230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1" t="s">
        <v>352</v>
      </c>
      <c r="AT481" s="231" t="s">
        <v>263</v>
      </c>
      <c r="AU481" s="231" t="s">
        <v>86</v>
      </c>
      <c r="AY481" s="18" t="s">
        <v>190</v>
      </c>
      <c r="BE481" s="232">
        <f>IF(N481="základní",J481,0)</f>
        <v>0</v>
      </c>
      <c r="BF481" s="232">
        <f>IF(N481="snížená",J481,0)</f>
        <v>0</v>
      </c>
      <c r="BG481" s="232">
        <f>IF(N481="zákl. přenesená",J481,0)</f>
        <v>0</v>
      </c>
      <c r="BH481" s="232">
        <f>IF(N481="sníž. přenesená",J481,0)</f>
        <v>0</v>
      </c>
      <c r="BI481" s="232">
        <f>IF(N481="nulová",J481,0)</f>
        <v>0</v>
      </c>
      <c r="BJ481" s="18" t="s">
        <v>84</v>
      </c>
      <c r="BK481" s="233">
        <f>ROUND(I481*H481,15)</f>
        <v>0</v>
      </c>
      <c r="BL481" s="18" t="s">
        <v>262</v>
      </c>
      <c r="BM481" s="231" t="s">
        <v>1025</v>
      </c>
    </row>
    <row r="482" spans="1:51" s="13" customFormat="1" ht="12">
      <c r="A482" s="13"/>
      <c r="B482" s="234"/>
      <c r="C482" s="235"/>
      <c r="D482" s="236" t="s">
        <v>198</v>
      </c>
      <c r="E482" s="237" t="s">
        <v>1</v>
      </c>
      <c r="F482" s="238" t="s">
        <v>926</v>
      </c>
      <c r="G482" s="235"/>
      <c r="H482" s="239">
        <v>36.63</v>
      </c>
      <c r="I482" s="240"/>
      <c r="J482" s="235"/>
      <c r="K482" s="235"/>
      <c r="L482" s="241"/>
      <c r="M482" s="242"/>
      <c r="N482" s="243"/>
      <c r="O482" s="243"/>
      <c r="P482" s="243"/>
      <c r="Q482" s="243"/>
      <c r="R482" s="243"/>
      <c r="S482" s="243"/>
      <c r="T482" s="24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5" t="s">
        <v>198</v>
      </c>
      <c r="AU482" s="245" t="s">
        <v>86</v>
      </c>
      <c r="AV482" s="13" t="s">
        <v>86</v>
      </c>
      <c r="AW482" s="13" t="s">
        <v>32</v>
      </c>
      <c r="AX482" s="13" t="s">
        <v>84</v>
      </c>
      <c r="AY482" s="245" t="s">
        <v>190</v>
      </c>
    </row>
    <row r="483" spans="1:51" s="13" customFormat="1" ht="12">
      <c r="A483" s="13"/>
      <c r="B483" s="234"/>
      <c r="C483" s="235"/>
      <c r="D483" s="236" t="s">
        <v>198</v>
      </c>
      <c r="E483" s="235"/>
      <c r="F483" s="238" t="s">
        <v>1026</v>
      </c>
      <c r="G483" s="235"/>
      <c r="H483" s="239">
        <v>40.293</v>
      </c>
      <c r="I483" s="240"/>
      <c r="J483" s="235"/>
      <c r="K483" s="235"/>
      <c r="L483" s="241"/>
      <c r="M483" s="242"/>
      <c r="N483" s="243"/>
      <c r="O483" s="243"/>
      <c r="P483" s="243"/>
      <c r="Q483" s="243"/>
      <c r="R483" s="243"/>
      <c r="S483" s="243"/>
      <c r="T483" s="24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5" t="s">
        <v>198</v>
      </c>
      <c r="AU483" s="245" t="s">
        <v>86</v>
      </c>
      <c r="AV483" s="13" t="s">
        <v>86</v>
      </c>
      <c r="AW483" s="13" t="s">
        <v>4</v>
      </c>
      <c r="AX483" s="13" t="s">
        <v>84</v>
      </c>
      <c r="AY483" s="245" t="s">
        <v>190</v>
      </c>
    </row>
    <row r="484" spans="1:65" s="2" customFormat="1" ht="24.15" customHeight="1">
      <c r="A484" s="39"/>
      <c r="B484" s="40"/>
      <c r="C484" s="220" t="s">
        <v>1027</v>
      </c>
      <c r="D484" s="220" t="s">
        <v>192</v>
      </c>
      <c r="E484" s="221" t="s">
        <v>1028</v>
      </c>
      <c r="F484" s="222" t="s">
        <v>1029</v>
      </c>
      <c r="G484" s="223" t="s">
        <v>195</v>
      </c>
      <c r="H484" s="224">
        <v>237.113</v>
      </c>
      <c r="I484" s="225"/>
      <c r="J484" s="226">
        <f>ROUND(I484*H484,15)</f>
        <v>0</v>
      </c>
      <c r="K484" s="222" t="s">
        <v>203</v>
      </c>
      <c r="L484" s="45"/>
      <c r="M484" s="227" t="s">
        <v>1</v>
      </c>
      <c r="N484" s="228" t="s">
        <v>42</v>
      </c>
      <c r="O484" s="92"/>
      <c r="P484" s="229">
        <f>O484*H484</f>
        <v>0</v>
      </c>
      <c r="Q484" s="229">
        <v>1E-05</v>
      </c>
      <c r="R484" s="229">
        <f>Q484*H484</f>
        <v>0.0023711300000000004</v>
      </c>
      <c r="S484" s="229">
        <v>0</v>
      </c>
      <c r="T484" s="230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1" t="s">
        <v>262</v>
      </c>
      <c r="AT484" s="231" t="s">
        <v>192</v>
      </c>
      <c r="AU484" s="231" t="s">
        <v>86</v>
      </c>
      <c r="AY484" s="18" t="s">
        <v>190</v>
      </c>
      <c r="BE484" s="232">
        <f>IF(N484="základní",J484,0)</f>
        <v>0</v>
      </c>
      <c r="BF484" s="232">
        <f>IF(N484="snížená",J484,0)</f>
        <v>0</v>
      </c>
      <c r="BG484" s="232">
        <f>IF(N484="zákl. přenesená",J484,0)</f>
        <v>0</v>
      </c>
      <c r="BH484" s="232">
        <f>IF(N484="sníž. přenesená",J484,0)</f>
        <v>0</v>
      </c>
      <c r="BI484" s="232">
        <f>IF(N484="nulová",J484,0)</f>
        <v>0</v>
      </c>
      <c r="BJ484" s="18" t="s">
        <v>84</v>
      </c>
      <c r="BK484" s="233">
        <f>ROUND(I484*H484,15)</f>
        <v>0</v>
      </c>
      <c r="BL484" s="18" t="s">
        <v>262</v>
      </c>
      <c r="BM484" s="231" t="s">
        <v>1030</v>
      </c>
    </row>
    <row r="485" spans="1:51" s="13" customFormat="1" ht="12">
      <c r="A485" s="13"/>
      <c r="B485" s="234"/>
      <c r="C485" s="235"/>
      <c r="D485" s="236" t="s">
        <v>198</v>
      </c>
      <c r="E485" s="237" t="s">
        <v>1</v>
      </c>
      <c r="F485" s="238" t="s">
        <v>1031</v>
      </c>
      <c r="G485" s="235"/>
      <c r="H485" s="239">
        <v>237.113</v>
      </c>
      <c r="I485" s="240"/>
      <c r="J485" s="235"/>
      <c r="K485" s="235"/>
      <c r="L485" s="241"/>
      <c r="M485" s="242"/>
      <c r="N485" s="243"/>
      <c r="O485" s="243"/>
      <c r="P485" s="243"/>
      <c r="Q485" s="243"/>
      <c r="R485" s="243"/>
      <c r="S485" s="243"/>
      <c r="T485" s="24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5" t="s">
        <v>198</v>
      </c>
      <c r="AU485" s="245" t="s">
        <v>86</v>
      </c>
      <c r="AV485" s="13" t="s">
        <v>86</v>
      </c>
      <c r="AW485" s="13" t="s">
        <v>32</v>
      </c>
      <c r="AX485" s="13" t="s">
        <v>84</v>
      </c>
      <c r="AY485" s="245" t="s">
        <v>190</v>
      </c>
    </row>
    <row r="486" spans="1:65" s="2" customFormat="1" ht="37.8" customHeight="1">
      <c r="A486" s="39"/>
      <c r="B486" s="40"/>
      <c r="C486" s="246" t="s">
        <v>1032</v>
      </c>
      <c r="D486" s="246" t="s">
        <v>263</v>
      </c>
      <c r="E486" s="247" t="s">
        <v>1033</v>
      </c>
      <c r="F486" s="248" t="s">
        <v>1034</v>
      </c>
      <c r="G486" s="249" t="s">
        <v>195</v>
      </c>
      <c r="H486" s="250">
        <v>286.906</v>
      </c>
      <c r="I486" s="251"/>
      <c r="J486" s="252">
        <f>ROUND(I486*H486,15)</f>
        <v>0</v>
      </c>
      <c r="K486" s="248" t="s">
        <v>203</v>
      </c>
      <c r="L486" s="253"/>
      <c r="M486" s="254" t="s">
        <v>1</v>
      </c>
      <c r="N486" s="255" t="s">
        <v>42</v>
      </c>
      <c r="O486" s="92"/>
      <c r="P486" s="229">
        <f>O486*H486</f>
        <v>0</v>
      </c>
      <c r="Q486" s="229">
        <v>0.00012</v>
      </c>
      <c r="R486" s="229">
        <f>Q486*H486</f>
        <v>0.03442872</v>
      </c>
      <c r="S486" s="229">
        <v>0</v>
      </c>
      <c r="T486" s="230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1" t="s">
        <v>352</v>
      </c>
      <c r="AT486" s="231" t="s">
        <v>263</v>
      </c>
      <c r="AU486" s="231" t="s">
        <v>86</v>
      </c>
      <c r="AY486" s="18" t="s">
        <v>190</v>
      </c>
      <c r="BE486" s="232">
        <f>IF(N486="základní",J486,0)</f>
        <v>0</v>
      </c>
      <c r="BF486" s="232">
        <f>IF(N486="snížená",J486,0)</f>
        <v>0</v>
      </c>
      <c r="BG486" s="232">
        <f>IF(N486="zákl. přenesená",J486,0)</f>
        <v>0</v>
      </c>
      <c r="BH486" s="232">
        <f>IF(N486="sníž. přenesená",J486,0)</f>
        <v>0</v>
      </c>
      <c r="BI486" s="232">
        <f>IF(N486="nulová",J486,0)</f>
        <v>0</v>
      </c>
      <c r="BJ486" s="18" t="s">
        <v>84</v>
      </c>
      <c r="BK486" s="233">
        <f>ROUND(I486*H486,15)</f>
        <v>0</v>
      </c>
      <c r="BL486" s="18" t="s">
        <v>262</v>
      </c>
      <c r="BM486" s="231" t="s">
        <v>1035</v>
      </c>
    </row>
    <row r="487" spans="1:51" s="13" customFormat="1" ht="12">
      <c r="A487" s="13"/>
      <c r="B487" s="234"/>
      <c r="C487" s="235"/>
      <c r="D487" s="236" t="s">
        <v>198</v>
      </c>
      <c r="E487" s="235"/>
      <c r="F487" s="238" t="s">
        <v>1036</v>
      </c>
      <c r="G487" s="235"/>
      <c r="H487" s="239">
        <v>286.906</v>
      </c>
      <c r="I487" s="240"/>
      <c r="J487" s="235"/>
      <c r="K487" s="235"/>
      <c r="L487" s="241"/>
      <c r="M487" s="242"/>
      <c r="N487" s="243"/>
      <c r="O487" s="243"/>
      <c r="P487" s="243"/>
      <c r="Q487" s="243"/>
      <c r="R487" s="243"/>
      <c r="S487" s="243"/>
      <c r="T487" s="24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5" t="s">
        <v>198</v>
      </c>
      <c r="AU487" s="245" t="s">
        <v>86</v>
      </c>
      <c r="AV487" s="13" t="s">
        <v>86</v>
      </c>
      <c r="AW487" s="13" t="s">
        <v>4</v>
      </c>
      <c r="AX487" s="13" t="s">
        <v>84</v>
      </c>
      <c r="AY487" s="245" t="s">
        <v>190</v>
      </c>
    </row>
    <row r="488" spans="1:65" s="2" customFormat="1" ht="14.4" customHeight="1">
      <c r="A488" s="39"/>
      <c r="B488" s="40"/>
      <c r="C488" s="220" t="s">
        <v>1037</v>
      </c>
      <c r="D488" s="220" t="s">
        <v>192</v>
      </c>
      <c r="E488" s="221" t="s">
        <v>1038</v>
      </c>
      <c r="F488" s="222" t="s">
        <v>1039</v>
      </c>
      <c r="G488" s="223" t="s">
        <v>195</v>
      </c>
      <c r="H488" s="224">
        <v>11.52</v>
      </c>
      <c r="I488" s="225"/>
      <c r="J488" s="226">
        <f>ROUND(I488*H488,15)</f>
        <v>0</v>
      </c>
      <c r="K488" s="222" t="s">
        <v>1</v>
      </c>
      <c r="L488" s="45"/>
      <c r="M488" s="227" t="s">
        <v>1</v>
      </c>
      <c r="N488" s="228" t="s">
        <v>42</v>
      </c>
      <c r="O488" s="92"/>
      <c r="P488" s="229">
        <f>O488*H488</f>
        <v>0</v>
      </c>
      <c r="Q488" s="229">
        <v>1E-05</v>
      </c>
      <c r="R488" s="229">
        <f>Q488*H488</f>
        <v>0.00011520000000000001</v>
      </c>
      <c r="S488" s="229">
        <v>0</v>
      </c>
      <c r="T488" s="230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1" t="s">
        <v>262</v>
      </c>
      <c r="AT488" s="231" t="s">
        <v>192</v>
      </c>
      <c r="AU488" s="231" t="s">
        <v>86</v>
      </c>
      <c r="AY488" s="18" t="s">
        <v>190</v>
      </c>
      <c r="BE488" s="232">
        <f>IF(N488="základní",J488,0)</f>
        <v>0</v>
      </c>
      <c r="BF488" s="232">
        <f>IF(N488="snížená",J488,0)</f>
        <v>0</v>
      </c>
      <c r="BG488" s="232">
        <f>IF(N488="zákl. přenesená",J488,0)</f>
        <v>0</v>
      </c>
      <c r="BH488" s="232">
        <f>IF(N488="sníž. přenesená",J488,0)</f>
        <v>0</v>
      </c>
      <c r="BI488" s="232">
        <f>IF(N488="nulová",J488,0)</f>
        <v>0</v>
      </c>
      <c r="BJ488" s="18" t="s">
        <v>84</v>
      </c>
      <c r="BK488" s="233">
        <f>ROUND(I488*H488,15)</f>
        <v>0</v>
      </c>
      <c r="BL488" s="18" t="s">
        <v>262</v>
      </c>
      <c r="BM488" s="231" t="s">
        <v>1040</v>
      </c>
    </row>
    <row r="489" spans="1:51" s="13" customFormat="1" ht="12">
      <c r="A489" s="13"/>
      <c r="B489" s="234"/>
      <c r="C489" s="235"/>
      <c r="D489" s="236" t="s">
        <v>198</v>
      </c>
      <c r="E489" s="237" t="s">
        <v>1</v>
      </c>
      <c r="F489" s="238" t="s">
        <v>126</v>
      </c>
      <c r="G489" s="235"/>
      <c r="H489" s="239">
        <v>11.52</v>
      </c>
      <c r="I489" s="240"/>
      <c r="J489" s="235"/>
      <c r="K489" s="235"/>
      <c r="L489" s="241"/>
      <c r="M489" s="242"/>
      <c r="N489" s="243"/>
      <c r="O489" s="243"/>
      <c r="P489" s="243"/>
      <c r="Q489" s="243"/>
      <c r="R489" s="243"/>
      <c r="S489" s="243"/>
      <c r="T489" s="24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5" t="s">
        <v>198</v>
      </c>
      <c r="AU489" s="245" t="s">
        <v>86</v>
      </c>
      <c r="AV489" s="13" t="s">
        <v>86</v>
      </c>
      <c r="AW489" s="13" t="s">
        <v>32</v>
      </c>
      <c r="AX489" s="13" t="s">
        <v>84</v>
      </c>
      <c r="AY489" s="245" t="s">
        <v>190</v>
      </c>
    </row>
    <row r="490" spans="1:65" s="2" customFormat="1" ht="24.15" customHeight="1">
      <c r="A490" s="39"/>
      <c r="B490" s="40"/>
      <c r="C490" s="220" t="s">
        <v>1041</v>
      </c>
      <c r="D490" s="220" t="s">
        <v>192</v>
      </c>
      <c r="E490" s="221" t="s">
        <v>1042</v>
      </c>
      <c r="F490" s="222" t="s">
        <v>1043</v>
      </c>
      <c r="G490" s="223" t="s">
        <v>247</v>
      </c>
      <c r="H490" s="224">
        <v>3.579</v>
      </c>
      <c r="I490" s="225"/>
      <c r="J490" s="226">
        <f>ROUND(I490*H490,15)</f>
        <v>0</v>
      </c>
      <c r="K490" s="222" t="s">
        <v>203</v>
      </c>
      <c r="L490" s="45"/>
      <c r="M490" s="227" t="s">
        <v>1</v>
      </c>
      <c r="N490" s="228" t="s">
        <v>42</v>
      </c>
      <c r="O490" s="92"/>
      <c r="P490" s="229">
        <f>O490*H490</f>
        <v>0</v>
      </c>
      <c r="Q490" s="229">
        <v>0</v>
      </c>
      <c r="R490" s="229">
        <f>Q490*H490</f>
        <v>0</v>
      </c>
      <c r="S490" s="229">
        <v>0</v>
      </c>
      <c r="T490" s="230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1" t="s">
        <v>262</v>
      </c>
      <c r="AT490" s="231" t="s">
        <v>192</v>
      </c>
      <c r="AU490" s="231" t="s">
        <v>86</v>
      </c>
      <c r="AY490" s="18" t="s">
        <v>190</v>
      </c>
      <c r="BE490" s="232">
        <f>IF(N490="základní",J490,0)</f>
        <v>0</v>
      </c>
      <c r="BF490" s="232">
        <f>IF(N490="snížená",J490,0)</f>
        <v>0</v>
      </c>
      <c r="BG490" s="232">
        <f>IF(N490="zákl. přenesená",J490,0)</f>
        <v>0</v>
      </c>
      <c r="BH490" s="232">
        <f>IF(N490="sníž. přenesená",J490,0)</f>
        <v>0</v>
      </c>
      <c r="BI490" s="232">
        <f>IF(N490="nulová",J490,0)</f>
        <v>0</v>
      </c>
      <c r="BJ490" s="18" t="s">
        <v>84</v>
      </c>
      <c r="BK490" s="233">
        <f>ROUND(I490*H490,15)</f>
        <v>0</v>
      </c>
      <c r="BL490" s="18" t="s">
        <v>262</v>
      </c>
      <c r="BM490" s="231" t="s">
        <v>1044</v>
      </c>
    </row>
    <row r="491" spans="1:63" s="12" customFormat="1" ht="22.8" customHeight="1">
      <c r="A491" s="12"/>
      <c r="B491" s="204"/>
      <c r="C491" s="205"/>
      <c r="D491" s="206" t="s">
        <v>76</v>
      </c>
      <c r="E491" s="218" t="s">
        <v>1045</v>
      </c>
      <c r="F491" s="218" t="s">
        <v>1046</v>
      </c>
      <c r="G491" s="205"/>
      <c r="H491" s="205"/>
      <c r="I491" s="208"/>
      <c r="J491" s="219">
        <f>BK491</f>
        <v>0</v>
      </c>
      <c r="K491" s="205"/>
      <c r="L491" s="210"/>
      <c r="M491" s="211"/>
      <c r="N491" s="212"/>
      <c r="O491" s="212"/>
      <c r="P491" s="213">
        <f>SUM(P492:P496)</f>
        <v>0</v>
      </c>
      <c r="Q491" s="212"/>
      <c r="R491" s="213">
        <f>SUM(R492:R496)</f>
        <v>4.467427079999999</v>
      </c>
      <c r="S491" s="212"/>
      <c r="T491" s="214">
        <f>SUM(T492:T496)</f>
        <v>0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15" t="s">
        <v>86</v>
      </c>
      <c r="AT491" s="216" t="s">
        <v>76</v>
      </c>
      <c r="AU491" s="216" t="s">
        <v>84</v>
      </c>
      <c r="AY491" s="215" t="s">
        <v>190</v>
      </c>
      <c r="BK491" s="217">
        <f>SUM(BK492:BK496)</f>
        <v>0</v>
      </c>
    </row>
    <row r="492" spans="1:65" s="2" customFormat="1" ht="24.15" customHeight="1">
      <c r="A492" s="39"/>
      <c r="B492" s="40"/>
      <c r="C492" s="220" t="s">
        <v>1047</v>
      </c>
      <c r="D492" s="220" t="s">
        <v>192</v>
      </c>
      <c r="E492" s="221" t="s">
        <v>1048</v>
      </c>
      <c r="F492" s="222" t="s">
        <v>1049</v>
      </c>
      <c r="G492" s="223" t="s">
        <v>195</v>
      </c>
      <c r="H492" s="224">
        <v>3.6</v>
      </c>
      <c r="I492" s="225"/>
      <c r="J492" s="226">
        <f>ROUND(I492*H492,15)</f>
        <v>0</v>
      </c>
      <c r="K492" s="222" t="s">
        <v>203</v>
      </c>
      <c r="L492" s="45"/>
      <c r="M492" s="227" t="s">
        <v>1</v>
      </c>
      <c r="N492" s="228" t="s">
        <v>42</v>
      </c>
      <c r="O492" s="92"/>
      <c r="P492" s="229">
        <f>O492*H492</f>
        <v>0</v>
      </c>
      <c r="Q492" s="229">
        <v>0.01523</v>
      </c>
      <c r="R492" s="229">
        <f>Q492*H492</f>
        <v>0.054828</v>
      </c>
      <c r="S492" s="229">
        <v>0</v>
      </c>
      <c r="T492" s="230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1" t="s">
        <v>262</v>
      </c>
      <c r="AT492" s="231" t="s">
        <v>192</v>
      </c>
      <c r="AU492" s="231" t="s">
        <v>86</v>
      </c>
      <c r="AY492" s="18" t="s">
        <v>190</v>
      </c>
      <c r="BE492" s="232">
        <f>IF(N492="základní",J492,0)</f>
        <v>0</v>
      </c>
      <c r="BF492" s="232">
        <f>IF(N492="snížená",J492,0)</f>
        <v>0</v>
      </c>
      <c r="BG492" s="232">
        <f>IF(N492="zákl. přenesená",J492,0)</f>
        <v>0</v>
      </c>
      <c r="BH492" s="232">
        <f>IF(N492="sníž. přenesená",J492,0)</f>
        <v>0</v>
      </c>
      <c r="BI492" s="232">
        <f>IF(N492="nulová",J492,0)</f>
        <v>0</v>
      </c>
      <c r="BJ492" s="18" t="s">
        <v>84</v>
      </c>
      <c r="BK492" s="233">
        <f>ROUND(I492*H492,15)</f>
        <v>0</v>
      </c>
      <c r="BL492" s="18" t="s">
        <v>262</v>
      </c>
      <c r="BM492" s="231" t="s">
        <v>1050</v>
      </c>
    </row>
    <row r="493" spans="1:51" s="13" customFormat="1" ht="12">
      <c r="A493" s="13"/>
      <c r="B493" s="234"/>
      <c r="C493" s="235"/>
      <c r="D493" s="236" t="s">
        <v>198</v>
      </c>
      <c r="E493" s="237" t="s">
        <v>1</v>
      </c>
      <c r="F493" s="238" t="s">
        <v>132</v>
      </c>
      <c r="G493" s="235"/>
      <c r="H493" s="239">
        <v>3.6</v>
      </c>
      <c r="I493" s="240"/>
      <c r="J493" s="235"/>
      <c r="K493" s="235"/>
      <c r="L493" s="241"/>
      <c r="M493" s="242"/>
      <c r="N493" s="243"/>
      <c r="O493" s="243"/>
      <c r="P493" s="243"/>
      <c r="Q493" s="243"/>
      <c r="R493" s="243"/>
      <c r="S493" s="243"/>
      <c r="T493" s="24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5" t="s">
        <v>198</v>
      </c>
      <c r="AU493" s="245" t="s">
        <v>86</v>
      </c>
      <c r="AV493" s="13" t="s">
        <v>86</v>
      </c>
      <c r="AW493" s="13" t="s">
        <v>32</v>
      </c>
      <c r="AX493" s="13" t="s">
        <v>84</v>
      </c>
      <c r="AY493" s="245" t="s">
        <v>190</v>
      </c>
    </row>
    <row r="494" spans="1:65" s="2" customFormat="1" ht="24.15" customHeight="1">
      <c r="A494" s="39"/>
      <c r="B494" s="40"/>
      <c r="C494" s="220" t="s">
        <v>1051</v>
      </c>
      <c r="D494" s="220" t="s">
        <v>192</v>
      </c>
      <c r="E494" s="221" t="s">
        <v>1052</v>
      </c>
      <c r="F494" s="222" t="s">
        <v>1053</v>
      </c>
      <c r="G494" s="223" t="s">
        <v>195</v>
      </c>
      <c r="H494" s="224">
        <v>225.593</v>
      </c>
      <c r="I494" s="225"/>
      <c r="J494" s="226">
        <f>ROUND(I494*H494,15)</f>
        <v>0</v>
      </c>
      <c r="K494" s="222" t="s">
        <v>203</v>
      </c>
      <c r="L494" s="45"/>
      <c r="M494" s="227" t="s">
        <v>1</v>
      </c>
      <c r="N494" s="228" t="s">
        <v>42</v>
      </c>
      <c r="O494" s="92"/>
      <c r="P494" s="229">
        <f>O494*H494</f>
        <v>0</v>
      </c>
      <c r="Q494" s="229">
        <v>0.01956</v>
      </c>
      <c r="R494" s="229">
        <f>Q494*H494</f>
        <v>4.41259908</v>
      </c>
      <c r="S494" s="229">
        <v>0</v>
      </c>
      <c r="T494" s="230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1" t="s">
        <v>262</v>
      </c>
      <c r="AT494" s="231" t="s">
        <v>192</v>
      </c>
      <c r="AU494" s="231" t="s">
        <v>86</v>
      </c>
      <c r="AY494" s="18" t="s">
        <v>190</v>
      </c>
      <c r="BE494" s="232">
        <f>IF(N494="základní",J494,0)</f>
        <v>0</v>
      </c>
      <c r="BF494" s="232">
        <f>IF(N494="snížená",J494,0)</f>
        <v>0</v>
      </c>
      <c r="BG494" s="232">
        <f>IF(N494="zákl. přenesená",J494,0)</f>
        <v>0</v>
      </c>
      <c r="BH494" s="232">
        <f>IF(N494="sníž. přenesená",J494,0)</f>
        <v>0</v>
      </c>
      <c r="BI494" s="232">
        <f>IF(N494="nulová",J494,0)</f>
        <v>0</v>
      </c>
      <c r="BJ494" s="18" t="s">
        <v>84</v>
      </c>
      <c r="BK494" s="233">
        <f>ROUND(I494*H494,15)</f>
        <v>0</v>
      </c>
      <c r="BL494" s="18" t="s">
        <v>262</v>
      </c>
      <c r="BM494" s="231" t="s">
        <v>1054</v>
      </c>
    </row>
    <row r="495" spans="1:51" s="13" customFormat="1" ht="12">
      <c r="A495" s="13"/>
      <c r="B495" s="234"/>
      <c r="C495" s="235"/>
      <c r="D495" s="236" t="s">
        <v>198</v>
      </c>
      <c r="E495" s="237" t="s">
        <v>1</v>
      </c>
      <c r="F495" s="238" t="s">
        <v>122</v>
      </c>
      <c r="G495" s="235"/>
      <c r="H495" s="239">
        <v>225.593</v>
      </c>
      <c r="I495" s="240"/>
      <c r="J495" s="235"/>
      <c r="K495" s="235"/>
      <c r="L495" s="241"/>
      <c r="M495" s="242"/>
      <c r="N495" s="243"/>
      <c r="O495" s="243"/>
      <c r="P495" s="243"/>
      <c r="Q495" s="243"/>
      <c r="R495" s="243"/>
      <c r="S495" s="243"/>
      <c r="T495" s="244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5" t="s">
        <v>198</v>
      </c>
      <c r="AU495" s="245" t="s">
        <v>86</v>
      </c>
      <c r="AV495" s="13" t="s">
        <v>86</v>
      </c>
      <c r="AW495" s="13" t="s">
        <v>32</v>
      </c>
      <c r="AX495" s="13" t="s">
        <v>84</v>
      </c>
      <c r="AY495" s="245" t="s">
        <v>190</v>
      </c>
    </row>
    <row r="496" spans="1:65" s="2" customFormat="1" ht="24.15" customHeight="1">
      <c r="A496" s="39"/>
      <c r="B496" s="40"/>
      <c r="C496" s="220" t="s">
        <v>1055</v>
      </c>
      <c r="D496" s="220" t="s">
        <v>192</v>
      </c>
      <c r="E496" s="221" t="s">
        <v>1056</v>
      </c>
      <c r="F496" s="222" t="s">
        <v>1057</v>
      </c>
      <c r="G496" s="223" t="s">
        <v>247</v>
      </c>
      <c r="H496" s="224">
        <v>4.467</v>
      </c>
      <c r="I496" s="225"/>
      <c r="J496" s="226">
        <f>ROUND(I496*H496,15)</f>
        <v>0</v>
      </c>
      <c r="K496" s="222" t="s">
        <v>203</v>
      </c>
      <c r="L496" s="45"/>
      <c r="M496" s="227" t="s">
        <v>1</v>
      </c>
      <c r="N496" s="228" t="s">
        <v>42</v>
      </c>
      <c r="O496" s="92"/>
      <c r="P496" s="229">
        <f>O496*H496</f>
        <v>0</v>
      </c>
      <c r="Q496" s="229">
        <v>0</v>
      </c>
      <c r="R496" s="229">
        <f>Q496*H496</f>
        <v>0</v>
      </c>
      <c r="S496" s="229">
        <v>0</v>
      </c>
      <c r="T496" s="230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1" t="s">
        <v>262</v>
      </c>
      <c r="AT496" s="231" t="s">
        <v>192</v>
      </c>
      <c r="AU496" s="231" t="s">
        <v>86</v>
      </c>
      <c r="AY496" s="18" t="s">
        <v>190</v>
      </c>
      <c r="BE496" s="232">
        <f>IF(N496="základní",J496,0)</f>
        <v>0</v>
      </c>
      <c r="BF496" s="232">
        <f>IF(N496="snížená",J496,0)</f>
        <v>0</v>
      </c>
      <c r="BG496" s="232">
        <f>IF(N496="zákl. přenesená",J496,0)</f>
        <v>0</v>
      </c>
      <c r="BH496" s="232">
        <f>IF(N496="sníž. přenesená",J496,0)</f>
        <v>0</v>
      </c>
      <c r="BI496" s="232">
        <f>IF(N496="nulová",J496,0)</f>
        <v>0</v>
      </c>
      <c r="BJ496" s="18" t="s">
        <v>84</v>
      </c>
      <c r="BK496" s="233">
        <f>ROUND(I496*H496,15)</f>
        <v>0</v>
      </c>
      <c r="BL496" s="18" t="s">
        <v>262</v>
      </c>
      <c r="BM496" s="231" t="s">
        <v>1058</v>
      </c>
    </row>
    <row r="497" spans="1:63" s="12" customFormat="1" ht="22.8" customHeight="1">
      <c r="A497" s="12"/>
      <c r="B497" s="204"/>
      <c r="C497" s="205"/>
      <c r="D497" s="206" t="s">
        <v>76</v>
      </c>
      <c r="E497" s="218" t="s">
        <v>1059</v>
      </c>
      <c r="F497" s="218" t="s">
        <v>1060</v>
      </c>
      <c r="G497" s="205"/>
      <c r="H497" s="205"/>
      <c r="I497" s="208"/>
      <c r="J497" s="219">
        <f>BK497</f>
        <v>0</v>
      </c>
      <c r="K497" s="205"/>
      <c r="L497" s="210"/>
      <c r="M497" s="211"/>
      <c r="N497" s="212"/>
      <c r="O497" s="212"/>
      <c r="P497" s="213">
        <f>SUM(P498:P514)</f>
        <v>0</v>
      </c>
      <c r="Q497" s="212"/>
      <c r="R497" s="213">
        <f>SUM(R498:R514)</f>
        <v>1.4347685499999998</v>
      </c>
      <c r="S497" s="212"/>
      <c r="T497" s="214">
        <f>SUM(T498:T514)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215" t="s">
        <v>86</v>
      </c>
      <c r="AT497" s="216" t="s">
        <v>76</v>
      </c>
      <c r="AU497" s="216" t="s">
        <v>84</v>
      </c>
      <c r="AY497" s="215" t="s">
        <v>190</v>
      </c>
      <c r="BK497" s="217">
        <f>SUM(BK498:BK514)</f>
        <v>0</v>
      </c>
    </row>
    <row r="498" spans="1:65" s="2" customFormat="1" ht="24.15" customHeight="1">
      <c r="A498" s="39"/>
      <c r="B498" s="40"/>
      <c r="C498" s="220" t="s">
        <v>1061</v>
      </c>
      <c r="D498" s="220" t="s">
        <v>192</v>
      </c>
      <c r="E498" s="221" t="s">
        <v>1062</v>
      </c>
      <c r="F498" s="222" t="s">
        <v>1063</v>
      </c>
      <c r="G498" s="223" t="s">
        <v>195</v>
      </c>
      <c r="H498" s="224">
        <v>46.76</v>
      </c>
      <c r="I498" s="225"/>
      <c r="J498" s="226">
        <f>ROUND(I498*H498,15)</f>
        <v>0</v>
      </c>
      <c r="K498" s="222" t="s">
        <v>203</v>
      </c>
      <c r="L498" s="45"/>
      <c r="M498" s="227" t="s">
        <v>1</v>
      </c>
      <c r="N498" s="228" t="s">
        <v>42</v>
      </c>
      <c r="O498" s="92"/>
      <c r="P498" s="229">
        <f>O498*H498</f>
        <v>0</v>
      </c>
      <c r="Q498" s="229">
        <v>0.01261</v>
      </c>
      <c r="R498" s="229">
        <f>Q498*H498</f>
        <v>0.5896435999999999</v>
      </c>
      <c r="S498" s="229">
        <v>0</v>
      </c>
      <c r="T498" s="230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1" t="s">
        <v>262</v>
      </c>
      <c r="AT498" s="231" t="s">
        <v>192</v>
      </c>
      <c r="AU498" s="231" t="s">
        <v>86</v>
      </c>
      <c r="AY498" s="18" t="s">
        <v>190</v>
      </c>
      <c r="BE498" s="232">
        <f>IF(N498="základní",J498,0)</f>
        <v>0</v>
      </c>
      <c r="BF498" s="232">
        <f>IF(N498="snížená",J498,0)</f>
        <v>0</v>
      </c>
      <c r="BG498" s="232">
        <f>IF(N498="zákl. přenesená",J498,0)</f>
        <v>0</v>
      </c>
      <c r="BH498" s="232">
        <f>IF(N498="sníž. přenesená",J498,0)</f>
        <v>0</v>
      </c>
      <c r="BI498" s="232">
        <f>IF(N498="nulová",J498,0)</f>
        <v>0</v>
      </c>
      <c r="BJ498" s="18" t="s">
        <v>84</v>
      </c>
      <c r="BK498" s="233">
        <f>ROUND(I498*H498,15)</f>
        <v>0</v>
      </c>
      <c r="BL498" s="18" t="s">
        <v>262</v>
      </c>
      <c r="BM498" s="231" t="s">
        <v>1064</v>
      </c>
    </row>
    <row r="499" spans="1:51" s="13" customFormat="1" ht="12">
      <c r="A499" s="13"/>
      <c r="B499" s="234"/>
      <c r="C499" s="235"/>
      <c r="D499" s="236" t="s">
        <v>198</v>
      </c>
      <c r="E499" s="237" t="s">
        <v>128</v>
      </c>
      <c r="F499" s="238" t="s">
        <v>1065</v>
      </c>
      <c r="G499" s="235"/>
      <c r="H499" s="239">
        <v>46.76</v>
      </c>
      <c r="I499" s="240"/>
      <c r="J499" s="235"/>
      <c r="K499" s="235"/>
      <c r="L499" s="241"/>
      <c r="M499" s="242"/>
      <c r="N499" s="243"/>
      <c r="O499" s="243"/>
      <c r="P499" s="243"/>
      <c r="Q499" s="243"/>
      <c r="R499" s="243"/>
      <c r="S499" s="243"/>
      <c r="T499" s="24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5" t="s">
        <v>198</v>
      </c>
      <c r="AU499" s="245" t="s">
        <v>86</v>
      </c>
      <c r="AV499" s="13" t="s">
        <v>86</v>
      </c>
      <c r="AW499" s="13" t="s">
        <v>32</v>
      </c>
      <c r="AX499" s="13" t="s">
        <v>84</v>
      </c>
      <c r="AY499" s="245" t="s">
        <v>190</v>
      </c>
    </row>
    <row r="500" spans="1:65" s="2" customFormat="1" ht="14.4" customHeight="1">
      <c r="A500" s="39"/>
      <c r="B500" s="40"/>
      <c r="C500" s="220" t="s">
        <v>1066</v>
      </c>
      <c r="D500" s="220" t="s">
        <v>192</v>
      </c>
      <c r="E500" s="221" t="s">
        <v>1067</v>
      </c>
      <c r="F500" s="222" t="s">
        <v>1068</v>
      </c>
      <c r="G500" s="223" t="s">
        <v>195</v>
      </c>
      <c r="H500" s="224">
        <v>46.76</v>
      </c>
      <c r="I500" s="225"/>
      <c r="J500" s="226">
        <f>ROUND(I500*H500,15)</f>
        <v>0</v>
      </c>
      <c r="K500" s="222" t="s">
        <v>203</v>
      </c>
      <c r="L500" s="45"/>
      <c r="M500" s="227" t="s">
        <v>1</v>
      </c>
      <c r="N500" s="228" t="s">
        <v>42</v>
      </c>
      <c r="O500" s="92"/>
      <c r="P500" s="229">
        <f>O500*H500</f>
        <v>0</v>
      </c>
      <c r="Q500" s="229">
        <v>0</v>
      </c>
      <c r="R500" s="229">
        <f>Q500*H500</f>
        <v>0</v>
      </c>
      <c r="S500" s="229">
        <v>0</v>
      </c>
      <c r="T500" s="230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1" t="s">
        <v>262</v>
      </c>
      <c r="AT500" s="231" t="s">
        <v>192</v>
      </c>
      <c r="AU500" s="231" t="s">
        <v>86</v>
      </c>
      <c r="AY500" s="18" t="s">
        <v>190</v>
      </c>
      <c r="BE500" s="232">
        <f>IF(N500="základní",J500,0)</f>
        <v>0</v>
      </c>
      <c r="BF500" s="232">
        <f>IF(N500="snížená",J500,0)</f>
        <v>0</v>
      </c>
      <c r="BG500" s="232">
        <f>IF(N500="zákl. přenesená",J500,0)</f>
        <v>0</v>
      </c>
      <c r="BH500" s="232">
        <f>IF(N500="sníž. přenesená",J500,0)</f>
        <v>0</v>
      </c>
      <c r="BI500" s="232">
        <f>IF(N500="nulová",J500,0)</f>
        <v>0</v>
      </c>
      <c r="BJ500" s="18" t="s">
        <v>84</v>
      </c>
      <c r="BK500" s="233">
        <f>ROUND(I500*H500,15)</f>
        <v>0</v>
      </c>
      <c r="BL500" s="18" t="s">
        <v>262</v>
      </c>
      <c r="BM500" s="231" t="s">
        <v>1069</v>
      </c>
    </row>
    <row r="501" spans="1:51" s="13" customFormat="1" ht="12">
      <c r="A501" s="13"/>
      <c r="B501" s="234"/>
      <c r="C501" s="235"/>
      <c r="D501" s="236" t="s">
        <v>198</v>
      </c>
      <c r="E501" s="237" t="s">
        <v>1</v>
      </c>
      <c r="F501" s="238" t="s">
        <v>128</v>
      </c>
      <c r="G501" s="235"/>
      <c r="H501" s="239">
        <v>46.76</v>
      </c>
      <c r="I501" s="240"/>
      <c r="J501" s="235"/>
      <c r="K501" s="235"/>
      <c r="L501" s="241"/>
      <c r="M501" s="242"/>
      <c r="N501" s="243"/>
      <c r="O501" s="243"/>
      <c r="P501" s="243"/>
      <c r="Q501" s="243"/>
      <c r="R501" s="243"/>
      <c r="S501" s="243"/>
      <c r="T501" s="244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5" t="s">
        <v>198</v>
      </c>
      <c r="AU501" s="245" t="s">
        <v>86</v>
      </c>
      <c r="AV501" s="13" t="s">
        <v>86</v>
      </c>
      <c r="AW501" s="13" t="s">
        <v>32</v>
      </c>
      <c r="AX501" s="13" t="s">
        <v>84</v>
      </c>
      <c r="AY501" s="245" t="s">
        <v>190</v>
      </c>
    </row>
    <row r="502" spans="1:65" s="2" customFormat="1" ht="24.15" customHeight="1">
      <c r="A502" s="39"/>
      <c r="B502" s="40"/>
      <c r="C502" s="246" t="s">
        <v>1070</v>
      </c>
      <c r="D502" s="246" t="s">
        <v>263</v>
      </c>
      <c r="E502" s="247" t="s">
        <v>1071</v>
      </c>
      <c r="F502" s="248" t="s">
        <v>1072</v>
      </c>
      <c r="G502" s="249" t="s">
        <v>195</v>
      </c>
      <c r="H502" s="250">
        <v>56.58</v>
      </c>
      <c r="I502" s="251"/>
      <c r="J502" s="252">
        <f>ROUND(I502*H502,15)</f>
        <v>0</v>
      </c>
      <c r="K502" s="248" t="s">
        <v>203</v>
      </c>
      <c r="L502" s="253"/>
      <c r="M502" s="254" t="s">
        <v>1</v>
      </c>
      <c r="N502" s="255" t="s">
        <v>42</v>
      </c>
      <c r="O502" s="92"/>
      <c r="P502" s="229">
        <f>O502*H502</f>
        <v>0</v>
      </c>
      <c r="Q502" s="229">
        <v>0.0001</v>
      </c>
      <c r="R502" s="229">
        <f>Q502*H502</f>
        <v>0.005658</v>
      </c>
      <c r="S502" s="229">
        <v>0</v>
      </c>
      <c r="T502" s="230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1" t="s">
        <v>352</v>
      </c>
      <c r="AT502" s="231" t="s">
        <v>263</v>
      </c>
      <c r="AU502" s="231" t="s">
        <v>86</v>
      </c>
      <c r="AY502" s="18" t="s">
        <v>190</v>
      </c>
      <c r="BE502" s="232">
        <f>IF(N502="základní",J502,0)</f>
        <v>0</v>
      </c>
      <c r="BF502" s="232">
        <f>IF(N502="snížená",J502,0)</f>
        <v>0</v>
      </c>
      <c r="BG502" s="232">
        <f>IF(N502="zákl. přenesená",J502,0)</f>
        <v>0</v>
      </c>
      <c r="BH502" s="232">
        <f>IF(N502="sníž. přenesená",J502,0)</f>
        <v>0</v>
      </c>
      <c r="BI502" s="232">
        <f>IF(N502="nulová",J502,0)</f>
        <v>0</v>
      </c>
      <c r="BJ502" s="18" t="s">
        <v>84</v>
      </c>
      <c r="BK502" s="233">
        <f>ROUND(I502*H502,15)</f>
        <v>0</v>
      </c>
      <c r="BL502" s="18" t="s">
        <v>262</v>
      </c>
      <c r="BM502" s="231" t="s">
        <v>1073</v>
      </c>
    </row>
    <row r="503" spans="1:51" s="13" customFormat="1" ht="12">
      <c r="A503" s="13"/>
      <c r="B503" s="234"/>
      <c r="C503" s="235"/>
      <c r="D503" s="236" t="s">
        <v>198</v>
      </c>
      <c r="E503" s="237" t="s">
        <v>1</v>
      </c>
      <c r="F503" s="238" t="s">
        <v>1074</v>
      </c>
      <c r="G503" s="235"/>
      <c r="H503" s="239">
        <v>51.436</v>
      </c>
      <c r="I503" s="240"/>
      <c r="J503" s="235"/>
      <c r="K503" s="235"/>
      <c r="L503" s="241"/>
      <c r="M503" s="242"/>
      <c r="N503" s="243"/>
      <c r="O503" s="243"/>
      <c r="P503" s="243"/>
      <c r="Q503" s="243"/>
      <c r="R503" s="243"/>
      <c r="S503" s="243"/>
      <c r="T503" s="24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5" t="s">
        <v>198</v>
      </c>
      <c r="AU503" s="245" t="s">
        <v>86</v>
      </c>
      <c r="AV503" s="13" t="s">
        <v>86</v>
      </c>
      <c r="AW503" s="13" t="s">
        <v>32</v>
      </c>
      <c r="AX503" s="13" t="s">
        <v>84</v>
      </c>
      <c r="AY503" s="245" t="s">
        <v>190</v>
      </c>
    </row>
    <row r="504" spans="1:51" s="13" customFormat="1" ht="12">
      <c r="A504" s="13"/>
      <c r="B504" s="234"/>
      <c r="C504" s="235"/>
      <c r="D504" s="236" t="s">
        <v>198</v>
      </c>
      <c r="E504" s="235"/>
      <c r="F504" s="238" t="s">
        <v>1075</v>
      </c>
      <c r="G504" s="235"/>
      <c r="H504" s="239">
        <v>56.58</v>
      </c>
      <c r="I504" s="240"/>
      <c r="J504" s="235"/>
      <c r="K504" s="235"/>
      <c r="L504" s="241"/>
      <c r="M504" s="242"/>
      <c r="N504" s="243"/>
      <c r="O504" s="243"/>
      <c r="P504" s="243"/>
      <c r="Q504" s="243"/>
      <c r="R504" s="243"/>
      <c r="S504" s="243"/>
      <c r="T504" s="24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5" t="s">
        <v>198</v>
      </c>
      <c r="AU504" s="245" t="s">
        <v>86</v>
      </c>
      <c r="AV504" s="13" t="s">
        <v>86</v>
      </c>
      <c r="AW504" s="13" t="s">
        <v>4</v>
      </c>
      <c r="AX504" s="13" t="s">
        <v>84</v>
      </c>
      <c r="AY504" s="245" t="s">
        <v>190</v>
      </c>
    </row>
    <row r="505" spans="1:65" s="2" customFormat="1" ht="14.4" customHeight="1">
      <c r="A505" s="39"/>
      <c r="B505" s="40"/>
      <c r="C505" s="220" t="s">
        <v>420</v>
      </c>
      <c r="D505" s="220" t="s">
        <v>192</v>
      </c>
      <c r="E505" s="221" t="s">
        <v>1076</v>
      </c>
      <c r="F505" s="222" t="s">
        <v>1077</v>
      </c>
      <c r="G505" s="223" t="s">
        <v>195</v>
      </c>
      <c r="H505" s="224">
        <v>46.76</v>
      </c>
      <c r="I505" s="225"/>
      <c r="J505" s="226">
        <f>ROUND(I505*H505,15)</f>
        <v>0</v>
      </c>
      <c r="K505" s="222" t="s">
        <v>203</v>
      </c>
      <c r="L505" s="45"/>
      <c r="M505" s="227" t="s">
        <v>1</v>
      </c>
      <c r="N505" s="228" t="s">
        <v>42</v>
      </c>
      <c r="O505" s="92"/>
      <c r="P505" s="229">
        <f>O505*H505</f>
        <v>0</v>
      </c>
      <c r="Q505" s="229">
        <v>0</v>
      </c>
      <c r="R505" s="229">
        <f>Q505*H505</f>
        <v>0</v>
      </c>
      <c r="S505" s="229">
        <v>0</v>
      </c>
      <c r="T505" s="230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1" t="s">
        <v>262</v>
      </c>
      <c r="AT505" s="231" t="s">
        <v>192</v>
      </c>
      <c r="AU505" s="231" t="s">
        <v>86</v>
      </c>
      <c r="AY505" s="18" t="s">
        <v>190</v>
      </c>
      <c r="BE505" s="232">
        <f>IF(N505="základní",J505,0)</f>
        <v>0</v>
      </c>
      <c r="BF505" s="232">
        <f>IF(N505="snížená",J505,0)</f>
        <v>0</v>
      </c>
      <c r="BG505" s="232">
        <f>IF(N505="zákl. přenesená",J505,0)</f>
        <v>0</v>
      </c>
      <c r="BH505" s="232">
        <f>IF(N505="sníž. přenesená",J505,0)</f>
        <v>0</v>
      </c>
      <c r="BI505" s="232">
        <f>IF(N505="nulová",J505,0)</f>
        <v>0</v>
      </c>
      <c r="BJ505" s="18" t="s">
        <v>84</v>
      </c>
      <c r="BK505" s="233">
        <f>ROUND(I505*H505,15)</f>
        <v>0</v>
      </c>
      <c r="BL505" s="18" t="s">
        <v>262</v>
      </c>
      <c r="BM505" s="231" t="s">
        <v>1078</v>
      </c>
    </row>
    <row r="506" spans="1:51" s="13" customFormat="1" ht="12">
      <c r="A506" s="13"/>
      <c r="B506" s="234"/>
      <c r="C506" s="235"/>
      <c r="D506" s="236" t="s">
        <v>198</v>
      </c>
      <c r="E506" s="237" t="s">
        <v>1</v>
      </c>
      <c r="F506" s="238" t="s">
        <v>128</v>
      </c>
      <c r="G506" s="235"/>
      <c r="H506" s="239">
        <v>46.76</v>
      </c>
      <c r="I506" s="240"/>
      <c r="J506" s="235"/>
      <c r="K506" s="235"/>
      <c r="L506" s="241"/>
      <c r="M506" s="242"/>
      <c r="N506" s="243"/>
      <c r="O506" s="243"/>
      <c r="P506" s="243"/>
      <c r="Q506" s="243"/>
      <c r="R506" s="243"/>
      <c r="S506" s="243"/>
      <c r="T506" s="24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5" t="s">
        <v>198</v>
      </c>
      <c r="AU506" s="245" t="s">
        <v>86</v>
      </c>
      <c r="AV506" s="13" t="s">
        <v>86</v>
      </c>
      <c r="AW506" s="13" t="s">
        <v>32</v>
      </c>
      <c r="AX506" s="13" t="s">
        <v>84</v>
      </c>
      <c r="AY506" s="245" t="s">
        <v>190</v>
      </c>
    </row>
    <row r="507" spans="1:65" s="2" customFormat="1" ht="24.15" customHeight="1">
      <c r="A507" s="39"/>
      <c r="B507" s="40"/>
      <c r="C507" s="246" t="s">
        <v>1079</v>
      </c>
      <c r="D507" s="246" t="s">
        <v>263</v>
      </c>
      <c r="E507" s="247" t="s">
        <v>1080</v>
      </c>
      <c r="F507" s="248" t="s">
        <v>1081</v>
      </c>
      <c r="G507" s="249" t="s">
        <v>195</v>
      </c>
      <c r="H507" s="250">
        <v>52.465</v>
      </c>
      <c r="I507" s="251"/>
      <c r="J507" s="252">
        <f>ROUND(I507*H507,15)</f>
        <v>0</v>
      </c>
      <c r="K507" s="248" t="s">
        <v>203</v>
      </c>
      <c r="L507" s="253"/>
      <c r="M507" s="254" t="s">
        <v>1</v>
      </c>
      <c r="N507" s="255" t="s">
        <v>42</v>
      </c>
      <c r="O507" s="92"/>
      <c r="P507" s="229">
        <f>O507*H507</f>
        <v>0</v>
      </c>
      <c r="Q507" s="229">
        <v>0.00463</v>
      </c>
      <c r="R507" s="229">
        <f>Q507*H507</f>
        <v>0.24291295</v>
      </c>
      <c r="S507" s="229">
        <v>0</v>
      </c>
      <c r="T507" s="230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1" t="s">
        <v>352</v>
      </c>
      <c r="AT507" s="231" t="s">
        <v>263</v>
      </c>
      <c r="AU507" s="231" t="s">
        <v>86</v>
      </c>
      <c r="AY507" s="18" t="s">
        <v>190</v>
      </c>
      <c r="BE507" s="232">
        <f>IF(N507="základní",J507,0)</f>
        <v>0</v>
      </c>
      <c r="BF507" s="232">
        <f>IF(N507="snížená",J507,0)</f>
        <v>0</v>
      </c>
      <c r="BG507" s="232">
        <f>IF(N507="zákl. přenesená",J507,0)</f>
        <v>0</v>
      </c>
      <c r="BH507" s="232">
        <f>IF(N507="sníž. přenesená",J507,0)</f>
        <v>0</v>
      </c>
      <c r="BI507" s="232">
        <f>IF(N507="nulová",J507,0)</f>
        <v>0</v>
      </c>
      <c r="BJ507" s="18" t="s">
        <v>84</v>
      </c>
      <c r="BK507" s="233">
        <f>ROUND(I507*H507,15)</f>
        <v>0</v>
      </c>
      <c r="BL507" s="18" t="s">
        <v>262</v>
      </c>
      <c r="BM507" s="231" t="s">
        <v>1082</v>
      </c>
    </row>
    <row r="508" spans="1:51" s="13" customFormat="1" ht="12">
      <c r="A508" s="13"/>
      <c r="B508" s="234"/>
      <c r="C508" s="235"/>
      <c r="D508" s="236" t="s">
        <v>198</v>
      </c>
      <c r="E508" s="237" t="s">
        <v>1</v>
      </c>
      <c r="F508" s="238" t="s">
        <v>1074</v>
      </c>
      <c r="G508" s="235"/>
      <c r="H508" s="239">
        <v>51.436</v>
      </c>
      <c r="I508" s="240"/>
      <c r="J508" s="235"/>
      <c r="K508" s="235"/>
      <c r="L508" s="241"/>
      <c r="M508" s="242"/>
      <c r="N508" s="243"/>
      <c r="O508" s="243"/>
      <c r="P508" s="243"/>
      <c r="Q508" s="243"/>
      <c r="R508" s="243"/>
      <c r="S508" s="243"/>
      <c r="T508" s="24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5" t="s">
        <v>198</v>
      </c>
      <c r="AU508" s="245" t="s">
        <v>86</v>
      </c>
      <c r="AV508" s="13" t="s">
        <v>86</v>
      </c>
      <c r="AW508" s="13" t="s">
        <v>32</v>
      </c>
      <c r="AX508" s="13" t="s">
        <v>84</v>
      </c>
      <c r="AY508" s="245" t="s">
        <v>190</v>
      </c>
    </row>
    <row r="509" spans="1:51" s="13" customFormat="1" ht="12">
      <c r="A509" s="13"/>
      <c r="B509" s="234"/>
      <c r="C509" s="235"/>
      <c r="D509" s="236" t="s">
        <v>198</v>
      </c>
      <c r="E509" s="235"/>
      <c r="F509" s="238" t="s">
        <v>1083</v>
      </c>
      <c r="G509" s="235"/>
      <c r="H509" s="239">
        <v>52.465</v>
      </c>
      <c r="I509" s="240"/>
      <c r="J509" s="235"/>
      <c r="K509" s="235"/>
      <c r="L509" s="241"/>
      <c r="M509" s="242"/>
      <c r="N509" s="243"/>
      <c r="O509" s="243"/>
      <c r="P509" s="243"/>
      <c r="Q509" s="243"/>
      <c r="R509" s="243"/>
      <c r="S509" s="243"/>
      <c r="T509" s="24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5" t="s">
        <v>198</v>
      </c>
      <c r="AU509" s="245" t="s">
        <v>86</v>
      </c>
      <c r="AV509" s="13" t="s">
        <v>86</v>
      </c>
      <c r="AW509" s="13" t="s">
        <v>4</v>
      </c>
      <c r="AX509" s="13" t="s">
        <v>84</v>
      </c>
      <c r="AY509" s="245" t="s">
        <v>190</v>
      </c>
    </row>
    <row r="510" spans="1:65" s="2" customFormat="1" ht="14.4" customHeight="1">
      <c r="A510" s="39"/>
      <c r="B510" s="40"/>
      <c r="C510" s="220" t="s">
        <v>1084</v>
      </c>
      <c r="D510" s="220" t="s">
        <v>192</v>
      </c>
      <c r="E510" s="221" t="s">
        <v>1085</v>
      </c>
      <c r="F510" s="222" t="s">
        <v>1086</v>
      </c>
      <c r="G510" s="223" t="s">
        <v>195</v>
      </c>
      <c r="H510" s="224">
        <v>46.76</v>
      </c>
      <c r="I510" s="225"/>
      <c r="J510" s="226">
        <f>ROUND(I510*H510,15)</f>
        <v>0</v>
      </c>
      <c r="K510" s="222" t="s">
        <v>203</v>
      </c>
      <c r="L510" s="45"/>
      <c r="M510" s="227" t="s">
        <v>1</v>
      </c>
      <c r="N510" s="228" t="s">
        <v>42</v>
      </c>
      <c r="O510" s="92"/>
      <c r="P510" s="229">
        <f>O510*H510</f>
        <v>0</v>
      </c>
      <c r="Q510" s="229">
        <v>0.00025</v>
      </c>
      <c r="R510" s="229">
        <f>Q510*H510</f>
        <v>0.011689999999999999</v>
      </c>
      <c r="S510" s="229">
        <v>0</v>
      </c>
      <c r="T510" s="230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1" t="s">
        <v>262</v>
      </c>
      <c r="AT510" s="231" t="s">
        <v>192</v>
      </c>
      <c r="AU510" s="231" t="s">
        <v>86</v>
      </c>
      <c r="AY510" s="18" t="s">
        <v>190</v>
      </c>
      <c r="BE510" s="232">
        <f>IF(N510="základní",J510,0)</f>
        <v>0</v>
      </c>
      <c r="BF510" s="232">
        <f>IF(N510="snížená",J510,0)</f>
        <v>0</v>
      </c>
      <c r="BG510" s="232">
        <f>IF(N510="zákl. přenesená",J510,0)</f>
        <v>0</v>
      </c>
      <c r="BH510" s="232">
        <f>IF(N510="sníž. přenesená",J510,0)</f>
        <v>0</v>
      </c>
      <c r="BI510" s="232">
        <f>IF(N510="nulová",J510,0)</f>
        <v>0</v>
      </c>
      <c r="BJ510" s="18" t="s">
        <v>84</v>
      </c>
      <c r="BK510" s="233">
        <f>ROUND(I510*H510,15)</f>
        <v>0</v>
      </c>
      <c r="BL510" s="18" t="s">
        <v>262</v>
      </c>
      <c r="BM510" s="231" t="s">
        <v>1087</v>
      </c>
    </row>
    <row r="511" spans="1:51" s="13" customFormat="1" ht="12">
      <c r="A511" s="13"/>
      <c r="B511" s="234"/>
      <c r="C511" s="235"/>
      <c r="D511" s="236" t="s">
        <v>198</v>
      </c>
      <c r="E511" s="237" t="s">
        <v>1</v>
      </c>
      <c r="F511" s="238" t="s">
        <v>128</v>
      </c>
      <c r="G511" s="235"/>
      <c r="H511" s="239">
        <v>46.76</v>
      </c>
      <c r="I511" s="240"/>
      <c r="J511" s="235"/>
      <c r="K511" s="235"/>
      <c r="L511" s="241"/>
      <c r="M511" s="242"/>
      <c r="N511" s="243"/>
      <c r="O511" s="243"/>
      <c r="P511" s="243"/>
      <c r="Q511" s="243"/>
      <c r="R511" s="243"/>
      <c r="S511" s="243"/>
      <c r="T511" s="244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5" t="s">
        <v>198</v>
      </c>
      <c r="AU511" s="245" t="s">
        <v>86</v>
      </c>
      <c r="AV511" s="13" t="s">
        <v>86</v>
      </c>
      <c r="AW511" s="13" t="s">
        <v>32</v>
      </c>
      <c r="AX511" s="13" t="s">
        <v>84</v>
      </c>
      <c r="AY511" s="245" t="s">
        <v>190</v>
      </c>
    </row>
    <row r="512" spans="1:65" s="2" customFormat="1" ht="24.15" customHeight="1">
      <c r="A512" s="39"/>
      <c r="B512" s="40"/>
      <c r="C512" s="220" t="s">
        <v>1088</v>
      </c>
      <c r="D512" s="220" t="s">
        <v>192</v>
      </c>
      <c r="E512" s="221" t="s">
        <v>1089</v>
      </c>
      <c r="F512" s="222" t="s">
        <v>1090</v>
      </c>
      <c r="G512" s="223" t="s">
        <v>195</v>
      </c>
      <c r="H512" s="224">
        <v>19.6</v>
      </c>
      <c r="I512" s="225"/>
      <c r="J512" s="226">
        <f>ROUND(I512*H512,15)</f>
        <v>0</v>
      </c>
      <c r="K512" s="222" t="s">
        <v>203</v>
      </c>
      <c r="L512" s="45"/>
      <c r="M512" s="227" t="s">
        <v>1</v>
      </c>
      <c r="N512" s="228" t="s">
        <v>42</v>
      </c>
      <c r="O512" s="92"/>
      <c r="P512" s="229">
        <f>O512*H512</f>
        <v>0</v>
      </c>
      <c r="Q512" s="229">
        <v>0.02984</v>
      </c>
      <c r="R512" s="229">
        <f>Q512*H512</f>
        <v>0.584864</v>
      </c>
      <c r="S512" s="229">
        <v>0</v>
      </c>
      <c r="T512" s="230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1" t="s">
        <v>262</v>
      </c>
      <c r="AT512" s="231" t="s">
        <v>192</v>
      </c>
      <c r="AU512" s="231" t="s">
        <v>86</v>
      </c>
      <c r="AY512" s="18" t="s">
        <v>190</v>
      </c>
      <c r="BE512" s="232">
        <f>IF(N512="základní",J512,0)</f>
        <v>0</v>
      </c>
      <c r="BF512" s="232">
        <f>IF(N512="snížená",J512,0)</f>
        <v>0</v>
      </c>
      <c r="BG512" s="232">
        <f>IF(N512="zákl. přenesená",J512,0)</f>
        <v>0</v>
      </c>
      <c r="BH512" s="232">
        <f>IF(N512="sníž. přenesená",J512,0)</f>
        <v>0</v>
      </c>
      <c r="BI512" s="232">
        <f>IF(N512="nulová",J512,0)</f>
        <v>0</v>
      </c>
      <c r="BJ512" s="18" t="s">
        <v>84</v>
      </c>
      <c r="BK512" s="233">
        <f>ROUND(I512*H512,15)</f>
        <v>0</v>
      </c>
      <c r="BL512" s="18" t="s">
        <v>262</v>
      </c>
      <c r="BM512" s="231" t="s">
        <v>1091</v>
      </c>
    </row>
    <row r="513" spans="1:51" s="13" customFormat="1" ht="12">
      <c r="A513" s="13"/>
      <c r="B513" s="234"/>
      <c r="C513" s="235"/>
      <c r="D513" s="236" t="s">
        <v>198</v>
      </c>
      <c r="E513" s="237" t="s">
        <v>1</v>
      </c>
      <c r="F513" s="238" t="s">
        <v>1092</v>
      </c>
      <c r="G513" s="235"/>
      <c r="H513" s="239">
        <v>19.6</v>
      </c>
      <c r="I513" s="240"/>
      <c r="J513" s="235"/>
      <c r="K513" s="235"/>
      <c r="L513" s="241"/>
      <c r="M513" s="242"/>
      <c r="N513" s="243"/>
      <c r="O513" s="243"/>
      <c r="P513" s="243"/>
      <c r="Q513" s="243"/>
      <c r="R513" s="243"/>
      <c r="S513" s="243"/>
      <c r="T513" s="24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5" t="s">
        <v>198</v>
      </c>
      <c r="AU513" s="245" t="s">
        <v>86</v>
      </c>
      <c r="AV513" s="13" t="s">
        <v>86</v>
      </c>
      <c r="AW513" s="13" t="s">
        <v>32</v>
      </c>
      <c r="AX513" s="13" t="s">
        <v>84</v>
      </c>
      <c r="AY513" s="245" t="s">
        <v>190</v>
      </c>
    </row>
    <row r="514" spans="1:65" s="2" customFormat="1" ht="24.15" customHeight="1">
      <c r="A514" s="39"/>
      <c r="B514" s="40"/>
      <c r="C514" s="220" t="s">
        <v>1093</v>
      </c>
      <c r="D514" s="220" t="s">
        <v>192</v>
      </c>
      <c r="E514" s="221" t="s">
        <v>1094</v>
      </c>
      <c r="F514" s="222" t="s">
        <v>1095</v>
      </c>
      <c r="G514" s="223" t="s">
        <v>247</v>
      </c>
      <c r="H514" s="224">
        <v>1.435</v>
      </c>
      <c r="I514" s="225"/>
      <c r="J514" s="226">
        <f>ROUND(I514*H514,15)</f>
        <v>0</v>
      </c>
      <c r="K514" s="222" t="s">
        <v>203</v>
      </c>
      <c r="L514" s="45"/>
      <c r="M514" s="227" t="s">
        <v>1</v>
      </c>
      <c r="N514" s="228" t="s">
        <v>42</v>
      </c>
      <c r="O514" s="92"/>
      <c r="P514" s="229">
        <f>O514*H514</f>
        <v>0</v>
      </c>
      <c r="Q514" s="229">
        <v>0</v>
      </c>
      <c r="R514" s="229">
        <f>Q514*H514</f>
        <v>0</v>
      </c>
      <c r="S514" s="229">
        <v>0</v>
      </c>
      <c r="T514" s="230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1" t="s">
        <v>262</v>
      </c>
      <c r="AT514" s="231" t="s">
        <v>192</v>
      </c>
      <c r="AU514" s="231" t="s">
        <v>86</v>
      </c>
      <c r="AY514" s="18" t="s">
        <v>190</v>
      </c>
      <c r="BE514" s="232">
        <f>IF(N514="základní",J514,0)</f>
        <v>0</v>
      </c>
      <c r="BF514" s="232">
        <f>IF(N514="snížená",J514,0)</f>
        <v>0</v>
      </c>
      <c r="BG514" s="232">
        <f>IF(N514="zákl. přenesená",J514,0)</f>
        <v>0</v>
      </c>
      <c r="BH514" s="232">
        <f>IF(N514="sníž. přenesená",J514,0)</f>
        <v>0</v>
      </c>
      <c r="BI514" s="232">
        <f>IF(N514="nulová",J514,0)</f>
        <v>0</v>
      </c>
      <c r="BJ514" s="18" t="s">
        <v>84</v>
      </c>
      <c r="BK514" s="233">
        <f>ROUND(I514*H514,15)</f>
        <v>0</v>
      </c>
      <c r="BL514" s="18" t="s">
        <v>262</v>
      </c>
      <c r="BM514" s="231" t="s">
        <v>1096</v>
      </c>
    </row>
    <row r="515" spans="1:63" s="12" customFormat="1" ht="22.8" customHeight="1">
      <c r="A515" s="12"/>
      <c r="B515" s="204"/>
      <c r="C515" s="205"/>
      <c r="D515" s="206" t="s">
        <v>76</v>
      </c>
      <c r="E515" s="218" t="s">
        <v>1097</v>
      </c>
      <c r="F515" s="218" t="s">
        <v>1098</v>
      </c>
      <c r="G515" s="205"/>
      <c r="H515" s="205"/>
      <c r="I515" s="208"/>
      <c r="J515" s="219">
        <f>BK515</f>
        <v>0</v>
      </c>
      <c r="K515" s="205"/>
      <c r="L515" s="210"/>
      <c r="M515" s="211"/>
      <c r="N515" s="212"/>
      <c r="O515" s="212"/>
      <c r="P515" s="213">
        <f>SUM(P516:P559)</f>
        <v>0</v>
      </c>
      <c r="Q515" s="212"/>
      <c r="R515" s="213">
        <f>SUM(R516:R559)</f>
        <v>0.64910072</v>
      </c>
      <c r="S515" s="212"/>
      <c r="T515" s="214">
        <f>SUM(T516:T559)</f>
        <v>0.44201255</v>
      </c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R515" s="215" t="s">
        <v>86</v>
      </c>
      <c r="AT515" s="216" t="s">
        <v>76</v>
      </c>
      <c r="AU515" s="216" t="s">
        <v>84</v>
      </c>
      <c r="AY515" s="215" t="s">
        <v>190</v>
      </c>
      <c r="BK515" s="217">
        <f>SUM(BK516:BK559)</f>
        <v>0</v>
      </c>
    </row>
    <row r="516" spans="1:65" s="2" customFormat="1" ht="24.15" customHeight="1">
      <c r="A516" s="39"/>
      <c r="B516" s="40"/>
      <c r="C516" s="220" t="s">
        <v>1099</v>
      </c>
      <c r="D516" s="220" t="s">
        <v>192</v>
      </c>
      <c r="E516" s="221" t="s">
        <v>1100</v>
      </c>
      <c r="F516" s="222" t="s">
        <v>1101</v>
      </c>
      <c r="G516" s="223" t="s">
        <v>333</v>
      </c>
      <c r="H516" s="224">
        <v>24</v>
      </c>
      <c r="I516" s="225"/>
      <c r="J516" s="226">
        <f>ROUND(I516*H516,15)</f>
        <v>0</v>
      </c>
      <c r="K516" s="222" t="s">
        <v>203</v>
      </c>
      <c r="L516" s="45"/>
      <c r="M516" s="227" t="s">
        <v>1</v>
      </c>
      <c r="N516" s="228" t="s">
        <v>42</v>
      </c>
      <c r="O516" s="92"/>
      <c r="P516" s="229">
        <f>O516*H516</f>
        <v>0</v>
      </c>
      <c r="Q516" s="229">
        <v>0</v>
      </c>
      <c r="R516" s="229">
        <f>Q516*H516</f>
        <v>0</v>
      </c>
      <c r="S516" s="229">
        <v>0.00191</v>
      </c>
      <c r="T516" s="230">
        <f>S516*H516</f>
        <v>0.04584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1" t="s">
        <v>262</v>
      </c>
      <c r="AT516" s="231" t="s">
        <v>192</v>
      </c>
      <c r="AU516" s="231" t="s">
        <v>86</v>
      </c>
      <c r="AY516" s="18" t="s">
        <v>190</v>
      </c>
      <c r="BE516" s="232">
        <f>IF(N516="základní",J516,0)</f>
        <v>0</v>
      </c>
      <c r="BF516" s="232">
        <f>IF(N516="snížená",J516,0)</f>
        <v>0</v>
      </c>
      <c r="BG516" s="232">
        <f>IF(N516="zákl. přenesená",J516,0)</f>
        <v>0</v>
      </c>
      <c r="BH516" s="232">
        <f>IF(N516="sníž. přenesená",J516,0)</f>
        <v>0</v>
      </c>
      <c r="BI516" s="232">
        <f>IF(N516="nulová",J516,0)</f>
        <v>0</v>
      </c>
      <c r="BJ516" s="18" t="s">
        <v>84</v>
      </c>
      <c r="BK516" s="233">
        <f>ROUND(I516*H516,15)</f>
        <v>0</v>
      </c>
      <c r="BL516" s="18" t="s">
        <v>262</v>
      </c>
      <c r="BM516" s="231" t="s">
        <v>1102</v>
      </c>
    </row>
    <row r="517" spans="1:51" s="13" customFormat="1" ht="12">
      <c r="A517" s="13"/>
      <c r="B517" s="234"/>
      <c r="C517" s="235"/>
      <c r="D517" s="236" t="s">
        <v>198</v>
      </c>
      <c r="E517" s="237" t="s">
        <v>1</v>
      </c>
      <c r="F517" s="238" t="s">
        <v>1103</v>
      </c>
      <c r="G517" s="235"/>
      <c r="H517" s="239">
        <v>24</v>
      </c>
      <c r="I517" s="240"/>
      <c r="J517" s="235"/>
      <c r="K517" s="235"/>
      <c r="L517" s="241"/>
      <c r="M517" s="242"/>
      <c r="N517" s="243"/>
      <c r="O517" s="243"/>
      <c r="P517" s="243"/>
      <c r="Q517" s="243"/>
      <c r="R517" s="243"/>
      <c r="S517" s="243"/>
      <c r="T517" s="24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5" t="s">
        <v>198</v>
      </c>
      <c r="AU517" s="245" t="s">
        <v>86</v>
      </c>
      <c r="AV517" s="13" t="s">
        <v>86</v>
      </c>
      <c r="AW517" s="13" t="s">
        <v>32</v>
      </c>
      <c r="AX517" s="13" t="s">
        <v>84</v>
      </c>
      <c r="AY517" s="245" t="s">
        <v>190</v>
      </c>
    </row>
    <row r="518" spans="1:65" s="2" customFormat="1" ht="14.4" customHeight="1">
      <c r="A518" s="39"/>
      <c r="B518" s="40"/>
      <c r="C518" s="220" t="s">
        <v>1104</v>
      </c>
      <c r="D518" s="220" t="s">
        <v>192</v>
      </c>
      <c r="E518" s="221" t="s">
        <v>1105</v>
      </c>
      <c r="F518" s="222" t="s">
        <v>1106</v>
      </c>
      <c r="G518" s="223" t="s">
        <v>333</v>
      </c>
      <c r="H518" s="224">
        <v>61.265</v>
      </c>
      <c r="I518" s="225"/>
      <c r="J518" s="226">
        <f>ROUND(I518*H518,15)</f>
        <v>0</v>
      </c>
      <c r="K518" s="222" t="s">
        <v>203</v>
      </c>
      <c r="L518" s="45"/>
      <c r="M518" s="227" t="s">
        <v>1</v>
      </c>
      <c r="N518" s="228" t="s">
        <v>42</v>
      </c>
      <c r="O518" s="92"/>
      <c r="P518" s="229">
        <f>O518*H518</f>
        <v>0</v>
      </c>
      <c r="Q518" s="229">
        <v>0</v>
      </c>
      <c r="R518" s="229">
        <f>Q518*H518</f>
        <v>0</v>
      </c>
      <c r="S518" s="229">
        <v>0.00167</v>
      </c>
      <c r="T518" s="230">
        <f>S518*H518</f>
        <v>0.10231255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1" t="s">
        <v>262</v>
      </c>
      <c r="AT518" s="231" t="s">
        <v>192</v>
      </c>
      <c r="AU518" s="231" t="s">
        <v>86</v>
      </c>
      <c r="AY518" s="18" t="s">
        <v>190</v>
      </c>
      <c r="BE518" s="232">
        <f>IF(N518="základní",J518,0)</f>
        <v>0</v>
      </c>
      <c r="BF518" s="232">
        <f>IF(N518="snížená",J518,0)</f>
        <v>0</v>
      </c>
      <c r="BG518" s="232">
        <f>IF(N518="zákl. přenesená",J518,0)</f>
        <v>0</v>
      </c>
      <c r="BH518" s="232">
        <f>IF(N518="sníž. přenesená",J518,0)</f>
        <v>0</v>
      </c>
      <c r="BI518" s="232">
        <f>IF(N518="nulová",J518,0)</f>
        <v>0</v>
      </c>
      <c r="BJ518" s="18" t="s">
        <v>84</v>
      </c>
      <c r="BK518" s="233">
        <f>ROUND(I518*H518,15)</f>
        <v>0</v>
      </c>
      <c r="BL518" s="18" t="s">
        <v>262</v>
      </c>
      <c r="BM518" s="231" t="s">
        <v>1107</v>
      </c>
    </row>
    <row r="519" spans="1:51" s="13" customFormat="1" ht="12">
      <c r="A519" s="13"/>
      <c r="B519" s="234"/>
      <c r="C519" s="235"/>
      <c r="D519" s="236" t="s">
        <v>198</v>
      </c>
      <c r="E519" s="237" t="s">
        <v>1</v>
      </c>
      <c r="F519" s="238" t="s">
        <v>1108</v>
      </c>
      <c r="G519" s="235"/>
      <c r="H519" s="239">
        <v>61.265</v>
      </c>
      <c r="I519" s="240"/>
      <c r="J519" s="235"/>
      <c r="K519" s="235"/>
      <c r="L519" s="241"/>
      <c r="M519" s="242"/>
      <c r="N519" s="243"/>
      <c r="O519" s="243"/>
      <c r="P519" s="243"/>
      <c r="Q519" s="243"/>
      <c r="R519" s="243"/>
      <c r="S519" s="243"/>
      <c r="T519" s="24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5" t="s">
        <v>198</v>
      </c>
      <c r="AU519" s="245" t="s">
        <v>86</v>
      </c>
      <c r="AV519" s="13" t="s">
        <v>86</v>
      </c>
      <c r="AW519" s="13" t="s">
        <v>32</v>
      </c>
      <c r="AX519" s="13" t="s">
        <v>84</v>
      </c>
      <c r="AY519" s="245" t="s">
        <v>190</v>
      </c>
    </row>
    <row r="520" spans="1:65" s="2" customFormat="1" ht="14.4" customHeight="1">
      <c r="A520" s="39"/>
      <c r="B520" s="40"/>
      <c r="C520" s="220" t="s">
        <v>1109</v>
      </c>
      <c r="D520" s="220" t="s">
        <v>192</v>
      </c>
      <c r="E520" s="221" t="s">
        <v>1110</v>
      </c>
      <c r="F520" s="222" t="s">
        <v>1111</v>
      </c>
      <c r="G520" s="223" t="s">
        <v>333</v>
      </c>
      <c r="H520" s="224">
        <v>24</v>
      </c>
      <c r="I520" s="225"/>
      <c r="J520" s="226">
        <f>ROUND(I520*H520,15)</f>
        <v>0</v>
      </c>
      <c r="K520" s="222" t="s">
        <v>203</v>
      </c>
      <c r="L520" s="45"/>
      <c r="M520" s="227" t="s">
        <v>1</v>
      </c>
      <c r="N520" s="228" t="s">
        <v>42</v>
      </c>
      <c r="O520" s="92"/>
      <c r="P520" s="229">
        <f>O520*H520</f>
        <v>0</v>
      </c>
      <c r="Q520" s="229">
        <v>0</v>
      </c>
      <c r="R520" s="229">
        <f>Q520*H520</f>
        <v>0</v>
      </c>
      <c r="S520" s="229">
        <v>0.00223</v>
      </c>
      <c r="T520" s="230">
        <f>S520*H520</f>
        <v>0.053520000000000005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1" t="s">
        <v>262</v>
      </c>
      <c r="AT520" s="231" t="s">
        <v>192</v>
      </c>
      <c r="AU520" s="231" t="s">
        <v>86</v>
      </c>
      <c r="AY520" s="18" t="s">
        <v>190</v>
      </c>
      <c r="BE520" s="232">
        <f>IF(N520="základní",J520,0)</f>
        <v>0</v>
      </c>
      <c r="BF520" s="232">
        <f>IF(N520="snížená",J520,0)</f>
        <v>0</v>
      </c>
      <c r="BG520" s="232">
        <f>IF(N520="zákl. přenesená",J520,0)</f>
        <v>0</v>
      </c>
      <c r="BH520" s="232">
        <f>IF(N520="sníž. přenesená",J520,0)</f>
        <v>0</v>
      </c>
      <c r="BI520" s="232">
        <f>IF(N520="nulová",J520,0)</f>
        <v>0</v>
      </c>
      <c r="BJ520" s="18" t="s">
        <v>84</v>
      </c>
      <c r="BK520" s="233">
        <f>ROUND(I520*H520,15)</f>
        <v>0</v>
      </c>
      <c r="BL520" s="18" t="s">
        <v>262</v>
      </c>
      <c r="BM520" s="231" t="s">
        <v>1112</v>
      </c>
    </row>
    <row r="521" spans="1:51" s="13" customFormat="1" ht="12">
      <c r="A521" s="13"/>
      <c r="B521" s="234"/>
      <c r="C521" s="235"/>
      <c r="D521" s="236" t="s">
        <v>198</v>
      </c>
      <c r="E521" s="237" t="s">
        <v>1</v>
      </c>
      <c r="F521" s="238" t="s">
        <v>1103</v>
      </c>
      <c r="G521" s="235"/>
      <c r="H521" s="239">
        <v>24</v>
      </c>
      <c r="I521" s="240"/>
      <c r="J521" s="235"/>
      <c r="K521" s="235"/>
      <c r="L521" s="241"/>
      <c r="M521" s="242"/>
      <c r="N521" s="243"/>
      <c r="O521" s="243"/>
      <c r="P521" s="243"/>
      <c r="Q521" s="243"/>
      <c r="R521" s="243"/>
      <c r="S521" s="243"/>
      <c r="T521" s="24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5" t="s">
        <v>198</v>
      </c>
      <c r="AU521" s="245" t="s">
        <v>86</v>
      </c>
      <c r="AV521" s="13" t="s">
        <v>86</v>
      </c>
      <c r="AW521" s="13" t="s">
        <v>32</v>
      </c>
      <c r="AX521" s="13" t="s">
        <v>84</v>
      </c>
      <c r="AY521" s="245" t="s">
        <v>190</v>
      </c>
    </row>
    <row r="522" spans="1:65" s="2" customFormat="1" ht="14.4" customHeight="1">
      <c r="A522" s="39"/>
      <c r="B522" s="40"/>
      <c r="C522" s="220" t="s">
        <v>1113</v>
      </c>
      <c r="D522" s="220" t="s">
        <v>192</v>
      </c>
      <c r="E522" s="221" t="s">
        <v>1114</v>
      </c>
      <c r="F522" s="222" t="s">
        <v>1115</v>
      </c>
      <c r="G522" s="223" t="s">
        <v>333</v>
      </c>
      <c r="H522" s="224">
        <v>61</v>
      </c>
      <c r="I522" s="225"/>
      <c r="J522" s="226">
        <f>ROUND(I522*H522,15)</f>
        <v>0</v>
      </c>
      <c r="K522" s="222" t="s">
        <v>203</v>
      </c>
      <c r="L522" s="45"/>
      <c r="M522" s="227" t="s">
        <v>1</v>
      </c>
      <c r="N522" s="228" t="s">
        <v>42</v>
      </c>
      <c r="O522" s="92"/>
      <c r="P522" s="229">
        <f>O522*H522</f>
        <v>0</v>
      </c>
      <c r="Q522" s="229">
        <v>0</v>
      </c>
      <c r="R522" s="229">
        <f>Q522*H522</f>
        <v>0</v>
      </c>
      <c r="S522" s="229">
        <v>0.00394</v>
      </c>
      <c r="T522" s="230">
        <f>S522*H522</f>
        <v>0.24034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1" t="s">
        <v>262</v>
      </c>
      <c r="AT522" s="231" t="s">
        <v>192</v>
      </c>
      <c r="AU522" s="231" t="s">
        <v>86</v>
      </c>
      <c r="AY522" s="18" t="s">
        <v>190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18" t="s">
        <v>84</v>
      </c>
      <c r="BK522" s="233">
        <f>ROUND(I522*H522,15)</f>
        <v>0</v>
      </c>
      <c r="BL522" s="18" t="s">
        <v>262</v>
      </c>
      <c r="BM522" s="231" t="s">
        <v>1116</v>
      </c>
    </row>
    <row r="523" spans="1:51" s="13" customFormat="1" ht="12">
      <c r="A523" s="13"/>
      <c r="B523" s="234"/>
      <c r="C523" s="235"/>
      <c r="D523" s="236" t="s">
        <v>198</v>
      </c>
      <c r="E523" s="237" t="s">
        <v>1</v>
      </c>
      <c r="F523" s="238" t="s">
        <v>502</v>
      </c>
      <c r="G523" s="235"/>
      <c r="H523" s="239">
        <v>61</v>
      </c>
      <c r="I523" s="240"/>
      <c r="J523" s="235"/>
      <c r="K523" s="235"/>
      <c r="L523" s="241"/>
      <c r="M523" s="242"/>
      <c r="N523" s="243"/>
      <c r="O523" s="243"/>
      <c r="P523" s="243"/>
      <c r="Q523" s="243"/>
      <c r="R523" s="243"/>
      <c r="S523" s="243"/>
      <c r="T523" s="24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5" t="s">
        <v>198</v>
      </c>
      <c r="AU523" s="245" t="s">
        <v>86</v>
      </c>
      <c r="AV523" s="13" t="s">
        <v>86</v>
      </c>
      <c r="AW523" s="13" t="s">
        <v>32</v>
      </c>
      <c r="AX523" s="13" t="s">
        <v>84</v>
      </c>
      <c r="AY523" s="245" t="s">
        <v>190</v>
      </c>
    </row>
    <row r="524" spans="1:65" s="2" customFormat="1" ht="24.15" customHeight="1">
      <c r="A524" s="39"/>
      <c r="B524" s="40"/>
      <c r="C524" s="220" t="s">
        <v>1117</v>
      </c>
      <c r="D524" s="220" t="s">
        <v>192</v>
      </c>
      <c r="E524" s="221" t="s">
        <v>1118</v>
      </c>
      <c r="F524" s="222" t="s">
        <v>1119</v>
      </c>
      <c r="G524" s="223" t="s">
        <v>195</v>
      </c>
      <c r="H524" s="224">
        <v>4.968</v>
      </c>
      <c r="I524" s="225"/>
      <c r="J524" s="226">
        <f>ROUND(I524*H524,15)</f>
        <v>0</v>
      </c>
      <c r="K524" s="222" t="s">
        <v>203</v>
      </c>
      <c r="L524" s="45"/>
      <c r="M524" s="227" t="s">
        <v>1</v>
      </c>
      <c r="N524" s="228" t="s">
        <v>42</v>
      </c>
      <c r="O524" s="92"/>
      <c r="P524" s="229">
        <f>O524*H524</f>
        <v>0</v>
      </c>
      <c r="Q524" s="229">
        <v>0.00724</v>
      </c>
      <c r="R524" s="229">
        <f>Q524*H524</f>
        <v>0.03596832</v>
      </c>
      <c r="S524" s="229">
        <v>0</v>
      </c>
      <c r="T524" s="230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1" t="s">
        <v>262</v>
      </c>
      <c r="AT524" s="231" t="s">
        <v>192</v>
      </c>
      <c r="AU524" s="231" t="s">
        <v>86</v>
      </c>
      <c r="AY524" s="18" t="s">
        <v>190</v>
      </c>
      <c r="BE524" s="232">
        <f>IF(N524="základní",J524,0)</f>
        <v>0</v>
      </c>
      <c r="BF524" s="232">
        <f>IF(N524="snížená",J524,0)</f>
        <v>0</v>
      </c>
      <c r="BG524" s="232">
        <f>IF(N524="zákl. přenesená",J524,0)</f>
        <v>0</v>
      </c>
      <c r="BH524" s="232">
        <f>IF(N524="sníž. přenesená",J524,0)</f>
        <v>0</v>
      </c>
      <c r="BI524" s="232">
        <f>IF(N524="nulová",J524,0)</f>
        <v>0</v>
      </c>
      <c r="BJ524" s="18" t="s">
        <v>84</v>
      </c>
      <c r="BK524" s="233">
        <f>ROUND(I524*H524,15)</f>
        <v>0</v>
      </c>
      <c r="BL524" s="18" t="s">
        <v>262</v>
      </c>
      <c r="BM524" s="231" t="s">
        <v>1120</v>
      </c>
    </row>
    <row r="525" spans="1:51" s="13" customFormat="1" ht="12">
      <c r="A525" s="13"/>
      <c r="B525" s="234"/>
      <c r="C525" s="235"/>
      <c r="D525" s="236" t="s">
        <v>198</v>
      </c>
      <c r="E525" s="237" t="s">
        <v>1</v>
      </c>
      <c r="F525" s="238" t="s">
        <v>1121</v>
      </c>
      <c r="G525" s="235"/>
      <c r="H525" s="239">
        <v>4.968</v>
      </c>
      <c r="I525" s="240"/>
      <c r="J525" s="235"/>
      <c r="K525" s="235"/>
      <c r="L525" s="241"/>
      <c r="M525" s="242"/>
      <c r="N525" s="243"/>
      <c r="O525" s="243"/>
      <c r="P525" s="243"/>
      <c r="Q525" s="243"/>
      <c r="R525" s="243"/>
      <c r="S525" s="243"/>
      <c r="T525" s="24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5" t="s">
        <v>198</v>
      </c>
      <c r="AU525" s="245" t="s">
        <v>86</v>
      </c>
      <c r="AV525" s="13" t="s">
        <v>86</v>
      </c>
      <c r="AW525" s="13" t="s">
        <v>32</v>
      </c>
      <c r="AX525" s="13" t="s">
        <v>84</v>
      </c>
      <c r="AY525" s="245" t="s">
        <v>190</v>
      </c>
    </row>
    <row r="526" spans="1:65" s="2" customFormat="1" ht="24.15" customHeight="1">
      <c r="A526" s="39"/>
      <c r="B526" s="40"/>
      <c r="C526" s="220" t="s">
        <v>1122</v>
      </c>
      <c r="D526" s="220" t="s">
        <v>192</v>
      </c>
      <c r="E526" s="221" t="s">
        <v>1123</v>
      </c>
      <c r="F526" s="222" t="s">
        <v>1124</v>
      </c>
      <c r="G526" s="223" t="s">
        <v>333</v>
      </c>
      <c r="H526" s="224">
        <v>24</v>
      </c>
      <c r="I526" s="225"/>
      <c r="J526" s="226">
        <f>ROUND(I526*H526,15)</f>
        <v>0</v>
      </c>
      <c r="K526" s="222" t="s">
        <v>203</v>
      </c>
      <c r="L526" s="45"/>
      <c r="M526" s="227" t="s">
        <v>1</v>
      </c>
      <c r="N526" s="228" t="s">
        <v>42</v>
      </c>
      <c r="O526" s="92"/>
      <c r="P526" s="229">
        <f>O526*H526</f>
        <v>0</v>
      </c>
      <c r="Q526" s="229">
        <v>0.00443</v>
      </c>
      <c r="R526" s="229">
        <f>Q526*H526</f>
        <v>0.10632</v>
      </c>
      <c r="S526" s="229">
        <v>0</v>
      </c>
      <c r="T526" s="230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1" t="s">
        <v>262</v>
      </c>
      <c r="AT526" s="231" t="s">
        <v>192</v>
      </c>
      <c r="AU526" s="231" t="s">
        <v>86</v>
      </c>
      <c r="AY526" s="18" t="s">
        <v>190</v>
      </c>
      <c r="BE526" s="232">
        <f>IF(N526="základní",J526,0)</f>
        <v>0</v>
      </c>
      <c r="BF526" s="232">
        <f>IF(N526="snížená",J526,0)</f>
        <v>0</v>
      </c>
      <c r="BG526" s="232">
        <f>IF(N526="zákl. přenesená",J526,0)</f>
        <v>0</v>
      </c>
      <c r="BH526" s="232">
        <f>IF(N526="sníž. přenesená",J526,0)</f>
        <v>0</v>
      </c>
      <c r="BI526" s="232">
        <f>IF(N526="nulová",J526,0)</f>
        <v>0</v>
      </c>
      <c r="BJ526" s="18" t="s">
        <v>84</v>
      </c>
      <c r="BK526" s="233">
        <f>ROUND(I526*H526,15)</f>
        <v>0</v>
      </c>
      <c r="BL526" s="18" t="s">
        <v>262</v>
      </c>
      <c r="BM526" s="231" t="s">
        <v>1125</v>
      </c>
    </row>
    <row r="527" spans="1:51" s="13" customFormat="1" ht="12">
      <c r="A527" s="13"/>
      <c r="B527" s="234"/>
      <c r="C527" s="235"/>
      <c r="D527" s="236" t="s">
        <v>198</v>
      </c>
      <c r="E527" s="237" t="s">
        <v>1</v>
      </c>
      <c r="F527" s="238" t="s">
        <v>1126</v>
      </c>
      <c r="G527" s="235"/>
      <c r="H527" s="239">
        <v>24</v>
      </c>
      <c r="I527" s="240"/>
      <c r="J527" s="235"/>
      <c r="K527" s="235"/>
      <c r="L527" s="241"/>
      <c r="M527" s="242"/>
      <c r="N527" s="243"/>
      <c r="O527" s="243"/>
      <c r="P527" s="243"/>
      <c r="Q527" s="243"/>
      <c r="R527" s="243"/>
      <c r="S527" s="243"/>
      <c r="T527" s="24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5" t="s">
        <v>198</v>
      </c>
      <c r="AU527" s="245" t="s">
        <v>86</v>
      </c>
      <c r="AV527" s="13" t="s">
        <v>86</v>
      </c>
      <c r="AW527" s="13" t="s">
        <v>32</v>
      </c>
      <c r="AX527" s="13" t="s">
        <v>84</v>
      </c>
      <c r="AY527" s="245" t="s">
        <v>190</v>
      </c>
    </row>
    <row r="528" spans="1:65" s="2" customFormat="1" ht="24.15" customHeight="1">
      <c r="A528" s="39"/>
      <c r="B528" s="40"/>
      <c r="C528" s="220" t="s">
        <v>1127</v>
      </c>
      <c r="D528" s="220" t="s">
        <v>192</v>
      </c>
      <c r="E528" s="221" t="s">
        <v>1128</v>
      </c>
      <c r="F528" s="222" t="s">
        <v>1129</v>
      </c>
      <c r="G528" s="223" t="s">
        <v>333</v>
      </c>
      <c r="H528" s="224">
        <v>1.6</v>
      </c>
      <c r="I528" s="225"/>
      <c r="J528" s="226">
        <f>ROUND(I528*H528,15)</f>
        <v>0</v>
      </c>
      <c r="K528" s="222" t="s">
        <v>203</v>
      </c>
      <c r="L528" s="45"/>
      <c r="M528" s="227" t="s">
        <v>1</v>
      </c>
      <c r="N528" s="228" t="s">
        <v>42</v>
      </c>
      <c r="O528" s="92"/>
      <c r="P528" s="229">
        <f>O528*H528</f>
        <v>0</v>
      </c>
      <c r="Q528" s="229">
        <v>0.00291</v>
      </c>
      <c r="R528" s="229">
        <f>Q528*H528</f>
        <v>0.0046559999999999995</v>
      </c>
      <c r="S528" s="229">
        <v>0</v>
      </c>
      <c r="T528" s="230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1" t="s">
        <v>262</v>
      </c>
      <c r="AT528" s="231" t="s">
        <v>192</v>
      </c>
      <c r="AU528" s="231" t="s">
        <v>86</v>
      </c>
      <c r="AY528" s="18" t="s">
        <v>190</v>
      </c>
      <c r="BE528" s="232">
        <f>IF(N528="základní",J528,0)</f>
        <v>0</v>
      </c>
      <c r="BF528" s="232">
        <f>IF(N528="snížená",J528,0)</f>
        <v>0</v>
      </c>
      <c r="BG528" s="232">
        <f>IF(N528="zákl. přenesená",J528,0)</f>
        <v>0</v>
      </c>
      <c r="BH528" s="232">
        <f>IF(N528="sníž. přenesená",J528,0)</f>
        <v>0</v>
      </c>
      <c r="BI528" s="232">
        <f>IF(N528="nulová",J528,0)</f>
        <v>0</v>
      </c>
      <c r="BJ528" s="18" t="s">
        <v>84</v>
      </c>
      <c r="BK528" s="233">
        <f>ROUND(I528*H528,15)</f>
        <v>0</v>
      </c>
      <c r="BL528" s="18" t="s">
        <v>262</v>
      </c>
      <c r="BM528" s="231" t="s">
        <v>1130</v>
      </c>
    </row>
    <row r="529" spans="1:51" s="13" customFormat="1" ht="12">
      <c r="A529" s="13"/>
      <c r="B529" s="234"/>
      <c r="C529" s="235"/>
      <c r="D529" s="236" t="s">
        <v>198</v>
      </c>
      <c r="E529" s="237" t="s">
        <v>1</v>
      </c>
      <c r="F529" s="238" t="s">
        <v>1131</v>
      </c>
      <c r="G529" s="235"/>
      <c r="H529" s="239">
        <v>1.6</v>
      </c>
      <c r="I529" s="240"/>
      <c r="J529" s="235"/>
      <c r="K529" s="235"/>
      <c r="L529" s="241"/>
      <c r="M529" s="242"/>
      <c r="N529" s="243"/>
      <c r="O529" s="243"/>
      <c r="P529" s="243"/>
      <c r="Q529" s="243"/>
      <c r="R529" s="243"/>
      <c r="S529" s="243"/>
      <c r="T529" s="24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5" t="s">
        <v>198</v>
      </c>
      <c r="AU529" s="245" t="s">
        <v>86</v>
      </c>
      <c r="AV529" s="13" t="s">
        <v>86</v>
      </c>
      <c r="AW529" s="13" t="s">
        <v>32</v>
      </c>
      <c r="AX529" s="13" t="s">
        <v>84</v>
      </c>
      <c r="AY529" s="245" t="s">
        <v>190</v>
      </c>
    </row>
    <row r="530" spans="1:65" s="2" customFormat="1" ht="24.15" customHeight="1">
      <c r="A530" s="39"/>
      <c r="B530" s="40"/>
      <c r="C530" s="220" t="s">
        <v>1132</v>
      </c>
      <c r="D530" s="220" t="s">
        <v>192</v>
      </c>
      <c r="E530" s="221" t="s">
        <v>1133</v>
      </c>
      <c r="F530" s="222" t="s">
        <v>1134</v>
      </c>
      <c r="G530" s="223" t="s">
        <v>333</v>
      </c>
      <c r="H530" s="224">
        <v>26.21</v>
      </c>
      <c r="I530" s="225"/>
      <c r="J530" s="226">
        <f>ROUND(I530*H530,15)</f>
        <v>0</v>
      </c>
      <c r="K530" s="222" t="s">
        <v>1</v>
      </c>
      <c r="L530" s="45"/>
      <c r="M530" s="227" t="s">
        <v>1</v>
      </c>
      <c r="N530" s="228" t="s">
        <v>42</v>
      </c>
      <c r="O530" s="92"/>
      <c r="P530" s="229">
        <f>O530*H530</f>
        <v>0</v>
      </c>
      <c r="Q530" s="229">
        <v>0.00352</v>
      </c>
      <c r="R530" s="229">
        <f>Q530*H530</f>
        <v>0.0922592</v>
      </c>
      <c r="S530" s="229">
        <v>0</v>
      </c>
      <c r="T530" s="230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1" t="s">
        <v>262</v>
      </c>
      <c r="AT530" s="231" t="s">
        <v>192</v>
      </c>
      <c r="AU530" s="231" t="s">
        <v>86</v>
      </c>
      <c r="AY530" s="18" t="s">
        <v>190</v>
      </c>
      <c r="BE530" s="232">
        <f>IF(N530="základní",J530,0)</f>
        <v>0</v>
      </c>
      <c r="BF530" s="232">
        <f>IF(N530="snížená",J530,0)</f>
        <v>0</v>
      </c>
      <c r="BG530" s="232">
        <f>IF(N530="zákl. přenesená",J530,0)</f>
        <v>0</v>
      </c>
      <c r="BH530" s="232">
        <f>IF(N530="sníž. přenesená",J530,0)</f>
        <v>0</v>
      </c>
      <c r="BI530" s="232">
        <f>IF(N530="nulová",J530,0)</f>
        <v>0</v>
      </c>
      <c r="BJ530" s="18" t="s">
        <v>84</v>
      </c>
      <c r="BK530" s="233">
        <f>ROUND(I530*H530,15)</f>
        <v>0</v>
      </c>
      <c r="BL530" s="18" t="s">
        <v>262</v>
      </c>
      <c r="BM530" s="231" t="s">
        <v>1135</v>
      </c>
    </row>
    <row r="531" spans="1:51" s="13" customFormat="1" ht="12">
      <c r="A531" s="13"/>
      <c r="B531" s="234"/>
      <c r="C531" s="235"/>
      <c r="D531" s="236" t="s">
        <v>198</v>
      </c>
      <c r="E531" s="237" t="s">
        <v>1</v>
      </c>
      <c r="F531" s="238" t="s">
        <v>1136</v>
      </c>
      <c r="G531" s="235"/>
      <c r="H531" s="239">
        <v>8.05</v>
      </c>
      <c r="I531" s="240"/>
      <c r="J531" s="235"/>
      <c r="K531" s="235"/>
      <c r="L531" s="241"/>
      <c r="M531" s="242"/>
      <c r="N531" s="243"/>
      <c r="O531" s="243"/>
      <c r="P531" s="243"/>
      <c r="Q531" s="243"/>
      <c r="R531" s="243"/>
      <c r="S531" s="243"/>
      <c r="T531" s="24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5" t="s">
        <v>198</v>
      </c>
      <c r="AU531" s="245" t="s">
        <v>86</v>
      </c>
      <c r="AV531" s="13" t="s">
        <v>86</v>
      </c>
      <c r="AW531" s="13" t="s">
        <v>32</v>
      </c>
      <c r="AX531" s="13" t="s">
        <v>6</v>
      </c>
      <c r="AY531" s="245" t="s">
        <v>190</v>
      </c>
    </row>
    <row r="532" spans="1:51" s="13" customFormat="1" ht="12">
      <c r="A532" s="13"/>
      <c r="B532" s="234"/>
      <c r="C532" s="235"/>
      <c r="D532" s="236" t="s">
        <v>198</v>
      </c>
      <c r="E532" s="237" t="s">
        <v>1</v>
      </c>
      <c r="F532" s="238" t="s">
        <v>1137</v>
      </c>
      <c r="G532" s="235"/>
      <c r="H532" s="239">
        <v>7.28</v>
      </c>
      <c r="I532" s="240"/>
      <c r="J532" s="235"/>
      <c r="K532" s="235"/>
      <c r="L532" s="241"/>
      <c r="M532" s="242"/>
      <c r="N532" s="243"/>
      <c r="O532" s="243"/>
      <c r="P532" s="243"/>
      <c r="Q532" s="243"/>
      <c r="R532" s="243"/>
      <c r="S532" s="243"/>
      <c r="T532" s="244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5" t="s">
        <v>198</v>
      </c>
      <c r="AU532" s="245" t="s">
        <v>86</v>
      </c>
      <c r="AV532" s="13" t="s">
        <v>86</v>
      </c>
      <c r="AW532" s="13" t="s">
        <v>32</v>
      </c>
      <c r="AX532" s="13" t="s">
        <v>6</v>
      </c>
      <c r="AY532" s="245" t="s">
        <v>190</v>
      </c>
    </row>
    <row r="533" spans="1:51" s="13" customFormat="1" ht="12">
      <c r="A533" s="13"/>
      <c r="B533" s="234"/>
      <c r="C533" s="235"/>
      <c r="D533" s="236" t="s">
        <v>198</v>
      </c>
      <c r="E533" s="237" t="s">
        <v>1</v>
      </c>
      <c r="F533" s="238" t="s">
        <v>1138</v>
      </c>
      <c r="G533" s="235"/>
      <c r="H533" s="239">
        <v>2.16</v>
      </c>
      <c r="I533" s="240"/>
      <c r="J533" s="235"/>
      <c r="K533" s="235"/>
      <c r="L533" s="241"/>
      <c r="M533" s="242"/>
      <c r="N533" s="243"/>
      <c r="O533" s="243"/>
      <c r="P533" s="243"/>
      <c r="Q533" s="243"/>
      <c r="R533" s="243"/>
      <c r="S533" s="243"/>
      <c r="T533" s="24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5" t="s">
        <v>198</v>
      </c>
      <c r="AU533" s="245" t="s">
        <v>86</v>
      </c>
      <c r="AV533" s="13" t="s">
        <v>86</v>
      </c>
      <c r="AW533" s="13" t="s">
        <v>32</v>
      </c>
      <c r="AX533" s="13" t="s">
        <v>6</v>
      </c>
      <c r="AY533" s="245" t="s">
        <v>190</v>
      </c>
    </row>
    <row r="534" spans="1:51" s="13" customFormat="1" ht="12">
      <c r="A534" s="13"/>
      <c r="B534" s="234"/>
      <c r="C534" s="235"/>
      <c r="D534" s="236" t="s">
        <v>198</v>
      </c>
      <c r="E534" s="237" t="s">
        <v>1</v>
      </c>
      <c r="F534" s="238" t="s">
        <v>1139</v>
      </c>
      <c r="G534" s="235"/>
      <c r="H534" s="239">
        <v>1.5</v>
      </c>
      <c r="I534" s="240"/>
      <c r="J534" s="235"/>
      <c r="K534" s="235"/>
      <c r="L534" s="241"/>
      <c r="M534" s="242"/>
      <c r="N534" s="243"/>
      <c r="O534" s="243"/>
      <c r="P534" s="243"/>
      <c r="Q534" s="243"/>
      <c r="R534" s="243"/>
      <c r="S534" s="243"/>
      <c r="T534" s="244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5" t="s">
        <v>198</v>
      </c>
      <c r="AU534" s="245" t="s">
        <v>86</v>
      </c>
      <c r="AV534" s="13" t="s">
        <v>86</v>
      </c>
      <c r="AW534" s="13" t="s">
        <v>32</v>
      </c>
      <c r="AX534" s="13" t="s">
        <v>6</v>
      </c>
      <c r="AY534" s="245" t="s">
        <v>190</v>
      </c>
    </row>
    <row r="535" spans="1:51" s="13" customFormat="1" ht="12">
      <c r="A535" s="13"/>
      <c r="B535" s="234"/>
      <c r="C535" s="235"/>
      <c r="D535" s="236" t="s">
        <v>198</v>
      </c>
      <c r="E535" s="237" t="s">
        <v>1</v>
      </c>
      <c r="F535" s="238" t="s">
        <v>1140</v>
      </c>
      <c r="G535" s="235"/>
      <c r="H535" s="239">
        <v>1.64</v>
      </c>
      <c r="I535" s="240"/>
      <c r="J535" s="235"/>
      <c r="K535" s="235"/>
      <c r="L535" s="241"/>
      <c r="M535" s="242"/>
      <c r="N535" s="243"/>
      <c r="O535" s="243"/>
      <c r="P535" s="243"/>
      <c r="Q535" s="243"/>
      <c r="R535" s="243"/>
      <c r="S535" s="243"/>
      <c r="T535" s="24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5" t="s">
        <v>198</v>
      </c>
      <c r="AU535" s="245" t="s">
        <v>86</v>
      </c>
      <c r="AV535" s="13" t="s">
        <v>86</v>
      </c>
      <c r="AW535" s="13" t="s">
        <v>32</v>
      </c>
      <c r="AX535" s="13" t="s">
        <v>6</v>
      </c>
      <c r="AY535" s="245" t="s">
        <v>190</v>
      </c>
    </row>
    <row r="536" spans="1:51" s="13" customFormat="1" ht="12">
      <c r="A536" s="13"/>
      <c r="B536" s="234"/>
      <c r="C536" s="235"/>
      <c r="D536" s="236" t="s">
        <v>198</v>
      </c>
      <c r="E536" s="237" t="s">
        <v>1</v>
      </c>
      <c r="F536" s="238" t="s">
        <v>1141</v>
      </c>
      <c r="G536" s="235"/>
      <c r="H536" s="239">
        <v>5.58</v>
      </c>
      <c r="I536" s="240"/>
      <c r="J536" s="235"/>
      <c r="K536" s="235"/>
      <c r="L536" s="241"/>
      <c r="M536" s="242"/>
      <c r="N536" s="243"/>
      <c r="O536" s="243"/>
      <c r="P536" s="243"/>
      <c r="Q536" s="243"/>
      <c r="R536" s="243"/>
      <c r="S536" s="243"/>
      <c r="T536" s="244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5" t="s">
        <v>198</v>
      </c>
      <c r="AU536" s="245" t="s">
        <v>86</v>
      </c>
      <c r="AV536" s="13" t="s">
        <v>86</v>
      </c>
      <c r="AW536" s="13" t="s">
        <v>32</v>
      </c>
      <c r="AX536" s="13" t="s">
        <v>6</v>
      </c>
      <c r="AY536" s="245" t="s">
        <v>190</v>
      </c>
    </row>
    <row r="537" spans="1:51" s="14" customFormat="1" ht="12">
      <c r="A537" s="14"/>
      <c r="B537" s="256"/>
      <c r="C537" s="257"/>
      <c r="D537" s="236" t="s">
        <v>198</v>
      </c>
      <c r="E537" s="258" t="s">
        <v>1</v>
      </c>
      <c r="F537" s="259" t="s">
        <v>293</v>
      </c>
      <c r="G537" s="257"/>
      <c r="H537" s="260">
        <v>26.21</v>
      </c>
      <c r="I537" s="261"/>
      <c r="J537" s="257"/>
      <c r="K537" s="257"/>
      <c r="L537" s="262"/>
      <c r="M537" s="263"/>
      <c r="N537" s="264"/>
      <c r="O537" s="264"/>
      <c r="P537" s="264"/>
      <c r="Q537" s="264"/>
      <c r="R537" s="264"/>
      <c r="S537" s="264"/>
      <c r="T537" s="265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6" t="s">
        <v>198</v>
      </c>
      <c r="AU537" s="266" t="s">
        <v>86</v>
      </c>
      <c r="AV537" s="14" t="s">
        <v>196</v>
      </c>
      <c r="AW537" s="14" t="s">
        <v>32</v>
      </c>
      <c r="AX537" s="14" t="s">
        <v>84</v>
      </c>
      <c r="AY537" s="266" t="s">
        <v>190</v>
      </c>
    </row>
    <row r="538" spans="1:65" s="2" customFormat="1" ht="24.15" customHeight="1">
      <c r="A538" s="39"/>
      <c r="B538" s="40"/>
      <c r="C538" s="220" t="s">
        <v>1142</v>
      </c>
      <c r="D538" s="220" t="s">
        <v>192</v>
      </c>
      <c r="E538" s="221" t="s">
        <v>1143</v>
      </c>
      <c r="F538" s="222" t="s">
        <v>1144</v>
      </c>
      <c r="G538" s="223" t="s">
        <v>333</v>
      </c>
      <c r="H538" s="224">
        <v>3.2</v>
      </c>
      <c r="I538" s="225"/>
      <c r="J538" s="226">
        <f>ROUND(I538*H538,15)</f>
        <v>0</v>
      </c>
      <c r="K538" s="222" t="s">
        <v>203</v>
      </c>
      <c r="L538" s="45"/>
      <c r="M538" s="227" t="s">
        <v>1</v>
      </c>
      <c r="N538" s="228" t="s">
        <v>42</v>
      </c>
      <c r="O538" s="92"/>
      <c r="P538" s="229">
        <f>O538*H538</f>
        <v>0</v>
      </c>
      <c r="Q538" s="229">
        <v>0.00352</v>
      </c>
      <c r="R538" s="229">
        <f>Q538*H538</f>
        <v>0.011264000000000001</v>
      </c>
      <c r="S538" s="229">
        <v>0</v>
      </c>
      <c r="T538" s="230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1" t="s">
        <v>262</v>
      </c>
      <c r="AT538" s="231" t="s">
        <v>192</v>
      </c>
      <c r="AU538" s="231" t="s">
        <v>86</v>
      </c>
      <c r="AY538" s="18" t="s">
        <v>190</v>
      </c>
      <c r="BE538" s="232">
        <f>IF(N538="základní",J538,0)</f>
        <v>0</v>
      </c>
      <c r="BF538" s="232">
        <f>IF(N538="snížená",J538,0)</f>
        <v>0</v>
      </c>
      <c r="BG538" s="232">
        <f>IF(N538="zákl. přenesená",J538,0)</f>
        <v>0</v>
      </c>
      <c r="BH538" s="232">
        <f>IF(N538="sníž. přenesená",J538,0)</f>
        <v>0</v>
      </c>
      <c r="BI538" s="232">
        <f>IF(N538="nulová",J538,0)</f>
        <v>0</v>
      </c>
      <c r="BJ538" s="18" t="s">
        <v>84</v>
      </c>
      <c r="BK538" s="233">
        <f>ROUND(I538*H538,15)</f>
        <v>0</v>
      </c>
      <c r="BL538" s="18" t="s">
        <v>262</v>
      </c>
      <c r="BM538" s="231" t="s">
        <v>1145</v>
      </c>
    </row>
    <row r="539" spans="1:51" s="13" customFormat="1" ht="12">
      <c r="A539" s="13"/>
      <c r="B539" s="234"/>
      <c r="C539" s="235"/>
      <c r="D539" s="236" t="s">
        <v>198</v>
      </c>
      <c r="E539" s="237" t="s">
        <v>1</v>
      </c>
      <c r="F539" s="238" t="s">
        <v>1146</v>
      </c>
      <c r="G539" s="235"/>
      <c r="H539" s="239">
        <v>3.2</v>
      </c>
      <c r="I539" s="240"/>
      <c r="J539" s="235"/>
      <c r="K539" s="235"/>
      <c r="L539" s="241"/>
      <c r="M539" s="242"/>
      <c r="N539" s="243"/>
      <c r="O539" s="243"/>
      <c r="P539" s="243"/>
      <c r="Q539" s="243"/>
      <c r="R539" s="243"/>
      <c r="S539" s="243"/>
      <c r="T539" s="24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5" t="s">
        <v>198</v>
      </c>
      <c r="AU539" s="245" t="s">
        <v>86</v>
      </c>
      <c r="AV539" s="13" t="s">
        <v>86</v>
      </c>
      <c r="AW539" s="13" t="s">
        <v>32</v>
      </c>
      <c r="AX539" s="13" t="s">
        <v>84</v>
      </c>
      <c r="AY539" s="245" t="s">
        <v>190</v>
      </c>
    </row>
    <row r="540" spans="1:65" s="2" customFormat="1" ht="24.15" customHeight="1">
      <c r="A540" s="39"/>
      <c r="B540" s="40"/>
      <c r="C540" s="220" t="s">
        <v>1147</v>
      </c>
      <c r="D540" s="220" t="s">
        <v>192</v>
      </c>
      <c r="E540" s="221" t="s">
        <v>1148</v>
      </c>
      <c r="F540" s="222" t="s">
        <v>1149</v>
      </c>
      <c r="G540" s="223" t="s">
        <v>333</v>
      </c>
      <c r="H540" s="224">
        <v>12.74</v>
      </c>
      <c r="I540" s="225"/>
      <c r="J540" s="226">
        <f>ROUND(I540*H540,15)</f>
        <v>0</v>
      </c>
      <c r="K540" s="222" t="s">
        <v>203</v>
      </c>
      <c r="L540" s="45"/>
      <c r="M540" s="227" t="s">
        <v>1</v>
      </c>
      <c r="N540" s="228" t="s">
        <v>42</v>
      </c>
      <c r="O540" s="92"/>
      <c r="P540" s="229">
        <f>O540*H540</f>
        <v>0</v>
      </c>
      <c r="Q540" s="229">
        <v>0.00438</v>
      </c>
      <c r="R540" s="229">
        <f>Q540*H540</f>
        <v>0.0558012</v>
      </c>
      <c r="S540" s="229">
        <v>0</v>
      </c>
      <c r="T540" s="230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1" t="s">
        <v>262</v>
      </c>
      <c r="AT540" s="231" t="s">
        <v>192</v>
      </c>
      <c r="AU540" s="231" t="s">
        <v>86</v>
      </c>
      <c r="AY540" s="18" t="s">
        <v>190</v>
      </c>
      <c r="BE540" s="232">
        <f>IF(N540="základní",J540,0)</f>
        <v>0</v>
      </c>
      <c r="BF540" s="232">
        <f>IF(N540="snížená",J540,0)</f>
        <v>0</v>
      </c>
      <c r="BG540" s="232">
        <f>IF(N540="zákl. přenesená",J540,0)</f>
        <v>0</v>
      </c>
      <c r="BH540" s="232">
        <f>IF(N540="sníž. přenesená",J540,0)</f>
        <v>0</v>
      </c>
      <c r="BI540" s="232">
        <f>IF(N540="nulová",J540,0)</f>
        <v>0</v>
      </c>
      <c r="BJ540" s="18" t="s">
        <v>84</v>
      </c>
      <c r="BK540" s="233">
        <f>ROUND(I540*H540,15)</f>
        <v>0</v>
      </c>
      <c r="BL540" s="18" t="s">
        <v>262</v>
      </c>
      <c r="BM540" s="231" t="s">
        <v>1150</v>
      </c>
    </row>
    <row r="541" spans="1:51" s="13" customFormat="1" ht="12">
      <c r="A541" s="13"/>
      <c r="B541" s="234"/>
      <c r="C541" s="235"/>
      <c r="D541" s="236" t="s">
        <v>198</v>
      </c>
      <c r="E541" s="237" t="s">
        <v>1</v>
      </c>
      <c r="F541" s="238" t="s">
        <v>1151</v>
      </c>
      <c r="G541" s="235"/>
      <c r="H541" s="239">
        <v>9.1</v>
      </c>
      <c r="I541" s="240"/>
      <c r="J541" s="235"/>
      <c r="K541" s="235"/>
      <c r="L541" s="241"/>
      <c r="M541" s="242"/>
      <c r="N541" s="243"/>
      <c r="O541" s="243"/>
      <c r="P541" s="243"/>
      <c r="Q541" s="243"/>
      <c r="R541" s="243"/>
      <c r="S541" s="243"/>
      <c r="T541" s="24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5" t="s">
        <v>198</v>
      </c>
      <c r="AU541" s="245" t="s">
        <v>86</v>
      </c>
      <c r="AV541" s="13" t="s">
        <v>86</v>
      </c>
      <c r="AW541" s="13" t="s">
        <v>32</v>
      </c>
      <c r="AX541" s="13" t="s">
        <v>6</v>
      </c>
      <c r="AY541" s="245" t="s">
        <v>190</v>
      </c>
    </row>
    <row r="542" spans="1:51" s="13" customFormat="1" ht="12">
      <c r="A542" s="13"/>
      <c r="B542" s="234"/>
      <c r="C542" s="235"/>
      <c r="D542" s="236" t="s">
        <v>198</v>
      </c>
      <c r="E542" s="237" t="s">
        <v>1</v>
      </c>
      <c r="F542" s="238" t="s">
        <v>1152</v>
      </c>
      <c r="G542" s="235"/>
      <c r="H542" s="239">
        <v>2.4</v>
      </c>
      <c r="I542" s="240"/>
      <c r="J542" s="235"/>
      <c r="K542" s="235"/>
      <c r="L542" s="241"/>
      <c r="M542" s="242"/>
      <c r="N542" s="243"/>
      <c r="O542" s="243"/>
      <c r="P542" s="243"/>
      <c r="Q542" s="243"/>
      <c r="R542" s="243"/>
      <c r="S542" s="243"/>
      <c r="T542" s="244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5" t="s">
        <v>198</v>
      </c>
      <c r="AU542" s="245" t="s">
        <v>86</v>
      </c>
      <c r="AV542" s="13" t="s">
        <v>86</v>
      </c>
      <c r="AW542" s="13" t="s">
        <v>32</v>
      </c>
      <c r="AX542" s="13" t="s">
        <v>6</v>
      </c>
      <c r="AY542" s="245" t="s">
        <v>190</v>
      </c>
    </row>
    <row r="543" spans="1:51" s="13" customFormat="1" ht="12">
      <c r="A543" s="13"/>
      <c r="B543" s="234"/>
      <c r="C543" s="235"/>
      <c r="D543" s="236" t="s">
        <v>198</v>
      </c>
      <c r="E543" s="237" t="s">
        <v>1</v>
      </c>
      <c r="F543" s="238" t="s">
        <v>1153</v>
      </c>
      <c r="G543" s="235"/>
      <c r="H543" s="239">
        <v>1.24</v>
      </c>
      <c r="I543" s="240"/>
      <c r="J543" s="235"/>
      <c r="K543" s="235"/>
      <c r="L543" s="241"/>
      <c r="M543" s="242"/>
      <c r="N543" s="243"/>
      <c r="O543" s="243"/>
      <c r="P543" s="243"/>
      <c r="Q543" s="243"/>
      <c r="R543" s="243"/>
      <c r="S543" s="243"/>
      <c r="T543" s="24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5" t="s">
        <v>198</v>
      </c>
      <c r="AU543" s="245" t="s">
        <v>86</v>
      </c>
      <c r="AV543" s="13" t="s">
        <v>86</v>
      </c>
      <c r="AW543" s="13" t="s">
        <v>32</v>
      </c>
      <c r="AX543" s="13" t="s">
        <v>6</v>
      </c>
      <c r="AY543" s="245" t="s">
        <v>190</v>
      </c>
    </row>
    <row r="544" spans="1:51" s="14" customFormat="1" ht="12">
      <c r="A544" s="14"/>
      <c r="B544" s="256"/>
      <c r="C544" s="257"/>
      <c r="D544" s="236" t="s">
        <v>198</v>
      </c>
      <c r="E544" s="258" t="s">
        <v>1</v>
      </c>
      <c r="F544" s="259" t="s">
        <v>293</v>
      </c>
      <c r="G544" s="257"/>
      <c r="H544" s="260">
        <v>12.74</v>
      </c>
      <c r="I544" s="261"/>
      <c r="J544" s="257"/>
      <c r="K544" s="257"/>
      <c r="L544" s="262"/>
      <c r="M544" s="263"/>
      <c r="N544" s="264"/>
      <c r="O544" s="264"/>
      <c r="P544" s="264"/>
      <c r="Q544" s="264"/>
      <c r="R544" s="264"/>
      <c r="S544" s="264"/>
      <c r="T544" s="26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6" t="s">
        <v>198</v>
      </c>
      <c r="AU544" s="266" t="s">
        <v>86</v>
      </c>
      <c r="AV544" s="14" t="s">
        <v>196</v>
      </c>
      <c r="AW544" s="14" t="s">
        <v>32</v>
      </c>
      <c r="AX544" s="14" t="s">
        <v>84</v>
      </c>
      <c r="AY544" s="266" t="s">
        <v>190</v>
      </c>
    </row>
    <row r="545" spans="1:65" s="2" customFormat="1" ht="24.15" customHeight="1">
      <c r="A545" s="39"/>
      <c r="B545" s="40"/>
      <c r="C545" s="220" t="s">
        <v>1154</v>
      </c>
      <c r="D545" s="220" t="s">
        <v>192</v>
      </c>
      <c r="E545" s="221" t="s">
        <v>1155</v>
      </c>
      <c r="F545" s="222" t="s">
        <v>1156</v>
      </c>
      <c r="G545" s="223" t="s">
        <v>333</v>
      </c>
      <c r="H545" s="224">
        <v>15</v>
      </c>
      <c r="I545" s="225"/>
      <c r="J545" s="226">
        <f>ROUND(I545*H545,15)</f>
        <v>0</v>
      </c>
      <c r="K545" s="222" t="s">
        <v>203</v>
      </c>
      <c r="L545" s="45"/>
      <c r="M545" s="227" t="s">
        <v>1</v>
      </c>
      <c r="N545" s="228" t="s">
        <v>42</v>
      </c>
      <c r="O545" s="92"/>
      <c r="P545" s="229">
        <f>O545*H545</f>
        <v>0</v>
      </c>
      <c r="Q545" s="229">
        <v>0.00289</v>
      </c>
      <c r="R545" s="229">
        <f>Q545*H545</f>
        <v>0.04335</v>
      </c>
      <c r="S545" s="229">
        <v>0</v>
      </c>
      <c r="T545" s="230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1" t="s">
        <v>262</v>
      </c>
      <c r="AT545" s="231" t="s">
        <v>192</v>
      </c>
      <c r="AU545" s="231" t="s">
        <v>86</v>
      </c>
      <c r="AY545" s="18" t="s">
        <v>190</v>
      </c>
      <c r="BE545" s="232">
        <f>IF(N545="základní",J545,0)</f>
        <v>0</v>
      </c>
      <c r="BF545" s="232">
        <f>IF(N545="snížená",J545,0)</f>
        <v>0</v>
      </c>
      <c r="BG545" s="232">
        <f>IF(N545="zákl. přenesená",J545,0)</f>
        <v>0</v>
      </c>
      <c r="BH545" s="232">
        <f>IF(N545="sníž. přenesená",J545,0)</f>
        <v>0</v>
      </c>
      <c r="BI545" s="232">
        <f>IF(N545="nulová",J545,0)</f>
        <v>0</v>
      </c>
      <c r="BJ545" s="18" t="s">
        <v>84</v>
      </c>
      <c r="BK545" s="233">
        <f>ROUND(I545*H545,15)</f>
        <v>0</v>
      </c>
      <c r="BL545" s="18" t="s">
        <v>262</v>
      </c>
      <c r="BM545" s="231" t="s">
        <v>1157</v>
      </c>
    </row>
    <row r="546" spans="1:51" s="13" customFormat="1" ht="12">
      <c r="A546" s="13"/>
      <c r="B546" s="234"/>
      <c r="C546" s="235"/>
      <c r="D546" s="236" t="s">
        <v>198</v>
      </c>
      <c r="E546" s="237" t="s">
        <v>1</v>
      </c>
      <c r="F546" s="238" t="s">
        <v>1158</v>
      </c>
      <c r="G546" s="235"/>
      <c r="H546" s="239">
        <v>15</v>
      </c>
      <c r="I546" s="240"/>
      <c r="J546" s="235"/>
      <c r="K546" s="235"/>
      <c r="L546" s="241"/>
      <c r="M546" s="242"/>
      <c r="N546" s="243"/>
      <c r="O546" s="243"/>
      <c r="P546" s="243"/>
      <c r="Q546" s="243"/>
      <c r="R546" s="243"/>
      <c r="S546" s="243"/>
      <c r="T546" s="24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5" t="s">
        <v>198</v>
      </c>
      <c r="AU546" s="245" t="s">
        <v>86</v>
      </c>
      <c r="AV546" s="13" t="s">
        <v>86</v>
      </c>
      <c r="AW546" s="13" t="s">
        <v>32</v>
      </c>
      <c r="AX546" s="13" t="s">
        <v>84</v>
      </c>
      <c r="AY546" s="245" t="s">
        <v>190</v>
      </c>
    </row>
    <row r="547" spans="1:65" s="2" customFormat="1" ht="24.15" customHeight="1">
      <c r="A547" s="39"/>
      <c r="B547" s="40"/>
      <c r="C547" s="220" t="s">
        <v>1159</v>
      </c>
      <c r="D547" s="220" t="s">
        <v>192</v>
      </c>
      <c r="E547" s="221" t="s">
        <v>1160</v>
      </c>
      <c r="F547" s="222" t="s">
        <v>1161</v>
      </c>
      <c r="G547" s="223" t="s">
        <v>333</v>
      </c>
      <c r="H547" s="224">
        <v>61</v>
      </c>
      <c r="I547" s="225"/>
      <c r="J547" s="226">
        <f>ROUND(I547*H547,15)</f>
        <v>0</v>
      </c>
      <c r="K547" s="222" t="s">
        <v>203</v>
      </c>
      <c r="L547" s="45"/>
      <c r="M547" s="227" t="s">
        <v>1</v>
      </c>
      <c r="N547" s="228" t="s">
        <v>42</v>
      </c>
      <c r="O547" s="92"/>
      <c r="P547" s="229">
        <f>O547*H547</f>
        <v>0</v>
      </c>
      <c r="Q547" s="229">
        <v>0.00286</v>
      </c>
      <c r="R547" s="229">
        <f>Q547*H547</f>
        <v>0.17446</v>
      </c>
      <c r="S547" s="229">
        <v>0</v>
      </c>
      <c r="T547" s="230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31" t="s">
        <v>262</v>
      </c>
      <c r="AT547" s="231" t="s">
        <v>192</v>
      </c>
      <c r="AU547" s="231" t="s">
        <v>86</v>
      </c>
      <c r="AY547" s="18" t="s">
        <v>190</v>
      </c>
      <c r="BE547" s="232">
        <f>IF(N547="základní",J547,0)</f>
        <v>0</v>
      </c>
      <c r="BF547" s="232">
        <f>IF(N547="snížená",J547,0)</f>
        <v>0</v>
      </c>
      <c r="BG547" s="232">
        <f>IF(N547="zákl. přenesená",J547,0)</f>
        <v>0</v>
      </c>
      <c r="BH547" s="232">
        <f>IF(N547="sníž. přenesená",J547,0)</f>
        <v>0</v>
      </c>
      <c r="BI547" s="232">
        <f>IF(N547="nulová",J547,0)</f>
        <v>0</v>
      </c>
      <c r="BJ547" s="18" t="s">
        <v>84</v>
      </c>
      <c r="BK547" s="233">
        <f>ROUND(I547*H547,15)</f>
        <v>0</v>
      </c>
      <c r="BL547" s="18" t="s">
        <v>262</v>
      </c>
      <c r="BM547" s="231" t="s">
        <v>1162</v>
      </c>
    </row>
    <row r="548" spans="1:51" s="13" customFormat="1" ht="12">
      <c r="A548" s="13"/>
      <c r="B548" s="234"/>
      <c r="C548" s="235"/>
      <c r="D548" s="236" t="s">
        <v>198</v>
      </c>
      <c r="E548" s="237" t="s">
        <v>1</v>
      </c>
      <c r="F548" s="238" t="s">
        <v>1163</v>
      </c>
      <c r="G548" s="235"/>
      <c r="H548" s="239">
        <v>61</v>
      </c>
      <c r="I548" s="240"/>
      <c r="J548" s="235"/>
      <c r="K548" s="235"/>
      <c r="L548" s="241"/>
      <c r="M548" s="242"/>
      <c r="N548" s="243"/>
      <c r="O548" s="243"/>
      <c r="P548" s="243"/>
      <c r="Q548" s="243"/>
      <c r="R548" s="243"/>
      <c r="S548" s="243"/>
      <c r="T548" s="24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5" t="s">
        <v>198</v>
      </c>
      <c r="AU548" s="245" t="s">
        <v>86</v>
      </c>
      <c r="AV548" s="13" t="s">
        <v>86</v>
      </c>
      <c r="AW548" s="13" t="s">
        <v>32</v>
      </c>
      <c r="AX548" s="13" t="s">
        <v>84</v>
      </c>
      <c r="AY548" s="245" t="s">
        <v>190</v>
      </c>
    </row>
    <row r="549" spans="1:65" s="2" customFormat="1" ht="14.4" customHeight="1">
      <c r="A549" s="39"/>
      <c r="B549" s="40"/>
      <c r="C549" s="220" t="s">
        <v>1164</v>
      </c>
      <c r="D549" s="220" t="s">
        <v>192</v>
      </c>
      <c r="E549" s="221" t="s">
        <v>1165</v>
      </c>
      <c r="F549" s="222" t="s">
        <v>1166</v>
      </c>
      <c r="G549" s="223" t="s">
        <v>333</v>
      </c>
      <c r="H549" s="224">
        <v>7.3</v>
      </c>
      <c r="I549" s="225"/>
      <c r="J549" s="226">
        <f>ROUND(I549*H549,15)</f>
        <v>0</v>
      </c>
      <c r="K549" s="222" t="s">
        <v>1</v>
      </c>
      <c r="L549" s="45"/>
      <c r="M549" s="227" t="s">
        <v>1</v>
      </c>
      <c r="N549" s="228" t="s">
        <v>42</v>
      </c>
      <c r="O549" s="92"/>
      <c r="P549" s="229">
        <f>O549*H549</f>
        <v>0</v>
      </c>
      <c r="Q549" s="229">
        <v>0.00286</v>
      </c>
      <c r="R549" s="229">
        <f>Q549*H549</f>
        <v>0.020878</v>
      </c>
      <c r="S549" s="229">
        <v>0</v>
      </c>
      <c r="T549" s="230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1" t="s">
        <v>262</v>
      </c>
      <c r="AT549" s="231" t="s">
        <v>192</v>
      </c>
      <c r="AU549" s="231" t="s">
        <v>86</v>
      </c>
      <c r="AY549" s="18" t="s">
        <v>190</v>
      </c>
      <c r="BE549" s="232">
        <f>IF(N549="základní",J549,0)</f>
        <v>0</v>
      </c>
      <c r="BF549" s="232">
        <f>IF(N549="snížená",J549,0)</f>
        <v>0</v>
      </c>
      <c r="BG549" s="232">
        <f>IF(N549="zákl. přenesená",J549,0)</f>
        <v>0</v>
      </c>
      <c r="BH549" s="232">
        <f>IF(N549="sníž. přenesená",J549,0)</f>
        <v>0</v>
      </c>
      <c r="BI549" s="232">
        <f>IF(N549="nulová",J549,0)</f>
        <v>0</v>
      </c>
      <c r="BJ549" s="18" t="s">
        <v>84</v>
      </c>
      <c r="BK549" s="233">
        <f>ROUND(I549*H549,15)</f>
        <v>0</v>
      </c>
      <c r="BL549" s="18" t="s">
        <v>262</v>
      </c>
      <c r="BM549" s="231" t="s">
        <v>1167</v>
      </c>
    </row>
    <row r="550" spans="1:51" s="13" customFormat="1" ht="12">
      <c r="A550" s="13"/>
      <c r="B550" s="234"/>
      <c r="C550" s="235"/>
      <c r="D550" s="236" t="s">
        <v>198</v>
      </c>
      <c r="E550" s="237" t="s">
        <v>1</v>
      </c>
      <c r="F550" s="238" t="s">
        <v>1168</v>
      </c>
      <c r="G550" s="235"/>
      <c r="H550" s="239">
        <v>7.3</v>
      </c>
      <c r="I550" s="240"/>
      <c r="J550" s="235"/>
      <c r="K550" s="235"/>
      <c r="L550" s="241"/>
      <c r="M550" s="242"/>
      <c r="N550" s="243"/>
      <c r="O550" s="243"/>
      <c r="P550" s="243"/>
      <c r="Q550" s="243"/>
      <c r="R550" s="243"/>
      <c r="S550" s="243"/>
      <c r="T550" s="244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5" t="s">
        <v>198</v>
      </c>
      <c r="AU550" s="245" t="s">
        <v>86</v>
      </c>
      <c r="AV550" s="13" t="s">
        <v>86</v>
      </c>
      <c r="AW550" s="13" t="s">
        <v>32</v>
      </c>
      <c r="AX550" s="13" t="s">
        <v>84</v>
      </c>
      <c r="AY550" s="245" t="s">
        <v>190</v>
      </c>
    </row>
    <row r="551" spans="1:65" s="2" customFormat="1" ht="14.4" customHeight="1">
      <c r="A551" s="39"/>
      <c r="B551" s="40"/>
      <c r="C551" s="220" t="s">
        <v>1169</v>
      </c>
      <c r="D551" s="220" t="s">
        <v>192</v>
      </c>
      <c r="E551" s="221" t="s">
        <v>1170</v>
      </c>
      <c r="F551" s="222" t="s">
        <v>1166</v>
      </c>
      <c r="G551" s="223" t="s">
        <v>333</v>
      </c>
      <c r="H551" s="224">
        <v>21.8</v>
      </c>
      <c r="I551" s="225"/>
      <c r="J551" s="226">
        <f>ROUND(I551*H551,15)</f>
        <v>0</v>
      </c>
      <c r="K551" s="222" t="s">
        <v>1</v>
      </c>
      <c r="L551" s="45"/>
      <c r="M551" s="227" t="s">
        <v>1</v>
      </c>
      <c r="N551" s="228" t="s">
        <v>42</v>
      </c>
      <c r="O551" s="92"/>
      <c r="P551" s="229">
        <f>O551*H551</f>
        <v>0</v>
      </c>
      <c r="Q551" s="229">
        <v>0.00286</v>
      </c>
      <c r="R551" s="229">
        <f>Q551*H551</f>
        <v>0.06234800000000001</v>
      </c>
      <c r="S551" s="229">
        <v>0</v>
      </c>
      <c r="T551" s="230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1" t="s">
        <v>262</v>
      </c>
      <c r="AT551" s="231" t="s">
        <v>192</v>
      </c>
      <c r="AU551" s="231" t="s">
        <v>86</v>
      </c>
      <c r="AY551" s="18" t="s">
        <v>190</v>
      </c>
      <c r="BE551" s="232">
        <f>IF(N551="základní",J551,0)</f>
        <v>0</v>
      </c>
      <c r="BF551" s="232">
        <f>IF(N551="snížená",J551,0)</f>
        <v>0</v>
      </c>
      <c r="BG551" s="232">
        <f>IF(N551="zákl. přenesená",J551,0)</f>
        <v>0</v>
      </c>
      <c r="BH551" s="232">
        <f>IF(N551="sníž. přenesená",J551,0)</f>
        <v>0</v>
      </c>
      <c r="BI551" s="232">
        <f>IF(N551="nulová",J551,0)</f>
        <v>0</v>
      </c>
      <c r="BJ551" s="18" t="s">
        <v>84</v>
      </c>
      <c r="BK551" s="233">
        <f>ROUND(I551*H551,15)</f>
        <v>0</v>
      </c>
      <c r="BL551" s="18" t="s">
        <v>262</v>
      </c>
      <c r="BM551" s="231" t="s">
        <v>1171</v>
      </c>
    </row>
    <row r="552" spans="1:51" s="13" customFormat="1" ht="12">
      <c r="A552" s="13"/>
      <c r="B552" s="234"/>
      <c r="C552" s="235"/>
      <c r="D552" s="236" t="s">
        <v>198</v>
      </c>
      <c r="E552" s="237" t="s">
        <v>1</v>
      </c>
      <c r="F552" s="238" t="s">
        <v>1172</v>
      </c>
      <c r="G552" s="235"/>
      <c r="H552" s="239">
        <v>21.8</v>
      </c>
      <c r="I552" s="240"/>
      <c r="J552" s="235"/>
      <c r="K552" s="235"/>
      <c r="L552" s="241"/>
      <c r="M552" s="242"/>
      <c r="N552" s="243"/>
      <c r="O552" s="243"/>
      <c r="P552" s="243"/>
      <c r="Q552" s="243"/>
      <c r="R552" s="243"/>
      <c r="S552" s="243"/>
      <c r="T552" s="24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5" t="s">
        <v>198</v>
      </c>
      <c r="AU552" s="245" t="s">
        <v>86</v>
      </c>
      <c r="AV552" s="13" t="s">
        <v>86</v>
      </c>
      <c r="AW552" s="13" t="s">
        <v>32</v>
      </c>
      <c r="AX552" s="13" t="s">
        <v>84</v>
      </c>
      <c r="AY552" s="245" t="s">
        <v>190</v>
      </c>
    </row>
    <row r="553" spans="1:65" s="2" customFormat="1" ht="24.15" customHeight="1">
      <c r="A553" s="39"/>
      <c r="B553" s="40"/>
      <c r="C553" s="220" t="s">
        <v>1173</v>
      </c>
      <c r="D553" s="220" t="s">
        <v>192</v>
      </c>
      <c r="E553" s="221" t="s">
        <v>1174</v>
      </c>
      <c r="F553" s="222" t="s">
        <v>1175</v>
      </c>
      <c r="G553" s="223" t="s">
        <v>333</v>
      </c>
      <c r="H553" s="224">
        <v>5</v>
      </c>
      <c r="I553" s="225"/>
      <c r="J553" s="226">
        <f>ROUND(I553*H553,15)</f>
        <v>0</v>
      </c>
      <c r="K553" s="222" t="s">
        <v>203</v>
      </c>
      <c r="L553" s="45"/>
      <c r="M553" s="227" t="s">
        <v>1</v>
      </c>
      <c r="N553" s="228" t="s">
        <v>42</v>
      </c>
      <c r="O553" s="92"/>
      <c r="P553" s="229">
        <f>O553*H553</f>
        <v>0</v>
      </c>
      <c r="Q553" s="229">
        <v>0.00086</v>
      </c>
      <c r="R553" s="229">
        <f>Q553*H553</f>
        <v>0.0043</v>
      </c>
      <c r="S553" s="229">
        <v>0</v>
      </c>
      <c r="T553" s="230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31" t="s">
        <v>262</v>
      </c>
      <c r="AT553" s="231" t="s">
        <v>192</v>
      </c>
      <c r="AU553" s="231" t="s">
        <v>86</v>
      </c>
      <c r="AY553" s="18" t="s">
        <v>190</v>
      </c>
      <c r="BE553" s="232">
        <f>IF(N553="základní",J553,0)</f>
        <v>0</v>
      </c>
      <c r="BF553" s="232">
        <f>IF(N553="snížená",J553,0)</f>
        <v>0</v>
      </c>
      <c r="BG553" s="232">
        <f>IF(N553="zákl. přenesená",J553,0)</f>
        <v>0</v>
      </c>
      <c r="BH553" s="232">
        <f>IF(N553="sníž. přenesená",J553,0)</f>
        <v>0</v>
      </c>
      <c r="BI553" s="232">
        <f>IF(N553="nulová",J553,0)</f>
        <v>0</v>
      </c>
      <c r="BJ553" s="18" t="s">
        <v>84</v>
      </c>
      <c r="BK553" s="233">
        <f>ROUND(I553*H553,15)</f>
        <v>0</v>
      </c>
      <c r="BL553" s="18" t="s">
        <v>262</v>
      </c>
      <c r="BM553" s="231" t="s">
        <v>1176</v>
      </c>
    </row>
    <row r="554" spans="1:51" s="13" customFormat="1" ht="12">
      <c r="A554" s="13"/>
      <c r="B554" s="234"/>
      <c r="C554" s="235"/>
      <c r="D554" s="236" t="s">
        <v>198</v>
      </c>
      <c r="E554" s="237" t="s">
        <v>1</v>
      </c>
      <c r="F554" s="238" t="s">
        <v>1177</v>
      </c>
      <c r="G554" s="235"/>
      <c r="H554" s="239">
        <v>5</v>
      </c>
      <c r="I554" s="240"/>
      <c r="J554" s="235"/>
      <c r="K554" s="235"/>
      <c r="L554" s="241"/>
      <c r="M554" s="242"/>
      <c r="N554" s="243"/>
      <c r="O554" s="243"/>
      <c r="P554" s="243"/>
      <c r="Q554" s="243"/>
      <c r="R554" s="243"/>
      <c r="S554" s="243"/>
      <c r="T554" s="244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5" t="s">
        <v>198</v>
      </c>
      <c r="AU554" s="245" t="s">
        <v>86</v>
      </c>
      <c r="AV554" s="13" t="s">
        <v>86</v>
      </c>
      <c r="AW554" s="13" t="s">
        <v>32</v>
      </c>
      <c r="AX554" s="13" t="s">
        <v>84</v>
      </c>
      <c r="AY554" s="245" t="s">
        <v>190</v>
      </c>
    </row>
    <row r="555" spans="1:65" s="2" customFormat="1" ht="24.15" customHeight="1">
      <c r="A555" s="39"/>
      <c r="B555" s="40"/>
      <c r="C555" s="220" t="s">
        <v>1178</v>
      </c>
      <c r="D555" s="220" t="s">
        <v>192</v>
      </c>
      <c r="E555" s="221" t="s">
        <v>1179</v>
      </c>
      <c r="F555" s="222" t="s">
        <v>1180</v>
      </c>
      <c r="G555" s="223" t="s">
        <v>333</v>
      </c>
      <c r="H555" s="224">
        <v>21.8</v>
      </c>
      <c r="I555" s="225"/>
      <c r="J555" s="226">
        <f>ROUND(I555*H555,15)</f>
        <v>0</v>
      </c>
      <c r="K555" s="222" t="s">
        <v>1</v>
      </c>
      <c r="L555" s="45"/>
      <c r="M555" s="227" t="s">
        <v>1</v>
      </c>
      <c r="N555" s="228" t="s">
        <v>42</v>
      </c>
      <c r="O555" s="92"/>
      <c r="P555" s="229">
        <f>O555*H555</f>
        <v>0</v>
      </c>
      <c r="Q555" s="229">
        <v>0.00086</v>
      </c>
      <c r="R555" s="229">
        <f>Q555*H555</f>
        <v>0.018748</v>
      </c>
      <c r="S555" s="229">
        <v>0</v>
      </c>
      <c r="T555" s="230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1" t="s">
        <v>262</v>
      </c>
      <c r="AT555" s="231" t="s">
        <v>192</v>
      </c>
      <c r="AU555" s="231" t="s">
        <v>86</v>
      </c>
      <c r="AY555" s="18" t="s">
        <v>190</v>
      </c>
      <c r="BE555" s="232">
        <f>IF(N555="základní",J555,0)</f>
        <v>0</v>
      </c>
      <c r="BF555" s="232">
        <f>IF(N555="snížená",J555,0)</f>
        <v>0</v>
      </c>
      <c r="BG555" s="232">
        <f>IF(N555="zákl. přenesená",J555,0)</f>
        <v>0</v>
      </c>
      <c r="BH555" s="232">
        <f>IF(N555="sníž. přenesená",J555,0)</f>
        <v>0</v>
      </c>
      <c r="BI555" s="232">
        <f>IF(N555="nulová",J555,0)</f>
        <v>0</v>
      </c>
      <c r="BJ555" s="18" t="s">
        <v>84</v>
      </c>
      <c r="BK555" s="233">
        <f>ROUND(I555*H555,15)</f>
        <v>0</v>
      </c>
      <c r="BL555" s="18" t="s">
        <v>262</v>
      </c>
      <c r="BM555" s="231" t="s">
        <v>1181</v>
      </c>
    </row>
    <row r="556" spans="1:51" s="13" customFormat="1" ht="12">
      <c r="A556" s="13"/>
      <c r="B556" s="234"/>
      <c r="C556" s="235"/>
      <c r="D556" s="236" t="s">
        <v>198</v>
      </c>
      <c r="E556" s="237" t="s">
        <v>1</v>
      </c>
      <c r="F556" s="238" t="s">
        <v>1182</v>
      </c>
      <c r="G556" s="235"/>
      <c r="H556" s="239">
        <v>21.8</v>
      </c>
      <c r="I556" s="240"/>
      <c r="J556" s="235"/>
      <c r="K556" s="235"/>
      <c r="L556" s="241"/>
      <c r="M556" s="242"/>
      <c r="N556" s="243"/>
      <c r="O556" s="243"/>
      <c r="P556" s="243"/>
      <c r="Q556" s="243"/>
      <c r="R556" s="243"/>
      <c r="S556" s="243"/>
      <c r="T556" s="244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5" t="s">
        <v>198</v>
      </c>
      <c r="AU556" s="245" t="s">
        <v>86</v>
      </c>
      <c r="AV556" s="13" t="s">
        <v>86</v>
      </c>
      <c r="AW556" s="13" t="s">
        <v>32</v>
      </c>
      <c r="AX556" s="13" t="s">
        <v>84</v>
      </c>
      <c r="AY556" s="245" t="s">
        <v>190</v>
      </c>
    </row>
    <row r="557" spans="1:65" s="2" customFormat="1" ht="14.4" customHeight="1">
      <c r="A557" s="39"/>
      <c r="B557" s="40"/>
      <c r="C557" s="220" t="s">
        <v>1183</v>
      </c>
      <c r="D557" s="220" t="s">
        <v>192</v>
      </c>
      <c r="E557" s="221" t="s">
        <v>1184</v>
      </c>
      <c r="F557" s="222" t="s">
        <v>1185</v>
      </c>
      <c r="G557" s="223" t="s">
        <v>333</v>
      </c>
      <c r="H557" s="224">
        <v>21.8</v>
      </c>
      <c r="I557" s="225"/>
      <c r="J557" s="226">
        <f>ROUND(I557*H557,15)</f>
        <v>0</v>
      </c>
      <c r="K557" s="222" t="s">
        <v>1</v>
      </c>
      <c r="L557" s="45"/>
      <c r="M557" s="227" t="s">
        <v>1</v>
      </c>
      <c r="N557" s="228" t="s">
        <v>42</v>
      </c>
      <c r="O557" s="92"/>
      <c r="P557" s="229">
        <f>O557*H557</f>
        <v>0</v>
      </c>
      <c r="Q557" s="229">
        <v>0.00086</v>
      </c>
      <c r="R557" s="229">
        <f>Q557*H557</f>
        <v>0.018748</v>
      </c>
      <c r="S557" s="229">
        <v>0</v>
      </c>
      <c r="T557" s="230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1" t="s">
        <v>262</v>
      </c>
      <c r="AT557" s="231" t="s">
        <v>192</v>
      </c>
      <c r="AU557" s="231" t="s">
        <v>86</v>
      </c>
      <c r="AY557" s="18" t="s">
        <v>190</v>
      </c>
      <c r="BE557" s="232">
        <f>IF(N557="základní",J557,0)</f>
        <v>0</v>
      </c>
      <c r="BF557" s="232">
        <f>IF(N557="snížená",J557,0)</f>
        <v>0</v>
      </c>
      <c r="BG557" s="232">
        <f>IF(N557="zákl. přenesená",J557,0)</f>
        <v>0</v>
      </c>
      <c r="BH557" s="232">
        <f>IF(N557="sníž. přenesená",J557,0)</f>
        <v>0</v>
      </c>
      <c r="BI557" s="232">
        <f>IF(N557="nulová",J557,0)</f>
        <v>0</v>
      </c>
      <c r="BJ557" s="18" t="s">
        <v>84</v>
      </c>
      <c r="BK557" s="233">
        <f>ROUND(I557*H557,15)</f>
        <v>0</v>
      </c>
      <c r="BL557" s="18" t="s">
        <v>262</v>
      </c>
      <c r="BM557" s="231" t="s">
        <v>1186</v>
      </c>
    </row>
    <row r="558" spans="1:51" s="13" customFormat="1" ht="12">
      <c r="A558" s="13"/>
      <c r="B558" s="234"/>
      <c r="C558" s="235"/>
      <c r="D558" s="236" t="s">
        <v>198</v>
      </c>
      <c r="E558" s="237" t="s">
        <v>1</v>
      </c>
      <c r="F558" s="238" t="s">
        <v>1187</v>
      </c>
      <c r="G558" s="235"/>
      <c r="H558" s="239">
        <v>21.8</v>
      </c>
      <c r="I558" s="240"/>
      <c r="J558" s="235"/>
      <c r="K558" s="235"/>
      <c r="L558" s="241"/>
      <c r="M558" s="242"/>
      <c r="N558" s="243"/>
      <c r="O558" s="243"/>
      <c r="P558" s="243"/>
      <c r="Q558" s="243"/>
      <c r="R558" s="243"/>
      <c r="S558" s="243"/>
      <c r="T558" s="244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5" t="s">
        <v>198</v>
      </c>
      <c r="AU558" s="245" t="s">
        <v>86</v>
      </c>
      <c r="AV558" s="13" t="s">
        <v>86</v>
      </c>
      <c r="AW558" s="13" t="s">
        <v>32</v>
      </c>
      <c r="AX558" s="13" t="s">
        <v>84</v>
      </c>
      <c r="AY558" s="245" t="s">
        <v>190</v>
      </c>
    </row>
    <row r="559" spans="1:65" s="2" customFormat="1" ht="24.15" customHeight="1">
      <c r="A559" s="39"/>
      <c r="B559" s="40"/>
      <c r="C559" s="220" t="s">
        <v>1188</v>
      </c>
      <c r="D559" s="220" t="s">
        <v>192</v>
      </c>
      <c r="E559" s="221" t="s">
        <v>1189</v>
      </c>
      <c r="F559" s="222" t="s">
        <v>1190</v>
      </c>
      <c r="G559" s="223" t="s">
        <v>247</v>
      </c>
      <c r="H559" s="224">
        <v>0.649</v>
      </c>
      <c r="I559" s="225"/>
      <c r="J559" s="226">
        <f>ROUND(I559*H559,15)</f>
        <v>0</v>
      </c>
      <c r="K559" s="222" t="s">
        <v>203</v>
      </c>
      <c r="L559" s="45"/>
      <c r="M559" s="227" t="s">
        <v>1</v>
      </c>
      <c r="N559" s="228" t="s">
        <v>42</v>
      </c>
      <c r="O559" s="92"/>
      <c r="P559" s="229">
        <f>O559*H559</f>
        <v>0</v>
      </c>
      <c r="Q559" s="229">
        <v>0</v>
      </c>
      <c r="R559" s="229">
        <f>Q559*H559</f>
        <v>0</v>
      </c>
      <c r="S559" s="229">
        <v>0</v>
      </c>
      <c r="T559" s="230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31" t="s">
        <v>262</v>
      </c>
      <c r="AT559" s="231" t="s">
        <v>192</v>
      </c>
      <c r="AU559" s="231" t="s">
        <v>86</v>
      </c>
      <c r="AY559" s="18" t="s">
        <v>190</v>
      </c>
      <c r="BE559" s="232">
        <f>IF(N559="základní",J559,0)</f>
        <v>0</v>
      </c>
      <c r="BF559" s="232">
        <f>IF(N559="snížená",J559,0)</f>
        <v>0</v>
      </c>
      <c r="BG559" s="232">
        <f>IF(N559="zákl. přenesená",J559,0)</f>
        <v>0</v>
      </c>
      <c r="BH559" s="232">
        <f>IF(N559="sníž. přenesená",J559,0)</f>
        <v>0</v>
      </c>
      <c r="BI559" s="232">
        <f>IF(N559="nulová",J559,0)</f>
        <v>0</v>
      </c>
      <c r="BJ559" s="18" t="s">
        <v>84</v>
      </c>
      <c r="BK559" s="233">
        <f>ROUND(I559*H559,15)</f>
        <v>0</v>
      </c>
      <c r="BL559" s="18" t="s">
        <v>262</v>
      </c>
      <c r="BM559" s="231" t="s">
        <v>1191</v>
      </c>
    </row>
    <row r="560" spans="1:63" s="12" customFormat="1" ht="22.8" customHeight="1">
      <c r="A560" s="12"/>
      <c r="B560" s="204"/>
      <c r="C560" s="205"/>
      <c r="D560" s="206" t="s">
        <v>76</v>
      </c>
      <c r="E560" s="218" t="s">
        <v>1192</v>
      </c>
      <c r="F560" s="218" t="s">
        <v>1193</v>
      </c>
      <c r="G560" s="205"/>
      <c r="H560" s="205"/>
      <c r="I560" s="208"/>
      <c r="J560" s="219">
        <f>BK560</f>
        <v>0</v>
      </c>
      <c r="K560" s="205"/>
      <c r="L560" s="210"/>
      <c r="M560" s="211"/>
      <c r="N560" s="212"/>
      <c r="O560" s="212"/>
      <c r="P560" s="213">
        <f>SUM(P561:P623)</f>
        <v>0</v>
      </c>
      <c r="Q560" s="212"/>
      <c r="R560" s="213">
        <f>SUM(R561:R623)</f>
        <v>1.4729438</v>
      </c>
      <c r="S560" s="212"/>
      <c r="T560" s="214">
        <f>SUM(T561:T623)</f>
        <v>3.072795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15" t="s">
        <v>86</v>
      </c>
      <c r="AT560" s="216" t="s">
        <v>76</v>
      </c>
      <c r="AU560" s="216" t="s">
        <v>84</v>
      </c>
      <c r="AY560" s="215" t="s">
        <v>190</v>
      </c>
      <c r="BK560" s="217">
        <f>SUM(BK561:BK623)</f>
        <v>0</v>
      </c>
    </row>
    <row r="561" spans="1:65" s="2" customFormat="1" ht="24.15" customHeight="1">
      <c r="A561" s="39"/>
      <c r="B561" s="40"/>
      <c r="C561" s="220" t="s">
        <v>1194</v>
      </c>
      <c r="D561" s="220" t="s">
        <v>192</v>
      </c>
      <c r="E561" s="221" t="s">
        <v>1195</v>
      </c>
      <c r="F561" s="222" t="s">
        <v>1196</v>
      </c>
      <c r="G561" s="223" t="s">
        <v>333</v>
      </c>
      <c r="H561" s="224">
        <v>61.265</v>
      </c>
      <c r="I561" s="225"/>
      <c r="J561" s="226">
        <f>ROUND(I561*H561,15)</f>
        <v>0</v>
      </c>
      <c r="K561" s="222" t="s">
        <v>1</v>
      </c>
      <c r="L561" s="45"/>
      <c r="M561" s="227" t="s">
        <v>1</v>
      </c>
      <c r="N561" s="228" t="s">
        <v>42</v>
      </c>
      <c r="O561" s="92"/>
      <c r="P561" s="229">
        <f>O561*H561</f>
        <v>0</v>
      </c>
      <c r="Q561" s="229">
        <v>0</v>
      </c>
      <c r="R561" s="229">
        <f>Q561*H561</f>
        <v>0</v>
      </c>
      <c r="S561" s="229">
        <v>0.003</v>
      </c>
      <c r="T561" s="230">
        <f>S561*H561</f>
        <v>0.18379500000000001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1" t="s">
        <v>262</v>
      </c>
      <c r="AT561" s="231" t="s">
        <v>192</v>
      </c>
      <c r="AU561" s="231" t="s">
        <v>86</v>
      </c>
      <c r="AY561" s="18" t="s">
        <v>190</v>
      </c>
      <c r="BE561" s="232">
        <f>IF(N561="základní",J561,0)</f>
        <v>0</v>
      </c>
      <c r="BF561" s="232">
        <f>IF(N561="snížená",J561,0)</f>
        <v>0</v>
      </c>
      <c r="BG561" s="232">
        <f>IF(N561="zákl. přenesená",J561,0)</f>
        <v>0</v>
      </c>
      <c r="BH561" s="232">
        <f>IF(N561="sníž. přenesená",J561,0)</f>
        <v>0</v>
      </c>
      <c r="BI561" s="232">
        <f>IF(N561="nulová",J561,0)</f>
        <v>0</v>
      </c>
      <c r="BJ561" s="18" t="s">
        <v>84</v>
      </c>
      <c r="BK561" s="233">
        <f>ROUND(I561*H561,15)</f>
        <v>0</v>
      </c>
      <c r="BL561" s="18" t="s">
        <v>262</v>
      </c>
      <c r="BM561" s="231" t="s">
        <v>1197</v>
      </c>
    </row>
    <row r="562" spans="1:51" s="13" customFormat="1" ht="12">
      <c r="A562" s="13"/>
      <c r="B562" s="234"/>
      <c r="C562" s="235"/>
      <c r="D562" s="236" t="s">
        <v>198</v>
      </c>
      <c r="E562" s="237" t="s">
        <v>1</v>
      </c>
      <c r="F562" s="238" t="s">
        <v>1108</v>
      </c>
      <c r="G562" s="235"/>
      <c r="H562" s="239">
        <v>61.265</v>
      </c>
      <c r="I562" s="240"/>
      <c r="J562" s="235"/>
      <c r="K562" s="235"/>
      <c r="L562" s="241"/>
      <c r="M562" s="242"/>
      <c r="N562" s="243"/>
      <c r="O562" s="243"/>
      <c r="P562" s="243"/>
      <c r="Q562" s="243"/>
      <c r="R562" s="243"/>
      <c r="S562" s="243"/>
      <c r="T562" s="244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5" t="s">
        <v>198</v>
      </c>
      <c r="AU562" s="245" t="s">
        <v>86</v>
      </c>
      <c r="AV562" s="13" t="s">
        <v>86</v>
      </c>
      <c r="AW562" s="13" t="s">
        <v>32</v>
      </c>
      <c r="AX562" s="13" t="s">
        <v>84</v>
      </c>
      <c r="AY562" s="245" t="s">
        <v>190</v>
      </c>
    </row>
    <row r="563" spans="1:65" s="2" customFormat="1" ht="14.4" customHeight="1">
      <c r="A563" s="39"/>
      <c r="B563" s="40"/>
      <c r="C563" s="220" t="s">
        <v>1198</v>
      </c>
      <c r="D563" s="220" t="s">
        <v>192</v>
      </c>
      <c r="E563" s="221" t="s">
        <v>1199</v>
      </c>
      <c r="F563" s="222" t="s">
        <v>1200</v>
      </c>
      <c r="G563" s="223" t="s">
        <v>195</v>
      </c>
      <c r="H563" s="224">
        <v>71.64</v>
      </c>
      <c r="I563" s="225"/>
      <c r="J563" s="226">
        <f>ROUND(I563*H563,15)</f>
        <v>0</v>
      </c>
      <c r="K563" s="222" t="s">
        <v>1</v>
      </c>
      <c r="L563" s="45"/>
      <c r="M563" s="227" t="s">
        <v>1</v>
      </c>
      <c r="N563" s="228" t="s">
        <v>42</v>
      </c>
      <c r="O563" s="92"/>
      <c r="P563" s="229">
        <f>O563*H563</f>
        <v>0</v>
      </c>
      <c r="Q563" s="229">
        <v>0.00027</v>
      </c>
      <c r="R563" s="229">
        <f>Q563*H563</f>
        <v>0.0193428</v>
      </c>
      <c r="S563" s="229">
        <v>0</v>
      </c>
      <c r="T563" s="230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1" t="s">
        <v>262</v>
      </c>
      <c r="AT563" s="231" t="s">
        <v>192</v>
      </c>
      <c r="AU563" s="231" t="s">
        <v>86</v>
      </c>
      <c r="AY563" s="18" t="s">
        <v>190</v>
      </c>
      <c r="BE563" s="232">
        <f>IF(N563="základní",J563,0)</f>
        <v>0</v>
      </c>
      <c r="BF563" s="232">
        <f>IF(N563="snížená",J563,0)</f>
        <v>0</v>
      </c>
      <c r="BG563" s="232">
        <f>IF(N563="zákl. přenesená",J563,0)</f>
        <v>0</v>
      </c>
      <c r="BH563" s="232">
        <f>IF(N563="sníž. přenesená",J563,0)</f>
        <v>0</v>
      </c>
      <c r="BI563" s="232">
        <f>IF(N563="nulová",J563,0)</f>
        <v>0</v>
      </c>
      <c r="BJ563" s="18" t="s">
        <v>84</v>
      </c>
      <c r="BK563" s="233">
        <f>ROUND(I563*H563,15)</f>
        <v>0</v>
      </c>
      <c r="BL563" s="18" t="s">
        <v>262</v>
      </c>
      <c r="BM563" s="231" t="s">
        <v>1201</v>
      </c>
    </row>
    <row r="564" spans="1:51" s="13" customFormat="1" ht="12">
      <c r="A564" s="13"/>
      <c r="B564" s="234"/>
      <c r="C564" s="235"/>
      <c r="D564" s="236" t="s">
        <v>198</v>
      </c>
      <c r="E564" s="237" t="s">
        <v>1</v>
      </c>
      <c r="F564" s="238" t="s">
        <v>1202</v>
      </c>
      <c r="G564" s="235"/>
      <c r="H564" s="239">
        <v>14.973</v>
      </c>
      <c r="I564" s="240"/>
      <c r="J564" s="235"/>
      <c r="K564" s="235"/>
      <c r="L564" s="241"/>
      <c r="M564" s="242"/>
      <c r="N564" s="243"/>
      <c r="O564" s="243"/>
      <c r="P564" s="243"/>
      <c r="Q564" s="243"/>
      <c r="R564" s="243"/>
      <c r="S564" s="243"/>
      <c r="T564" s="24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5" t="s">
        <v>198</v>
      </c>
      <c r="AU564" s="245" t="s">
        <v>86</v>
      </c>
      <c r="AV564" s="13" t="s">
        <v>86</v>
      </c>
      <c r="AW564" s="13" t="s">
        <v>32</v>
      </c>
      <c r="AX564" s="13" t="s">
        <v>6</v>
      </c>
      <c r="AY564" s="245" t="s">
        <v>190</v>
      </c>
    </row>
    <row r="565" spans="1:51" s="13" customFormat="1" ht="12">
      <c r="A565" s="13"/>
      <c r="B565" s="234"/>
      <c r="C565" s="235"/>
      <c r="D565" s="236" t="s">
        <v>198</v>
      </c>
      <c r="E565" s="237" t="s">
        <v>1</v>
      </c>
      <c r="F565" s="238" t="s">
        <v>1203</v>
      </c>
      <c r="G565" s="235"/>
      <c r="H565" s="239">
        <v>13.468</v>
      </c>
      <c r="I565" s="240"/>
      <c r="J565" s="235"/>
      <c r="K565" s="235"/>
      <c r="L565" s="241"/>
      <c r="M565" s="242"/>
      <c r="N565" s="243"/>
      <c r="O565" s="243"/>
      <c r="P565" s="243"/>
      <c r="Q565" s="243"/>
      <c r="R565" s="243"/>
      <c r="S565" s="243"/>
      <c r="T565" s="24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5" t="s">
        <v>198</v>
      </c>
      <c r="AU565" s="245" t="s">
        <v>86</v>
      </c>
      <c r="AV565" s="13" t="s">
        <v>86</v>
      </c>
      <c r="AW565" s="13" t="s">
        <v>32</v>
      </c>
      <c r="AX565" s="13" t="s">
        <v>6</v>
      </c>
      <c r="AY565" s="245" t="s">
        <v>190</v>
      </c>
    </row>
    <row r="566" spans="1:51" s="13" customFormat="1" ht="12">
      <c r="A566" s="13"/>
      <c r="B566" s="234"/>
      <c r="C566" s="235"/>
      <c r="D566" s="236" t="s">
        <v>198</v>
      </c>
      <c r="E566" s="237" t="s">
        <v>1</v>
      </c>
      <c r="F566" s="238" t="s">
        <v>1204</v>
      </c>
      <c r="G566" s="235"/>
      <c r="H566" s="239">
        <v>3.564</v>
      </c>
      <c r="I566" s="240"/>
      <c r="J566" s="235"/>
      <c r="K566" s="235"/>
      <c r="L566" s="241"/>
      <c r="M566" s="242"/>
      <c r="N566" s="243"/>
      <c r="O566" s="243"/>
      <c r="P566" s="243"/>
      <c r="Q566" s="243"/>
      <c r="R566" s="243"/>
      <c r="S566" s="243"/>
      <c r="T566" s="24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5" t="s">
        <v>198</v>
      </c>
      <c r="AU566" s="245" t="s">
        <v>86</v>
      </c>
      <c r="AV566" s="13" t="s">
        <v>86</v>
      </c>
      <c r="AW566" s="13" t="s">
        <v>32</v>
      </c>
      <c r="AX566" s="13" t="s">
        <v>6</v>
      </c>
      <c r="AY566" s="245" t="s">
        <v>190</v>
      </c>
    </row>
    <row r="567" spans="1:51" s="13" customFormat="1" ht="12">
      <c r="A567" s="13"/>
      <c r="B567" s="234"/>
      <c r="C567" s="235"/>
      <c r="D567" s="236" t="s">
        <v>198</v>
      </c>
      <c r="E567" s="237" t="s">
        <v>1</v>
      </c>
      <c r="F567" s="238" t="s">
        <v>1205</v>
      </c>
      <c r="G567" s="235"/>
      <c r="H567" s="239">
        <v>2.102</v>
      </c>
      <c r="I567" s="240"/>
      <c r="J567" s="235"/>
      <c r="K567" s="235"/>
      <c r="L567" s="241"/>
      <c r="M567" s="242"/>
      <c r="N567" s="243"/>
      <c r="O567" s="243"/>
      <c r="P567" s="243"/>
      <c r="Q567" s="243"/>
      <c r="R567" s="243"/>
      <c r="S567" s="243"/>
      <c r="T567" s="24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5" t="s">
        <v>198</v>
      </c>
      <c r="AU567" s="245" t="s">
        <v>86</v>
      </c>
      <c r="AV567" s="13" t="s">
        <v>86</v>
      </c>
      <c r="AW567" s="13" t="s">
        <v>32</v>
      </c>
      <c r="AX567" s="13" t="s">
        <v>6</v>
      </c>
      <c r="AY567" s="245" t="s">
        <v>190</v>
      </c>
    </row>
    <row r="568" spans="1:51" s="13" customFormat="1" ht="12">
      <c r="A568" s="13"/>
      <c r="B568" s="234"/>
      <c r="C568" s="235"/>
      <c r="D568" s="236" t="s">
        <v>198</v>
      </c>
      <c r="E568" s="237" t="s">
        <v>1</v>
      </c>
      <c r="F568" s="238" t="s">
        <v>1206</v>
      </c>
      <c r="G568" s="235"/>
      <c r="H568" s="239">
        <v>2.288</v>
      </c>
      <c r="I568" s="240"/>
      <c r="J568" s="235"/>
      <c r="K568" s="235"/>
      <c r="L568" s="241"/>
      <c r="M568" s="242"/>
      <c r="N568" s="243"/>
      <c r="O568" s="243"/>
      <c r="P568" s="243"/>
      <c r="Q568" s="243"/>
      <c r="R568" s="243"/>
      <c r="S568" s="243"/>
      <c r="T568" s="244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5" t="s">
        <v>198</v>
      </c>
      <c r="AU568" s="245" t="s">
        <v>86</v>
      </c>
      <c r="AV568" s="13" t="s">
        <v>86</v>
      </c>
      <c r="AW568" s="13" t="s">
        <v>32</v>
      </c>
      <c r="AX568" s="13" t="s">
        <v>6</v>
      </c>
      <c r="AY568" s="245" t="s">
        <v>190</v>
      </c>
    </row>
    <row r="569" spans="1:51" s="13" customFormat="1" ht="12">
      <c r="A569" s="13"/>
      <c r="B569" s="234"/>
      <c r="C569" s="235"/>
      <c r="D569" s="236" t="s">
        <v>198</v>
      </c>
      <c r="E569" s="237" t="s">
        <v>1</v>
      </c>
      <c r="F569" s="238" t="s">
        <v>1207</v>
      </c>
      <c r="G569" s="235"/>
      <c r="H569" s="239">
        <v>14.105</v>
      </c>
      <c r="I569" s="240"/>
      <c r="J569" s="235"/>
      <c r="K569" s="235"/>
      <c r="L569" s="241"/>
      <c r="M569" s="242"/>
      <c r="N569" s="243"/>
      <c r="O569" s="243"/>
      <c r="P569" s="243"/>
      <c r="Q569" s="243"/>
      <c r="R569" s="243"/>
      <c r="S569" s="243"/>
      <c r="T569" s="24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5" t="s">
        <v>198</v>
      </c>
      <c r="AU569" s="245" t="s">
        <v>86</v>
      </c>
      <c r="AV569" s="13" t="s">
        <v>86</v>
      </c>
      <c r="AW569" s="13" t="s">
        <v>32</v>
      </c>
      <c r="AX569" s="13" t="s">
        <v>6</v>
      </c>
      <c r="AY569" s="245" t="s">
        <v>190</v>
      </c>
    </row>
    <row r="570" spans="1:51" s="13" customFormat="1" ht="12">
      <c r="A570" s="13"/>
      <c r="B570" s="234"/>
      <c r="C570" s="235"/>
      <c r="D570" s="236" t="s">
        <v>198</v>
      </c>
      <c r="E570" s="237" t="s">
        <v>1</v>
      </c>
      <c r="F570" s="238" t="s">
        <v>1208</v>
      </c>
      <c r="G570" s="235"/>
      <c r="H570" s="239">
        <v>8.008</v>
      </c>
      <c r="I570" s="240"/>
      <c r="J570" s="235"/>
      <c r="K570" s="235"/>
      <c r="L570" s="241"/>
      <c r="M570" s="242"/>
      <c r="N570" s="243"/>
      <c r="O570" s="243"/>
      <c r="P570" s="243"/>
      <c r="Q570" s="243"/>
      <c r="R570" s="243"/>
      <c r="S570" s="243"/>
      <c r="T570" s="24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5" t="s">
        <v>198</v>
      </c>
      <c r="AU570" s="245" t="s">
        <v>86</v>
      </c>
      <c r="AV570" s="13" t="s">
        <v>86</v>
      </c>
      <c r="AW570" s="13" t="s">
        <v>32</v>
      </c>
      <c r="AX570" s="13" t="s">
        <v>6</v>
      </c>
      <c r="AY570" s="245" t="s">
        <v>190</v>
      </c>
    </row>
    <row r="571" spans="1:51" s="13" customFormat="1" ht="12">
      <c r="A571" s="13"/>
      <c r="B571" s="234"/>
      <c r="C571" s="235"/>
      <c r="D571" s="236" t="s">
        <v>198</v>
      </c>
      <c r="E571" s="237" t="s">
        <v>1</v>
      </c>
      <c r="F571" s="238" t="s">
        <v>1209</v>
      </c>
      <c r="G571" s="235"/>
      <c r="H571" s="239">
        <v>1.8</v>
      </c>
      <c r="I571" s="240"/>
      <c r="J571" s="235"/>
      <c r="K571" s="235"/>
      <c r="L571" s="241"/>
      <c r="M571" s="242"/>
      <c r="N571" s="243"/>
      <c r="O571" s="243"/>
      <c r="P571" s="243"/>
      <c r="Q571" s="243"/>
      <c r="R571" s="243"/>
      <c r="S571" s="243"/>
      <c r="T571" s="24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5" t="s">
        <v>198</v>
      </c>
      <c r="AU571" s="245" t="s">
        <v>86</v>
      </c>
      <c r="AV571" s="13" t="s">
        <v>86</v>
      </c>
      <c r="AW571" s="13" t="s">
        <v>32</v>
      </c>
      <c r="AX571" s="13" t="s">
        <v>6</v>
      </c>
      <c r="AY571" s="245" t="s">
        <v>190</v>
      </c>
    </row>
    <row r="572" spans="1:51" s="13" customFormat="1" ht="12">
      <c r="A572" s="13"/>
      <c r="B572" s="234"/>
      <c r="C572" s="235"/>
      <c r="D572" s="236" t="s">
        <v>198</v>
      </c>
      <c r="E572" s="237" t="s">
        <v>1</v>
      </c>
      <c r="F572" s="238" t="s">
        <v>1210</v>
      </c>
      <c r="G572" s="235"/>
      <c r="H572" s="239">
        <v>6.696</v>
      </c>
      <c r="I572" s="240"/>
      <c r="J572" s="235"/>
      <c r="K572" s="235"/>
      <c r="L572" s="241"/>
      <c r="M572" s="242"/>
      <c r="N572" s="243"/>
      <c r="O572" s="243"/>
      <c r="P572" s="243"/>
      <c r="Q572" s="243"/>
      <c r="R572" s="243"/>
      <c r="S572" s="243"/>
      <c r="T572" s="24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5" t="s">
        <v>198</v>
      </c>
      <c r="AU572" s="245" t="s">
        <v>86</v>
      </c>
      <c r="AV572" s="13" t="s">
        <v>86</v>
      </c>
      <c r="AW572" s="13" t="s">
        <v>32</v>
      </c>
      <c r="AX572" s="13" t="s">
        <v>6</v>
      </c>
      <c r="AY572" s="245" t="s">
        <v>190</v>
      </c>
    </row>
    <row r="573" spans="1:51" s="13" customFormat="1" ht="12">
      <c r="A573" s="13"/>
      <c r="B573" s="234"/>
      <c r="C573" s="235"/>
      <c r="D573" s="236" t="s">
        <v>198</v>
      </c>
      <c r="E573" s="237" t="s">
        <v>1</v>
      </c>
      <c r="F573" s="238" t="s">
        <v>1211</v>
      </c>
      <c r="G573" s="235"/>
      <c r="H573" s="239">
        <v>2.542</v>
      </c>
      <c r="I573" s="240"/>
      <c r="J573" s="235"/>
      <c r="K573" s="235"/>
      <c r="L573" s="241"/>
      <c r="M573" s="242"/>
      <c r="N573" s="243"/>
      <c r="O573" s="243"/>
      <c r="P573" s="243"/>
      <c r="Q573" s="243"/>
      <c r="R573" s="243"/>
      <c r="S573" s="243"/>
      <c r="T573" s="24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5" t="s">
        <v>198</v>
      </c>
      <c r="AU573" s="245" t="s">
        <v>86</v>
      </c>
      <c r="AV573" s="13" t="s">
        <v>86</v>
      </c>
      <c r="AW573" s="13" t="s">
        <v>32</v>
      </c>
      <c r="AX573" s="13" t="s">
        <v>6</v>
      </c>
      <c r="AY573" s="245" t="s">
        <v>190</v>
      </c>
    </row>
    <row r="574" spans="1:51" s="13" customFormat="1" ht="12">
      <c r="A574" s="13"/>
      <c r="B574" s="234"/>
      <c r="C574" s="235"/>
      <c r="D574" s="236" t="s">
        <v>198</v>
      </c>
      <c r="E574" s="237" t="s">
        <v>1</v>
      </c>
      <c r="F574" s="238" t="s">
        <v>1212</v>
      </c>
      <c r="G574" s="235"/>
      <c r="H574" s="239">
        <v>2.094</v>
      </c>
      <c r="I574" s="240"/>
      <c r="J574" s="235"/>
      <c r="K574" s="235"/>
      <c r="L574" s="241"/>
      <c r="M574" s="242"/>
      <c r="N574" s="243"/>
      <c r="O574" s="243"/>
      <c r="P574" s="243"/>
      <c r="Q574" s="243"/>
      <c r="R574" s="243"/>
      <c r="S574" s="243"/>
      <c r="T574" s="24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5" t="s">
        <v>198</v>
      </c>
      <c r="AU574" s="245" t="s">
        <v>86</v>
      </c>
      <c r="AV574" s="13" t="s">
        <v>86</v>
      </c>
      <c r="AW574" s="13" t="s">
        <v>32</v>
      </c>
      <c r="AX574" s="13" t="s">
        <v>6</v>
      </c>
      <c r="AY574" s="245" t="s">
        <v>190</v>
      </c>
    </row>
    <row r="575" spans="1:51" s="14" customFormat="1" ht="12">
      <c r="A575" s="14"/>
      <c r="B575" s="256"/>
      <c r="C575" s="257"/>
      <c r="D575" s="236" t="s">
        <v>198</v>
      </c>
      <c r="E575" s="258" t="s">
        <v>1</v>
      </c>
      <c r="F575" s="259" t="s">
        <v>293</v>
      </c>
      <c r="G575" s="257"/>
      <c r="H575" s="260">
        <v>71.64</v>
      </c>
      <c r="I575" s="261"/>
      <c r="J575" s="257"/>
      <c r="K575" s="257"/>
      <c r="L575" s="262"/>
      <c r="M575" s="263"/>
      <c r="N575" s="264"/>
      <c r="O575" s="264"/>
      <c r="P575" s="264"/>
      <c r="Q575" s="264"/>
      <c r="R575" s="264"/>
      <c r="S575" s="264"/>
      <c r="T575" s="265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6" t="s">
        <v>198</v>
      </c>
      <c r="AU575" s="266" t="s">
        <v>86</v>
      </c>
      <c r="AV575" s="14" t="s">
        <v>196</v>
      </c>
      <c r="AW575" s="14" t="s">
        <v>32</v>
      </c>
      <c r="AX575" s="14" t="s">
        <v>84</v>
      </c>
      <c r="AY575" s="266" t="s">
        <v>190</v>
      </c>
    </row>
    <row r="576" spans="1:65" s="2" customFormat="1" ht="24.15" customHeight="1">
      <c r="A576" s="39"/>
      <c r="B576" s="40"/>
      <c r="C576" s="246" t="s">
        <v>1213</v>
      </c>
      <c r="D576" s="246" t="s">
        <v>263</v>
      </c>
      <c r="E576" s="247" t="s">
        <v>1214</v>
      </c>
      <c r="F576" s="248" t="s">
        <v>1215</v>
      </c>
      <c r="G576" s="249" t="s">
        <v>555</v>
      </c>
      <c r="H576" s="250">
        <v>7</v>
      </c>
      <c r="I576" s="251"/>
      <c r="J576" s="252">
        <f>ROUND(I576*H576,15)</f>
        <v>0</v>
      </c>
      <c r="K576" s="248" t="s">
        <v>1</v>
      </c>
      <c r="L576" s="253"/>
      <c r="M576" s="254" t="s">
        <v>1</v>
      </c>
      <c r="N576" s="255" t="s">
        <v>42</v>
      </c>
      <c r="O576" s="92"/>
      <c r="P576" s="229">
        <f>O576*H576</f>
        <v>0</v>
      </c>
      <c r="Q576" s="229">
        <v>0.03681</v>
      </c>
      <c r="R576" s="229">
        <f>Q576*H576</f>
        <v>0.25767</v>
      </c>
      <c r="S576" s="229">
        <v>0</v>
      </c>
      <c r="T576" s="230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31" t="s">
        <v>352</v>
      </c>
      <c r="AT576" s="231" t="s">
        <v>263</v>
      </c>
      <c r="AU576" s="231" t="s">
        <v>86</v>
      </c>
      <c r="AY576" s="18" t="s">
        <v>190</v>
      </c>
      <c r="BE576" s="232">
        <f>IF(N576="základní",J576,0)</f>
        <v>0</v>
      </c>
      <c r="BF576" s="232">
        <f>IF(N576="snížená",J576,0)</f>
        <v>0</v>
      </c>
      <c r="BG576" s="232">
        <f>IF(N576="zákl. přenesená",J576,0)</f>
        <v>0</v>
      </c>
      <c r="BH576" s="232">
        <f>IF(N576="sníž. přenesená",J576,0)</f>
        <v>0</v>
      </c>
      <c r="BI576" s="232">
        <f>IF(N576="nulová",J576,0)</f>
        <v>0</v>
      </c>
      <c r="BJ576" s="18" t="s">
        <v>84</v>
      </c>
      <c r="BK576" s="233">
        <f>ROUND(I576*H576,15)</f>
        <v>0</v>
      </c>
      <c r="BL576" s="18" t="s">
        <v>262</v>
      </c>
      <c r="BM576" s="231" t="s">
        <v>1216</v>
      </c>
    </row>
    <row r="577" spans="1:65" s="2" customFormat="1" ht="24.15" customHeight="1">
      <c r="A577" s="39"/>
      <c r="B577" s="40"/>
      <c r="C577" s="246" t="s">
        <v>1217</v>
      </c>
      <c r="D577" s="246" t="s">
        <v>263</v>
      </c>
      <c r="E577" s="247" t="s">
        <v>1218</v>
      </c>
      <c r="F577" s="248" t="s">
        <v>1219</v>
      </c>
      <c r="G577" s="249" t="s">
        <v>555</v>
      </c>
      <c r="H577" s="250">
        <v>4</v>
      </c>
      <c r="I577" s="251"/>
      <c r="J577" s="252">
        <f>ROUND(I577*H577,15)</f>
        <v>0</v>
      </c>
      <c r="K577" s="248" t="s">
        <v>1</v>
      </c>
      <c r="L577" s="253"/>
      <c r="M577" s="254" t="s">
        <v>1</v>
      </c>
      <c r="N577" s="255" t="s">
        <v>42</v>
      </c>
      <c r="O577" s="92"/>
      <c r="P577" s="229">
        <f>O577*H577</f>
        <v>0</v>
      </c>
      <c r="Q577" s="229">
        <v>0.03681</v>
      </c>
      <c r="R577" s="229">
        <f>Q577*H577</f>
        <v>0.14724</v>
      </c>
      <c r="S577" s="229">
        <v>0</v>
      </c>
      <c r="T577" s="230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1" t="s">
        <v>352</v>
      </c>
      <c r="AT577" s="231" t="s">
        <v>263</v>
      </c>
      <c r="AU577" s="231" t="s">
        <v>86</v>
      </c>
      <c r="AY577" s="18" t="s">
        <v>190</v>
      </c>
      <c r="BE577" s="232">
        <f>IF(N577="základní",J577,0)</f>
        <v>0</v>
      </c>
      <c r="BF577" s="232">
        <f>IF(N577="snížená",J577,0)</f>
        <v>0</v>
      </c>
      <c r="BG577" s="232">
        <f>IF(N577="zákl. přenesená",J577,0)</f>
        <v>0</v>
      </c>
      <c r="BH577" s="232">
        <f>IF(N577="sníž. přenesená",J577,0)</f>
        <v>0</v>
      </c>
      <c r="BI577" s="232">
        <f>IF(N577="nulová",J577,0)</f>
        <v>0</v>
      </c>
      <c r="BJ577" s="18" t="s">
        <v>84</v>
      </c>
      <c r="BK577" s="233">
        <f>ROUND(I577*H577,15)</f>
        <v>0</v>
      </c>
      <c r="BL577" s="18" t="s">
        <v>262</v>
      </c>
      <c r="BM577" s="231" t="s">
        <v>1220</v>
      </c>
    </row>
    <row r="578" spans="1:65" s="2" customFormat="1" ht="24.15" customHeight="1">
      <c r="A578" s="39"/>
      <c r="B578" s="40"/>
      <c r="C578" s="246" t="s">
        <v>1221</v>
      </c>
      <c r="D578" s="246" t="s">
        <v>263</v>
      </c>
      <c r="E578" s="247" t="s">
        <v>1222</v>
      </c>
      <c r="F578" s="248" t="s">
        <v>1223</v>
      </c>
      <c r="G578" s="249" t="s">
        <v>555</v>
      </c>
      <c r="H578" s="250">
        <v>3</v>
      </c>
      <c r="I578" s="251"/>
      <c r="J578" s="252">
        <f>ROUND(I578*H578,15)</f>
        <v>0</v>
      </c>
      <c r="K578" s="248" t="s">
        <v>1</v>
      </c>
      <c r="L578" s="253"/>
      <c r="M578" s="254" t="s">
        <v>1</v>
      </c>
      <c r="N578" s="255" t="s">
        <v>42</v>
      </c>
      <c r="O578" s="92"/>
      <c r="P578" s="229">
        <f>O578*H578</f>
        <v>0</v>
      </c>
      <c r="Q578" s="229">
        <v>0.03681</v>
      </c>
      <c r="R578" s="229">
        <f>Q578*H578</f>
        <v>0.11043</v>
      </c>
      <c r="S578" s="229">
        <v>0</v>
      </c>
      <c r="T578" s="230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1" t="s">
        <v>352</v>
      </c>
      <c r="AT578" s="231" t="s">
        <v>263</v>
      </c>
      <c r="AU578" s="231" t="s">
        <v>86</v>
      </c>
      <c r="AY578" s="18" t="s">
        <v>190</v>
      </c>
      <c r="BE578" s="232">
        <f>IF(N578="základní",J578,0)</f>
        <v>0</v>
      </c>
      <c r="BF578" s="232">
        <f>IF(N578="snížená",J578,0)</f>
        <v>0</v>
      </c>
      <c r="BG578" s="232">
        <f>IF(N578="zákl. přenesená",J578,0)</f>
        <v>0</v>
      </c>
      <c r="BH578" s="232">
        <f>IF(N578="sníž. přenesená",J578,0)</f>
        <v>0</v>
      </c>
      <c r="BI578" s="232">
        <f>IF(N578="nulová",J578,0)</f>
        <v>0</v>
      </c>
      <c r="BJ578" s="18" t="s">
        <v>84</v>
      </c>
      <c r="BK578" s="233">
        <f>ROUND(I578*H578,15)</f>
        <v>0</v>
      </c>
      <c r="BL578" s="18" t="s">
        <v>262</v>
      </c>
      <c r="BM578" s="231" t="s">
        <v>1224</v>
      </c>
    </row>
    <row r="579" spans="1:65" s="2" customFormat="1" ht="24.15" customHeight="1">
      <c r="A579" s="39"/>
      <c r="B579" s="40"/>
      <c r="C579" s="246" t="s">
        <v>1225</v>
      </c>
      <c r="D579" s="246" t="s">
        <v>263</v>
      </c>
      <c r="E579" s="247" t="s">
        <v>1226</v>
      </c>
      <c r="F579" s="248" t="s">
        <v>1227</v>
      </c>
      <c r="G579" s="249" t="s">
        <v>555</v>
      </c>
      <c r="H579" s="250">
        <v>1</v>
      </c>
      <c r="I579" s="251"/>
      <c r="J579" s="252">
        <f>ROUND(I579*H579,15)</f>
        <v>0</v>
      </c>
      <c r="K579" s="248" t="s">
        <v>1</v>
      </c>
      <c r="L579" s="253"/>
      <c r="M579" s="254" t="s">
        <v>1</v>
      </c>
      <c r="N579" s="255" t="s">
        <v>42</v>
      </c>
      <c r="O579" s="92"/>
      <c r="P579" s="229">
        <f>O579*H579</f>
        <v>0</v>
      </c>
      <c r="Q579" s="229">
        <v>0.03681</v>
      </c>
      <c r="R579" s="229">
        <f>Q579*H579</f>
        <v>0.03681</v>
      </c>
      <c r="S579" s="229">
        <v>0</v>
      </c>
      <c r="T579" s="230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1" t="s">
        <v>352</v>
      </c>
      <c r="AT579" s="231" t="s">
        <v>263</v>
      </c>
      <c r="AU579" s="231" t="s">
        <v>86</v>
      </c>
      <c r="AY579" s="18" t="s">
        <v>190</v>
      </c>
      <c r="BE579" s="232">
        <f>IF(N579="základní",J579,0)</f>
        <v>0</v>
      </c>
      <c r="BF579" s="232">
        <f>IF(N579="snížená",J579,0)</f>
        <v>0</v>
      </c>
      <c r="BG579" s="232">
        <f>IF(N579="zákl. přenesená",J579,0)</f>
        <v>0</v>
      </c>
      <c r="BH579" s="232">
        <f>IF(N579="sníž. přenesená",J579,0)</f>
        <v>0</v>
      </c>
      <c r="BI579" s="232">
        <f>IF(N579="nulová",J579,0)</f>
        <v>0</v>
      </c>
      <c r="BJ579" s="18" t="s">
        <v>84</v>
      </c>
      <c r="BK579" s="233">
        <f>ROUND(I579*H579,15)</f>
        <v>0</v>
      </c>
      <c r="BL579" s="18" t="s">
        <v>262</v>
      </c>
      <c r="BM579" s="231" t="s">
        <v>1228</v>
      </c>
    </row>
    <row r="580" spans="1:65" s="2" customFormat="1" ht="24.15" customHeight="1">
      <c r="A580" s="39"/>
      <c r="B580" s="40"/>
      <c r="C580" s="246" t="s">
        <v>1229</v>
      </c>
      <c r="D580" s="246" t="s">
        <v>263</v>
      </c>
      <c r="E580" s="247" t="s">
        <v>1230</v>
      </c>
      <c r="F580" s="248" t="s">
        <v>1231</v>
      </c>
      <c r="G580" s="249" t="s">
        <v>555</v>
      </c>
      <c r="H580" s="250">
        <v>2</v>
      </c>
      <c r="I580" s="251"/>
      <c r="J580" s="252">
        <f>ROUND(I580*H580,15)</f>
        <v>0</v>
      </c>
      <c r="K580" s="248" t="s">
        <v>1</v>
      </c>
      <c r="L580" s="253"/>
      <c r="M580" s="254" t="s">
        <v>1</v>
      </c>
      <c r="N580" s="255" t="s">
        <v>42</v>
      </c>
      <c r="O580" s="92"/>
      <c r="P580" s="229">
        <f>O580*H580</f>
        <v>0</v>
      </c>
      <c r="Q580" s="229">
        <v>0.03681</v>
      </c>
      <c r="R580" s="229">
        <f>Q580*H580</f>
        <v>0.07362</v>
      </c>
      <c r="S580" s="229">
        <v>0</v>
      </c>
      <c r="T580" s="230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1" t="s">
        <v>352</v>
      </c>
      <c r="AT580" s="231" t="s">
        <v>263</v>
      </c>
      <c r="AU580" s="231" t="s">
        <v>86</v>
      </c>
      <c r="AY580" s="18" t="s">
        <v>190</v>
      </c>
      <c r="BE580" s="232">
        <f>IF(N580="základní",J580,0)</f>
        <v>0</v>
      </c>
      <c r="BF580" s="232">
        <f>IF(N580="snížená",J580,0)</f>
        <v>0</v>
      </c>
      <c r="BG580" s="232">
        <f>IF(N580="zákl. přenesená",J580,0)</f>
        <v>0</v>
      </c>
      <c r="BH580" s="232">
        <f>IF(N580="sníž. přenesená",J580,0)</f>
        <v>0</v>
      </c>
      <c r="BI580" s="232">
        <f>IF(N580="nulová",J580,0)</f>
        <v>0</v>
      </c>
      <c r="BJ580" s="18" t="s">
        <v>84</v>
      </c>
      <c r="BK580" s="233">
        <f>ROUND(I580*H580,15)</f>
        <v>0</v>
      </c>
      <c r="BL580" s="18" t="s">
        <v>262</v>
      </c>
      <c r="BM580" s="231" t="s">
        <v>1232</v>
      </c>
    </row>
    <row r="581" spans="1:65" s="2" customFormat="1" ht="24.15" customHeight="1">
      <c r="A581" s="39"/>
      <c r="B581" s="40"/>
      <c r="C581" s="246" t="s">
        <v>1233</v>
      </c>
      <c r="D581" s="246" t="s">
        <v>263</v>
      </c>
      <c r="E581" s="247" t="s">
        <v>1234</v>
      </c>
      <c r="F581" s="248" t="s">
        <v>1235</v>
      </c>
      <c r="G581" s="249" t="s">
        <v>555</v>
      </c>
      <c r="H581" s="250">
        <v>5</v>
      </c>
      <c r="I581" s="251"/>
      <c r="J581" s="252">
        <f>ROUND(I581*H581,15)</f>
        <v>0</v>
      </c>
      <c r="K581" s="248" t="s">
        <v>1</v>
      </c>
      <c r="L581" s="253"/>
      <c r="M581" s="254" t="s">
        <v>1</v>
      </c>
      <c r="N581" s="255" t="s">
        <v>42</v>
      </c>
      <c r="O581" s="92"/>
      <c r="P581" s="229">
        <f>O581*H581</f>
        <v>0</v>
      </c>
      <c r="Q581" s="229">
        <v>0.03681</v>
      </c>
      <c r="R581" s="229">
        <f>Q581*H581</f>
        <v>0.18405000000000002</v>
      </c>
      <c r="S581" s="229">
        <v>0</v>
      </c>
      <c r="T581" s="230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1" t="s">
        <v>352</v>
      </c>
      <c r="AT581" s="231" t="s">
        <v>263</v>
      </c>
      <c r="AU581" s="231" t="s">
        <v>86</v>
      </c>
      <c r="AY581" s="18" t="s">
        <v>190</v>
      </c>
      <c r="BE581" s="232">
        <f>IF(N581="základní",J581,0)</f>
        <v>0</v>
      </c>
      <c r="BF581" s="232">
        <f>IF(N581="snížená",J581,0)</f>
        <v>0</v>
      </c>
      <c r="BG581" s="232">
        <f>IF(N581="zákl. přenesená",J581,0)</f>
        <v>0</v>
      </c>
      <c r="BH581" s="232">
        <f>IF(N581="sníž. přenesená",J581,0)</f>
        <v>0</v>
      </c>
      <c r="BI581" s="232">
        <f>IF(N581="nulová",J581,0)</f>
        <v>0</v>
      </c>
      <c r="BJ581" s="18" t="s">
        <v>84</v>
      </c>
      <c r="BK581" s="233">
        <f>ROUND(I581*H581,15)</f>
        <v>0</v>
      </c>
      <c r="BL581" s="18" t="s">
        <v>262</v>
      </c>
      <c r="BM581" s="231" t="s">
        <v>1236</v>
      </c>
    </row>
    <row r="582" spans="1:65" s="2" customFormat="1" ht="24.15" customHeight="1">
      <c r="A582" s="39"/>
      <c r="B582" s="40"/>
      <c r="C582" s="246" t="s">
        <v>1237</v>
      </c>
      <c r="D582" s="246" t="s">
        <v>263</v>
      </c>
      <c r="E582" s="247" t="s">
        <v>1238</v>
      </c>
      <c r="F582" s="248" t="s">
        <v>1239</v>
      </c>
      <c r="G582" s="249" t="s">
        <v>555</v>
      </c>
      <c r="H582" s="250">
        <v>2</v>
      </c>
      <c r="I582" s="251"/>
      <c r="J582" s="252">
        <f>ROUND(I582*H582,15)</f>
        <v>0</v>
      </c>
      <c r="K582" s="248" t="s">
        <v>1</v>
      </c>
      <c r="L582" s="253"/>
      <c r="M582" s="254" t="s">
        <v>1</v>
      </c>
      <c r="N582" s="255" t="s">
        <v>42</v>
      </c>
      <c r="O582" s="92"/>
      <c r="P582" s="229">
        <f>O582*H582</f>
        <v>0</v>
      </c>
      <c r="Q582" s="229">
        <v>0.03681</v>
      </c>
      <c r="R582" s="229">
        <f>Q582*H582</f>
        <v>0.07362</v>
      </c>
      <c r="S582" s="229">
        <v>0</v>
      </c>
      <c r="T582" s="230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31" t="s">
        <v>352</v>
      </c>
      <c r="AT582" s="231" t="s">
        <v>263</v>
      </c>
      <c r="AU582" s="231" t="s">
        <v>86</v>
      </c>
      <c r="AY582" s="18" t="s">
        <v>190</v>
      </c>
      <c r="BE582" s="232">
        <f>IF(N582="základní",J582,0)</f>
        <v>0</v>
      </c>
      <c r="BF582" s="232">
        <f>IF(N582="snížená",J582,0)</f>
        <v>0</v>
      </c>
      <c r="BG582" s="232">
        <f>IF(N582="zákl. přenesená",J582,0)</f>
        <v>0</v>
      </c>
      <c r="BH582" s="232">
        <f>IF(N582="sníž. přenesená",J582,0)</f>
        <v>0</v>
      </c>
      <c r="BI582" s="232">
        <f>IF(N582="nulová",J582,0)</f>
        <v>0</v>
      </c>
      <c r="BJ582" s="18" t="s">
        <v>84</v>
      </c>
      <c r="BK582" s="233">
        <f>ROUND(I582*H582,15)</f>
        <v>0</v>
      </c>
      <c r="BL582" s="18" t="s">
        <v>262</v>
      </c>
      <c r="BM582" s="231" t="s">
        <v>1240</v>
      </c>
    </row>
    <row r="583" spans="1:65" s="2" customFormat="1" ht="24.15" customHeight="1">
      <c r="A583" s="39"/>
      <c r="B583" s="40"/>
      <c r="C583" s="246" t="s">
        <v>1241</v>
      </c>
      <c r="D583" s="246" t="s">
        <v>263</v>
      </c>
      <c r="E583" s="247" t="s">
        <v>1242</v>
      </c>
      <c r="F583" s="248" t="s">
        <v>1243</v>
      </c>
      <c r="G583" s="249" t="s">
        <v>555</v>
      </c>
      <c r="H583" s="250">
        <v>3</v>
      </c>
      <c r="I583" s="251"/>
      <c r="J583" s="252">
        <f>ROUND(I583*H583,15)</f>
        <v>0</v>
      </c>
      <c r="K583" s="248" t="s">
        <v>1</v>
      </c>
      <c r="L583" s="253"/>
      <c r="M583" s="254" t="s">
        <v>1</v>
      </c>
      <c r="N583" s="255" t="s">
        <v>42</v>
      </c>
      <c r="O583" s="92"/>
      <c r="P583" s="229">
        <f>O583*H583</f>
        <v>0</v>
      </c>
      <c r="Q583" s="229">
        <v>0.03681</v>
      </c>
      <c r="R583" s="229">
        <f>Q583*H583</f>
        <v>0.11043</v>
      </c>
      <c r="S583" s="229">
        <v>0</v>
      </c>
      <c r="T583" s="230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1" t="s">
        <v>352</v>
      </c>
      <c r="AT583" s="231" t="s">
        <v>263</v>
      </c>
      <c r="AU583" s="231" t="s">
        <v>86</v>
      </c>
      <c r="AY583" s="18" t="s">
        <v>190</v>
      </c>
      <c r="BE583" s="232">
        <f>IF(N583="základní",J583,0)</f>
        <v>0</v>
      </c>
      <c r="BF583" s="232">
        <f>IF(N583="snížená",J583,0)</f>
        <v>0</v>
      </c>
      <c r="BG583" s="232">
        <f>IF(N583="zákl. přenesená",J583,0)</f>
        <v>0</v>
      </c>
      <c r="BH583" s="232">
        <f>IF(N583="sníž. přenesená",J583,0)</f>
        <v>0</v>
      </c>
      <c r="BI583" s="232">
        <f>IF(N583="nulová",J583,0)</f>
        <v>0</v>
      </c>
      <c r="BJ583" s="18" t="s">
        <v>84</v>
      </c>
      <c r="BK583" s="233">
        <f>ROUND(I583*H583,15)</f>
        <v>0</v>
      </c>
      <c r="BL583" s="18" t="s">
        <v>262</v>
      </c>
      <c r="BM583" s="231" t="s">
        <v>1244</v>
      </c>
    </row>
    <row r="584" spans="1:65" s="2" customFormat="1" ht="24.15" customHeight="1">
      <c r="A584" s="39"/>
      <c r="B584" s="40"/>
      <c r="C584" s="246" t="s">
        <v>1245</v>
      </c>
      <c r="D584" s="246" t="s">
        <v>263</v>
      </c>
      <c r="E584" s="247" t="s">
        <v>1246</v>
      </c>
      <c r="F584" s="248" t="s">
        <v>1247</v>
      </c>
      <c r="G584" s="249" t="s">
        <v>555</v>
      </c>
      <c r="H584" s="250">
        <v>2</v>
      </c>
      <c r="I584" s="251"/>
      <c r="J584" s="252">
        <f>ROUND(I584*H584,15)</f>
        <v>0</v>
      </c>
      <c r="K584" s="248" t="s">
        <v>1</v>
      </c>
      <c r="L584" s="253"/>
      <c r="M584" s="254" t="s">
        <v>1</v>
      </c>
      <c r="N584" s="255" t="s">
        <v>42</v>
      </c>
      <c r="O584" s="92"/>
      <c r="P584" s="229">
        <f>O584*H584</f>
        <v>0</v>
      </c>
      <c r="Q584" s="229">
        <v>0.03681</v>
      </c>
      <c r="R584" s="229">
        <f>Q584*H584</f>
        <v>0.07362</v>
      </c>
      <c r="S584" s="229">
        <v>0</v>
      </c>
      <c r="T584" s="230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31" t="s">
        <v>352</v>
      </c>
      <c r="AT584" s="231" t="s">
        <v>263</v>
      </c>
      <c r="AU584" s="231" t="s">
        <v>86</v>
      </c>
      <c r="AY584" s="18" t="s">
        <v>190</v>
      </c>
      <c r="BE584" s="232">
        <f>IF(N584="základní",J584,0)</f>
        <v>0</v>
      </c>
      <c r="BF584" s="232">
        <f>IF(N584="snížená",J584,0)</f>
        <v>0</v>
      </c>
      <c r="BG584" s="232">
        <f>IF(N584="zákl. přenesená",J584,0)</f>
        <v>0</v>
      </c>
      <c r="BH584" s="232">
        <f>IF(N584="sníž. přenesená",J584,0)</f>
        <v>0</v>
      </c>
      <c r="BI584" s="232">
        <f>IF(N584="nulová",J584,0)</f>
        <v>0</v>
      </c>
      <c r="BJ584" s="18" t="s">
        <v>84</v>
      </c>
      <c r="BK584" s="233">
        <f>ROUND(I584*H584,15)</f>
        <v>0</v>
      </c>
      <c r="BL584" s="18" t="s">
        <v>262</v>
      </c>
      <c r="BM584" s="231" t="s">
        <v>1248</v>
      </c>
    </row>
    <row r="585" spans="1:65" s="2" customFormat="1" ht="24.15" customHeight="1">
      <c r="A585" s="39"/>
      <c r="B585" s="40"/>
      <c r="C585" s="246" t="s">
        <v>1249</v>
      </c>
      <c r="D585" s="246" t="s">
        <v>263</v>
      </c>
      <c r="E585" s="247" t="s">
        <v>1250</v>
      </c>
      <c r="F585" s="248" t="s">
        <v>1251</v>
      </c>
      <c r="G585" s="249" t="s">
        <v>555</v>
      </c>
      <c r="H585" s="250">
        <v>1</v>
      </c>
      <c r="I585" s="251"/>
      <c r="J585" s="252">
        <f>ROUND(I585*H585,15)</f>
        <v>0</v>
      </c>
      <c r="K585" s="248" t="s">
        <v>1</v>
      </c>
      <c r="L585" s="253"/>
      <c r="M585" s="254" t="s">
        <v>1</v>
      </c>
      <c r="N585" s="255" t="s">
        <v>42</v>
      </c>
      <c r="O585" s="92"/>
      <c r="P585" s="229">
        <f>O585*H585</f>
        <v>0</v>
      </c>
      <c r="Q585" s="229">
        <v>0.03681</v>
      </c>
      <c r="R585" s="229">
        <f>Q585*H585</f>
        <v>0.03681</v>
      </c>
      <c r="S585" s="229">
        <v>0</v>
      </c>
      <c r="T585" s="230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1" t="s">
        <v>352</v>
      </c>
      <c r="AT585" s="231" t="s">
        <v>263</v>
      </c>
      <c r="AU585" s="231" t="s">
        <v>86</v>
      </c>
      <c r="AY585" s="18" t="s">
        <v>190</v>
      </c>
      <c r="BE585" s="232">
        <f>IF(N585="základní",J585,0)</f>
        <v>0</v>
      </c>
      <c r="BF585" s="232">
        <f>IF(N585="snížená",J585,0)</f>
        <v>0</v>
      </c>
      <c r="BG585" s="232">
        <f>IF(N585="zákl. přenesená",J585,0)</f>
        <v>0</v>
      </c>
      <c r="BH585" s="232">
        <f>IF(N585="sníž. přenesená",J585,0)</f>
        <v>0</v>
      </c>
      <c r="BI585" s="232">
        <f>IF(N585="nulová",J585,0)</f>
        <v>0</v>
      </c>
      <c r="BJ585" s="18" t="s">
        <v>84</v>
      </c>
      <c r="BK585" s="233">
        <f>ROUND(I585*H585,15)</f>
        <v>0</v>
      </c>
      <c r="BL585" s="18" t="s">
        <v>262</v>
      </c>
      <c r="BM585" s="231" t="s">
        <v>1252</v>
      </c>
    </row>
    <row r="586" spans="1:65" s="2" customFormat="1" ht="24.15" customHeight="1">
      <c r="A586" s="39"/>
      <c r="B586" s="40"/>
      <c r="C586" s="246" t="s">
        <v>1253</v>
      </c>
      <c r="D586" s="246" t="s">
        <v>263</v>
      </c>
      <c r="E586" s="247" t="s">
        <v>1254</v>
      </c>
      <c r="F586" s="248" t="s">
        <v>1255</v>
      </c>
      <c r="G586" s="249" t="s">
        <v>555</v>
      </c>
      <c r="H586" s="250">
        <v>2</v>
      </c>
      <c r="I586" s="251"/>
      <c r="J586" s="252">
        <f>ROUND(I586*H586,15)</f>
        <v>0</v>
      </c>
      <c r="K586" s="248" t="s">
        <v>1</v>
      </c>
      <c r="L586" s="253"/>
      <c r="M586" s="254" t="s">
        <v>1</v>
      </c>
      <c r="N586" s="255" t="s">
        <v>42</v>
      </c>
      <c r="O586" s="92"/>
      <c r="P586" s="229">
        <f>O586*H586</f>
        <v>0</v>
      </c>
      <c r="Q586" s="229">
        <v>0.03681</v>
      </c>
      <c r="R586" s="229">
        <f>Q586*H586</f>
        <v>0.07362</v>
      </c>
      <c r="S586" s="229">
        <v>0</v>
      </c>
      <c r="T586" s="230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31" t="s">
        <v>352</v>
      </c>
      <c r="AT586" s="231" t="s">
        <v>263</v>
      </c>
      <c r="AU586" s="231" t="s">
        <v>86</v>
      </c>
      <c r="AY586" s="18" t="s">
        <v>190</v>
      </c>
      <c r="BE586" s="232">
        <f>IF(N586="základní",J586,0)</f>
        <v>0</v>
      </c>
      <c r="BF586" s="232">
        <f>IF(N586="snížená",J586,0)</f>
        <v>0</v>
      </c>
      <c r="BG586" s="232">
        <f>IF(N586="zákl. přenesená",J586,0)</f>
        <v>0</v>
      </c>
      <c r="BH586" s="232">
        <f>IF(N586="sníž. přenesená",J586,0)</f>
        <v>0</v>
      </c>
      <c r="BI586" s="232">
        <f>IF(N586="nulová",J586,0)</f>
        <v>0</v>
      </c>
      <c r="BJ586" s="18" t="s">
        <v>84</v>
      </c>
      <c r="BK586" s="233">
        <f>ROUND(I586*H586,15)</f>
        <v>0</v>
      </c>
      <c r="BL586" s="18" t="s">
        <v>262</v>
      </c>
      <c r="BM586" s="231" t="s">
        <v>1256</v>
      </c>
    </row>
    <row r="587" spans="1:65" s="2" customFormat="1" ht="24.15" customHeight="1">
      <c r="A587" s="39"/>
      <c r="B587" s="40"/>
      <c r="C587" s="220" t="s">
        <v>1257</v>
      </c>
      <c r="D587" s="220" t="s">
        <v>192</v>
      </c>
      <c r="E587" s="221" t="s">
        <v>1258</v>
      </c>
      <c r="F587" s="222" t="s">
        <v>1259</v>
      </c>
      <c r="G587" s="223" t="s">
        <v>555</v>
      </c>
      <c r="H587" s="224">
        <v>1</v>
      </c>
      <c r="I587" s="225"/>
      <c r="J587" s="226">
        <f>ROUND(I587*H587,15)</f>
        <v>0</v>
      </c>
      <c r="K587" s="222" t="s">
        <v>203</v>
      </c>
      <c r="L587" s="45"/>
      <c r="M587" s="227" t="s">
        <v>1</v>
      </c>
      <c r="N587" s="228" t="s">
        <v>42</v>
      </c>
      <c r="O587" s="92"/>
      <c r="P587" s="229">
        <f>O587*H587</f>
        <v>0</v>
      </c>
      <c r="Q587" s="229">
        <v>0</v>
      </c>
      <c r="R587" s="229">
        <f>Q587*H587</f>
        <v>0</v>
      </c>
      <c r="S587" s="229">
        <v>0</v>
      </c>
      <c r="T587" s="230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1" t="s">
        <v>262</v>
      </c>
      <c r="AT587" s="231" t="s">
        <v>192</v>
      </c>
      <c r="AU587" s="231" t="s">
        <v>86</v>
      </c>
      <c r="AY587" s="18" t="s">
        <v>190</v>
      </c>
      <c r="BE587" s="232">
        <f>IF(N587="základní",J587,0)</f>
        <v>0</v>
      </c>
      <c r="BF587" s="232">
        <f>IF(N587="snížená",J587,0)</f>
        <v>0</v>
      </c>
      <c r="BG587" s="232">
        <f>IF(N587="zákl. přenesená",J587,0)</f>
        <v>0</v>
      </c>
      <c r="BH587" s="232">
        <f>IF(N587="sníž. přenesená",J587,0)</f>
        <v>0</v>
      </c>
      <c r="BI587" s="232">
        <f>IF(N587="nulová",J587,0)</f>
        <v>0</v>
      </c>
      <c r="BJ587" s="18" t="s">
        <v>84</v>
      </c>
      <c r="BK587" s="233">
        <f>ROUND(I587*H587,15)</f>
        <v>0</v>
      </c>
      <c r="BL587" s="18" t="s">
        <v>262</v>
      </c>
      <c r="BM587" s="231" t="s">
        <v>1260</v>
      </c>
    </row>
    <row r="588" spans="1:51" s="13" customFormat="1" ht="12">
      <c r="A588" s="13"/>
      <c r="B588" s="234"/>
      <c r="C588" s="235"/>
      <c r="D588" s="236" t="s">
        <v>198</v>
      </c>
      <c r="E588" s="237" t="s">
        <v>1</v>
      </c>
      <c r="F588" s="238" t="s">
        <v>1261</v>
      </c>
      <c r="G588" s="235"/>
      <c r="H588" s="239">
        <v>1</v>
      </c>
      <c r="I588" s="240"/>
      <c r="J588" s="235"/>
      <c r="K588" s="235"/>
      <c r="L588" s="241"/>
      <c r="M588" s="242"/>
      <c r="N588" s="243"/>
      <c r="O588" s="243"/>
      <c r="P588" s="243"/>
      <c r="Q588" s="243"/>
      <c r="R588" s="243"/>
      <c r="S588" s="243"/>
      <c r="T588" s="24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5" t="s">
        <v>198</v>
      </c>
      <c r="AU588" s="245" t="s">
        <v>86</v>
      </c>
      <c r="AV588" s="13" t="s">
        <v>86</v>
      </c>
      <c r="AW588" s="13" t="s">
        <v>32</v>
      </c>
      <c r="AX588" s="13" t="s">
        <v>84</v>
      </c>
      <c r="AY588" s="245" t="s">
        <v>190</v>
      </c>
    </row>
    <row r="589" spans="1:65" s="2" customFormat="1" ht="37.8" customHeight="1">
      <c r="A589" s="39"/>
      <c r="B589" s="40"/>
      <c r="C589" s="246" t="s">
        <v>1262</v>
      </c>
      <c r="D589" s="246" t="s">
        <v>263</v>
      </c>
      <c r="E589" s="247" t="s">
        <v>1263</v>
      </c>
      <c r="F589" s="248" t="s">
        <v>1264</v>
      </c>
      <c r="G589" s="249" t="s">
        <v>555</v>
      </c>
      <c r="H589" s="250">
        <v>1</v>
      </c>
      <c r="I589" s="251"/>
      <c r="J589" s="252">
        <f>ROUND(I589*H589,15)</f>
        <v>0</v>
      </c>
      <c r="K589" s="248" t="s">
        <v>1</v>
      </c>
      <c r="L589" s="253"/>
      <c r="M589" s="254" t="s">
        <v>1</v>
      </c>
      <c r="N589" s="255" t="s">
        <v>42</v>
      </c>
      <c r="O589" s="92"/>
      <c r="P589" s="229">
        <f>O589*H589</f>
        <v>0</v>
      </c>
      <c r="Q589" s="229">
        <v>0.016</v>
      </c>
      <c r="R589" s="229">
        <f>Q589*H589</f>
        <v>0.016</v>
      </c>
      <c r="S589" s="229">
        <v>0</v>
      </c>
      <c r="T589" s="230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1" t="s">
        <v>352</v>
      </c>
      <c r="AT589" s="231" t="s">
        <v>263</v>
      </c>
      <c r="AU589" s="231" t="s">
        <v>86</v>
      </c>
      <c r="AY589" s="18" t="s">
        <v>190</v>
      </c>
      <c r="BE589" s="232">
        <f>IF(N589="základní",J589,0)</f>
        <v>0</v>
      </c>
      <c r="BF589" s="232">
        <f>IF(N589="snížená",J589,0)</f>
        <v>0</v>
      </c>
      <c r="BG589" s="232">
        <f>IF(N589="zákl. přenesená",J589,0)</f>
        <v>0</v>
      </c>
      <c r="BH589" s="232">
        <f>IF(N589="sníž. přenesená",J589,0)</f>
        <v>0</v>
      </c>
      <c r="BI589" s="232">
        <f>IF(N589="nulová",J589,0)</f>
        <v>0</v>
      </c>
      <c r="BJ589" s="18" t="s">
        <v>84</v>
      </c>
      <c r="BK589" s="233">
        <f>ROUND(I589*H589,15)</f>
        <v>0</v>
      </c>
      <c r="BL589" s="18" t="s">
        <v>262</v>
      </c>
      <c r="BM589" s="231" t="s">
        <v>1265</v>
      </c>
    </row>
    <row r="590" spans="1:65" s="2" customFormat="1" ht="24.15" customHeight="1">
      <c r="A590" s="39"/>
      <c r="B590" s="40"/>
      <c r="C590" s="220" t="s">
        <v>1266</v>
      </c>
      <c r="D590" s="220" t="s">
        <v>192</v>
      </c>
      <c r="E590" s="221" t="s">
        <v>1267</v>
      </c>
      <c r="F590" s="222" t="s">
        <v>1268</v>
      </c>
      <c r="G590" s="223" t="s">
        <v>555</v>
      </c>
      <c r="H590" s="224">
        <v>1</v>
      </c>
      <c r="I590" s="225"/>
      <c r="J590" s="226">
        <f>ROUND(I590*H590,15)</f>
        <v>0</v>
      </c>
      <c r="K590" s="222" t="s">
        <v>203</v>
      </c>
      <c r="L590" s="45"/>
      <c r="M590" s="227" t="s">
        <v>1</v>
      </c>
      <c r="N590" s="228" t="s">
        <v>42</v>
      </c>
      <c r="O590" s="92"/>
      <c r="P590" s="229">
        <f>O590*H590</f>
        <v>0</v>
      </c>
      <c r="Q590" s="229">
        <v>0.00047</v>
      </c>
      <c r="R590" s="229">
        <f>Q590*H590</f>
        <v>0.00047</v>
      </c>
      <c r="S590" s="229">
        <v>0</v>
      </c>
      <c r="T590" s="230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1" t="s">
        <v>262</v>
      </c>
      <c r="AT590" s="231" t="s">
        <v>192</v>
      </c>
      <c r="AU590" s="231" t="s">
        <v>86</v>
      </c>
      <c r="AY590" s="18" t="s">
        <v>190</v>
      </c>
      <c r="BE590" s="232">
        <f>IF(N590="základní",J590,0)</f>
        <v>0</v>
      </c>
      <c r="BF590" s="232">
        <f>IF(N590="snížená",J590,0)</f>
        <v>0</v>
      </c>
      <c r="BG590" s="232">
        <f>IF(N590="zákl. přenesená",J590,0)</f>
        <v>0</v>
      </c>
      <c r="BH590" s="232">
        <f>IF(N590="sníž. přenesená",J590,0)</f>
        <v>0</v>
      </c>
      <c r="BI590" s="232">
        <f>IF(N590="nulová",J590,0)</f>
        <v>0</v>
      </c>
      <c r="BJ590" s="18" t="s">
        <v>84</v>
      </c>
      <c r="BK590" s="233">
        <f>ROUND(I590*H590,15)</f>
        <v>0</v>
      </c>
      <c r="BL590" s="18" t="s">
        <v>262</v>
      </c>
      <c r="BM590" s="231" t="s">
        <v>1269</v>
      </c>
    </row>
    <row r="591" spans="1:65" s="2" customFormat="1" ht="24.15" customHeight="1">
      <c r="A591" s="39"/>
      <c r="B591" s="40"/>
      <c r="C591" s="246" t="s">
        <v>1270</v>
      </c>
      <c r="D591" s="246" t="s">
        <v>263</v>
      </c>
      <c r="E591" s="247" t="s">
        <v>1271</v>
      </c>
      <c r="F591" s="248" t="s">
        <v>1272</v>
      </c>
      <c r="G591" s="249" t="s">
        <v>555</v>
      </c>
      <c r="H591" s="250">
        <v>1</v>
      </c>
      <c r="I591" s="251"/>
      <c r="J591" s="252">
        <f>ROUND(I591*H591,15)</f>
        <v>0</v>
      </c>
      <c r="K591" s="248" t="s">
        <v>203</v>
      </c>
      <c r="L591" s="253"/>
      <c r="M591" s="254" t="s">
        <v>1</v>
      </c>
      <c r="N591" s="255" t="s">
        <v>42</v>
      </c>
      <c r="O591" s="92"/>
      <c r="P591" s="229">
        <f>O591*H591</f>
        <v>0</v>
      </c>
      <c r="Q591" s="229">
        <v>0.016</v>
      </c>
      <c r="R591" s="229">
        <f>Q591*H591</f>
        <v>0.016</v>
      </c>
      <c r="S591" s="229">
        <v>0</v>
      </c>
      <c r="T591" s="230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1" t="s">
        <v>352</v>
      </c>
      <c r="AT591" s="231" t="s">
        <v>263</v>
      </c>
      <c r="AU591" s="231" t="s">
        <v>86</v>
      </c>
      <c r="AY591" s="18" t="s">
        <v>190</v>
      </c>
      <c r="BE591" s="232">
        <f>IF(N591="základní",J591,0)</f>
        <v>0</v>
      </c>
      <c r="BF591" s="232">
        <f>IF(N591="snížená",J591,0)</f>
        <v>0</v>
      </c>
      <c r="BG591" s="232">
        <f>IF(N591="zákl. přenesená",J591,0)</f>
        <v>0</v>
      </c>
      <c r="BH591" s="232">
        <f>IF(N591="sníž. přenesená",J591,0)</f>
        <v>0</v>
      </c>
      <c r="BI591" s="232">
        <f>IF(N591="nulová",J591,0)</f>
        <v>0</v>
      </c>
      <c r="BJ591" s="18" t="s">
        <v>84</v>
      </c>
      <c r="BK591" s="233">
        <f>ROUND(I591*H591,15)</f>
        <v>0</v>
      </c>
      <c r="BL591" s="18" t="s">
        <v>262</v>
      </c>
      <c r="BM591" s="231" t="s">
        <v>1273</v>
      </c>
    </row>
    <row r="592" spans="1:65" s="2" customFormat="1" ht="24.15" customHeight="1">
      <c r="A592" s="39"/>
      <c r="B592" s="40"/>
      <c r="C592" s="220" t="s">
        <v>1274</v>
      </c>
      <c r="D592" s="220" t="s">
        <v>192</v>
      </c>
      <c r="E592" s="221" t="s">
        <v>1275</v>
      </c>
      <c r="F592" s="222" t="s">
        <v>1276</v>
      </c>
      <c r="G592" s="223" t="s">
        <v>555</v>
      </c>
      <c r="H592" s="224">
        <v>210</v>
      </c>
      <c r="I592" s="225"/>
      <c r="J592" s="226">
        <f>ROUND(I592*H592,15)</f>
        <v>0</v>
      </c>
      <c r="K592" s="222" t="s">
        <v>203</v>
      </c>
      <c r="L592" s="45"/>
      <c r="M592" s="227" t="s">
        <v>1</v>
      </c>
      <c r="N592" s="228" t="s">
        <v>42</v>
      </c>
      <c r="O592" s="92"/>
      <c r="P592" s="229">
        <f>O592*H592</f>
        <v>0</v>
      </c>
      <c r="Q592" s="229">
        <v>0</v>
      </c>
      <c r="R592" s="229">
        <f>Q592*H592</f>
        <v>0</v>
      </c>
      <c r="S592" s="229">
        <v>0.0125</v>
      </c>
      <c r="T592" s="230">
        <f>S592*H592</f>
        <v>2.625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31" t="s">
        <v>262</v>
      </c>
      <c r="AT592" s="231" t="s">
        <v>192</v>
      </c>
      <c r="AU592" s="231" t="s">
        <v>86</v>
      </c>
      <c r="AY592" s="18" t="s">
        <v>190</v>
      </c>
      <c r="BE592" s="232">
        <f>IF(N592="základní",J592,0)</f>
        <v>0</v>
      </c>
      <c r="BF592" s="232">
        <f>IF(N592="snížená",J592,0)</f>
        <v>0</v>
      </c>
      <c r="BG592" s="232">
        <f>IF(N592="zákl. přenesená",J592,0)</f>
        <v>0</v>
      </c>
      <c r="BH592" s="232">
        <f>IF(N592="sníž. přenesená",J592,0)</f>
        <v>0</v>
      </c>
      <c r="BI592" s="232">
        <f>IF(N592="nulová",J592,0)</f>
        <v>0</v>
      </c>
      <c r="BJ592" s="18" t="s">
        <v>84</v>
      </c>
      <c r="BK592" s="233">
        <f>ROUND(I592*H592,15)</f>
        <v>0</v>
      </c>
      <c r="BL592" s="18" t="s">
        <v>262</v>
      </c>
      <c r="BM592" s="231" t="s">
        <v>1277</v>
      </c>
    </row>
    <row r="593" spans="1:51" s="13" customFormat="1" ht="12">
      <c r="A593" s="13"/>
      <c r="B593" s="234"/>
      <c r="C593" s="235"/>
      <c r="D593" s="236" t="s">
        <v>198</v>
      </c>
      <c r="E593" s="237" t="s">
        <v>1</v>
      </c>
      <c r="F593" s="238" t="s">
        <v>1213</v>
      </c>
      <c r="G593" s="235"/>
      <c r="H593" s="239">
        <v>210</v>
      </c>
      <c r="I593" s="240"/>
      <c r="J593" s="235"/>
      <c r="K593" s="235"/>
      <c r="L593" s="241"/>
      <c r="M593" s="242"/>
      <c r="N593" s="243"/>
      <c r="O593" s="243"/>
      <c r="P593" s="243"/>
      <c r="Q593" s="243"/>
      <c r="R593" s="243"/>
      <c r="S593" s="243"/>
      <c r="T593" s="244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5" t="s">
        <v>198</v>
      </c>
      <c r="AU593" s="245" t="s">
        <v>86</v>
      </c>
      <c r="AV593" s="13" t="s">
        <v>86</v>
      </c>
      <c r="AW593" s="13" t="s">
        <v>32</v>
      </c>
      <c r="AX593" s="13" t="s">
        <v>84</v>
      </c>
      <c r="AY593" s="245" t="s">
        <v>190</v>
      </c>
    </row>
    <row r="594" spans="1:65" s="2" customFormat="1" ht="24.15" customHeight="1">
      <c r="A594" s="39"/>
      <c r="B594" s="40"/>
      <c r="C594" s="220" t="s">
        <v>1278</v>
      </c>
      <c r="D594" s="220" t="s">
        <v>192</v>
      </c>
      <c r="E594" s="221" t="s">
        <v>1279</v>
      </c>
      <c r="F594" s="222" t="s">
        <v>1280</v>
      </c>
      <c r="G594" s="223" t="s">
        <v>555</v>
      </c>
      <c r="H594" s="224">
        <v>11</v>
      </c>
      <c r="I594" s="225"/>
      <c r="J594" s="226">
        <f>ROUND(I594*H594,15)</f>
        <v>0</v>
      </c>
      <c r="K594" s="222" t="s">
        <v>203</v>
      </c>
      <c r="L594" s="45"/>
      <c r="M594" s="227" t="s">
        <v>1</v>
      </c>
      <c r="N594" s="228" t="s">
        <v>42</v>
      </c>
      <c r="O594" s="92"/>
      <c r="P594" s="229">
        <f>O594*H594</f>
        <v>0</v>
      </c>
      <c r="Q594" s="229">
        <v>0</v>
      </c>
      <c r="R594" s="229">
        <f>Q594*H594</f>
        <v>0</v>
      </c>
      <c r="S594" s="229">
        <v>0.024</v>
      </c>
      <c r="T594" s="230">
        <f>S594*H594</f>
        <v>0.264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31" t="s">
        <v>262</v>
      </c>
      <c r="AT594" s="231" t="s">
        <v>192</v>
      </c>
      <c r="AU594" s="231" t="s">
        <v>86</v>
      </c>
      <c r="AY594" s="18" t="s">
        <v>190</v>
      </c>
      <c r="BE594" s="232">
        <f>IF(N594="základní",J594,0)</f>
        <v>0</v>
      </c>
      <c r="BF594" s="232">
        <f>IF(N594="snížená",J594,0)</f>
        <v>0</v>
      </c>
      <c r="BG594" s="232">
        <f>IF(N594="zákl. přenesená",J594,0)</f>
        <v>0</v>
      </c>
      <c r="BH594" s="232">
        <f>IF(N594="sníž. přenesená",J594,0)</f>
        <v>0</v>
      </c>
      <c r="BI594" s="232">
        <f>IF(N594="nulová",J594,0)</f>
        <v>0</v>
      </c>
      <c r="BJ594" s="18" t="s">
        <v>84</v>
      </c>
      <c r="BK594" s="233">
        <f>ROUND(I594*H594,15)</f>
        <v>0</v>
      </c>
      <c r="BL594" s="18" t="s">
        <v>262</v>
      </c>
      <c r="BM594" s="231" t="s">
        <v>1281</v>
      </c>
    </row>
    <row r="595" spans="1:65" s="2" customFormat="1" ht="24.15" customHeight="1">
      <c r="A595" s="39"/>
      <c r="B595" s="40"/>
      <c r="C595" s="220" t="s">
        <v>1282</v>
      </c>
      <c r="D595" s="220" t="s">
        <v>192</v>
      </c>
      <c r="E595" s="221" t="s">
        <v>1283</v>
      </c>
      <c r="F595" s="222" t="s">
        <v>1284</v>
      </c>
      <c r="G595" s="223" t="s">
        <v>555</v>
      </c>
      <c r="H595" s="224">
        <v>6</v>
      </c>
      <c r="I595" s="225"/>
      <c r="J595" s="226">
        <f>ROUND(I595*H595,15)</f>
        <v>0</v>
      </c>
      <c r="K595" s="222" t="s">
        <v>203</v>
      </c>
      <c r="L595" s="45"/>
      <c r="M595" s="227" t="s">
        <v>1</v>
      </c>
      <c r="N595" s="228" t="s">
        <v>42</v>
      </c>
      <c r="O595" s="92"/>
      <c r="P595" s="229">
        <f>O595*H595</f>
        <v>0</v>
      </c>
      <c r="Q595" s="229">
        <v>0</v>
      </c>
      <c r="R595" s="229">
        <f>Q595*H595</f>
        <v>0</v>
      </c>
      <c r="S595" s="229">
        <v>0</v>
      </c>
      <c r="T595" s="230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1" t="s">
        <v>262</v>
      </c>
      <c r="AT595" s="231" t="s">
        <v>192</v>
      </c>
      <c r="AU595" s="231" t="s">
        <v>86</v>
      </c>
      <c r="AY595" s="18" t="s">
        <v>190</v>
      </c>
      <c r="BE595" s="232">
        <f>IF(N595="základní",J595,0)</f>
        <v>0</v>
      </c>
      <c r="BF595" s="232">
        <f>IF(N595="snížená",J595,0)</f>
        <v>0</v>
      </c>
      <c r="BG595" s="232">
        <f>IF(N595="zákl. přenesená",J595,0)</f>
        <v>0</v>
      </c>
      <c r="BH595" s="232">
        <f>IF(N595="sníž. přenesená",J595,0)</f>
        <v>0</v>
      </c>
      <c r="BI595" s="232">
        <f>IF(N595="nulová",J595,0)</f>
        <v>0</v>
      </c>
      <c r="BJ595" s="18" t="s">
        <v>84</v>
      </c>
      <c r="BK595" s="233">
        <f>ROUND(I595*H595,15)</f>
        <v>0</v>
      </c>
      <c r="BL595" s="18" t="s">
        <v>262</v>
      </c>
      <c r="BM595" s="231" t="s">
        <v>1285</v>
      </c>
    </row>
    <row r="596" spans="1:51" s="13" customFormat="1" ht="12">
      <c r="A596" s="13"/>
      <c r="B596" s="234"/>
      <c r="C596" s="235"/>
      <c r="D596" s="236" t="s">
        <v>198</v>
      </c>
      <c r="E596" s="237" t="s">
        <v>1</v>
      </c>
      <c r="F596" s="238" t="s">
        <v>1286</v>
      </c>
      <c r="G596" s="235"/>
      <c r="H596" s="239">
        <v>2</v>
      </c>
      <c r="I596" s="240"/>
      <c r="J596" s="235"/>
      <c r="K596" s="235"/>
      <c r="L596" s="241"/>
      <c r="M596" s="242"/>
      <c r="N596" s="243"/>
      <c r="O596" s="243"/>
      <c r="P596" s="243"/>
      <c r="Q596" s="243"/>
      <c r="R596" s="243"/>
      <c r="S596" s="243"/>
      <c r="T596" s="24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5" t="s">
        <v>198</v>
      </c>
      <c r="AU596" s="245" t="s">
        <v>86</v>
      </c>
      <c r="AV596" s="13" t="s">
        <v>86</v>
      </c>
      <c r="AW596" s="13" t="s">
        <v>32</v>
      </c>
      <c r="AX596" s="13" t="s">
        <v>6</v>
      </c>
      <c r="AY596" s="245" t="s">
        <v>190</v>
      </c>
    </row>
    <row r="597" spans="1:51" s="13" customFormat="1" ht="12">
      <c r="A597" s="13"/>
      <c r="B597" s="234"/>
      <c r="C597" s="235"/>
      <c r="D597" s="236" t="s">
        <v>198</v>
      </c>
      <c r="E597" s="237" t="s">
        <v>1</v>
      </c>
      <c r="F597" s="238" t="s">
        <v>1287</v>
      </c>
      <c r="G597" s="235"/>
      <c r="H597" s="239">
        <v>4</v>
      </c>
      <c r="I597" s="240"/>
      <c r="J597" s="235"/>
      <c r="K597" s="235"/>
      <c r="L597" s="241"/>
      <c r="M597" s="242"/>
      <c r="N597" s="243"/>
      <c r="O597" s="243"/>
      <c r="P597" s="243"/>
      <c r="Q597" s="243"/>
      <c r="R597" s="243"/>
      <c r="S597" s="243"/>
      <c r="T597" s="24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5" t="s">
        <v>198</v>
      </c>
      <c r="AU597" s="245" t="s">
        <v>86</v>
      </c>
      <c r="AV597" s="13" t="s">
        <v>86</v>
      </c>
      <c r="AW597" s="13" t="s">
        <v>32</v>
      </c>
      <c r="AX597" s="13" t="s">
        <v>6</v>
      </c>
      <c r="AY597" s="245" t="s">
        <v>190</v>
      </c>
    </row>
    <row r="598" spans="1:51" s="14" customFormat="1" ht="12">
      <c r="A598" s="14"/>
      <c r="B598" s="256"/>
      <c r="C598" s="257"/>
      <c r="D598" s="236" t="s">
        <v>198</v>
      </c>
      <c r="E598" s="258" t="s">
        <v>1</v>
      </c>
      <c r="F598" s="259" t="s">
        <v>293</v>
      </c>
      <c r="G598" s="257"/>
      <c r="H598" s="260">
        <v>6</v>
      </c>
      <c r="I598" s="261"/>
      <c r="J598" s="257"/>
      <c r="K598" s="257"/>
      <c r="L598" s="262"/>
      <c r="M598" s="263"/>
      <c r="N598" s="264"/>
      <c r="O598" s="264"/>
      <c r="P598" s="264"/>
      <c r="Q598" s="264"/>
      <c r="R598" s="264"/>
      <c r="S598" s="264"/>
      <c r="T598" s="265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6" t="s">
        <v>198</v>
      </c>
      <c r="AU598" s="266" t="s">
        <v>86</v>
      </c>
      <c r="AV598" s="14" t="s">
        <v>196</v>
      </c>
      <c r="AW598" s="14" t="s">
        <v>32</v>
      </c>
      <c r="AX598" s="14" t="s">
        <v>84</v>
      </c>
      <c r="AY598" s="266" t="s">
        <v>190</v>
      </c>
    </row>
    <row r="599" spans="1:65" s="2" customFormat="1" ht="24.15" customHeight="1">
      <c r="A599" s="39"/>
      <c r="B599" s="40"/>
      <c r="C599" s="220" t="s">
        <v>1288</v>
      </c>
      <c r="D599" s="220" t="s">
        <v>192</v>
      </c>
      <c r="E599" s="221" t="s">
        <v>1289</v>
      </c>
      <c r="F599" s="222" t="s">
        <v>1290</v>
      </c>
      <c r="G599" s="223" t="s">
        <v>555</v>
      </c>
      <c r="H599" s="224">
        <v>7</v>
      </c>
      <c r="I599" s="225"/>
      <c r="J599" s="226">
        <f>ROUND(I599*H599,15)</f>
        <v>0</v>
      </c>
      <c r="K599" s="222" t="s">
        <v>203</v>
      </c>
      <c r="L599" s="45"/>
      <c r="M599" s="227" t="s">
        <v>1</v>
      </c>
      <c r="N599" s="228" t="s">
        <v>42</v>
      </c>
      <c r="O599" s="92"/>
      <c r="P599" s="229">
        <f>O599*H599</f>
        <v>0</v>
      </c>
      <c r="Q599" s="229">
        <v>0</v>
      </c>
      <c r="R599" s="229">
        <f>Q599*H599</f>
        <v>0</v>
      </c>
      <c r="S599" s="229">
        <v>0</v>
      </c>
      <c r="T599" s="230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1" t="s">
        <v>262</v>
      </c>
      <c r="AT599" s="231" t="s">
        <v>192</v>
      </c>
      <c r="AU599" s="231" t="s">
        <v>86</v>
      </c>
      <c r="AY599" s="18" t="s">
        <v>190</v>
      </c>
      <c r="BE599" s="232">
        <f>IF(N599="základní",J599,0)</f>
        <v>0</v>
      </c>
      <c r="BF599" s="232">
        <f>IF(N599="snížená",J599,0)</f>
        <v>0</v>
      </c>
      <c r="BG599" s="232">
        <f>IF(N599="zákl. přenesená",J599,0)</f>
        <v>0</v>
      </c>
      <c r="BH599" s="232">
        <f>IF(N599="sníž. přenesená",J599,0)</f>
        <v>0</v>
      </c>
      <c r="BI599" s="232">
        <f>IF(N599="nulová",J599,0)</f>
        <v>0</v>
      </c>
      <c r="BJ599" s="18" t="s">
        <v>84</v>
      </c>
      <c r="BK599" s="233">
        <f>ROUND(I599*H599,15)</f>
        <v>0</v>
      </c>
      <c r="BL599" s="18" t="s">
        <v>262</v>
      </c>
      <c r="BM599" s="231" t="s">
        <v>1291</v>
      </c>
    </row>
    <row r="600" spans="1:51" s="13" customFormat="1" ht="12">
      <c r="A600" s="13"/>
      <c r="B600" s="234"/>
      <c r="C600" s="235"/>
      <c r="D600" s="236" t="s">
        <v>198</v>
      </c>
      <c r="E600" s="237" t="s">
        <v>1</v>
      </c>
      <c r="F600" s="238" t="s">
        <v>1292</v>
      </c>
      <c r="G600" s="235"/>
      <c r="H600" s="239">
        <v>7</v>
      </c>
      <c r="I600" s="240"/>
      <c r="J600" s="235"/>
      <c r="K600" s="235"/>
      <c r="L600" s="241"/>
      <c r="M600" s="242"/>
      <c r="N600" s="243"/>
      <c r="O600" s="243"/>
      <c r="P600" s="243"/>
      <c r="Q600" s="243"/>
      <c r="R600" s="243"/>
      <c r="S600" s="243"/>
      <c r="T600" s="24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5" t="s">
        <v>198</v>
      </c>
      <c r="AU600" s="245" t="s">
        <v>86</v>
      </c>
      <c r="AV600" s="13" t="s">
        <v>86</v>
      </c>
      <c r="AW600" s="13" t="s">
        <v>32</v>
      </c>
      <c r="AX600" s="13" t="s">
        <v>84</v>
      </c>
      <c r="AY600" s="245" t="s">
        <v>190</v>
      </c>
    </row>
    <row r="601" spans="1:65" s="2" customFormat="1" ht="24.15" customHeight="1">
      <c r="A601" s="39"/>
      <c r="B601" s="40"/>
      <c r="C601" s="220" t="s">
        <v>1293</v>
      </c>
      <c r="D601" s="220" t="s">
        <v>192</v>
      </c>
      <c r="E601" s="221" t="s">
        <v>1294</v>
      </c>
      <c r="F601" s="222" t="s">
        <v>1295</v>
      </c>
      <c r="G601" s="223" t="s">
        <v>555</v>
      </c>
      <c r="H601" s="224">
        <v>12</v>
      </c>
      <c r="I601" s="225"/>
      <c r="J601" s="226">
        <f>ROUND(I601*H601,15)</f>
        <v>0</v>
      </c>
      <c r="K601" s="222" t="s">
        <v>203</v>
      </c>
      <c r="L601" s="45"/>
      <c r="M601" s="227" t="s">
        <v>1</v>
      </c>
      <c r="N601" s="228" t="s">
        <v>42</v>
      </c>
      <c r="O601" s="92"/>
      <c r="P601" s="229">
        <f>O601*H601</f>
        <v>0</v>
      </c>
      <c r="Q601" s="229">
        <v>0</v>
      </c>
      <c r="R601" s="229">
        <f>Q601*H601</f>
        <v>0</v>
      </c>
      <c r="S601" s="229">
        <v>0</v>
      </c>
      <c r="T601" s="230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31" t="s">
        <v>262</v>
      </c>
      <c r="AT601" s="231" t="s">
        <v>192</v>
      </c>
      <c r="AU601" s="231" t="s">
        <v>86</v>
      </c>
      <c r="AY601" s="18" t="s">
        <v>190</v>
      </c>
      <c r="BE601" s="232">
        <f>IF(N601="základní",J601,0)</f>
        <v>0</v>
      </c>
      <c r="BF601" s="232">
        <f>IF(N601="snížená",J601,0)</f>
        <v>0</v>
      </c>
      <c r="BG601" s="232">
        <f>IF(N601="zákl. přenesená",J601,0)</f>
        <v>0</v>
      </c>
      <c r="BH601" s="232">
        <f>IF(N601="sníž. přenesená",J601,0)</f>
        <v>0</v>
      </c>
      <c r="BI601" s="232">
        <f>IF(N601="nulová",J601,0)</f>
        <v>0</v>
      </c>
      <c r="BJ601" s="18" t="s">
        <v>84</v>
      </c>
      <c r="BK601" s="233">
        <f>ROUND(I601*H601,15)</f>
        <v>0</v>
      </c>
      <c r="BL601" s="18" t="s">
        <v>262</v>
      </c>
      <c r="BM601" s="231" t="s">
        <v>1296</v>
      </c>
    </row>
    <row r="602" spans="1:51" s="13" customFormat="1" ht="12">
      <c r="A602" s="13"/>
      <c r="B602" s="234"/>
      <c r="C602" s="235"/>
      <c r="D602" s="236" t="s">
        <v>198</v>
      </c>
      <c r="E602" s="237" t="s">
        <v>1</v>
      </c>
      <c r="F602" s="238" t="s">
        <v>1297</v>
      </c>
      <c r="G602" s="235"/>
      <c r="H602" s="239">
        <v>3</v>
      </c>
      <c r="I602" s="240"/>
      <c r="J602" s="235"/>
      <c r="K602" s="235"/>
      <c r="L602" s="241"/>
      <c r="M602" s="242"/>
      <c r="N602" s="243"/>
      <c r="O602" s="243"/>
      <c r="P602" s="243"/>
      <c r="Q602" s="243"/>
      <c r="R602" s="243"/>
      <c r="S602" s="243"/>
      <c r="T602" s="244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5" t="s">
        <v>198</v>
      </c>
      <c r="AU602" s="245" t="s">
        <v>86</v>
      </c>
      <c r="AV602" s="13" t="s">
        <v>86</v>
      </c>
      <c r="AW602" s="13" t="s">
        <v>32</v>
      </c>
      <c r="AX602" s="13" t="s">
        <v>6</v>
      </c>
      <c r="AY602" s="245" t="s">
        <v>190</v>
      </c>
    </row>
    <row r="603" spans="1:51" s="13" customFormat="1" ht="12">
      <c r="A603" s="13"/>
      <c r="B603" s="234"/>
      <c r="C603" s="235"/>
      <c r="D603" s="236" t="s">
        <v>198</v>
      </c>
      <c r="E603" s="237" t="s">
        <v>1</v>
      </c>
      <c r="F603" s="238" t="s">
        <v>1298</v>
      </c>
      <c r="G603" s="235"/>
      <c r="H603" s="239">
        <v>1</v>
      </c>
      <c r="I603" s="240"/>
      <c r="J603" s="235"/>
      <c r="K603" s="235"/>
      <c r="L603" s="241"/>
      <c r="M603" s="242"/>
      <c r="N603" s="243"/>
      <c r="O603" s="243"/>
      <c r="P603" s="243"/>
      <c r="Q603" s="243"/>
      <c r="R603" s="243"/>
      <c r="S603" s="243"/>
      <c r="T603" s="244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5" t="s">
        <v>198</v>
      </c>
      <c r="AU603" s="245" t="s">
        <v>86</v>
      </c>
      <c r="AV603" s="13" t="s">
        <v>86</v>
      </c>
      <c r="AW603" s="13" t="s">
        <v>32</v>
      </c>
      <c r="AX603" s="13" t="s">
        <v>6</v>
      </c>
      <c r="AY603" s="245" t="s">
        <v>190</v>
      </c>
    </row>
    <row r="604" spans="1:51" s="13" customFormat="1" ht="12">
      <c r="A604" s="13"/>
      <c r="B604" s="234"/>
      <c r="C604" s="235"/>
      <c r="D604" s="236" t="s">
        <v>198</v>
      </c>
      <c r="E604" s="237" t="s">
        <v>1</v>
      </c>
      <c r="F604" s="238" t="s">
        <v>1299</v>
      </c>
      <c r="G604" s="235"/>
      <c r="H604" s="239">
        <v>8</v>
      </c>
      <c r="I604" s="240"/>
      <c r="J604" s="235"/>
      <c r="K604" s="235"/>
      <c r="L604" s="241"/>
      <c r="M604" s="242"/>
      <c r="N604" s="243"/>
      <c r="O604" s="243"/>
      <c r="P604" s="243"/>
      <c r="Q604" s="243"/>
      <c r="R604" s="243"/>
      <c r="S604" s="243"/>
      <c r="T604" s="24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5" t="s">
        <v>198</v>
      </c>
      <c r="AU604" s="245" t="s">
        <v>86</v>
      </c>
      <c r="AV604" s="13" t="s">
        <v>86</v>
      </c>
      <c r="AW604" s="13" t="s">
        <v>32</v>
      </c>
      <c r="AX604" s="13" t="s">
        <v>6</v>
      </c>
      <c r="AY604" s="245" t="s">
        <v>190</v>
      </c>
    </row>
    <row r="605" spans="1:51" s="14" customFormat="1" ht="12">
      <c r="A605" s="14"/>
      <c r="B605" s="256"/>
      <c r="C605" s="257"/>
      <c r="D605" s="236" t="s">
        <v>198</v>
      </c>
      <c r="E605" s="258" t="s">
        <v>1</v>
      </c>
      <c r="F605" s="259" t="s">
        <v>293</v>
      </c>
      <c r="G605" s="257"/>
      <c r="H605" s="260">
        <v>12</v>
      </c>
      <c r="I605" s="261"/>
      <c r="J605" s="257"/>
      <c r="K605" s="257"/>
      <c r="L605" s="262"/>
      <c r="M605" s="263"/>
      <c r="N605" s="264"/>
      <c r="O605" s="264"/>
      <c r="P605" s="264"/>
      <c r="Q605" s="264"/>
      <c r="R605" s="264"/>
      <c r="S605" s="264"/>
      <c r="T605" s="265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66" t="s">
        <v>198</v>
      </c>
      <c r="AU605" s="266" t="s">
        <v>86</v>
      </c>
      <c r="AV605" s="14" t="s">
        <v>196</v>
      </c>
      <c r="AW605" s="14" t="s">
        <v>32</v>
      </c>
      <c r="AX605" s="14" t="s">
        <v>84</v>
      </c>
      <c r="AY605" s="266" t="s">
        <v>190</v>
      </c>
    </row>
    <row r="606" spans="1:65" s="2" customFormat="1" ht="14.4" customHeight="1">
      <c r="A606" s="39"/>
      <c r="B606" s="40"/>
      <c r="C606" s="246" t="s">
        <v>1300</v>
      </c>
      <c r="D606" s="246" t="s">
        <v>263</v>
      </c>
      <c r="E606" s="247" t="s">
        <v>1301</v>
      </c>
      <c r="F606" s="248" t="s">
        <v>1302</v>
      </c>
      <c r="G606" s="249" t="s">
        <v>333</v>
      </c>
      <c r="H606" s="250">
        <v>6.138</v>
      </c>
      <c r="I606" s="251"/>
      <c r="J606" s="252">
        <f>ROUND(I606*H606,15)</f>
        <v>0</v>
      </c>
      <c r="K606" s="248" t="s">
        <v>203</v>
      </c>
      <c r="L606" s="253"/>
      <c r="M606" s="254" t="s">
        <v>1</v>
      </c>
      <c r="N606" s="255" t="s">
        <v>42</v>
      </c>
      <c r="O606" s="92"/>
      <c r="P606" s="229">
        <f>O606*H606</f>
        <v>0</v>
      </c>
      <c r="Q606" s="229">
        <v>0.004</v>
      </c>
      <c r="R606" s="229">
        <f>Q606*H606</f>
        <v>0.024552</v>
      </c>
      <c r="S606" s="229">
        <v>0</v>
      </c>
      <c r="T606" s="230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31" t="s">
        <v>352</v>
      </c>
      <c r="AT606" s="231" t="s">
        <v>263</v>
      </c>
      <c r="AU606" s="231" t="s">
        <v>86</v>
      </c>
      <c r="AY606" s="18" t="s">
        <v>190</v>
      </c>
      <c r="BE606" s="232">
        <f>IF(N606="základní",J606,0)</f>
        <v>0</v>
      </c>
      <c r="BF606" s="232">
        <f>IF(N606="snížená",J606,0)</f>
        <v>0</v>
      </c>
      <c r="BG606" s="232">
        <f>IF(N606="zákl. přenesená",J606,0)</f>
        <v>0</v>
      </c>
      <c r="BH606" s="232">
        <f>IF(N606="sníž. přenesená",J606,0)</f>
        <v>0</v>
      </c>
      <c r="BI606" s="232">
        <f>IF(N606="nulová",J606,0)</f>
        <v>0</v>
      </c>
      <c r="BJ606" s="18" t="s">
        <v>84</v>
      </c>
      <c r="BK606" s="233">
        <f>ROUND(I606*H606,15)</f>
        <v>0</v>
      </c>
      <c r="BL606" s="18" t="s">
        <v>262</v>
      </c>
      <c r="BM606" s="231" t="s">
        <v>1303</v>
      </c>
    </row>
    <row r="607" spans="1:51" s="13" customFormat="1" ht="12">
      <c r="A607" s="13"/>
      <c r="B607" s="234"/>
      <c r="C607" s="235"/>
      <c r="D607" s="236" t="s">
        <v>198</v>
      </c>
      <c r="E607" s="237" t="s">
        <v>1</v>
      </c>
      <c r="F607" s="238" t="s">
        <v>1304</v>
      </c>
      <c r="G607" s="235"/>
      <c r="H607" s="239">
        <v>5.58</v>
      </c>
      <c r="I607" s="240"/>
      <c r="J607" s="235"/>
      <c r="K607" s="235"/>
      <c r="L607" s="241"/>
      <c r="M607" s="242"/>
      <c r="N607" s="243"/>
      <c r="O607" s="243"/>
      <c r="P607" s="243"/>
      <c r="Q607" s="243"/>
      <c r="R607" s="243"/>
      <c r="S607" s="243"/>
      <c r="T607" s="244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5" t="s">
        <v>198</v>
      </c>
      <c r="AU607" s="245" t="s">
        <v>86</v>
      </c>
      <c r="AV607" s="13" t="s">
        <v>86</v>
      </c>
      <c r="AW607" s="13" t="s">
        <v>32</v>
      </c>
      <c r="AX607" s="13" t="s">
        <v>84</v>
      </c>
      <c r="AY607" s="245" t="s">
        <v>190</v>
      </c>
    </row>
    <row r="608" spans="1:51" s="13" customFormat="1" ht="12">
      <c r="A608" s="13"/>
      <c r="B608" s="234"/>
      <c r="C608" s="235"/>
      <c r="D608" s="236" t="s">
        <v>198</v>
      </c>
      <c r="E608" s="235"/>
      <c r="F608" s="238" t="s">
        <v>1305</v>
      </c>
      <c r="G608" s="235"/>
      <c r="H608" s="239">
        <v>6.138</v>
      </c>
      <c r="I608" s="240"/>
      <c r="J608" s="235"/>
      <c r="K608" s="235"/>
      <c r="L608" s="241"/>
      <c r="M608" s="242"/>
      <c r="N608" s="243"/>
      <c r="O608" s="243"/>
      <c r="P608" s="243"/>
      <c r="Q608" s="243"/>
      <c r="R608" s="243"/>
      <c r="S608" s="243"/>
      <c r="T608" s="244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5" t="s">
        <v>198</v>
      </c>
      <c r="AU608" s="245" t="s">
        <v>86</v>
      </c>
      <c r="AV608" s="13" t="s">
        <v>86</v>
      </c>
      <c r="AW608" s="13" t="s">
        <v>4</v>
      </c>
      <c r="AX608" s="13" t="s">
        <v>84</v>
      </c>
      <c r="AY608" s="245" t="s">
        <v>190</v>
      </c>
    </row>
    <row r="609" spans="1:65" s="2" customFormat="1" ht="14.4" customHeight="1">
      <c r="A609" s="39"/>
      <c r="B609" s="40"/>
      <c r="C609" s="246" t="s">
        <v>1306</v>
      </c>
      <c r="D609" s="246" t="s">
        <v>263</v>
      </c>
      <c r="E609" s="247" t="s">
        <v>1307</v>
      </c>
      <c r="F609" s="248" t="s">
        <v>1308</v>
      </c>
      <c r="G609" s="249" t="s">
        <v>333</v>
      </c>
      <c r="H609" s="250">
        <v>26.675</v>
      </c>
      <c r="I609" s="251"/>
      <c r="J609" s="252">
        <f>ROUND(I609*H609,15)</f>
        <v>0</v>
      </c>
      <c r="K609" s="248" t="s">
        <v>203</v>
      </c>
      <c r="L609" s="253"/>
      <c r="M609" s="254" t="s">
        <v>1</v>
      </c>
      <c r="N609" s="255" t="s">
        <v>42</v>
      </c>
      <c r="O609" s="92"/>
      <c r="P609" s="229">
        <f>O609*H609</f>
        <v>0</v>
      </c>
      <c r="Q609" s="229">
        <v>0.003</v>
      </c>
      <c r="R609" s="229">
        <f>Q609*H609</f>
        <v>0.080025</v>
      </c>
      <c r="S609" s="229">
        <v>0</v>
      </c>
      <c r="T609" s="230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1" t="s">
        <v>352</v>
      </c>
      <c r="AT609" s="231" t="s">
        <v>263</v>
      </c>
      <c r="AU609" s="231" t="s">
        <v>86</v>
      </c>
      <c r="AY609" s="18" t="s">
        <v>190</v>
      </c>
      <c r="BE609" s="232">
        <f>IF(N609="základní",J609,0)</f>
        <v>0</v>
      </c>
      <c r="BF609" s="232">
        <f>IF(N609="snížená",J609,0)</f>
        <v>0</v>
      </c>
      <c r="BG609" s="232">
        <f>IF(N609="zákl. přenesená",J609,0)</f>
        <v>0</v>
      </c>
      <c r="BH609" s="232">
        <f>IF(N609="sníž. přenesená",J609,0)</f>
        <v>0</v>
      </c>
      <c r="BI609" s="232">
        <f>IF(N609="nulová",J609,0)</f>
        <v>0</v>
      </c>
      <c r="BJ609" s="18" t="s">
        <v>84</v>
      </c>
      <c r="BK609" s="233">
        <f>ROUND(I609*H609,15)</f>
        <v>0</v>
      </c>
      <c r="BL609" s="18" t="s">
        <v>262</v>
      </c>
      <c r="BM609" s="231" t="s">
        <v>1309</v>
      </c>
    </row>
    <row r="610" spans="1:51" s="13" customFormat="1" ht="12">
      <c r="A610" s="13"/>
      <c r="B610" s="234"/>
      <c r="C610" s="235"/>
      <c r="D610" s="236" t="s">
        <v>198</v>
      </c>
      <c r="E610" s="237" t="s">
        <v>1</v>
      </c>
      <c r="F610" s="238" t="s">
        <v>1310</v>
      </c>
      <c r="G610" s="235"/>
      <c r="H610" s="239">
        <v>24.25</v>
      </c>
      <c r="I610" s="240"/>
      <c r="J610" s="235"/>
      <c r="K610" s="235"/>
      <c r="L610" s="241"/>
      <c r="M610" s="242"/>
      <c r="N610" s="243"/>
      <c r="O610" s="243"/>
      <c r="P610" s="243"/>
      <c r="Q610" s="243"/>
      <c r="R610" s="243"/>
      <c r="S610" s="243"/>
      <c r="T610" s="24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5" t="s">
        <v>198</v>
      </c>
      <c r="AU610" s="245" t="s">
        <v>86</v>
      </c>
      <c r="AV610" s="13" t="s">
        <v>86</v>
      </c>
      <c r="AW610" s="13" t="s">
        <v>32</v>
      </c>
      <c r="AX610" s="13" t="s">
        <v>84</v>
      </c>
      <c r="AY610" s="245" t="s">
        <v>190</v>
      </c>
    </row>
    <row r="611" spans="1:51" s="13" customFormat="1" ht="12">
      <c r="A611" s="13"/>
      <c r="B611" s="234"/>
      <c r="C611" s="235"/>
      <c r="D611" s="236" t="s">
        <v>198</v>
      </c>
      <c r="E611" s="235"/>
      <c r="F611" s="238" t="s">
        <v>1311</v>
      </c>
      <c r="G611" s="235"/>
      <c r="H611" s="239">
        <v>26.675</v>
      </c>
      <c r="I611" s="240"/>
      <c r="J611" s="235"/>
      <c r="K611" s="235"/>
      <c r="L611" s="241"/>
      <c r="M611" s="242"/>
      <c r="N611" s="243"/>
      <c r="O611" s="243"/>
      <c r="P611" s="243"/>
      <c r="Q611" s="243"/>
      <c r="R611" s="243"/>
      <c r="S611" s="243"/>
      <c r="T611" s="244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5" t="s">
        <v>198</v>
      </c>
      <c r="AU611" s="245" t="s">
        <v>86</v>
      </c>
      <c r="AV611" s="13" t="s">
        <v>86</v>
      </c>
      <c r="AW611" s="13" t="s">
        <v>4</v>
      </c>
      <c r="AX611" s="13" t="s">
        <v>84</v>
      </c>
      <c r="AY611" s="245" t="s">
        <v>190</v>
      </c>
    </row>
    <row r="612" spans="1:65" s="2" customFormat="1" ht="14.4" customHeight="1">
      <c r="A612" s="39"/>
      <c r="B612" s="40"/>
      <c r="C612" s="246" t="s">
        <v>1312</v>
      </c>
      <c r="D612" s="246" t="s">
        <v>263</v>
      </c>
      <c r="E612" s="247" t="s">
        <v>1313</v>
      </c>
      <c r="F612" s="248" t="s">
        <v>1314</v>
      </c>
      <c r="G612" s="249" t="s">
        <v>333</v>
      </c>
      <c r="H612" s="250">
        <v>7.678</v>
      </c>
      <c r="I612" s="251"/>
      <c r="J612" s="252">
        <f>ROUND(I612*H612,15)</f>
        <v>0</v>
      </c>
      <c r="K612" s="248" t="s">
        <v>203</v>
      </c>
      <c r="L612" s="253"/>
      <c r="M612" s="254" t="s">
        <v>1</v>
      </c>
      <c r="N612" s="255" t="s">
        <v>42</v>
      </c>
      <c r="O612" s="92"/>
      <c r="P612" s="229">
        <f>O612*H612</f>
        <v>0</v>
      </c>
      <c r="Q612" s="229">
        <v>0.005</v>
      </c>
      <c r="R612" s="229">
        <f>Q612*H612</f>
        <v>0.03839</v>
      </c>
      <c r="S612" s="229">
        <v>0</v>
      </c>
      <c r="T612" s="230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31" t="s">
        <v>352</v>
      </c>
      <c r="AT612" s="231" t="s">
        <v>263</v>
      </c>
      <c r="AU612" s="231" t="s">
        <v>86</v>
      </c>
      <c r="AY612" s="18" t="s">
        <v>190</v>
      </c>
      <c r="BE612" s="232">
        <f>IF(N612="základní",J612,0)</f>
        <v>0</v>
      </c>
      <c r="BF612" s="232">
        <f>IF(N612="snížená",J612,0)</f>
        <v>0</v>
      </c>
      <c r="BG612" s="232">
        <f>IF(N612="zákl. přenesená",J612,0)</f>
        <v>0</v>
      </c>
      <c r="BH612" s="232">
        <f>IF(N612="sníž. přenesená",J612,0)</f>
        <v>0</v>
      </c>
      <c r="BI612" s="232">
        <f>IF(N612="nulová",J612,0)</f>
        <v>0</v>
      </c>
      <c r="BJ612" s="18" t="s">
        <v>84</v>
      </c>
      <c r="BK612" s="233">
        <f>ROUND(I612*H612,15)</f>
        <v>0</v>
      </c>
      <c r="BL612" s="18" t="s">
        <v>262</v>
      </c>
      <c r="BM612" s="231" t="s">
        <v>1315</v>
      </c>
    </row>
    <row r="613" spans="1:51" s="13" customFormat="1" ht="12">
      <c r="A613" s="13"/>
      <c r="B613" s="234"/>
      <c r="C613" s="235"/>
      <c r="D613" s="236" t="s">
        <v>198</v>
      </c>
      <c r="E613" s="237" t="s">
        <v>1</v>
      </c>
      <c r="F613" s="238" t="s">
        <v>1316</v>
      </c>
      <c r="G613" s="235"/>
      <c r="H613" s="239">
        <v>6.98</v>
      </c>
      <c r="I613" s="240"/>
      <c r="J613" s="235"/>
      <c r="K613" s="235"/>
      <c r="L613" s="241"/>
      <c r="M613" s="242"/>
      <c r="N613" s="243"/>
      <c r="O613" s="243"/>
      <c r="P613" s="243"/>
      <c r="Q613" s="243"/>
      <c r="R613" s="243"/>
      <c r="S613" s="243"/>
      <c r="T613" s="24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5" t="s">
        <v>198</v>
      </c>
      <c r="AU613" s="245" t="s">
        <v>86</v>
      </c>
      <c r="AV613" s="13" t="s">
        <v>86</v>
      </c>
      <c r="AW613" s="13" t="s">
        <v>32</v>
      </c>
      <c r="AX613" s="13" t="s">
        <v>84</v>
      </c>
      <c r="AY613" s="245" t="s">
        <v>190</v>
      </c>
    </row>
    <row r="614" spans="1:51" s="13" customFormat="1" ht="12">
      <c r="A614" s="13"/>
      <c r="B614" s="234"/>
      <c r="C614" s="235"/>
      <c r="D614" s="236" t="s">
        <v>198</v>
      </c>
      <c r="E614" s="235"/>
      <c r="F614" s="238" t="s">
        <v>1317</v>
      </c>
      <c r="G614" s="235"/>
      <c r="H614" s="239">
        <v>7.678</v>
      </c>
      <c r="I614" s="240"/>
      <c r="J614" s="235"/>
      <c r="K614" s="235"/>
      <c r="L614" s="241"/>
      <c r="M614" s="242"/>
      <c r="N614" s="243"/>
      <c r="O614" s="243"/>
      <c r="P614" s="243"/>
      <c r="Q614" s="243"/>
      <c r="R614" s="243"/>
      <c r="S614" s="243"/>
      <c r="T614" s="244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5" t="s">
        <v>198</v>
      </c>
      <c r="AU614" s="245" t="s">
        <v>86</v>
      </c>
      <c r="AV614" s="13" t="s">
        <v>86</v>
      </c>
      <c r="AW614" s="13" t="s">
        <v>4</v>
      </c>
      <c r="AX614" s="13" t="s">
        <v>84</v>
      </c>
      <c r="AY614" s="245" t="s">
        <v>190</v>
      </c>
    </row>
    <row r="615" spans="1:65" s="2" customFormat="1" ht="24.15" customHeight="1">
      <c r="A615" s="39"/>
      <c r="B615" s="40"/>
      <c r="C615" s="220" t="s">
        <v>1318</v>
      </c>
      <c r="D615" s="220" t="s">
        <v>192</v>
      </c>
      <c r="E615" s="221" t="s">
        <v>1319</v>
      </c>
      <c r="F615" s="222" t="s">
        <v>1320</v>
      </c>
      <c r="G615" s="223" t="s">
        <v>555</v>
      </c>
      <c r="H615" s="224">
        <v>2</v>
      </c>
      <c r="I615" s="225"/>
      <c r="J615" s="226">
        <f>ROUND(I615*H615,15)</f>
        <v>0</v>
      </c>
      <c r="K615" s="222" t="s">
        <v>203</v>
      </c>
      <c r="L615" s="45"/>
      <c r="M615" s="227" t="s">
        <v>1</v>
      </c>
      <c r="N615" s="228" t="s">
        <v>42</v>
      </c>
      <c r="O615" s="92"/>
      <c r="P615" s="229">
        <f>O615*H615</f>
        <v>0</v>
      </c>
      <c r="Q615" s="229">
        <v>0</v>
      </c>
      <c r="R615" s="229">
        <f>Q615*H615</f>
        <v>0</v>
      </c>
      <c r="S615" s="229">
        <v>0</v>
      </c>
      <c r="T615" s="230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31" t="s">
        <v>262</v>
      </c>
      <c r="AT615" s="231" t="s">
        <v>192</v>
      </c>
      <c r="AU615" s="231" t="s">
        <v>86</v>
      </c>
      <c r="AY615" s="18" t="s">
        <v>190</v>
      </c>
      <c r="BE615" s="232">
        <f>IF(N615="základní",J615,0)</f>
        <v>0</v>
      </c>
      <c r="BF615" s="232">
        <f>IF(N615="snížená",J615,0)</f>
        <v>0</v>
      </c>
      <c r="BG615" s="232">
        <f>IF(N615="zákl. přenesená",J615,0)</f>
        <v>0</v>
      </c>
      <c r="BH615" s="232">
        <f>IF(N615="sníž. přenesená",J615,0)</f>
        <v>0</v>
      </c>
      <c r="BI615" s="232">
        <f>IF(N615="nulová",J615,0)</f>
        <v>0</v>
      </c>
      <c r="BJ615" s="18" t="s">
        <v>84</v>
      </c>
      <c r="BK615" s="233">
        <f>ROUND(I615*H615,15)</f>
        <v>0</v>
      </c>
      <c r="BL615" s="18" t="s">
        <v>262</v>
      </c>
      <c r="BM615" s="231" t="s">
        <v>1321</v>
      </c>
    </row>
    <row r="616" spans="1:51" s="13" customFormat="1" ht="12">
      <c r="A616" s="13"/>
      <c r="B616" s="234"/>
      <c r="C616" s="235"/>
      <c r="D616" s="236" t="s">
        <v>198</v>
      </c>
      <c r="E616" s="237" t="s">
        <v>1</v>
      </c>
      <c r="F616" s="238" t="s">
        <v>1322</v>
      </c>
      <c r="G616" s="235"/>
      <c r="H616" s="239">
        <v>2</v>
      </c>
      <c r="I616" s="240"/>
      <c r="J616" s="235"/>
      <c r="K616" s="235"/>
      <c r="L616" s="241"/>
      <c r="M616" s="242"/>
      <c r="N616" s="243"/>
      <c r="O616" s="243"/>
      <c r="P616" s="243"/>
      <c r="Q616" s="243"/>
      <c r="R616" s="243"/>
      <c r="S616" s="243"/>
      <c r="T616" s="244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5" t="s">
        <v>198</v>
      </c>
      <c r="AU616" s="245" t="s">
        <v>86</v>
      </c>
      <c r="AV616" s="13" t="s">
        <v>86</v>
      </c>
      <c r="AW616" s="13" t="s">
        <v>32</v>
      </c>
      <c r="AX616" s="13" t="s">
        <v>84</v>
      </c>
      <c r="AY616" s="245" t="s">
        <v>190</v>
      </c>
    </row>
    <row r="617" spans="1:65" s="2" customFormat="1" ht="24.15" customHeight="1">
      <c r="A617" s="39"/>
      <c r="B617" s="40"/>
      <c r="C617" s="220" t="s">
        <v>1323</v>
      </c>
      <c r="D617" s="220" t="s">
        <v>192</v>
      </c>
      <c r="E617" s="221" t="s">
        <v>1324</v>
      </c>
      <c r="F617" s="222" t="s">
        <v>1325</v>
      </c>
      <c r="G617" s="223" t="s">
        <v>555</v>
      </c>
      <c r="H617" s="224">
        <v>1</v>
      </c>
      <c r="I617" s="225"/>
      <c r="J617" s="226">
        <f>ROUND(I617*H617,15)</f>
        <v>0</v>
      </c>
      <c r="K617" s="222" t="s">
        <v>203</v>
      </c>
      <c r="L617" s="45"/>
      <c r="M617" s="227" t="s">
        <v>1</v>
      </c>
      <c r="N617" s="228" t="s">
        <v>42</v>
      </c>
      <c r="O617" s="92"/>
      <c r="P617" s="229">
        <f>O617*H617</f>
        <v>0</v>
      </c>
      <c r="Q617" s="229">
        <v>0</v>
      </c>
      <c r="R617" s="229">
        <f>Q617*H617</f>
        <v>0</v>
      </c>
      <c r="S617" s="229">
        <v>0</v>
      </c>
      <c r="T617" s="230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31" t="s">
        <v>262</v>
      </c>
      <c r="AT617" s="231" t="s">
        <v>192</v>
      </c>
      <c r="AU617" s="231" t="s">
        <v>86</v>
      </c>
      <c r="AY617" s="18" t="s">
        <v>190</v>
      </c>
      <c r="BE617" s="232">
        <f>IF(N617="základní",J617,0)</f>
        <v>0</v>
      </c>
      <c r="BF617" s="232">
        <f>IF(N617="snížená",J617,0)</f>
        <v>0</v>
      </c>
      <c r="BG617" s="232">
        <f>IF(N617="zákl. přenesená",J617,0)</f>
        <v>0</v>
      </c>
      <c r="BH617" s="232">
        <f>IF(N617="sníž. přenesená",J617,0)</f>
        <v>0</v>
      </c>
      <c r="BI617" s="232">
        <f>IF(N617="nulová",J617,0)</f>
        <v>0</v>
      </c>
      <c r="BJ617" s="18" t="s">
        <v>84</v>
      </c>
      <c r="BK617" s="233">
        <f>ROUND(I617*H617,15)</f>
        <v>0</v>
      </c>
      <c r="BL617" s="18" t="s">
        <v>262</v>
      </c>
      <c r="BM617" s="231" t="s">
        <v>1326</v>
      </c>
    </row>
    <row r="618" spans="1:51" s="13" customFormat="1" ht="12">
      <c r="A618" s="13"/>
      <c r="B618" s="234"/>
      <c r="C618" s="235"/>
      <c r="D618" s="236" t="s">
        <v>198</v>
      </c>
      <c r="E618" s="237" t="s">
        <v>1</v>
      </c>
      <c r="F618" s="238" t="s">
        <v>1327</v>
      </c>
      <c r="G618" s="235"/>
      <c r="H618" s="239">
        <v>1</v>
      </c>
      <c r="I618" s="240"/>
      <c r="J618" s="235"/>
      <c r="K618" s="235"/>
      <c r="L618" s="241"/>
      <c r="M618" s="242"/>
      <c r="N618" s="243"/>
      <c r="O618" s="243"/>
      <c r="P618" s="243"/>
      <c r="Q618" s="243"/>
      <c r="R618" s="243"/>
      <c r="S618" s="243"/>
      <c r="T618" s="244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5" t="s">
        <v>198</v>
      </c>
      <c r="AU618" s="245" t="s">
        <v>86</v>
      </c>
      <c r="AV618" s="13" t="s">
        <v>86</v>
      </c>
      <c r="AW618" s="13" t="s">
        <v>32</v>
      </c>
      <c r="AX618" s="13" t="s">
        <v>84</v>
      </c>
      <c r="AY618" s="245" t="s">
        <v>190</v>
      </c>
    </row>
    <row r="619" spans="1:65" s="2" customFormat="1" ht="14.4" customHeight="1">
      <c r="A619" s="39"/>
      <c r="B619" s="40"/>
      <c r="C619" s="246" t="s">
        <v>1328</v>
      </c>
      <c r="D619" s="246" t="s">
        <v>263</v>
      </c>
      <c r="E619" s="247" t="s">
        <v>1329</v>
      </c>
      <c r="F619" s="248" t="s">
        <v>1330</v>
      </c>
      <c r="G619" s="249" t="s">
        <v>333</v>
      </c>
      <c r="H619" s="250">
        <v>15.774</v>
      </c>
      <c r="I619" s="251"/>
      <c r="J619" s="252">
        <f>ROUND(I619*H619,15)</f>
        <v>0</v>
      </c>
      <c r="K619" s="248" t="s">
        <v>203</v>
      </c>
      <c r="L619" s="253"/>
      <c r="M619" s="254" t="s">
        <v>1</v>
      </c>
      <c r="N619" s="255" t="s">
        <v>42</v>
      </c>
      <c r="O619" s="92"/>
      <c r="P619" s="229">
        <f>O619*H619</f>
        <v>0</v>
      </c>
      <c r="Q619" s="229">
        <v>0.006</v>
      </c>
      <c r="R619" s="229">
        <f>Q619*H619</f>
        <v>0.09464399999999999</v>
      </c>
      <c r="S619" s="229">
        <v>0</v>
      </c>
      <c r="T619" s="230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1" t="s">
        <v>352</v>
      </c>
      <c r="AT619" s="231" t="s">
        <v>263</v>
      </c>
      <c r="AU619" s="231" t="s">
        <v>86</v>
      </c>
      <c r="AY619" s="18" t="s">
        <v>190</v>
      </c>
      <c r="BE619" s="232">
        <f>IF(N619="základní",J619,0)</f>
        <v>0</v>
      </c>
      <c r="BF619" s="232">
        <f>IF(N619="snížená",J619,0)</f>
        <v>0</v>
      </c>
      <c r="BG619" s="232">
        <f>IF(N619="zákl. přenesená",J619,0)</f>
        <v>0</v>
      </c>
      <c r="BH619" s="232">
        <f>IF(N619="sníž. přenesená",J619,0)</f>
        <v>0</v>
      </c>
      <c r="BI619" s="232">
        <f>IF(N619="nulová",J619,0)</f>
        <v>0</v>
      </c>
      <c r="BJ619" s="18" t="s">
        <v>84</v>
      </c>
      <c r="BK619" s="233">
        <f>ROUND(I619*H619,15)</f>
        <v>0</v>
      </c>
      <c r="BL619" s="18" t="s">
        <v>262</v>
      </c>
      <c r="BM619" s="231" t="s">
        <v>1331</v>
      </c>
    </row>
    <row r="620" spans="1:51" s="13" customFormat="1" ht="12">
      <c r="A620" s="13"/>
      <c r="B620" s="234"/>
      <c r="C620" s="235"/>
      <c r="D620" s="236" t="s">
        <v>198</v>
      </c>
      <c r="E620" s="237" t="s">
        <v>1</v>
      </c>
      <c r="F620" s="238" t="s">
        <v>1332</v>
      </c>
      <c r="G620" s="235"/>
      <c r="H620" s="239">
        <v>14.34</v>
      </c>
      <c r="I620" s="240"/>
      <c r="J620" s="235"/>
      <c r="K620" s="235"/>
      <c r="L620" s="241"/>
      <c r="M620" s="242"/>
      <c r="N620" s="243"/>
      <c r="O620" s="243"/>
      <c r="P620" s="243"/>
      <c r="Q620" s="243"/>
      <c r="R620" s="243"/>
      <c r="S620" s="243"/>
      <c r="T620" s="244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5" t="s">
        <v>198</v>
      </c>
      <c r="AU620" s="245" t="s">
        <v>86</v>
      </c>
      <c r="AV620" s="13" t="s">
        <v>86</v>
      </c>
      <c r="AW620" s="13" t="s">
        <v>32</v>
      </c>
      <c r="AX620" s="13" t="s">
        <v>84</v>
      </c>
      <c r="AY620" s="245" t="s">
        <v>190</v>
      </c>
    </row>
    <row r="621" spans="1:51" s="13" customFormat="1" ht="12">
      <c r="A621" s="13"/>
      <c r="B621" s="234"/>
      <c r="C621" s="235"/>
      <c r="D621" s="236" t="s">
        <v>198</v>
      </c>
      <c r="E621" s="235"/>
      <c r="F621" s="238" t="s">
        <v>1333</v>
      </c>
      <c r="G621" s="235"/>
      <c r="H621" s="239">
        <v>15.774</v>
      </c>
      <c r="I621" s="240"/>
      <c r="J621" s="235"/>
      <c r="K621" s="235"/>
      <c r="L621" s="241"/>
      <c r="M621" s="242"/>
      <c r="N621" s="243"/>
      <c r="O621" s="243"/>
      <c r="P621" s="243"/>
      <c r="Q621" s="243"/>
      <c r="R621" s="243"/>
      <c r="S621" s="243"/>
      <c r="T621" s="244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5" t="s">
        <v>198</v>
      </c>
      <c r="AU621" s="245" t="s">
        <v>86</v>
      </c>
      <c r="AV621" s="13" t="s">
        <v>86</v>
      </c>
      <c r="AW621" s="13" t="s">
        <v>4</v>
      </c>
      <c r="AX621" s="13" t="s">
        <v>84</v>
      </c>
      <c r="AY621" s="245" t="s">
        <v>190</v>
      </c>
    </row>
    <row r="622" spans="1:65" s="2" customFormat="1" ht="14.4" customHeight="1">
      <c r="A622" s="39"/>
      <c r="B622" s="40"/>
      <c r="C622" s="246" t="s">
        <v>1334</v>
      </c>
      <c r="D622" s="246" t="s">
        <v>263</v>
      </c>
      <c r="E622" s="247" t="s">
        <v>1335</v>
      </c>
      <c r="F622" s="248" t="s">
        <v>1336</v>
      </c>
      <c r="G622" s="249" t="s">
        <v>1337</v>
      </c>
      <c r="H622" s="250">
        <v>28</v>
      </c>
      <c r="I622" s="251"/>
      <c r="J622" s="252">
        <f>ROUND(I622*H622,15)</f>
        <v>0</v>
      </c>
      <c r="K622" s="248" t="s">
        <v>203</v>
      </c>
      <c r="L622" s="253"/>
      <c r="M622" s="254" t="s">
        <v>1</v>
      </c>
      <c r="N622" s="255" t="s">
        <v>42</v>
      </c>
      <c r="O622" s="92"/>
      <c r="P622" s="229">
        <f>O622*H622</f>
        <v>0</v>
      </c>
      <c r="Q622" s="229">
        <v>0.0002</v>
      </c>
      <c r="R622" s="229">
        <f>Q622*H622</f>
        <v>0.0056</v>
      </c>
      <c r="S622" s="229">
        <v>0</v>
      </c>
      <c r="T622" s="230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1" t="s">
        <v>352</v>
      </c>
      <c r="AT622" s="231" t="s">
        <v>263</v>
      </c>
      <c r="AU622" s="231" t="s">
        <v>86</v>
      </c>
      <c r="AY622" s="18" t="s">
        <v>190</v>
      </c>
      <c r="BE622" s="232">
        <f>IF(N622="základní",J622,0)</f>
        <v>0</v>
      </c>
      <c r="BF622" s="232">
        <f>IF(N622="snížená",J622,0)</f>
        <v>0</v>
      </c>
      <c r="BG622" s="232">
        <f>IF(N622="zákl. přenesená",J622,0)</f>
        <v>0</v>
      </c>
      <c r="BH622" s="232">
        <f>IF(N622="sníž. přenesená",J622,0)</f>
        <v>0</v>
      </c>
      <c r="BI622" s="232">
        <f>IF(N622="nulová",J622,0)</f>
        <v>0</v>
      </c>
      <c r="BJ622" s="18" t="s">
        <v>84</v>
      </c>
      <c r="BK622" s="233">
        <f>ROUND(I622*H622,15)</f>
        <v>0</v>
      </c>
      <c r="BL622" s="18" t="s">
        <v>262</v>
      </c>
      <c r="BM622" s="231" t="s">
        <v>1338</v>
      </c>
    </row>
    <row r="623" spans="1:65" s="2" customFormat="1" ht="24.15" customHeight="1">
      <c r="A623" s="39"/>
      <c r="B623" s="40"/>
      <c r="C623" s="220" t="s">
        <v>1339</v>
      </c>
      <c r="D623" s="220" t="s">
        <v>192</v>
      </c>
      <c r="E623" s="221" t="s">
        <v>1340</v>
      </c>
      <c r="F623" s="222" t="s">
        <v>1341</v>
      </c>
      <c r="G623" s="223" t="s">
        <v>247</v>
      </c>
      <c r="H623" s="224">
        <v>31.44</v>
      </c>
      <c r="I623" s="225"/>
      <c r="J623" s="226">
        <f>ROUND(I623*H623,15)</f>
        <v>0</v>
      </c>
      <c r="K623" s="222" t="s">
        <v>203</v>
      </c>
      <c r="L623" s="45"/>
      <c r="M623" s="227" t="s">
        <v>1</v>
      </c>
      <c r="N623" s="228" t="s">
        <v>42</v>
      </c>
      <c r="O623" s="92"/>
      <c r="P623" s="229">
        <f>O623*H623</f>
        <v>0</v>
      </c>
      <c r="Q623" s="229">
        <v>0</v>
      </c>
      <c r="R623" s="229">
        <f>Q623*H623</f>
        <v>0</v>
      </c>
      <c r="S623" s="229">
        <v>0</v>
      </c>
      <c r="T623" s="230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31" t="s">
        <v>262</v>
      </c>
      <c r="AT623" s="231" t="s">
        <v>192</v>
      </c>
      <c r="AU623" s="231" t="s">
        <v>86</v>
      </c>
      <c r="AY623" s="18" t="s">
        <v>190</v>
      </c>
      <c r="BE623" s="232">
        <f>IF(N623="základní",J623,0)</f>
        <v>0</v>
      </c>
      <c r="BF623" s="232">
        <f>IF(N623="snížená",J623,0)</f>
        <v>0</v>
      </c>
      <c r="BG623" s="232">
        <f>IF(N623="zákl. přenesená",J623,0)</f>
        <v>0</v>
      </c>
      <c r="BH623" s="232">
        <f>IF(N623="sníž. přenesená",J623,0)</f>
        <v>0</v>
      </c>
      <c r="BI623" s="232">
        <f>IF(N623="nulová",J623,0)</f>
        <v>0</v>
      </c>
      <c r="BJ623" s="18" t="s">
        <v>84</v>
      </c>
      <c r="BK623" s="233">
        <f>ROUND(I623*H623,15)</f>
        <v>0</v>
      </c>
      <c r="BL623" s="18" t="s">
        <v>262</v>
      </c>
      <c r="BM623" s="231" t="s">
        <v>1342</v>
      </c>
    </row>
    <row r="624" spans="1:63" s="12" customFormat="1" ht="22.8" customHeight="1">
      <c r="A624" s="12"/>
      <c r="B624" s="204"/>
      <c r="C624" s="205"/>
      <c r="D624" s="206" t="s">
        <v>76</v>
      </c>
      <c r="E624" s="218" t="s">
        <v>1343</v>
      </c>
      <c r="F624" s="218" t="s">
        <v>1344</v>
      </c>
      <c r="G624" s="205"/>
      <c r="H624" s="205"/>
      <c r="I624" s="208"/>
      <c r="J624" s="219">
        <f>BK624</f>
        <v>0</v>
      </c>
      <c r="K624" s="205"/>
      <c r="L624" s="210"/>
      <c r="M624" s="211"/>
      <c r="N624" s="212"/>
      <c r="O624" s="212"/>
      <c r="P624" s="213">
        <f>SUM(P625:P641)</f>
        <v>0</v>
      </c>
      <c r="Q624" s="212"/>
      <c r="R624" s="213">
        <f>SUM(R625:R641)</f>
        <v>0.0012076699999999999</v>
      </c>
      <c r="S624" s="212"/>
      <c r="T624" s="214">
        <f>SUM(T625:T641)</f>
        <v>0.8510800000000001</v>
      </c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R624" s="215" t="s">
        <v>86</v>
      </c>
      <c r="AT624" s="216" t="s">
        <v>76</v>
      </c>
      <c r="AU624" s="216" t="s">
        <v>84</v>
      </c>
      <c r="AY624" s="215" t="s">
        <v>190</v>
      </c>
      <c r="BK624" s="217">
        <f>SUM(BK625:BK641)</f>
        <v>0</v>
      </c>
    </row>
    <row r="625" spans="1:65" s="2" customFormat="1" ht="24.15" customHeight="1">
      <c r="A625" s="39"/>
      <c r="B625" s="40"/>
      <c r="C625" s="220" t="s">
        <v>1345</v>
      </c>
      <c r="D625" s="220" t="s">
        <v>192</v>
      </c>
      <c r="E625" s="221" t="s">
        <v>1346</v>
      </c>
      <c r="F625" s="222" t="s">
        <v>1347</v>
      </c>
      <c r="G625" s="223" t="s">
        <v>333</v>
      </c>
      <c r="H625" s="224">
        <v>21.4</v>
      </c>
      <c r="I625" s="225"/>
      <c r="J625" s="226">
        <f>ROUND(I625*H625,15)</f>
        <v>0</v>
      </c>
      <c r="K625" s="222" t="s">
        <v>203</v>
      </c>
      <c r="L625" s="45"/>
      <c r="M625" s="227" t="s">
        <v>1</v>
      </c>
      <c r="N625" s="228" t="s">
        <v>42</v>
      </c>
      <c r="O625" s="92"/>
      <c r="P625" s="229">
        <f>O625*H625</f>
        <v>0</v>
      </c>
      <c r="Q625" s="229">
        <v>0</v>
      </c>
      <c r="R625" s="229">
        <f>Q625*H625</f>
        <v>0</v>
      </c>
      <c r="S625" s="229">
        <v>0.025</v>
      </c>
      <c r="T625" s="230">
        <f>S625*H625</f>
        <v>0.535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31" t="s">
        <v>262</v>
      </c>
      <c r="AT625" s="231" t="s">
        <v>192</v>
      </c>
      <c r="AU625" s="231" t="s">
        <v>86</v>
      </c>
      <c r="AY625" s="18" t="s">
        <v>190</v>
      </c>
      <c r="BE625" s="232">
        <f>IF(N625="základní",J625,0)</f>
        <v>0</v>
      </c>
      <c r="BF625" s="232">
        <f>IF(N625="snížená",J625,0)</f>
        <v>0</v>
      </c>
      <c r="BG625" s="232">
        <f>IF(N625="zákl. přenesená",J625,0)</f>
        <v>0</v>
      </c>
      <c r="BH625" s="232">
        <f>IF(N625="sníž. přenesená",J625,0)</f>
        <v>0</v>
      </c>
      <c r="BI625" s="232">
        <f>IF(N625="nulová",J625,0)</f>
        <v>0</v>
      </c>
      <c r="BJ625" s="18" t="s">
        <v>84</v>
      </c>
      <c r="BK625" s="233">
        <f>ROUND(I625*H625,15)</f>
        <v>0</v>
      </c>
      <c r="BL625" s="18" t="s">
        <v>262</v>
      </c>
      <c r="BM625" s="231" t="s">
        <v>1348</v>
      </c>
    </row>
    <row r="626" spans="1:51" s="13" customFormat="1" ht="12">
      <c r="A626" s="13"/>
      <c r="B626" s="234"/>
      <c r="C626" s="235"/>
      <c r="D626" s="236" t="s">
        <v>198</v>
      </c>
      <c r="E626" s="237" t="s">
        <v>1</v>
      </c>
      <c r="F626" s="238" t="s">
        <v>1349</v>
      </c>
      <c r="G626" s="235"/>
      <c r="H626" s="239">
        <v>21.4</v>
      </c>
      <c r="I626" s="240"/>
      <c r="J626" s="235"/>
      <c r="K626" s="235"/>
      <c r="L626" s="241"/>
      <c r="M626" s="242"/>
      <c r="N626" s="243"/>
      <c r="O626" s="243"/>
      <c r="P626" s="243"/>
      <c r="Q626" s="243"/>
      <c r="R626" s="243"/>
      <c r="S626" s="243"/>
      <c r="T626" s="244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5" t="s">
        <v>198</v>
      </c>
      <c r="AU626" s="245" t="s">
        <v>86</v>
      </c>
      <c r="AV626" s="13" t="s">
        <v>86</v>
      </c>
      <c r="AW626" s="13" t="s">
        <v>32</v>
      </c>
      <c r="AX626" s="13" t="s">
        <v>84</v>
      </c>
      <c r="AY626" s="245" t="s">
        <v>190</v>
      </c>
    </row>
    <row r="627" spans="1:65" s="2" customFormat="1" ht="24.15" customHeight="1">
      <c r="A627" s="39"/>
      <c r="B627" s="40"/>
      <c r="C627" s="220" t="s">
        <v>1350</v>
      </c>
      <c r="D627" s="220" t="s">
        <v>192</v>
      </c>
      <c r="E627" s="221" t="s">
        <v>1351</v>
      </c>
      <c r="F627" s="222" t="s">
        <v>1352</v>
      </c>
      <c r="G627" s="223" t="s">
        <v>645</v>
      </c>
      <c r="H627" s="224">
        <v>1</v>
      </c>
      <c r="I627" s="225"/>
      <c r="J627" s="226">
        <f>ROUND(I627*H627,15)</f>
        <v>0</v>
      </c>
      <c r="K627" s="222" t="s">
        <v>1</v>
      </c>
      <c r="L627" s="45"/>
      <c r="M627" s="227" t="s">
        <v>1</v>
      </c>
      <c r="N627" s="228" t="s">
        <v>42</v>
      </c>
      <c r="O627" s="92"/>
      <c r="P627" s="229">
        <f>O627*H627</f>
        <v>0</v>
      </c>
      <c r="Q627" s="229">
        <v>6E-05</v>
      </c>
      <c r="R627" s="229">
        <f>Q627*H627</f>
        <v>6E-05</v>
      </c>
      <c r="S627" s="229">
        <v>0</v>
      </c>
      <c r="T627" s="230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31" t="s">
        <v>262</v>
      </c>
      <c r="AT627" s="231" t="s">
        <v>192</v>
      </c>
      <c r="AU627" s="231" t="s">
        <v>86</v>
      </c>
      <c r="AY627" s="18" t="s">
        <v>190</v>
      </c>
      <c r="BE627" s="232">
        <f>IF(N627="základní",J627,0)</f>
        <v>0</v>
      </c>
      <c r="BF627" s="232">
        <f>IF(N627="snížená",J627,0)</f>
        <v>0</v>
      </c>
      <c r="BG627" s="232">
        <f>IF(N627="zákl. přenesená",J627,0)</f>
        <v>0</v>
      </c>
      <c r="BH627" s="232">
        <f>IF(N627="sníž. přenesená",J627,0)</f>
        <v>0</v>
      </c>
      <c r="BI627" s="232">
        <f>IF(N627="nulová",J627,0)</f>
        <v>0</v>
      </c>
      <c r="BJ627" s="18" t="s">
        <v>84</v>
      </c>
      <c r="BK627" s="233">
        <f>ROUND(I627*H627,15)</f>
        <v>0</v>
      </c>
      <c r="BL627" s="18" t="s">
        <v>262</v>
      </c>
      <c r="BM627" s="231" t="s">
        <v>1353</v>
      </c>
    </row>
    <row r="628" spans="1:51" s="13" customFormat="1" ht="12">
      <c r="A628" s="13"/>
      <c r="B628" s="234"/>
      <c r="C628" s="235"/>
      <c r="D628" s="236" t="s">
        <v>198</v>
      </c>
      <c r="E628" s="237" t="s">
        <v>1</v>
      </c>
      <c r="F628" s="238" t="s">
        <v>1354</v>
      </c>
      <c r="G628" s="235"/>
      <c r="H628" s="239">
        <v>1</v>
      </c>
      <c r="I628" s="240"/>
      <c r="J628" s="235"/>
      <c r="K628" s="235"/>
      <c r="L628" s="241"/>
      <c r="M628" s="242"/>
      <c r="N628" s="243"/>
      <c r="O628" s="243"/>
      <c r="P628" s="243"/>
      <c r="Q628" s="243"/>
      <c r="R628" s="243"/>
      <c r="S628" s="243"/>
      <c r="T628" s="244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5" t="s">
        <v>198</v>
      </c>
      <c r="AU628" s="245" t="s">
        <v>86</v>
      </c>
      <c r="AV628" s="13" t="s">
        <v>86</v>
      </c>
      <c r="AW628" s="13" t="s">
        <v>32</v>
      </c>
      <c r="AX628" s="13" t="s">
        <v>84</v>
      </c>
      <c r="AY628" s="245" t="s">
        <v>190</v>
      </c>
    </row>
    <row r="629" spans="1:65" s="2" customFormat="1" ht="37.8" customHeight="1">
      <c r="A629" s="39"/>
      <c r="B629" s="40"/>
      <c r="C629" s="220" t="s">
        <v>1355</v>
      </c>
      <c r="D629" s="220" t="s">
        <v>192</v>
      </c>
      <c r="E629" s="221" t="s">
        <v>1356</v>
      </c>
      <c r="F629" s="222" t="s">
        <v>1357</v>
      </c>
      <c r="G629" s="223" t="s">
        <v>555</v>
      </c>
      <c r="H629" s="224">
        <v>1</v>
      </c>
      <c r="I629" s="225"/>
      <c r="J629" s="226">
        <f>ROUND(I629*H629,15)</f>
        <v>0</v>
      </c>
      <c r="K629" s="222" t="s">
        <v>1</v>
      </c>
      <c r="L629" s="45"/>
      <c r="M629" s="227" t="s">
        <v>1</v>
      </c>
      <c r="N629" s="228" t="s">
        <v>42</v>
      </c>
      <c r="O629" s="92"/>
      <c r="P629" s="229">
        <f>O629*H629</f>
        <v>0</v>
      </c>
      <c r="Q629" s="229">
        <v>0.00033</v>
      </c>
      <c r="R629" s="229">
        <f>Q629*H629</f>
        <v>0.00033</v>
      </c>
      <c r="S629" s="229">
        <v>0</v>
      </c>
      <c r="T629" s="230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31" t="s">
        <v>262</v>
      </c>
      <c r="AT629" s="231" t="s">
        <v>192</v>
      </c>
      <c r="AU629" s="231" t="s">
        <v>86</v>
      </c>
      <c r="AY629" s="18" t="s">
        <v>190</v>
      </c>
      <c r="BE629" s="232">
        <f>IF(N629="základní",J629,0)</f>
        <v>0</v>
      </c>
      <c r="BF629" s="232">
        <f>IF(N629="snížená",J629,0)</f>
        <v>0</v>
      </c>
      <c r="BG629" s="232">
        <f>IF(N629="zákl. přenesená",J629,0)</f>
        <v>0</v>
      </c>
      <c r="BH629" s="232">
        <f>IF(N629="sníž. přenesená",J629,0)</f>
        <v>0</v>
      </c>
      <c r="BI629" s="232">
        <f>IF(N629="nulová",J629,0)</f>
        <v>0</v>
      </c>
      <c r="BJ629" s="18" t="s">
        <v>84</v>
      </c>
      <c r="BK629" s="233">
        <f>ROUND(I629*H629,15)</f>
        <v>0</v>
      </c>
      <c r="BL629" s="18" t="s">
        <v>262</v>
      </c>
      <c r="BM629" s="231" t="s">
        <v>1358</v>
      </c>
    </row>
    <row r="630" spans="1:65" s="2" customFormat="1" ht="24.15" customHeight="1">
      <c r="A630" s="39"/>
      <c r="B630" s="40"/>
      <c r="C630" s="220" t="s">
        <v>1359</v>
      </c>
      <c r="D630" s="220" t="s">
        <v>192</v>
      </c>
      <c r="E630" s="221" t="s">
        <v>1360</v>
      </c>
      <c r="F630" s="222" t="s">
        <v>1361</v>
      </c>
      <c r="G630" s="223" t="s">
        <v>555</v>
      </c>
      <c r="H630" s="224">
        <v>1</v>
      </c>
      <c r="I630" s="225"/>
      <c r="J630" s="226">
        <f>ROUND(I630*H630,15)</f>
        <v>0</v>
      </c>
      <c r="K630" s="222" t="s">
        <v>1</v>
      </c>
      <c r="L630" s="45"/>
      <c r="M630" s="227" t="s">
        <v>1</v>
      </c>
      <c r="N630" s="228" t="s">
        <v>42</v>
      </c>
      <c r="O630" s="92"/>
      <c r="P630" s="229">
        <f>O630*H630</f>
        <v>0</v>
      </c>
      <c r="Q630" s="229">
        <v>0.00033</v>
      </c>
      <c r="R630" s="229">
        <f>Q630*H630</f>
        <v>0.00033</v>
      </c>
      <c r="S630" s="229">
        <v>0</v>
      </c>
      <c r="T630" s="230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1" t="s">
        <v>262</v>
      </c>
      <c r="AT630" s="231" t="s">
        <v>192</v>
      </c>
      <c r="AU630" s="231" t="s">
        <v>86</v>
      </c>
      <c r="AY630" s="18" t="s">
        <v>190</v>
      </c>
      <c r="BE630" s="232">
        <f>IF(N630="základní",J630,0)</f>
        <v>0</v>
      </c>
      <c r="BF630" s="232">
        <f>IF(N630="snížená",J630,0)</f>
        <v>0</v>
      </c>
      <c r="BG630" s="232">
        <f>IF(N630="zákl. přenesená",J630,0)</f>
        <v>0</v>
      </c>
      <c r="BH630" s="232">
        <f>IF(N630="sníž. přenesená",J630,0)</f>
        <v>0</v>
      </c>
      <c r="BI630" s="232">
        <f>IF(N630="nulová",J630,0)</f>
        <v>0</v>
      </c>
      <c r="BJ630" s="18" t="s">
        <v>84</v>
      </c>
      <c r="BK630" s="233">
        <f>ROUND(I630*H630,15)</f>
        <v>0</v>
      </c>
      <c r="BL630" s="18" t="s">
        <v>262</v>
      </c>
      <c r="BM630" s="231" t="s">
        <v>1362</v>
      </c>
    </row>
    <row r="631" spans="1:65" s="2" customFormat="1" ht="37.8" customHeight="1">
      <c r="A631" s="39"/>
      <c r="B631" s="40"/>
      <c r="C631" s="220" t="s">
        <v>1363</v>
      </c>
      <c r="D631" s="220" t="s">
        <v>192</v>
      </c>
      <c r="E631" s="221" t="s">
        <v>1364</v>
      </c>
      <c r="F631" s="222" t="s">
        <v>1365</v>
      </c>
      <c r="G631" s="223" t="s">
        <v>555</v>
      </c>
      <c r="H631" s="224">
        <v>1</v>
      </c>
      <c r="I631" s="225"/>
      <c r="J631" s="226">
        <f>ROUND(I631*H631,15)</f>
        <v>0</v>
      </c>
      <c r="K631" s="222" t="s">
        <v>1</v>
      </c>
      <c r="L631" s="45"/>
      <c r="M631" s="227" t="s">
        <v>1</v>
      </c>
      <c r="N631" s="228" t="s">
        <v>42</v>
      </c>
      <c r="O631" s="92"/>
      <c r="P631" s="229">
        <f>O631*H631</f>
        <v>0</v>
      </c>
      <c r="Q631" s="229">
        <v>0.00033</v>
      </c>
      <c r="R631" s="229">
        <f>Q631*H631</f>
        <v>0.00033</v>
      </c>
      <c r="S631" s="229">
        <v>0</v>
      </c>
      <c r="T631" s="230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31" t="s">
        <v>262</v>
      </c>
      <c r="AT631" s="231" t="s">
        <v>192</v>
      </c>
      <c r="AU631" s="231" t="s">
        <v>86</v>
      </c>
      <c r="AY631" s="18" t="s">
        <v>190</v>
      </c>
      <c r="BE631" s="232">
        <f>IF(N631="základní",J631,0)</f>
        <v>0</v>
      </c>
      <c r="BF631" s="232">
        <f>IF(N631="snížená",J631,0)</f>
        <v>0</v>
      </c>
      <c r="BG631" s="232">
        <f>IF(N631="zákl. přenesená",J631,0)</f>
        <v>0</v>
      </c>
      <c r="BH631" s="232">
        <f>IF(N631="sníž. přenesená",J631,0)</f>
        <v>0</v>
      </c>
      <c r="BI631" s="232">
        <f>IF(N631="nulová",J631,0)</f>
        <v>0</v>
      </c>
      <c r="BJ631" s="18" t="s">
        <v>84</v>
      </c>
      <c r="BK631" s="233">
        <f>ROUND(I631*H631,15)</f>
        <v>0</v>
      </c>
      <c r="BL631" s="18" t="s">
        <v>262</v>
      </c>
      <c r="BM631" s="231" t="s">
        <v>1366</v>
      </c>
    </row>
    <row r="632" spans="1:65" s="2" customFormat="1" ht="14.4" customHeight="1">
      <c r="A632" s="39"/>
      <c r="B632" s="40"/>
      <c r="C632" s="220" t="s">
        <v>1367</v>
      </c>
      <c r="D632" s="220" t="s">
        <v>192</v>
      </c>
      <c r="E632" s="221" t="s">
        <v>1368</v>
      </c>
      <c r="F632" s="222" t="s">
        <v>1369</v>
      </c>
      <c r="G632" s="223" t="s">
        <v>195</v>
      </c>
      <c r="H632" s="224">
        <v>15.804</v>
      </c>
      <c r="I632" s="225"/>
      <c r="J632" s="226">
        <f>ROUND(I632*H632,15)</f>
        <v>0</v>
      </c>
      <c r="K632" s="222" t="s">
        <v>203</v>
      </c>
      <c r="L632" s="45"/>
      <c r="M632" s="227" t="s">
        <v>1</v>
      </c>
      <c r="N632" s="228" t="s">
        <v>42</v>
      </c>
      <c r="O632" s="92"/>
      <c r="P632" s="229">
        <f>O632*H632</f>
        <v>0</v>
      </c>
      <c r="Q632" s="229">
        <v>0</v>
      </c>
      <c r="R632" s="229">
        <f>Q632*H632</f>
        <v>0</v>
      </c>
      <c r="S632" s="229">
        <v>0.02</v>
      </c>
      <c r="T632" s="230">
        <f>S632*H632</f>
        <v>0.31608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31" t="s">
        <v>262</v>
      </c>
      <c r="AT632" s="231" t="s">
        <v>192</v>
      </c>
      <c r="AU632" s="231" t="s">
        <v>86</v>
      </c>
      <c r="AY632" s="18" t="s">
        <v>190</v>
      </c>
      <c r="BE632" s="232">
        <f>IF(N632="základní",J632,0)</f>
        <v>0</v>
      </c>
      <c r="BF632" s="232">
        <f>IF(N632="snížená",J632,0)</f>
        <v>0</v>
      </c>
      <c r="BG632" s="232">
        <f>IF(N632="zákl. přenesená",J632,0)</f>
        <v>0</v>
      </c>
      <c r="BH632" s="232">
        <f>IF(N632="sníž. přenesená",J632,0)</f>
        <v>0</v>
      </c>
      <c r="BI632" s="232">
        <f>IF(N632="nulová",J632,0)</f>
        <v>0</v>
      </c>
      <c r="BJ632" s="18" t="s">
        <v>84</v>
      </c>
      <c r="BK632" s="233">
        <f>ROUND(I632*H632,15)</f>
        <v>0</v>
      </c>
      <c r="BL632" s="18" t="s">
        <v>262</v>
      </c>
      <c r="BM632" s="231" t="s">
        <v>1370</v>
      </c>
    </row>
    <row r="633" spans="1:51" s="13" customFormat="1" ht="12">
      <c r="A633" s="13"/>
      <c r="B633" s="234"/>
      <c r="C633" s="235"/>
      <c r="D633" s="236" t="s">
        <v>198</v>
      </c>
      <c r="E633" s="237" t="s">
        <v>1</v>
      </c>
      <c r="F633" s="238" t="s">
        <v>1371</v>
      </c>
      <c r="G633" s="235"/>
      <c r="H633" s="239">
        <v>15.804</v>
      </c>
      <c r="I633" s="240"/>
      <c r="J633" s="235"/>
      <c r="K633" s="235"/>
      <c r="L633" s="241"/>
      <c r="M633" s="242"/>
      <c r="N633" s="243"/>
      <c r="O633" s="243"/>
      <c r="P633" s="243"/>
      <c r="Q633" s="243"/>
      <c r="R633" s="243"/>
      <c r="S633" s="243"/>
      <c r="T633" s="244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5" t="s">
        <v>198</v>
      </c>
      <c r="AU633" s="245" t="s">
        <v>86</v>
      </c>
      <c r="AV633" s="13" t="s">
        <v>86</v>
      </c>
      <c r="AW633" s="13" t="s">
        <v>32</v>
      </c>
      <c r="AX633" s="13" t="s">
        <v>84</v>
      </c>
      <c r="AY633" s="245" t="s">
        <v>190</v>
      </c>
    </row>
    <row r="634" spans="1:65" s="2" customFormat="1" ht="14.4" customHeight="1">
      <c r="A634" s="39"/>
      <c r="B634" s="40"/>
      <c r="C634" s="220" t="s">
        <v>1372</v>
      </c>
      <c r="D634" s="220" t="s">
        <v>192</v>
      </c>
      <c r="E634" s="221" t="s">
        <v>1373</v>
      </c>
      <c r="F634" s="222" t="s">
        <v>1374</v>
      </c>
      <c r="G634" s="223" t="s">
        <v>195</v>
      </c>
      <c r="H634" s="224">
        <v>15.767</v>
      </c>
      <c r="I634" s="225"/>
      <c r="J634" s="226">
        <f>ROUND(I634*H634,15)</f>
        <v>0</v>
      </c>
      <c r="K634" s="222" t="s">
        <v>1</v>
      </c>
      <c r="L634" s="45"/>
      <c r="M634" s="227" t="s">
        <v>1</v>
      </c>
      <c r="N634" s="228" t="s">
        <v>42</v>
      </c>
      <c r="O634" s="92"/>
      <c r="P634" s="229">
        <f>O634*H634</f>
        <v>0</v>
      </c>
      <c r="Q634" s="229">
        <v>1E-05</v>
      </c>
      <c r="R634" s="229">
        <f>Q634*H634</f>
        <v>0.00015767</v>
      </c>
      <c r="S634" s="229">
        <v>0</v>
      </c>
      <c r="T634" s="230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31" t="s">
        <v>262</v>
      </c>
      <c r="AT634" s="231" t="s">
        <v>192</v>
      </c>
      <c r="AU634" s="231" t="s">
        <v>86</v>
      </c>
      <c r="AY634" s="18" t="s">
        <v>190</v>
      </c>
      <c r="BE634" s="232">
        <f>IF(N634="základní",J634,0)</f>
        <v>0</v>
      </c>
      <c r="BF634" s="232">
        <f>IF(N634="snížená",J634,0)</f>
        <v>0</v>
      </c>
      <c r="BG634" s="232">
        <f>IF(N634="zákl. přenesená",J634,0)</f>
        <v>0</v>
      </c>
      <c r="BH634" s="232">
        <f>IF(N634="sníž. přenesená",J634,0)</f>
        <v>0</v>
      </c>
      <c r="BI634" s="232">
        <f>IF(N634="nulová",J634,0)</f>
        <v>0</v>
      </c>
      <c r="BJ634" s="18" t="s">
        <v>84</v>
      </c>
      <c r="BK634" s="233">
        <f>ROUND(I634*H634,15)</f>
        <v>0</v>
      </c>
      <c r="BL634" s="18" t="s">
        <v>262</v>
      </c>
      <c r="BM634" s="231" t="s">
        <v>1375</v>
      </c>
    </row>
    <row r="635" spans="1:51" s="13" customFormat="1" ht="12">
      <c r="A635" s="13"/>
      <c r="B635" s="234"/>
      <c r="C635" s="235"/>
      <c r="D635" s="236" t="s">
        <v>198</v>
      </c>
      <c r="E635" s="237" t="s">
        <v>1</v>
      </c>
      <c r="F635" s="238" t="s">
        <v>1376</v>
      </c>
      <c r="G635" s="235"/>
      <c r="H635" s="239">
        <v>10.101</v>
      </c>
      <c r="I635" s="240"/>
      <c r="J635" s="235"/>
      <c r="K635" s="235"/>
      <c r="L635" s="241"/>
      <c r="M635" s="242"/>
      <c r="N635" s="243"/>
      <c r="O635" s="243"/>
      <c r="P635" s="243"/>
      <c r="Q635" s="243"/>
      <c r="R635" s="243"/>
      <c r="S635" s="243"/>
      <c r="T635" s="24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5" t="s">
        <v>198</v>
      </c>
      <c r="AU635" s="245" t="s">
        <v>86</v>
      </c>
      <c r="AV635" s="13" t="s">
        <v>86</v>
      </c>
      <c r="AW635" s="13" t="s">
        <v>32</v>
      </c>
      <c r="AX635" s="13" t="s">
        <v>6</v>
      </c>
      <c r="AY635" s="245" t="s">
        <v>190</v>
      </c>
    </row>
    <row r="636" spans="1:51" s="13" customFormat="1" ht="12">
      <c r="A636" s="13"/>
      <c r="B636" s="234"/>
      <c r="C636" s="235"/>
      <c r="D636" s="236" t="s">
        <v>198</v>
      </c>
      <c r="E636" s="237" t="s">
        <v>1</v>
      </c>
      <c r="F636" s="238" t="s">
        <v>1377</v>
      </c>
      <c r="G636" s="235"/>
      <c r="H636" s="239">
        <v>3.564</v>
      </c>
      <c r="I636" s="240"/>
      <c r="J636" s="235"/>
      <c r="K636" s="235"/>
      <c r="L636" s="241"/>
      <c r="M636" s="242"/>
      <c r="N636" s="243"/>
      <c r="O636" s="243"/>
      <c r="P636" s="243"/>
      <c r="Q636" s="243"/>
      <c r="R636" s="243"/>
      <c r="S636" s="243"/>
      <c r="T636" s="244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5" t="s">
        <v>198</v>
      </c>
      <c r="AU636" s="245" t="s">
        <v>86</v>
      </c>
      <c r="AV636" s="13" t="s">
        <v>86</v>
      </c>
      <c r="AW636" s="13" t="s">
        <v>32</v>
      </c>
      <c r="AX636" s="13" t="s">
        <v>6</v>
      </c>
      <c r="AY636" s="245" t="s">
        <v>190</v>
      </c>
    </row>
    <row r="637" spans="1:51" s="13" customFormat="1" ht="12">
      <c r="A637" s="13"/>
      <c r="B637" s="234"/>
      <c r="C637" s="235"/>
      <c r="D637" s="236" t="s">
        <v>198</v>
      </c>
      <c r="E637" s="237" t="s">
        <v>1</v>
      </c>
      <c r="F637" s="238" t="s">
        <v>1378</v>
      </c>
      <c r="G637" s="235"/>
      <c r="H637" s="239">
        <v>2.102</v>
      </c>
      <c r="I637" s="240"/>
      <c r="J637" s="235"/>
      <c r="K637" s="235"/>
      <c r="L637" s="241"/>
      <c r="M637" s="242"/>
      <c r="N637" s="243"/>
      <c r="O637" s="243"/>
      <c r="P637" s="243"/>
      <c r="Q637" s="243"/>
      <c r="R637" s="243"/>
      <c r="S637" s="243"/>
      <c r="T637" s="24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5" t="s">
        <v>198</v>
      </c>
      <c r="AU637" s="245" t="s">
        <v>86</v>
      </c>
      <c r="AV637" s="13" t="s">
        <v>86</v>
      </c>
      <c r="AW637" s="13" t="s">
        <v>32</v>
      </c>
      <c r="AX637" s="13" t="s">
        <v>6</v>
      </c>
      <c r="AY637" s="245" t="s">
        <v>190</v>
      </c>
    </row>
    <row r="638" spans="1:51" s="14" customFormat="1" ht="12">
      <c r="A638" s="14"/>
      <c r="B638" s="256"/>
      <c r="C638" s="257"/>
      <c r="D638" s="236" t="s">
        <v>198</v>
      </c>
      <c r="E638" s="258" t="s">
        <v>1</v>
      </c>
      <c r="F638" s="259" t="s">
        <v>293</v>
      </c>
      <c r="G638" s="257"/>
      <c r="H638" s="260">
        <v>15.767</v>
      </c>
      <c r="I638" s="261"/>
      <c r="J638" s="257"/>
      <c r="K638" s="257"/>
      <c r="L638" s="262"/>
      <c r="M638" s="263"/>
      <c r="N638" s="264"/>
      <c r="O638" s="264"/>
      <c r="P638" s="264"/>
      <c r="Q638" s="264"/>
      <c r="R638" s="264"/>
      <c r="S638" s="264"/>
      <c r="T638" s="265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6" t="s">
        <v>198</v>
      </c>
      <c r="AU638" s="266" t="s">
        <v>86</v>
      </c>
      <c r="AV638" s="14" t="s">
        <v>196</v>
      </c>
      <c r="AW638" s="14" t="s">
        <v>32</v>
      </c>
      <c r="AX638" s="14" t="s">
        <v>84</v>
      </c>
      <c r="AY638" s="266" t="s">
        <v>190</v>
      </c>
    </row>
    <row r="639" spans="1:65" s="2" customFormat="1" ht="14.4" customHeight="1">
      <c r="A639" s="39"/>
      <c r="B639" s="40"/>
      <c r="C639" s="220" t="s">
        <v>1379</v>
      </c>
      <c r="D639" s="220" t="s">
        <v>192</v>
      </c>
      <c r="E639" s="221" t="s">
        <v>1380</v>
      </c>
      <c r="F639" s="222" t="s">
        <v>1381</v>
      </c>
      <c r="G639" s="223" t="s">
        <v>555</v>
      </c>
      <c r="H639" s="224">
        <v>2</v>
      </c>
      <c r="I639" s="225"/>
      <c r="J639" s="226">
        <f>ROUND(I639*H639,15)</f>
        <v>0</v>
      </c>
      <c r="K639" s="222" t="s">
        <v>203</v>
      </c>
      <c r="L639" s="45"/>
      <c r="M639" s="227" t="s">
        <v>1</v>
      </c>
      <c r="N639" s="228" t="s">
        <v>42</v>
      </c>
      <c r="O639" s="92"/>
      <c r="P639" s="229">
        <f>O639*H639</f>
        <v>0</v>
      </c>
      <c r="Q639" s="229">
        <v>0</v>
      </c>
      <c r="R639" s="229">
        <f>Q639*H639</f>
        <v>0</v>
      </c>
      <c r="S639" s="229">
        <v>0</v>
      </c>
      <c r="T639" s="230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31" t="s">
        <v>262</v>
      </c>
      <c r="AT639" s="231" t="s">
        <v>192</v>
      </c>
      <c r="AU639" s="231" t="s">
        <v>86</v>
      </c>
      <c r="AY639" s="18" t="s">
        <v>190</v>
      </c>
      <c r="BE639" s="232">
        <f>IF(N639="základní",J639,0)</f>
        <v>0</v>
      </c>
      <c r="BF639" s="232">
        <f>IF(N639="snížená",J639,0)</f>
        <v>0</v>
      </c>
      <c r="BG639" s="232">
        <f>IF(N639="zákl. přenesená",J639,0)</f>
        <v>0</v>
      </c>
      <c r="BH639" s="232">
        <f>IF(N639="sníž. přenesená",J639,0)</f>
        <v>0</v>
      </c>
      <c r="BI639" s="232">
        <f>IF(N639="nulová",J639,0)</f>
        <v>0</v>
      </c>
      <c r="BJ639" s="18" t="s">
        <v>84</v>
      </c>
      <c r="BK639" s="233">
        <f>ROUND(I639*H639,15)</f>
        <v>0</v>
      </c>
      <c r="BL639" s="18" t="s">
        <v>262</v>
      </c>
      <c r="BM639" s="231" t="s">
        <v>1382</v>
      </c>
    </row>
    <row r="640" spans="1:51" s="13" customFormat="1" ht="12">
      <c r="A640" s="13"/>
      <c r="B640" s="234"/>
      <c r="C640" s="235"/>
      <c r="D640" s="236" t="s">
        <v>198</v>
      </c>
      <c r="E640" s="237" t="s">
        <v>1</v>
      </c>
      <c r="F640" s="238" t="s">
        <v>1383</v>
      </c>
      <c r="G640" s="235"/>
      <c r="H640" s="239">
        <v>2</v>
      </c>
      <c r="I640" s="240"/>
      <c r="J640" s="235"/>
      <c r="K640" s="235"/>
      <c r="L640" s="241"/>
      <c r="M640" s="242"/>
      <c r="N640" s="243"/>
      <c r="O640" s="243"/>
      <c r="P640" s="243"/>
      <c r="Q640" s="243"/>
      <c r="R640" s="243"/>
      <c r="S640" s="243"/>
      <c r="T640" s="244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5" t="s">
        <v>198</v>
      </c>
      <c r="AU640" s="245" t="s">
        <v>86</v>
      </c>
      <c r="AV640" s="13" t="s">
        <v>86</v>
      </c>
      <c r="AW640" s="13" t="s">
        <v>32</v>
      </c>
      <c r="AX640" s="13" t="s">
        <v>84</v>
      </c>
      <c r="AY640" s="245" t="s">
        <v>190</v>
      </c>
    </row>
    <row r="641" spans="1:65" s="2" customFormat="1" ht="24.15" customHeight="1">
      <c r="A641" s="39"/>
      <c r="B641" s="40"/>
      <c r="C641" s="220" t="s">
        <v>1384</v>
      </c>
      <c r="D641" s="220" t="s">
        <v>192</v>
      </c>
      <c r="E641" s="221" t="s">
        <v>1385</v>
      </c>
      <c r="F641" s="222" t="s">
        <v>1386</v>
      </c>
      <c r="G641" s="223" t="s">
        <v>247</v>
      </c>
      <c r="H641" s="224">
        <v>9.86</v>
      </c>
      <c r="I641" s="225"/>
      <c r="J641" s="226">
        <f>ROUND(I641*H641,15)</f>
        <v>0</v>
      </c>
      <c r="K641" s="222" t="s">
        <v>203</v>
      </c>
      <c r="L641" s="45"/>
      <c r="M641" s="227" t="s">
        <v>1</v>
      </c>
      <c r="N641" s="228" t="s">
        <v>42</v>
      </c>
      <c r="O641" s="92"/>
      <c r="P641" s="229">
        <f>O641*H641</f>
        <v>0</v>
      </c>
      <c r="Q641" s="229">
        <v>0</v>
      </c>
      <c r="R641" s="229">
        <f>Q641*H641</f>
        <v>0</v>
      </c>
      <c r="S641" s="229">
        <v>0</v>
      </c>
      <c r="T641" s="230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31" t="s">
        <v>262</v>
      </c>
      <c r="AT641" s="231" t="s">
        <v>192</v>
      </c>
      <c r="AU641" s="231" t="s">
        <v>86</v>
      </c>
      <c r="AY641" s="18" t="s">
        <v>190</v>
      </c>
      <c r="BE641" s="232">
        <f>IF(N641="základní",J641,0)</f>
        <v>0</v>
      </c>
      <c r="BF641" s="232">
        <f>IF(N641="snížená",J641,0)</f>
        <v>0</v>
      </c>
      <c r="BG641" s="232">
        <f>IF(N641="zákl. přenesená",J641,0)</f>
        <v>0</v>
      </c>
      <c r="BH641" s="232">
        <f>IF(N641="sníž. přenesená",J641,0)</f>
        <v>0</v>
      </c>
      <c r="BI641" s="232">
        <f>IF(N641="nulová",J641,0)</f>
        <v>0</v>
      </c>
      <c r="BJ641" s="18" t="s">
        <v>84</v>
      </c>
      <c r="BK641" s="233">
        <f>ROUND(I641*H641,15)</f>
        <v>0</v>
      </c>
      <c r="BL641" s="18" t="s">
        <v>262</v>
      </c>
      <c r="BM641" s="231" t="s">
        <v>1387</v>
      </c>
    </row>
    <row r="642" spans="1:63" s="12" customFormat="1" ht="22.8" customHeight="1">
      <c r="A642" s="12"/>
      <c r="B642" s="204"/>
      <c r="C642" s="205"/>
      <c r="D642" s="206" t="s">
        <v>76</v>
      </c>
      <c r="E642" s="218" t="s">
        <v>1388</v>
      </c>
      <c r="F642" s="218" t="s">
        <v>1389</v>
      </c>
      <c r="G642" s="205"/>
      <c r="H642" s="205"/>
      <c r="I642" s="208"/>
      <c r="J642" s="219">
        <f>BK642</f>
        <v>0</v>
      </c>
      <c r="K642" s="205"/>
      <c r="L642" s="210"/>
      <c r="M642" s="211"/>
      <c r="N642" s="212"/>
      <c r="O642" s="212"/>
      <c r="P642" s="213">
        <f>SUM(P643:P655)</f>
        <v>0</v>
      </c>
      <c r="Q642" s="212"/>
      <c r="R642" s="213">
        <f>SUM(R643:R655)</f>
        <v>1.33449</v>
      </c>
      <c r="S642" s="212"/>
      <c r="T642" s="214">
        <f>SUM(T643:T655)</f>
        <v>0</v>
      </c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R642" s="215" t="s">
        <v>86</v>
      </c>
      <c r="AT642" s="216" t="s">
        <v>76</v>
      </c>
      <c r="AU642" s="216" t="s">
        <v>84</v>
      </c>
      <c r="AY642" s="215" t="s">
        <v>190</v>
      </c>
      <c r="BK642" s="217">
        <f>SUM(BK643:BK655)</f>
        <v>0</v>
      </c>
    </row>
    <row r="643" spans="1:65" s="2" customFormat="1" ht="14.4" customHeight="1">
      <c r="A643" s="39"/>
      <c r="B643" s="40"/>
      <c r="C643" s="220" t="s">
        <v>1390</v>
      </c>
      <c r="D643" s="220" t="s">
        <v>192</v>
      </c>
      <c r="E643" s="221" t="s">
        <v>1391</v>
      </c>
      <c r="F643" s="222" t="s">
        <v>1392</v>
      </c>
      <c r="G643" s="223" t="s">
        <v>195</v>
      </c>
      <c r="H643" s="224">
        <v>33.3</v>
      </c>
      <c r="I643" s="225"/>
      <c r="J643" s="226">
        <f>ROUND(I643*H643,15)</f>
        <v>0</v>
      </c>
      <c r="K643" s="222" t="s">
        <v>203</v>
      </c>
      <c r="L643" s="45"/>
      <c r="M643" s="227" t="s">
        <v>1</v>
      </c>
      <c r="N643" s="228" t="s">
        <v>42</v>
      </c>
      <c r="O643" s="92"/>
      <c r="P643" s="229">
        <f>O643*H643</f>
        <v>0</v>
      </c>
      <c r="Q643" s="229">
        <v>0</v>
      </c>
      <c r="R643" s="229">
        <f>Q643*H643</f>
        <v>0</v>
      </c>
      <c r="S643" s="229">
        <v>0</v>
      </c>
      <c r="T643" s="230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31" t="s">
        <v>262</v>
      </c>
      <c r="AT643" s="231" t="s">
        <v>192</v>
      </c>
      <c r="AU643" s="231" t="s">
        <v>86</v>
      </c>
      <c r="AY643" s="18" t="s">
        <v>190</v>
      </c>
      <c r="BE643" s="232">
        <f>IF(N643="základní",J643,0)</f>
        <v>0</v>
      </c>
      <c r="BF643" s="232">
        <f>IF(N643="snížená",J643,0)</f>
        <v>0</v>
      </c>
      <c r="BG643" s="232">
        <f>IF(N643="zákl. přenesená",J643,0)</f>
        <v>0</v>
      </c>
      <c r="BH643" s="232">
        <f>IF(N643="sníž. přenesená",J643,0)</f>
        <v>0</v>
      </c>
      <c r="BI643" s="232">
        <f>IF(N643="nulová",J643,0)</f>
        <v>0</v>
      </c>
      <c r="BJ643" s="18" t="s">
        <v>84</v>
      </c>
      <c r="BK643" s="233">
        <f>ROUND(I643*H643,15)</f>
        <v>0</v>
      </c>
      <c r="BL643" s="18" t="s">
        <v>262</v>
      </c>
      <c r="BM643" s="231" t="s">
        <v>1393</v>
      </c>
    </row>
    <row r="644" spans="1:51" s="13" customFormat="1" ht="12">
      <c r="A644" s="13"/>
      <c r="B644" s="234"/>
      <c r="C644" s="235"/>
      <c r="D644" s="236" t="s">
        <v>198</v>
      </c>
      <c r="E644" s="237" t="s">
        <v>1</v>
      </c>
      <c r="F644" s="238" t="s">
        <v>130</v>
      </c>
      <c r="G644" s="235"/>
      <c r="H644" s="239">
        <v>33.3</v>
      </c>
      <c r="I644" s="240"/>
      <c r="J644" s="235"/>
      <c r="K644" s="235"/>
      <c r="L644" s="241"/>
      <c r="M644" s="242"/>
      <c r="N644" s="243"/>
      <c r="O644" s="243"/>
      <c r="P644" s="243"/>
      <c r="Q644" s="243"/>
      <c r="R644" s="243"/>
      <c r="S644" s="243"/>
      <c r="T644" s="24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5" t="s">
        <v>198</v>
      </c>
      <c r="AU644" s="245" t="s">
        <v>86</v>
      </c>
      <c r="AV644" s="13" t="s">
        <v>86</v>
      </c>
      <c r="AW644" s="13" t="s">
        <v>32</v>
      </c>
      <c r="AX644" s="13" t="s">
        <v>84</v>
      </c>
      <c r="AY644" s="245" t="s">
        <v>190</v>
      </c>
    </row>
    <row r="645" spans="1:65" s="2" customFormat="1" ht="14.4" customHeight="1">
      <c r="A645" s="39"/>
      <c r="B645" s="40"/>
      <c r="C645" s="220" t="s">
        <v>1394</v>
      </c>
      <c r="D645" s="220" t="s">
        <v>192</v>
      </c>
      <c r="E645" s="221" t="s">
        <v>1395</v>
      </c>
      <c r="F645" s="222" t="s">
        <v>1396</v>
      </c>
      <c r="G645" s="223" t="s">
        <v>195</v>
      </c>
      <c r="H645" s="224">
        <v>33.3</v>
      </c>
      <c r="I645" s="225"/>
      <c r="J645" s="226">
        <f>ROUND(I645*H645,15)</f>
        <v>0</v>
      </c>
      <c r="K645" s="222" t="s">
        <v>203</v>
      </c>
      <c r="L645" s="45"/>
      <c r="M645" s="227" t="s">
        <v>1</v>
      </c>
      <c r="N645" s="228" t="s">
        <v>42</v>
      </c>
      <c r="O645" s="92"/>
      <c r="P645" s="229">
        <f>O645*H645</f>
        <v>0</v>
      </c>
      <c r="Q645" s="229">
        <v>0.0003</v>
      </c>
      <c r="R645" s="229">
        <f>Q645*H645</f>
        <v>0.009989999999999999</v>
      </c>
      <c r="S645" s="229">
        <v>0</v>
      </c>
      <c r="T645" s="230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31" t="s">
        <v>262</v>
      </c>
      <c r="AT645" s="231" t="s">
        <v>192</v>
      </c>
      <c r="AU645" s="231" t="s">
        <v>86</v>
      </c>
      <c r="AY645" s="18" t="s">
        <v>190</v>
      </c>
      <c r="BE645" s="232">
        <f>IF(N645="základní",J645,0)</f>
        <v>0</v>
      </c>
      <c r="BF645" s="232">
        <f>IF(N645="snížená",J645,0)</f>
        <v>0</v>
      </c>
      <c r="BG645" s="232">
        <f>IF(N645="zákl. přenesená",J645,0)</f>
        <v>0</v>
      </c>
      <c r="BH645" s="232">
        <f>IF(N645="sníž. přenesená",J645,0)</f>
        <v>0</v>
      </c>
      <c r="BI645" s="232">
        <f>IF(N645="nulová",J645,0)</f>
        <v>0</v>
      </c>
      <c r="BJ645" s="18" t="s">
        <v>84</v>
      </c>
      <c r="BK645" s="233">
        <f>ROUND(I645*H645,15)</f>
        <v>0</v>
      </c>
      <c r="BL645" s="18" t="s">
        <v>262</v>
      </c>
      <c r="BM645" s="231" t="s">
        <v>1397</v>
      </c>
    </row>
    <row r="646" spans="1:51" s="13" customFormat="1" ht="12">
      <c r="A646" s="13"/>
      <c r="B646" s="234"/>
      <c r="C646" s="235"/>
      <c r="D646" s="236" t="s">
        <v>198</v>
      </c>
      <c r="E646" s="237" t="s">
        <v>1</v>
      </c>
      <c r="F646" s="238" t="s">
        <v>130</v>
      </c>
      <c r="G646" s="235"/>
      <c r="H646" s="239">
        <v>33.3</v>
      </c>
      <c r="I646" s="240"/>
      <c r="J646" s="235"/>
      <c r="K646" s="235"/>
      <c r="L646" s="241"/>
      <c r="M646" s="242"/>
      <c r="N646" s="243"/>
      <c r="O646" s="243"/>
      <c r="P646" s="243"/>
      <c r="Q646" s="243"/>
      <c r="R646" s="243"/>
      <c r="S646" s="243"/>
      <c r="T646" s="24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5" t="s">
        <v>198</v>
      </c>
      <c r="AU646" s="245" t="s">
        <v>86</v>
      </c>
      <c r="AV646" s="13" t="s">
        <v>86</v>
      </c>
      <c r="AW646" s="13" t="s">
        <v>32</v>
      </c>
      <c r="AX646" s="13" t="s">
        <v>84</v>
      </c>
      <c r="AY646" s="245" t="s">
        <v>190</v>
      </c>
    </row>
    <row r="647" spans="1:65" s="2" customFormat="1" ht="37.8" customHeight="1">
      <c r="A647" s="39"/>
      <c r="B647" s="40"/>
      <c r="C647" s="220" t="s">
        <v>1398</v>
      </c>
      <c r="D647" s="220" t="s">
        <v>192</v>
      </c>
      <c r="E647" s="221" t="s">
        <v>1399</v>
      </c>
      <c r="F647" s="222" t="s">
        <v>1400</v>
      </c>
      <c r="G647" s="223" t="s">
        <v>195</v>
      </c>
      <c r="H647" s="224">
        <v>33.3</v>
      </c>
      <c r="I647" s="225"/>
      <c r="J647" s="226">
        <f>ROUND(I647*H647,15)</f>
        <v>0</v>
      </c>
      <c r="K647" s="222" t="s">
        <v>203</v>
      </c>
      <c r="L647" s="45"/>
      <c r="M647" s="227" t="s">
        <v>1</v>
      </c>
      <c r="N647" s="228" t="s">
        <v>42</v>
      </c>
      <c r="O647" s="92"/>
      <c r="P647" s="229">
        <f>O647*H647</f>
        <v>0</v>
      </c>
      <c r="Q647" s="229">
        <v>0.009</v>
      </c>
      <c r="R647" s="229">
        <f>Q647*H647</f>
        <v>0.29969999999999997</v>
      </c>
      <c r="S647" s="229">
        <v>0</v>
      </c>
      <c r="T647" s="230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1" t="s">
        <v>262</v>
      </c>
      <c r="AT647" s="231" t="s">
        <v>192</v>
      </c>
      <c r="AU647" s="231" t="s">
        <v>86</v>
      </c>
      <c r="AY647" s="18" t="s">
        <v>190</v>
      </c>
      <c r="BE647" s="232">
        <f>IF(N647="základní",J647,0)</f>
        <v>0</v>
      </c>
      <c r="BF647" s="232">
        <f>IF(N647="snížená",J647,0)</f>
        <v>0</v>
      </c>
      <c r="BG647" s="232">
        <f>IF(N647="zákl. přenesená",J647,0)</f>
        <v>0</v>
      </c>
      <c r="BH647" s="232">
        <f>IF(N647="sníž. přenesená",J647,0)</f>
        <v>0</v>
      </c>
      <c r="BI647" s="232">
        <f>IF(N647="nulová",J647,0)</f>
        <v>0</v>
      </c>
      <c r="BJ647" s="18" t="s">
        <v>84</v>
      </c>
      <c r="BK647" s="233">
        <f>ROUND(I647*H647,15)</f>
        <v>0</v>
      </c>
      <c r="BL647" s="18" t="s">
        <v>262</v>
      </c>
      <c r="BM647" s="231" t="s">
        <v>1401</v>
      </c>
    </row>
    <row r="648" spans="1:51" s="13" customFormat="1" ht="12">
      <c r="A648" s="13"/>
      <c r="B648" s="234"/>
      <c r="C648" s="235"/>
      <c r="D648" s="236" t="s">
        <v>198</v>
      </c>
      <c r="E648" s="237" t="s">
        <v>1</v>
      </c>
      <c r="F648" s="238" t="s">
        <v>1402</v>
      </c>
      <c r="G648" s="235"/>
      <c r="H648" s="239">
        <v>33.3</v>
      </c>
      <c r="I648" s="240"/>
      <c r="J648" s="235"/>
      <c r="K648" s="235"/>
      <c r="L648" s="241"/>
      <c r="M648" s="242"/>
      <c r="N648" s="243"/>
      <c r="O648" s="243"/>
      <c r="P648" s="243"/>
      <c r="Q648" s="243"/>
      <c r="R648" s="243"/>
      <c r="S648" s="243"/>
      <c r="T648" s="244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5" t="s">
        <v>198</v>
      </c>
      <c r="AU648" s="245" t="s">
        <v>86</v>
      </c>
      <c r="AV648" s="13" t="s">
        <v>86</v>
      </c>
      <c r="AW648" s="13" t="s">
        <v>32</v>
      </c>
      <c r="AX648" s="13" t="s">
        <v>84</v>
      </c>
      <c r="AY648" s="245" t="s">
        <v>190</v>
      </c>
    </row>
    <row r="649" spans="1:65" s="2" customFormat="1" ht="37.8" customHeight="1">
      <c r="A649" s="39"/>
      <c r="B649" s="40"/>
      <c r="C649" s="246" t="s">
        <v>1403</v>
      </c>
      <c r="D649" s="246" t="s">
        <v>263</v>
      </c>
      <c r="E649" s="247" t="s">
        <v>1404</v>
      </c>
      <c r="F649" s="248" t="s">
        <v>1405</v>
      </c>
      <c r="G649" s="249" t="s">
        <v>195</v>
      </c>
      <c r="H649" s="250">
        <v>42.125</v>
      </c>
      <c r="I649" s="251"/>
      <c r="J649" s="252">
        <f>ROUND(I649*H649,15)</f>
        <v>0</v>
      </c>
      <c r="K649" s="248" t="s">
        <v>203</v>
      </c>
      <c r="L649" s="253"/>
      <c r="M649" s="254" t="s">
        <v>1</v>
      </c>
      <c r="N649" s="255" t="s">
        <v>42</v>
      </c>
      <c r="O649" s="92"/>
      <c r="P649" s="229">
        <f>O649*H649</f>
        <v>0</v>
      </c>
      <c r="Q649" s="229">
        <v>0.0192</v>
      </c>
      <c r="R649" s="229">
        <f>Q649*H649</f>
        <v>0.8088</v>
      </c>
      <c r="S649" s="229">
        <v>0</v>
      </c>
      <c r="T649" s="230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31" t="s">
        <v>352</v>
      </c>
      <c r="AT649" s="231" t="s">
        <v>263</v>
      </c>
      <c r="AU649" s="231" t="s">
        <v>86</v>
      </c>
      <c r="AY649" s="18" t="s">
        <v>190</v>
      </c>
      <c r="BE649" s="232">
        <f>IF(N649="základní",J649,0)</f>
        <v>0</v>
      </c>
      <c r="BF649" s="232">
        <f>IF(N649="snížená",J649,0)</f>
        <v>0</v>
      </c>
      <c r="BG649" s="232">
        <f>IF(N649="zákl. přenesená",J649,0)</f>
        <v>0</v>
      </c>
      <c r="BH649" s="232">
        <f>IF(N649="sníž. přenesená",J649,0)</f>
        <v>0</v>
      </c>
      <c r="BI649" s="232">
        <f>IF(N649="nulová",J649,0)</f>
        <v>0</v>
      </c>
      <c r="BJ649" s="18" t="s">
        <v>84</v>
      </c>
      <c r="BK649" s="233">
        <f>ROUND(I649*H649,15)</f>
        <v>0</v>
      </c>
      <c r="BL649" s="18" t="s">
        <v>262</v>
      </c>
      <c r="BM649" s="231" t="s">
        <v>1406</v>
      </c>
    </row>
    <row r="650" spans="1:51" s="13" customFormat="1" ht="12">
      <c r="A650" s="13"/>
      <c r="B650" s="234"/>
      <c r="C650" s="235"/>
      <c r="D650" s="236" t="s">
        <v>198</v>
      </c>
      <c r="E650" s="237" t="s">
        <v>1</v>
      </c>
      <c r="F650" s="238" t="s">
        <v>926</v>
      </c>
      <c r="G650" s="235"/>
      <c r="H650" s="239">
        <v>36.63</v>
      </c>
      <c r="I650" s="240"/>
      <c r="J650" s="235"/>
      <c r="K650" s="235"/>
      <c r="L650" s="241"/>
      <c r="M650" s="242"/>
      <c r="N650" s="243"/>
      <c r="O650" s="243"/>
      <c r="P650" s="243"/>
      <c r="Q650" s="243"/>
      <c r="R650" s="243"/>
      <c r="S650" s="243"/>
      <c r="T650" s="24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5" t="s">
        <v>198</v>
      </c>
      <c r="AU650" s="245" t="s">
        <v>86</v>
      </c>
      <c r="AV650" s="13" t="s">
        <v>86</v>
      </c>
      <c r="AW650" s="13" t="s">
        <v>32</v>
      </c>
      <c r="AX650" s="13" t="s">
        <v>84</v>
      </c>
      <c r="AY650" s="245" t="s">
        <v>190</v>
      </c>
    </row>
    <row r="651" spans="1:51" s="13" customFormat="1" ht="12">
      <c r="A651" s="13"/>
      <c r="B651" s="234"/>
      <c r="C651" s="235"/>
      <c r="D651" s="236" t="s">
        <v>198</v>
      </c>
      <c r="E651" s="235"/>
      <c r="F651" s="238" t="s">
        <v>1407</v>
      </c>
      <c r="G651" s="235"/>
      <c r="H651" s="239">
        <v>42.125</v>
      </c>
      <c r="I651" s="240"/>
      <c r="J651" s="235"/>
      <c r="K651" s="235"/>
      <c r="L651" s="241"/>
      <c r="M651" s="242"/>
      <c r="N651" s="243"/>
      <c r="O651" s="243"/>
      <c r="P651" s="243"/>
      <c r="Q651" s="243"/>
      <c r="R651" s="243"/>
      <c r="S651" s="243"/>
      <c r="T651" s="244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5" t="s">
        <v>198</v>
      </c>
      <c r="AU651" s="245" t="s">
        <v>86</v>
      </c>
      <c r="AV651" s="13" t="s">
        <v>86</v>
      </c>
      <c r="AW651" s="13" t="s">
        <v>4</v>
      </c>
      <c r="AX651" s="13" t="s">
        <v>84</v>
      </c>
      <c r="AY651" s="245" t="s">
        <v>190</v>
      </c>
    </row>
    <row r="652" spans="1:65" s="2" customFormat="1" ht="24.15" customHeight="1">
      <c r="A652" s="39"/>
      <c r="B652" s="40"/>
      <c r="C652" s="220" t="s">
        <v>1408</v>
      </c>
      <c r="D652" s="220" t="s">
        <v>192</v>
      </c>
      <c r="E652" s="221" t="s">
        <v>1409</v>
      </c>
      <c r="F652" s="222" t="s">
        <v>1410</v>
      </c>
      <c r="G652" s="223" t="s">
        <v>195</v>
      </c>
      <c r="H652" s="224">
        <v>3.6</v>
      </c>
      <c r="I652" s="225"/>
      <c r="J652" s="226">
        <f>ROUND(I652*H652,15)</f>
        <v>0</v>
      </c>
      <c r="K652" s="222" t="s">
        <v>203</v>
      </c>
      <c r="L652" s="45"/>
      <c r="M652" s="227" t="s">
        <v>1</v>
      </c>
      <c r="N652" s="228" t="s">
        <v>42</v>
      </c>
      <c r="O652" s="92"/>
      <c r="P652" s="229">
        <f>O652*H652</f>
        <v>0</v>
      </c>
      <c r="Q652" s="229">
        <v>0</v>
      </c>
      <c r="R652" s="229">
        <f>Q652*H652</f>
        <v>0</v>
      </c>
      <c r="S652" s="229">
        <v>0</v>
      </c>
      <c r="T652" s="230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31" t="s">
        <v>262</v>
      </c>
      <c r="AT652" s="231" t="s">
        <v>192</v>
      </c>
      <c r="AU652" s="231" t="s">
        <v>86</v>
      </c>
      <c r="AY652" s="18" t="s">
        <v>190</v>
      </c>
      <c r="BE652" s="232">
        <f>IF(N652="základní",J652,0)</f>
        <v>0</v>
      </c>
      <c r="BF652" s="232">
        <f>IF(N652="snížená",J652,0)</f>
        <v>0</v>
      </c>
      <c r="BG652" s="232">
        <f>IF(N652="zákl. přenesená",J652,0)</f>
        <v>0</v>
      </c>
      <c r="BH652" s="232">
        <f>IF(N652="sníž. přenesená",J652,0)</f>
        <v>0</v>
      </c>
      <c r="BI652" s="232">
        <f>IF(N652="nulová",J652,0)</f>
        <v>0</v>
      </c>
      <c r="BJ652" s="18" t="s">
        <v>84</v>
      </c>
      <c r="BK652" s="233">
        <f>ROUND(I652*H652,15)</f>
        <v>0</v>
      </c>
      <c r="BL652" s="18" t="s">
        <v>262</v>
      </c>
      <c r="BM652" s="231" t="s">
        <v>1411</v>
      </c>
    </row>
    <row r="653" spans="1:51" s="13" customFormat="1" ht="12">
      <c r="A653" s="13"/>
      <c r="B653" s="234"/>
      <c r="C653" s="235"/>
      <c r="D653" s="236" t="s">
        <v>198</v>
      </c>
      <c r="E653" s="237" t="s">
        <v>1</v>
      </c>
      <c r="F653" s="238" t="s">
        <v>132</v>
      </c>
      <c r="G653" s="235"/>
      <c r="H653" s="239">
        <v>3.6</v>
      </c>
      <c r="I653" s="240"/>
      <c r="J653" s="235"/>
      <c r="K653" s="235"/>
      <c r="L653" s="241"/>
      <c r="M653" s="242"/>
      <c r="N653" s="243"/>
      <c r="O653" s="243"/>
      <c r="P653" s="243"/>
      <c r="Q653" s="243"/>
      <c r="R653" s="243"/>
      <c r="S653" s="243"/>
      <c r="T653" s="244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5" t="s">
        <v>198</v>
      </c>
      <c r="AU653" s="245" t="s">
        <v>86</v>
      </c>
      <c r="AV653" s="13" t="s">
        <v>86</v>
      </c>
      <c r="AW653" s="13" t="s">
        <v>32</v>
      </c>
      <c r="AX653" s="13" t="s">
        <v>84</v>
      </c>
      <c r="AY653" s="245" t="s">
        <v>190</v>
      </c>
    </row>
    <row r="654" spans="1:65" s="2" customFormat="1" ht="14.4" customHeight="1">
      <c r="A654" s="39"/>
      <c r="B654" s="40"/>
      <c r="C654" s="220" t="s">
        <v>1412</v>
      </c>
      <c r="D654" s="220" t="s">
        <v>192</v>
      </c>
      <c r="E654" s="221" t="s">
        <v>1413</v>
      </c>
      <c r="F654" s="222" t="s">
        <v>1414</v>
      </c>
      <c r="G654" s="223" t="s">
        <v>333</v>
      </c>
      <c r="H654" s="224">
        <v>24</v>
      </c>
      <c r="I654" s="225"/>
      <c r="J654" s="226">
        <f>ROUND(I654*H654,15)</f>
        <v>0</v>
      </c>
      <c r="K654" s="222" t="s">
        <v>1</v>
      </c>
      <c r="L654" s="45"/>
      <c r="M654" s="227" t="s">
        <v>1</v>
      </c>
      <c r="N654" s="228" t="s">
        <v>42</v>
      </c>
      <c r="O654" s="92"/>
      <c r="P654" s="229">
        <f>O654*H654</f>
        <v>0</v>
      </c>
      <c r="Q654" s="229">
        <v>0.009</v>
      </c>
      <c r="R654" s="229">
        <f>Q654*H654</f>
        <v>0.21599999999999997</v>
      </c>
      <c r="S654" s="229">
        <v>0</v>
      </c>
      <c r="T654" s="230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31" t="s">
        <v>262</v>
      </c>
      <c r="AT654" s="231" t="s">
        <v>192</v>
      </c>
      <c r="AU654" s="231" t="s">
        <v>86</v>
      </c>
      <c r="AY654" s="18" t="s">
        <v>190</v>
      </c>
      <c r="BE654" s="232">
        <f>IF(N654="základní",J654,0)</f>
        <v>0</v>
      </c>
      <c r="BF654" s="232">
        <f>IF(N654="snížená",J654,0)</f>
        <v>0</v>
      </c>
      <c r="BG654" s="232">
        <f>IF(N654="zákl. přenesená",J654,0)</f>
        <v>0</v>
      </c>
      <c r="BH654" s="232">
        <f>IF(N654="sníž. přenesená",J654,0)</f>
        <v>0</v>
      </c>
      <c r="BI654" s="232">
        <f>IF(N654="nulová",J654,0)</f>
        <v>0</v>
      </c>
      <c r="BJ654" s="18" t="s">
        <v>84</v>
      </c>
      <c r="BK654" s="233">
        <f>ROUND(I654*H654,15)</f>
        <v>0</v>
      </c>
      <c r="BL654" s="18" t="s">
        <v>262</v>
      </c>
      <c r="BM654" s="231" t="s">
        <v>1415</v>
      </c>
    </row>
    <row r="655" spans="1:65" s="2" customFormat="1" ht="24.15" customHeight="1">
      <c r="A655" s="39"/>
      <c r="B655" s="40"/>
      <c r="C655" s="220" t="s">
        <v>1416</v>
      </c>
      <c r="D655" s="220" t="s">
        <v>192</v>
      </c>
      <c r="E655" s="221" t="s">
        <v>1417</v>
      </c>
      <c r="F655" s="222" t="s">
        <v>1418</v>
      </c>
      <c r="G655" s="223" t="s">
        <v>247</v>
      </c>
      <c r="H655" s="224">
        <v>1.334</v>
      </c>
      <c r="I655" s="225"/>
      <c r="J655" s="226">
        <f>ROUND(I655*H655,15)</f>
        <v>0</v>
      </c>
      <c r="K655" s="222" t="s">
        <v>203</v>
      </c>
      <c r="L655" s="45"/>
      <c r="M655" s="227" t="s">
        <v>1</v>
      </c>
      <c r="N655" s="228" t="s">
        <v>42</v>
      </c>
      <c r="O655" s="92"/>
      <c r="P655" s="229">
        <f>O655*H655</f>
        <v>0</v>
      </c>
      <c r="Q655" s="229">
        <v>0</v>
      </c>
      <c r="R655" s="229">
        <f>Q655*H655</f>
        <v>0</v>
      </c>
      <c r="S655" s="229">
        <v>0</v>
      </c>
      <c r="T655" s="230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31" t="s">
        <v>262</v>
      </c>
      <c r="AT655" s="231" t="s">
        <v>192</v>
      </c>
      <c r="AU655" s="231" t="s">
        <v>86</v>
      </c>
      <c r="AY655" s="18" t="s">
        <v>190</v>
      </c>
      <c r="BE655" s="232">
        <f>IF(N655="základní",J655,0)</f>
        <v>0</v>
      </c>
      <c r="BF655" s="232">
        <f>IF(N655="snížená",J655,0)</f>
        <v>0</v>
      </c>
      <c r="BG655" s="232">
        <f>IF(N655="zákl. přenesená",J655,0)</f>
        <v>0</v>
      </c>
      <c r="BH655" s="232">
        <f>IF(N655="sníž. přenesená",J655,0)</f>
        <v>0</v>
      </c>
      <c r="BI655" s="232">
        <f>IF(N655="nulová",J655,0)</f>
        <v>0</v>
      </c>
      <c r="BJ655" s="18" t="s">
        <v>84</v>
      </c>
      <c r="BK655" s="233">
        <f>ROUND(I655*H655,15)</f>
        <v>0</v>
      </c>
      <c r="BL655" s="18" t="s">
        <v>262</v>
      </c>
      <c r="BM655" s="231" t="s">
        <v>1419</v>
      </c>
    </row>
    <row r="656" spans="1:63" s="12" customFormat="1" ht="22.8" customHeight="1">
      <c r="A656" s="12"/>
      <c r="B656" s="204"/>
      <c r="C656" s="205"/>
      <c r="D656" s="206" t="s">
        <v>76</v>
      </c>
      <c r="E656" s="218" t="s">
        <v>1420</v>
      </c>
      <c r="F656" s="218" t="s">
        <v>1421</v>
      </c>
      <c r="G656" s="205"/>
      <c r="H656" s="205"/>
      <c r="I656" s="208"/>
      <c r="J656" s="219">
        <f>BK656</f>
        <v>0</v>
      </c>
      <c r="K656" s="205"/>
      <c r="L656" s="210"/>
      <c r="M656" s="211"/>
      <c r="N656" s="212"/>
      <c r="O656" s="212"/>
      <c r="P656" s="213">
        <f>SUM(P657:P669)</f>
        <v>0</v>
      </c>
      <c r="Q656" s="212"/>
      <c r="R656" s="213">
        <f>SUM(R657:R669)</f>
        <v>0.42913670000000004</v>
      </c>
      <c r="S656" s="212"/>
      <c r="T656" s="214">
        <f>SUM(T657:T669)</f>
        <v>0</v>
      </c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R656" s="215" t="s">
        <v>86</v>
      </c>
      <c r="AT656" s="216" t="s">
        <v>76</v>
      </c>
      <c r="AU656" s="216" t="s">
        <v>84</v>
      </c>
      <c r="AY656" s="215" t="s">
        <v>190</v>
      </c>
      <c r="BK656" s="217">
        <f>SUM(BK657:BK669)</f>
        <v>0</v>
      </c>
    </row>
    <row r="657" spans="1:65" s="2" customFormat="1" ht="14.4" customHeight="1">
      <c r="A657" s="39"/>
      <c r="B657" s="40"/>
      <c r="C657" s="220" t="s">
        <v>1422</v>
      </c>
      <c r="D657" s="220" t="s">
        <v>192</v>
      </c>
      <c r="E657" s="221" t="s">
        <v>1423</v>
      </c>
      <c r="F657" s="222" t="s">
        <v>1424</v>
      </c>
      <c r="G657" s="223" t="s">
        <v>195</v>
      </c>
      <c r="H657" s="224">
        <v>29.687</v>
      </c>
      <c r="I657" s="225"/>
      <c r="J657" s="226">
        <f>ROUND(I657*H657,15)</f>
        <v>0</v>
      </c>
      <c r="K657" s="222" t="s">
        <v>203</v>
      </c>
      <c r="L657" s="45"/>
      <c r="M657" s="227" t="s">
        <v>1</v>
      </c>
      <c r="N657" s="228" t="s">
        <v>42</v>
      </c>
      <c r="O657" s="92"/>
      <c r="P657" s="229">
        <f>O657*H657</f>
        <v>0</v>
      </c>
      <c r="Q657" s="229">
        <v>0</v>
      </c>
      <c r="R657" s="229">
        <f>Q657*H657</f>
        <v>0</v>
      </c>
      <c r="S657" s="229">
        <v>0</v>
      </c>
      <c r="T657" s="230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31" t="s">
        <v>262</v>
      </c>
      <c r="AT657" s="231" t="s">
        <v>192</v>
      </c>
      <c r="AU657" s="231" t="s">
        <v>86</v>
      </c>
      <c r="AY657" s="18" t="s">
        <v>190</v>
      </c>
      <c r="BE657" s="232">
        <f>IF(N657="základní",J657,0)</f>
        <v>0</v>
      </c>
      <c r="BF657" s="232">
        <f>IF(N657="snížená",J657,0)</f>
        <v>0</v>
      </c>
      <c r="BG657" s="232">
        <f>IF(N657="zákl. přenesená",J657,0)</f>
        <v>0</v>
      </c>
      <c r="BH657" s="232">
        <f>IF(N657="sníž. přenesená",J657,0)</f>
        <v>0</v>
      </c>
      <c r="BI657" s="232">
        <f>IF(N657="nulová",J657,0)</f>
        <v>0</v>
      </c>
      <c r="BJ657" s="18" t="s">
        <v>84</v>
      </c>
      <c r="BK657" s="233">
        <f>ROUND(I657*H657,15)</f>
        <v>0</v>
      </c>
      <c r="BL657" s="18" t="s">
        <v>262</v>
      </c>
      <c r="BM657" s="231" t="s">
        <v>1425</v>
      </c>
    </row>
    <row r="658" spans="1:65" s="2" customFormat="1" ht="14.4" customHeight="1">
      <c r="A658" s="39"/>
      <c r="B658" s="40"/>
      <c r="C658" s="220" t="s">
        <v>1426</v>
      </c>
      <c r="D658" s="220" t="s">
        <v>192</v>
      </c>
      <c r="E658" s="221" t="s">
        <v>1427</v>
      </c>
      <c r="F658" s="222" t="s">
        <v>1428</v>
      </c>
      <c r="G658" s="223" t="s">
        <v>195</v>
      </c>
      <c r="H658" s="224">
        <v>29.687</v>
      </c>
      <c r="I658" s="225"/>
      <c r="J658" s="226">
        <f>ROUND(I658*H658,15)</f>
        <v>0</v>
      </c>
      <c r="K658" s="222" t="s">
        <v>203</v>
      </c>
      <c r="L658" s="45"/>
      <c r="M658" s="227" t="s">
        <v>1</v>
      </c>
      <c r="N658" s="228" t="s">
        <v>42</v>
      </c>
      <c r="O658" s="92"/>
      <c r="P658" s="229">
        <f>O658*H658</f>
        <v>0</v>
      </c>
      <c r="Q658" s="229">
        <v>0.0003</v>
      </c>
      <c r="R658" s="229">
        <f>Q658*H658</f>
        <v>0.0089061</v>
      </c>
      <c r="S658" s="229">
        <v>0</v>
      </c>
      <c r="T658" s="230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31" t="s">
        <v>262</v>
      </c>
      <c r="AT658" s="231" t="s">
        <v>192</v>
      </c>
      <c r="AU658" s="231" t="s">
        <v>86</v>
      </c>
      <c r="AY658" s="18" t="s">
        <v>190</v>
      </c>
      <c r="BE658" s="232">
        <f>IF(N658="základní",J658,0)</f>
        <v>0</v>
      </c>
      <c r="BF658" s="232">
        <f>IF(N658="snížená",J658,0)</f>
        <v>0</v>
      </c>
      <c r="BG658" s="232">
        <f>IF(N658="zákl. přenesená",J658,0)</f>
        <v>0</v>
      </c>
      <c r="BH658" s="232">
        <f>IF(N658="sníž. přenesená",J658,0)</f>
        <v>0</v>
      </c>
      <c r="BI658" s="232">
        <f>IF(N658="nulová",J658,0)</f>
        <v>0</v>
      </c>
      <c r="BJ658" s="18" t="s">
        <v>84</v>
      </c>
      <c r="BK658" s="233">
        <f>ROUND(I658*H658,15)</f>
        <v>0</v>
      </c>
      <c r="BL658" s="18" t="s">
        <v>262</v>
      </c>
      <c r="BM658" s="231" t="s">
        <v>1429</v>
      </c>
    </row>
    <row r="659" spans="1:65" s="2" customFormat="1" ht="24.15" customHeight="1">
      <c r="A659" s="39"/>
      <c r="B659" s="40"/>
      <c r="C659" s="220" t="s">
        <v>1430</v>
      </c>
      <c r="D659" s="220" t="s">
        <v>192</v>
      </c>
      <c r="E659" s="221" t="s">
        <v>1431</v>
      </c>
      <c r="F659" s="222" t="s">
        <v>1432</v>
      </c>
      <c r="G659" s="223" t="s">
        <v>333</v>
      </c>
      <c r="H659" s="224">
        <v>20.76</v>
      </c>
      <c r="I659" s="225"/>
      <c r="J659" s="226">
        <f>ROUND(I659*H659,15)</f>
        <v>0</v>
      </c>
      <c r="K659" s="222" t="s">
        <v>203</v>
      </c>
      <c r="L659" s="45"/>
      <c r="M659" s="227" t="s">
        <v>1</v>
      </c>
      <c r="N659" s="228" t="s">
        <v>42</v>
      </c>
      <c r="O659" s="92"/>
      <c r="P659" s="229">
        <f>O659*H659</f>
        <v>0</v>
      </c>
      <c r="Q659" s="229">
        <v>0.0002</v>
      </c>
      <c r="R659" s="229">
        <f>Q659*H659</f>
        <v>0.004152</v>
      </c>
      <c r="S659" s="229">
        <v>0</v>
      </c>
      <c r="T659" s="230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31" t="s">
        <v>262</v>
      </c>
      <c r="AT659" s="231" t="s">
        <v>192</v>
      </c>
      <c r="AU659" s="231" t="s">
        <v>86</v>
      </c>
      <c r="AY659" s="18" t="s">
        <v>190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18" t="s">
        <v>84</v>
      </c>
      <c r="BK659" s="233">
        <f>ROUND(I659*H659,15)</f>
        <v>0</v>
      </c>
      <c r="BL659" s="18" t="s">
        <v>262</v>
      </c>
      <c r="BM659" s="231" t="s">
        <v>1433</v>
      </c>
    </row>
    <row r="660" spans="1:51" s="13" customFormat="1" ht="12">
      <c r="A660" s="13"/>
      <c r="B660" s="234"/>
      <c r="C660" s="235"/>
      <c r="D660" s="236" t="s">
        <v>198</v>
      </c>
      <c r="E660" s="237" t="s">
        <v>1</v>
      </c>
      <c r="F660" s="238" t="s">
        <v>1434</v>
      </c>
      <c r="G660" s="235"/>
      <c r="H660" s="239">
        <v>20.76</v>
      </c>
      <c r="I660" s="240"/>
      <c r="J660" s="235"/>
      <c r="K660" s="235"/>
      <c r="L660" s="241"/>
      <c r="M660" s="242"/>
      <c r="N660" s="243"/>
      <c r="O660" s="243"/>
      <c r="P660" s="243"/>
      <c r="Q660" s="243"/>
      <c r="R660" s="243"/>
      <c r="S660" s="243"/>
      <c r="T660" s="244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5" t="s">
        <v>198</v>
      </c>
      <c r="AU660" s="245" t="s">
        <v>86</v>
      </c>
      <c r="AV660" s="13" t="s">
        <v>86</v>
      </c>
      <c r="AW660" s="13" t="s">
        <v>32</v>
      </c>
      <c r="AX660" s="13" t="s">
        <v>84</v>
      </c>
      <c r="AY660" s="245" t="s">
        <v>190</v>
      </c>
    </row>
    <row r="661" spans="1:65" s="2" customFormat="1" ht="14.4" customHeight="1">
      <c r="A661" s="39"/>
      <c r="B661" s="40"/>
      <c r="C661" s="246" t="s">
        <v>1435</v>
      </c>
      <c r="D661" s="246" t="s">
        <v>263</v>
      </c>
      <c r="E661" s="247" t="s">
        <v>1436</v>
      </c>
      <c r="F661" s="248" t="s">
        <v>1437</v>
      </c>
      <c r="G661" s="249" t="s">
        <v>333</v>
      </c>
      <c r="H661" s="250">
        <v>25.12</v>
      </c>
      <c r="I661" s="251"/>
      <c r="J661" s="252">
        <f>ROUND(I661*H661,15)</f>
        <v>0</v>
      </c>
      <c r="K661" s="248" t="s">
        <v>203</v>
      </c>
      <c r="L661" s="253"/>
      <c r="M661" s="254" t="s">
        <v>1</v>
      </c>
      <c r="N661" s="255" t="s">
        <v>42</v>
      </c>
      <c r="O661" s="92"/>
      <c r="P661" s="229">
        <f>O661*H661</f>
        <v>0</v>
      </c>
      <c r="Q661" s="229">
        <v>2E-05</v>
      </c>
      <c r="R661" s="229">
        <f>Q661*H661</f>
        <v>0.0005024000000000001</v>
      </c>
      <c r="S661" s="229">
        <v>0</v>
      </c>
      <c r="T661" s="230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31" t="s">
        <v>352</v>
      </c>
      <c r="AT661" s="231" t="s">
        <v>263</v>
      </c>
      <c r="AU661" s="231" t="s">
        <v>86</v>
      </c>
      <c r="AY661" s="18" t="s">
        <v>190</v>
      </c>
      <c r="BE661" s="232">
        <f>IF(N661="základní",J661,0)</f>
        <v>0</v>
      </c>
      <c r="BF661" s="232">
        <f>IF(N661="snížená",J661,0)</f>
        <v>0</v>
      </c>
      <c r="BG661" s="232">
        <f>IF(N661="zákl. přenesená",J661,0)</f>
        <v>0</v>
      </c>
      <c r="BH661" s="232">
        <f>IF(N661="sníž. přenesená",J661,0)</f>
        <v>0</v>
      </c>
      <c r="BI661" s="232">
        <f>IF(N661="nulová",J661,0)</f>
        <v>0</v>
      </c>
      <c r="BJ661" s="18" t="s">
        <v>84</v>
      </c>
      <c r="BK661" s="233">
        <f>ROUND(I661*H661,15)</f>
        <v>0</v>
      </c>
      <c r="BL661" s="18" t="s">
        <v>262</v>
      </c>
      <c r="BM661" s="231" t="s">
        <v>1438</v>
      </c>
    </row>
    <row r="662" spans="1:51" s="13" customFormat="1" ht="12">
      <c r="A662" s="13"/>
      <c r="B662" s="234"/>
      <c r="C662" s="235"/>
      <c r="D662" s="236" t="s">
        <v>198</v>
      </c>
      <c r="E662" s="237" t="s">
        <v>1</v>
      </c>
      <c r="F662" s="238" t="s">
        <v>1439</v>
      </c>
      <c r="G662" s="235"/>
      <c r="H662" s="239">
        <v>22.836</v>
      </c>
      <c r="I662" s="240"/>
      <c r="J662" s="235"/>
      <c r="K662" s="235"/>
      <c r="L662" s="241"/>
      <c r="M662" s="242"/>
      <c r="N662" s="243"/>
      <c r="O662" s="243"/>
      <c r="P662" s="243"/>
      <c r="Q662" s="243"/>
      <c r="R662" s="243"/>
      <c r="S662" s="243"/>
      <c r="T662" s="244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5" t="s">
        <v>198</v>
      </c>
      <c r="AU662" s="245" t="s">
        <v>86</v>
      </c>
      <c r="AV662" s="13" t="s">
        <v>86</v>
      </c>
      <c r="AW662" s="13" t="s">
        <v>32</v>
      </c>
      <c r="AX662" s="13" t="s">
        <v>84</v>
      </c>
      <c r="AY662" s="245" t="s">
        <v>190</v>
      </c>
    </row>
    <row r="663" spans="1:51" s="13" customFormat="1" ht="12">
      <c r="A663" s="13"/>
      <c r="B663" s="234"/>
      <c r="C663" s="235"/>
      <c r="D663" s="236" t="s">
        <v>198</v>
      </c>
      <c r="E663" s="235"/>
      <c r="F663" s="238" t="s">
        <v>1440</v>
      </c>
      <c r="G663" s="235"/>
      <c r="H663" s="239">
        <v>25.12</v>
      </c>
      <c r="I663" s="240"/>
      <c r="J663" s="235"/>
      <c r="K663" s="235"/>
      <c r="L663" s="241"/>
      <c r="M663" s="242"/>
      <c r="N663" s="243"/>
      <c r="O663" s="243"/>
      <c r="P663" s="243"/>
      <c r="Q663" s="243"/>
      <c r="R663" s="243"/>
      <c r="S663" s="243"/>
      <c r="T663" s="244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5" t="s">
        <v>198</v>
      </c>
      <c r="AU663" s="245" t="s">
        <v>86</v>
      </c>
      <c r="AV663" s="13" t="s">
        <v>86</v>
      </c>
      <c r="AW663" s="13" t="s">
        <v>4</v>
      </c>
      <c r="AX663" s="13" t="s">
        <v>84</v>
      </c>
      <c r="AY663" s="245" t="s">
        <v>190</v>
      </c>
    </row>
    <row r="664" spans="1:65" s="2" customFormat="1" ht="24.15" customHeight="1">
      <c r="A664" s="39"/>
      <c r="B664" s="40"/>
      <c r="C664" s="220" t="s">
        <v>1441</v>
      </c>
      <c r="D664" s="220" t="s">
        <v>192</v>
      </c>
      <c r="E664" s="221" t="s">
        <v>1442</v>
      </c>
      <c r="F664" s="222" t="s">
        <v>1443</v>
      </c>
      <c r="G664" s="223" t="s">
        <v>333</v>
      </c>
      <c r="H664" s="224">
        <v>20.76</v>
      </c>
      <c r="I664" s="225"/>
      <c r="J664" s="226">
        <f>ROUND(I664*H664,15)</f>
        <v>0</v>
      </c>
      <c r="K664" s="222" t="s">
        <v>203</v>
      </c>
      <c r="L664" s="45"/>
      <c r="M664" s="227" t="s">
        <v>1</v>
      </c>
      <c r="N664" s="228" t="s">
        <v>42</v>
      </c>
      <c r="O664" s="92"/>
      <c r="P664" s="229">
        <f>O664*H664</f>
        <v>0</v>
      </c>
      <c r="Q664" s="229">
        <v>0.002</v>
      </c>
      <c r="R664" s="229">
        <f>Q664*H664</f>
        <v>0.04152</v>
      </c>
      <c r="S664" s="229">
        <v>0</v>
      </c>
      <c r="T664" s="230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31" t="s">
        <v>262</v>
      </c>
      <c r="AT664" s="231" t="s">
        <v>192</v>
      </c>
      <c r="AU664" s="231" t="s">
        <v>86</v>
      </c>
      <c r="AY664" s="18" t="s">
        <v>190</v>
      </c>
      <c r="BE664" s="232">
        <f>IF(N664="základní",J664,0)</f>
        <v>0</v>
      </c>
      <c r="BF664" s="232">
        <f>IF(N664="snížená",J664,0)</f>
        <v>0</v>
      </c>
      <c r="BG664" s="232">
        <f>IF(N664="zákl. přenesená",J664,0)</f>
        <v>0</v>
      </c>
      <c r="BH664" s="232">
        <f>IF(N664="sníž. přenesená",J664,0)</f>
        <v>0</v>
      </c>
      <c r="BI664" s="232">
        <f>IF(N664="nulová",J664,0)</f>
        <v>0</v>
      </c>
      <c r="BJ664" s="18" t="s">
        <v>84</v>
      </c>
      <c r="BK664" s="233">
        <f>ROUND(I664*H664,15)</f>
        <v>0</v>
      </c>
      <c r="BL664" s="18" t="s">
        <v>262</v>
      </c>
      <c r="BM664" s="231" t="s">
        <v>1444</v>
      </c>
    </row>
    <row r="665" spans="1:51" s="13" customFormat="1" ht="12">
      <c r="A665" s="13"/>
      <c r="B665" s="234"/>
      <c r="C665" s="235"/>
      <c r="D665" s="236" t="s">
        <v>198</v>
      </c>
      <c r="E665" s="237" t="s">
        <v>1</v>
      </c>
      <c r="F665" s="238" t="s">
        <v>1434</v>
      </c>
      <c r="G665" s="235"/>
      <c r="H665" s="239">
        <v>20.76</v>
      </c>
      <c r="I665" s="240"/>
      <c r="J665" s="235"/>
      <c r="K665" s="235"/>
      <c r="L665" s="241"/>
      <c r="M665" s="242"/>
      <c r="N665" s="243"/>
      <c r="O665" s="243"/>
      <c r="P665" s="243"/>
      <c r="Q665" s="243"/>
      <c r="R665" s="243"/>
      <c r="S665" s="243"/>
      <c r="T665" s="244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5" t="s">
        <v>198</v>
      </c>
      <c r="AU665" s="245" t="s">
        <v>86</v>
      </c>
      <c r="AV665" s="13" t="s">
        <v>86</v>
      </c>
      <c r="AW665" s="13" t="s">
        <v>32</v>
      </c>
      <c r="AX665" s="13" t="s">
        <v>84</v>
      </c>
      <c r="AY665" s="245" t="s">
        <v>190</v>
      </c>
    </row>
    <row r="666" spans="1:65" s="2" customFormat="1" ht="24.15" customHeight="1">
      <c r="A666" s="39"/>
      <c r="B666" s="40"/>
      <c r="C666" s="246" t="s">
        <v>1445</v>
      </c>
      <c r="D666" s="246" t="s">
        <v>263</v>
      </c>
      <c r="E666" s="247" t="s">
        <v>1446</v>
      </c>
      <c r="F666" s="248" t="s">
        <v>1447</v>
      </c>
      <c r="G666" s="249" t="s">
        <v>195</v>
      </c>
      <c r="H666" s="250">
        <v>29.687</v>
      </c>
      <c r="I666" s="251"/>
      <c r="J666" s="252">
        <f>ROUND(I666*H666,15)</f>
        <v>0</v>
      </c>
      <c r="K666" s="248" t="s">
        <v>1</v>
      </c>
      <c r="L666" s="253"/>
      <c r="M666" s="254" t="s">
        <v>1</v>
      </c>
      <c r="N666" s="255" t="s">
        <v>42</v>
      </c>
      <c r="O666" s="92"/>
      <c r="P666" s="229">
        <f>O666*H666</f>
        <v>0</v>
      </c>
      <c r="Q666" s="229">
        <v>0.0126</v>
      </c>
      <c r="R666" s="229">
        <f>Q666*H666</f>
        <v>0.3740562</v>
      </c>
      <c r="S666" s="229">
        <v>0</v>
      </c>
      <c r="T666" s="230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31" t="s">
        <v>352</v>
      </c>
      <c r="AT666" s="231" t="s">
        <v>263</v>
      </c>
      <c r="AU666" s="231" t="s">
        <v>86</v>
      </c>
      <c r="AY666" s="18" t="s">
        <v>190</v>
      </c>
      <c r="BE666" s="232">
        <f>IF(N666="základní",J666,0)</f>
        <v>0</v>
      </c>
      <c r="BF666" s="232">
        <f>IF(N666="snížená",J666,0)</f>
        <v>0</v>
      </c>
      <c r="BG666" s="232">
        <f>IF(N666="zákl. přenesená",J666,0)</f>
        <v>0</v>
      </c>
      <c r="BH666" s="232">
        <f>IF(N666="sníž. přenesená",J666,0)</f>
        <v>0</v>
      </c>
      <c r="BI666" s="232">
        <f>IF(N666="nulová",J666,0)</f>
        <v>0</v>
      </c>
      <c r="BJ666" s="18" t="s">
        <v>84</v>
      </c>
      <c r="BK666" s="233">
        <f>ROUND(I666*H666,15)</f>
        <v>0</v>
      </c>
      <c r="BL666" s="18" t="s">
        <v>262</v>
      </c>
      <c r="BM666" s="231" t="s">
        <v>1448</v>
      </c>
    </row>
    <row r="667" spans="1:51" s="13" customFormat="1" ht="12">
      <c r="A667" s="13"/>
      <c r="B667" s="234"/>
      <c r="C667" s="235"/>
      <c r="D667" s="236" t="s">
        <v>198</v>
      </c>
      <c r="E667" s="237" t="s">
        <v>1</v>
      </c>
      <c r="F667" s="238" t="s">
        <v>1449</v>
      </c>
      <c r="G667" s="235"/>
      <c r="H667" s="239">
        <v>26.988</v>
      </c>
      <c r="I667" s="240"/>
      <c r="J667" s="235"/>
      <c r="K667" s="235"/>
      <c r="L667" s="241"/>
      <c r="M667" s="242"/>
      <c r="N667" s="243"/>
      <c r="O667" s="243"/>
      <c r="P667" s="243"/>
      <c r="Q667" s="243"/>
      <c r="R667" s="243"/>
      <c r="S667" s="243"/>
      <c r="T667" s="24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5" t="s">
        <v>198</v>
      </c>
      <c r="AU667" s="245" t="s">
        <v>86</v>
      </c>
      <c r="AV667" s="13" t="s">
        <v>86</v>
      </c>
      <c r="AW667" s="13" t="s">
        <v>32</v>
      </c>
      <c r="AX667" s="13" t="s">
        <v>84</v>
      </c>
      <c r="AY667" s="245" t="s">
        <v>190</v>
      </c>
    </row>
    <row r="668" spans="1:51" s="13" customFormat="1" ht="12">
      <c r="A668" s="13"/>
      <c r="B668" s="234"/>
      <c r="C668" s="235"/>
      <c r="D668" s="236" t="s">
        <v>198</v>
      </c>
      <c r="E668" s="235"/>
      <c r="F668" s="238" t="s">
        <v>1450</v>
      </c>
      <c r="G668" s="235"/>
      <c r="H668" s="239">
        <v>29.687</v>
      </c>
      <c r="I668" s="240"/>
      <c r="J668" s="235"/>
      <c r="K668" s="235"/>
      <c r="L668" s="241"/>
      <c r="M668" s="242"/>
      <c r="N668" s="243"/>
      <c r="O668" s="243"/>
      <c r="P668" s="243"/>
      <c r="Q668" s="243"/>
      <c r="R668" s="243"/>
      <c r="S668" s="243"/>
      <c r="T668" s="244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5" t="s">
        <v>198</v>
      </c>
      <c r="AU668" s="245" t="s">
        <v>86</v>
      </c>
      <c r="AV668" s="13" t="s">
        <v>86</v>
      </c>
      <c r="AW668" s="13" t="s">
        <v>4</v>
      </c>
      <c r="AX668" s="13" t="s">
        <v>84</v>
      </c>
      <c r="AY668" s="245" t="s">
        <v>190</v>
      </c>
    </row>
    <row r="669" spans="1:65" s="2" customFormat="1" ht="24.15" customHeight="1">
      <c r="A669" s="39"/>
      <c r="B669" s="40"/>
      <c r="C669" s="220" t="s">
        <v>1451</v>
      </c>
      <c r="D669" s="220" t="s">
        <v>192</v>
      </c>
      <c r="E669" s="221" t="s">
        <v>1452</v>
      </c>
      <c r="F669" s="222" t="s">
        <v>1453</v>
      </c>
      <c r="G669" s="223" t="s">
        <v>247</v>
      </c>
      <c r="H669" s="224">
        <v>0.429</v>
      </c>
      <c r="I669" s="225"/>
      <c r="J669" s="226">
        <f>ROUND(I669*H669,15)</f>
        <v>0</v>
      </c>
      <c r="K669" s="222" t="s">
        <v>203</v>
      </c>
      <c r="L669" s="45"/>
      <c r="M669" s="227" t="s">
        <v>1</v>
      </c>
      <c r="N669" s="228" t="s">
        <v>42</v>
      </c>
      <c r="O669" s="92"/>
      <c r="P669" s="229">
        <f>O669*H669</f>
        <v>0</v>
      </c>
      <c r="Q669" s="229">
        <v>0</v>
      </c>
      <c r="R669" s="229">
        <f>Q669*H669</f>
        <v>0</v>
      </c>
      <c r="S669" s="229">
        <v>0</v>
      </c>
      <c r="T669" s="230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31" t="s">
        <v>262</v>
      </c>
      <c r="AT669" s="231" t="s">
        <v>192</v>
      </c>
      <c r="AU669" s="231" t="s">
        <v>86</v>
      </c>
      <c r="AY669" s="18" t="s">
        <v>190</v>
      </c>
      <c r="BE669" s="232">
        <f>IF(N669="základní",J669,0)</f>
        <v>0</v>
      </c>
      <c r="BF669" s="232">
        <f>IF(N669="snížená",J669,0)</f>
        <v>0</v>
      </c>
      <c r="BG669" s="232">
        <f>IF(N669="zákl. přenesená",J669,0)</f>
        <v>0</v>
      </c>
      <c r="BH669" s="232">
        <f>IF(N669="sníž. přenesená",J669,0)</f>
        <v>0</v>
      </c>
      <c r="BI669" s="232">
        <f>IF(N669="nulová",J669,0)</f>
        <v>0</v>
      </c>
      <c r="BJ669" s="18" t="s">
        <v>84</v>
      </c>
      <c r="BK669" s="233">
        <f>ROUND(I669*H669,15)</f>
        <v>0</v>
      </c>
      <c r="BL669" s="18" t="s">
        <v>262</v>
      </c>
      <c r="BM669" s="231" t="s">
        <v>1454</v>
      </c>
    </row>
    <row r="670" spans="1:63" s="12" customFormat="1" ht="22.8" customHeight="1">
      <c r="A670" s="12"/>
      <c r="B670" s="204"/>
      <c r="C670" s="205"/>
      <c r="D670" s="206" t="s">
        <v>76</v>
      </c>
      <c r="E670" s="218" t="s">
        <v>1455</v>
      </c>
      <c r="F670" s="218" t="s">
        <v>1456</v>
      </c>
      <c r="G670" s="205"/>
      <c r="H670" s="205"/>
      <c r="I670" s="208"/>
      <c r="J670" s="219">
        <f>BK670</f>
        <v>0</v>
      </c>
      <c r="K670" s="205"/>
      <c r="L670" s="210"/>
      <c r="M670" s="211"/>
      <c r="N670" s="212"/>
      <c r="O670" s="212"/>
      <c r="P670" s="213">
        <f>SUM(P671:P680)</f>
        <v>0</v>
      </c>
      <c r="Q670" s="212"/>
      <c r="R670" s="213">
        <f>SUM(R671:R680)</f>
        <v>0.34540851</v>
      </c>
      <c r="S670" s="212"/>
      <c r="T670" s="214">
        <f>SUM(T671:T680)</f>
        <v>0</v>
      </c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R670" s="215" t="s">
        <v>86</v>
      </c>
      <c r="AT670" s="216" t="s">
        <v>76</v>
      </c>
      <c r="AU670" s="216" t="s">
        <v>84</v>
      </c>
      <c r="AY670" s="215" t="s">
        <v>190</v>
      </c>
      <c r="BK670" s="217">
        <f>SUM(BK671:BK680)</f>
        <v>0</v>
      </c>
    </row>
    <row r="671" spans="1:65" s="2" customFormat="1" ht="24.15" customHeight="1">
      <c r="A671" s="39"/>
      <c r="B671" s="40"/>
      <c r="C671" s="220" t="s">
        <v>1457</v>
      </c>
      <c r="D671" s="220" t="s">
        <v>192</v>
      </c>
      <c r="E671" s="221" t="s">
        <v>1458</v>
      </c>
      <c r="F671" s="222" t="s">
        <v>1459</v>
      </c>
      <c r="G671" s="223" t="s">
        <v>195</v>
      </c>
      <c r="H671" s="224">
        <v>1114.221</v>
      </c>
      <c r="I671" s="225"/>
      <c r="J671" s="226">
        <f>ROUND(I671*H671,15)</f>
        <v>0</v>
      </c>
      <c r="K671" s="222" t="s">
        <v>203</v>
      </c>
      <c r="L671" s="45"/>
      <c r="M671" s="227" t="s">
        <v>1</v>
      </c>
      <c r="N671" s="228" t="s">
        <v>42</v>
      </c>
      <c r="O671" s="92"/>
      <c r="P671" s="229">
        <f>O671*H671</f>
        <v>0</v>
      </c>
      <c r="Q671" s="229">
        <v>0</v>
      </c>
      <c r="R671" s="229">
        <f>Q671*H671</f>
        <v>0</v>
      </c>
      <c r="S671" s="229">
        <v>0</v>
      </c>
      <c r="T671" s="230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31" t="s">
        <v>262</v>
      </c>
      <c r="AT671" s="231" t="s">
        <v>192</v>
      </c>
      <c r="AU671" s="231" t="s">
        <v>86</v>
      </c>
      <c r="AY671" s="18" t="s">
        <v>190</v>
      </c>
      <c r="BE671" s="232">
        <f>IF(N671="základní",J671,0)</f>
        <v>0</v>
      </c>
      <c r="BF671" s="232">
        <f>IF(N671="snížená",J671,0)</f>
        <v>0</v>
      </c>
      <c r="BG671" s="232">
        <f>IF(N671="zákl. přenesená",J671,0)</f>
        <v>0</v>
      </c>
      <c r="BH671" s="232">
        <f>IF(N671="sníž. přenesená",J671,0)</f>
        <v>0</v>
      </c>
      <c r="BI671" s="232">
        <f>IF(N671="nulová",J671,0)</f>
        <v>0</v>
      </c>
      <c r="BJ671" s="18" t="s">
        <v>84</v>
      </c>
      <c r="BK671" s="233">
        <f>ROUND(I671*H671,15)</f>
        <v>0</v>
      </c>
      <c r="BL671" s="18" t="s">
        <v>262</v>
      </c>
      <c r="BM671" s="231" t="s">
        <v>1460</v>
      </c>
    </row>
    <row r="672" spans="1:51" s="13" customFormat="1" ht="12">
      <c r="A672" s="13"/>
      <c r="B672" s="234"/>
      <c r="C672" s="235"/>
      <c r="D672" s="236" t="s">
        <v>198</v>
      </c>
      <c r="E672" s="237" t="s">
        <v>1</v>
      </c>
      <c r="F672" s="238" t="s">
        <v>96</v>
      </c>
      <c r="G672" s="235"/>
      <c r="H672" s="239">
        <v>1114.221</v>
      </c>
      <c r="I672" s="240"/>
      <c r="J672" s="235"/>
      <c r="K672" s="235"/>
      <c r="L672" s="241"/>
      <c r="M672" s="242"/>
      <c r="N672" s="243"/>
      <c r="O672" s="243"/>
      <c r="P672" s="243"/>
      <c r="Q672" s="243"/>
      <c r="R672" s="243"/>
      <c r="S672" s="243"/>
      <c r="T672" s="244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5" t="s">
        <v>198</v>
      </c>
      <c r="AU672" s="245" t="s">
        <v>86</v>
      </c>
      <c r="AV672" s="13" t="s">
        <v>86</v>
      </c>
      <c r="AW672" s="13" t="s">
        <v>32</v>
      </c>
      <c r="AX672" s="13" t="s">
        <v>84</v>
      </c>
      <c r="AY672" s="245" t="s">
        <v>190</v>
      </c>
    </row>
    <row r="673" spans="1:65" s="2" customFormat="1" ht="24.15" customHeight="1">
      <c r="A673" s="39"/>
      <c r="B673" s="40"/>
      <c r="C673" s="220" t="s">
        <v>1461</v>
      </c>
      <c r="D673" s="220" t="s">
        <v>192</v>
      </c>
      <c r="E673" s="221" t="s">
        <v>1462</v>
      </c>
      <c r="F673" s="222" t="s">
        <v>1463</v>
      </c>
      <c r="G673" s="223" t="s">
        <v>195</v>
      </c>
      <c r="H673" s="224">
        <v>1114.221</v>
      </c>
      <c r="I673" s="225"/>
      <c r="J673" s="226">
        <f>ROUND(I673*H673,15)</f>
        <v>0</v>
      </c>
      <c r="K673" s="222" t="s">
        <v>203</v>
      </c>
      <c r="L673" s="45"/>
      <c r="M673" s="227" t="s">
        <v>1</v>
      </c>
      <c r="N673" s="228" t="s">
        <v>42</v>
      </c>
      <c r="O673" s="92"/>
      <c r="P673" s="229">
        <f>O673*H673</f>
        <v>0</v>
      </c>
      <c r="Q673" s="229">
        <v>0.00029</v>
      </c>
      <c r="R673" s="229">
        <f>Q673*H673</f>
        <v>0.32312409000000003</v>
      </c>
      <c r="S673" s="229">
        <v>0</v>
      </c>
      <c r="T673" s="230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31" t="s">
        <v>262</v>
      </c>
      <c r="AT673" s="231" t="s">
        <v>192</v>
      </c>
      <c r="AU673" s="231" t="s">
        <v>86</v>
      </c>
      <c r="AY673" s="18" t="s">
        <v>190</v>
      </c>
      <c r="BE673" s="232">
        <f>IF(N673="základní",J673,0)</f>
        <v>0</v>
      </c>
      <c r="BF673" s="232">
        <f>IF(N673="snížená",J673,0)</f>
        <v>0</v>
      </c>
      <c r="BG673" s="232">
        <f>IF(N673="zákl. přenesená",J673,0)</f>
        <v>0</v>
      </c>
      <c r="BH673" s="232">
        <f>IF(N673="sníž. přenesená",J673,0)</f>
        <v>0</v>
      </c>
      <c r="BI673" s="232">
        <f>IF(N673="nulová",J673,0)</f>
        <v>0</v>
      </c>
      <c r="BJ673" s="18" t="s">
        <v>84</v>
      </c>
      <c r="BK673" s="233">
        <f>ROUND(I673*H673,15)</f>
        <v>0</v>
      </c>
      <c r="BL673" s="18" t="s">
        <v>262</v>
      </c>
      <c r="BM673" s="231" t="s">
        <v>1464</v>
      </c>
    </row>
    <row r="674" spans="1:51" s="13" customFormat="1" ht="12">
      <c r="A674" s="13"/>
      <c r="B674" s="234"/>
      <c r="C674" s="235"/>
      <c r="D674" s="236" t="s">
        <v>198</v>
      </c>
      <c r="E674" s="237" t="s">
        <v>96</v>
      </c>
      <c r="F674" s="238" t="s">
        <v>1465</v>
      </c>
      <c r="G674" s="235"/>
      <c r="H674" s="239">
        <v>1114.221</v>
      </c>
      <c r="I674" s="240"/>
      <c r="J674" s="235"/>
      <c r="K674" s="235"/>
      <c r="L674" s="241"/>
      <c r="M674" s="242"/>
      <c r="N674" s="243"/>
      <c r="O674" s="243"/>
      <c r="P674" s="243"/>
      <c r="Q674" s="243"/>
      <c r="R674" s="243"/>
      <c r="S674" s="243"/>
      <c r="T674" s="244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5" t="s">
        <v>198</v>
      </c>
      <c r="AU674" s="245" t="s">
        <v>86</v>
      </c>
      <c r="AV674" s="13" t="s">
        <v>86</v>
      </c>
      <c r="AW674" s="13" t="s">
        <v>32</v>
      </c>
      <c r="AX674" s="13" t="s">
        <v>84</v>
      </c>
      <c r="AY674" s="245" t="s">
        <v>190</v>
      </c>
    </row>
    <row r="675" spans="1:65" s="2" customFormat="1" ht="24.15" customHeight="1">
      <c r="A675" s="39"/>
      <c r="B675" s="40"/>
      <c r="C675" s="220" t="s">
        <v>1466</v>
      </c>
      <c r="D675" s="220" t="s">
        <v>192</v>
      </c>
      <c r="E675" s="221" t="s">
        <v>1467</v>
      </c>
      <c r="F675" s="222" t="s">
        <v>1468</v>
      </c>
      <c r="G675" s="223" t="s">
        <v>333</v>
      </c>
      <c r="H675" s="224">
        <v>1114.221</v>
      </c>
      <c r="I675" s="225"/>
      <c r="J675" s="226">
        <f>ROUND(I675*H675,15)</f>
        <v>0</v>
      </c>
      <c r="K675" s="222" t="s">
        <v>203</v>
      </c>
      <c r="L675" s="45"/>
      <c r="M675" s="227" t="s">
        <v>1</v>
      </c>
      <c r="N675" s="228" t="s">
        <v>42</v>
      </c>
      <c r="O675" s="92"/>
      <c r="P675" s="229">
        <f>O675*H675</f>
        <v>0</v>
      </c>
      <c r="Q675" s="229">
        <v>0</v>
      </c>
      <c r="R675" s="229">
        <f>Q675*H675</f>
        <v>0</v>
      </c>
      <c r="S675" s="229">
        <v>0</v>
      </c>
      <c r="T675" s="230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31" t="s">
        <v>262</v>
      </c>
      <c r="AT675" s="231" t="s">
        <v>192</v>
      </c>
      <c r="AU675" s="231" t="s">
        <v>86</v>
      </c>
      <c r="AY675" s="18" t="s">
        <v>190</v>
      </c>
      <c r="BE675" s="232">
        <f>IF(N675="základní",J675,0)</f>
        <v>0</v>
      </c>
      <c r="BF675" s="232">
        <f>IF(N675="snížená",J675,0)</f>
        <v>0</v>
      </c>
      <c r="BG675" s="232">
        <f>IF(N675="zákl. přenesená",J675,0)</f>
        <v>0</v>
      </c>
      <c r="BH675" s="232">
        <f>IF(N675="sníž. přenesená",J675,0)</f>
        <v>0</v>
      </c>
      <c r="BI675" s="232">
        <f>IF(N675="nulová",J675,0)</f>
        <v>0</v>
      </c>
      <c r="BJ675" s="18" t="s">
        <v>84</v>
      </c>
      <c r="BK675" s="233">
        <f>ROUND(I675*H675,15)</f>
        <v>0</v>
      </c>
      <c r="BL675" s="18" t="s">
        <v>262</v>
      </c>
      <c r="BM675" s="231" t="s">
        <v>1469</v>
      </c>
    </row>
    <row r="676" spans="1:51" s="13" customFormat="1" ht="12">
      <c r="A676" s="13"/>
      <c r="B676" s="234"/>
      <c r="C676" s="235"/>
      <c r="D676" s="236" t="s">
        <v>198</v>
      </c>
      <c r="E676" s="237" t="s">
        <v>1</v>
      </c>
      <c r="F676" s="238" t="s">
        <v>96</v>
      </c>
      <c r="G676" s="235"/>
      <c r="H676" s="239">
        <v>1114.221</v>
      </c>
      <c r="I676" s="240"/>
      <c r="J676" s="235"/>
      <c r="K676" s="235"/>
      <c r="L676" s="241"/>
      <c r="M676" s="242"/>
      <c r="N676" s="243"/>
      <c r="O676" s="243"/>
      <c r="P676" s="243"/>
      <c r="Q676" s="243"/>
      <c r="R676" s="243"/>
      <c r="S676" s="243"/>
      <c r="T676" s="244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5" t="s">
        <v>198</v>
      </c>
      <c r="AU676" s="245" t="s">
        <v>86</v>
      </c>
      <c r="AV676" s="13" t="s">
        <v>86</v>
      </c>
      <c r="AW676" s="13" t="s">
        <v>32</v>
      </c>
      <c r="AX676" s="13" t="s">
        <v>84</v>
      </c>
      <c r="AY676" s="245" t="s">
        <v>190</v>
      </c>
    </row>
    <row r="677" spans="1:65" s="2" customFormat="1" ht="24.15" customHeight="1">
      <c r="A677" s="39"/>
      <c r="B677" s="40"/>
      <c r="C677" s="220" t="s">
        <v>1470</v>
      </c>
      <c r="D677" s="220" t="s">
        <v>192</v>
      </c>
      <c r="E677" s="221" t="s">
        <v>1471</v>
      </c>
      <c r="F677" s="222" t="s">
        <v>1472</v>
      </c>
      <c r="G677" s="223" t="s">
        <v>195</v>
      </c>
      <c r="H677" s="224">
        <v>1114.221</v>
      </c>
      <c r="I677" s="225"/>
      <c r="J677" s="226">
        <f>ROUND(I677*H677,15)</f>
        <v>0</v>
      </c>
      <c r="K677" s="222" t="s">
        <v>203</v>
      </c>
      <c r="L677" s="45"/>
      <c r="M677" s="227" t="s">
        <v>1</v>
      </c>
      <c r="N677" s="228" t="s">
        <v>42</v>
      </c>
      <c r="O677" s="92"/>
      <c r="P677" s="229">
        <f>O677*H677</f>
        <v>0</v>
      </c>
      <c r="Q677" s="229">
        <v>1E-05</v>
      </c>
      <c r="R677" s="229">
        <f>Q677*H677</f>
        <v>0.011142210000000001</v>
      </c>
      <c r="S677" s="229">
        <v>0</v>
      </c>
      <c r="T677" s="230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31" t="s">
        <v>262</v>
      </c>
      <c r="AT677" s="231" t="s">
        <v>192</v>
      </c>
      <c r="AU677" s="231" t="s">
        <v>86</v>
      </c>
      <c r="AY677" s="18" t="s">
        <v>190</v>
      </c>
      <c r="BE677" s="232">
        <f>IF(N677="základní",J677,0)</f>
        <v>0</v>
      </c>
      <c r="BF677" s="232">
        <f>IF(N677="snížená",J677,0)</f>
        <v>0</v>
      </c>
      <c r="BG677" s="232">
        <f>IF(N677="zákl. přenesená",J677,0)</f>
        <v>0</v>
      </c>
      <c r="BH677" s="232">
        <f>IF(N677="sníž. přenesená",J677,0)</f>
        <v>0</v>
      </c>
      <c r="BI677" s="232">
        <f>IF(N677="nulová",J677,0)</f>
        <v>0</v>
      </c>
      <c r="BJ677" s="18" t="s">
        <v>84</v>
      </c>
      <c r="BK677" s="233">
        <f>ROUND(I677*H677,15)</f>
        <v>0</v>
      </c>
      <c r="BL677" s="18" t="s">
        <v>262</v>
      </c>
      <c r="BM677" s="231" t="s">
        <v>1473</v>
      </c>
    </row>
    <row r="678" spans="1:51" s="13" customFormat="1" ht="12">
      <c r="A678" s="13"/>
      <c r="B678" s="234"/>
      <c r="C678" s="235"/>
      <c r="D678" s="236" t="s">
        <v>198</v>
      </c>
      <c r="E678" s="237" t="s">
        <v>1</v>
      </c>
      <c r="F678" s="238" t="s">
        <v>96</v>
      </c>
      <c r="G678" s="235"/>
      <c r="H678" s="239">
        <v>1114.221</v>
      </c>
      <c r="I678" s="240"/>
      <c r="J678" s="235"/>
      <c r="K678" s="235"/>
      <c r="L678" s="241"/>
      <c r="M678" s="242"/>
      <c r="N678" s="243"/>
      <c r="O678" s="243"/>
      <c r="P678" s="243"/>
      <c r="Q678" s="243"/>
      <c r="R678" s="243"/>
      <c r="S678" s="243"/>
      <c r="T678" s="244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5" t="s">
        <v>198</v>
      </c>
      <c r="AU678" s="245" t="s">
        <v>86</v>
      </c>
      <c r="AV678" s="13" t="s">
        <v>86</v>
      </c>
      <c r="AW678" s="13" t="s">
        <v>32</v>
      </c>
      <c r="AX678" s="13" t="s">
        <v>84</v>
      </c>
      <c r="AY678" s="245" t="s">
        <v>190</v>
      </c>
    </row>
    <row r="679" spans="1:65" s="2" customFormat="1" ht="24.15" customHeight="1">
      <c r="A679" s="39"/>
      <c r="B679" s="40"/>
      <c r="C679" s="220" t="s">
        <v>1474</v>
      </c>
      <c r="D679" s="220" t="s">
        <v>192</v>
      </c>
      <c r="E679" s="221" t="s">
        <v>1475</v>
      </c>
      <c r="F679" s="222" t="s">
        <v>1476</v>
      </c>
      <c r="G679" s="223" t="s">
        <v>195</v>
      </c>
      <c r="H679" s="224">
        <v>1114.221</v>
      </c>
      <c r="I679" s="225"/>
      <c r="J679" s="226">
        <f>ROUND(I679*H679,15)</f>
        <v>0</v>
      </c>
      <c r="K679" s="222" t="s">
        <v>203</v>
      </c>
      <c r="L679" s="45"/>
      <c r="M679" s="227" t="s">
        <v>1</v>
      </c>
      <c r="N679" s="228" t="s">
        <v>42</v>
      </c>
      <c r="O679" s="92"/>
      <c r="P679" s="229">
        <f>O679*H679</f>
        <v>0</v>
      </c>
      <c r="Q679" s="229">
        <v>1E-05</v>
      </c>
      <c r="R679" s="229">
        <f>Q679*H679</f>
        <v>0.011142210000000001</v>
      </c>
      <c r="S679" s="229">
        <v>0</v>
      </c>
      <c r="T679" s="230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31" t="s">
        <v>262</v>
      </c>
      <c r="AT679" s="231" t="s">
        <v>192</v>
      </c>
      <c r="AU679" s="231" t="s">
        <v>86</v>
      </c>
      <c r="AY679" s="18" t="s">
        <v>190</v>
      </c>
      <c r="BE679" s="232">
        <f>IF(N679="základní",J679,0)</f>
        <v>0</v>
      </c>
      <c r="BF679" s="232">
        <f>IF(N679="snížená",J679,0)</f>
        <v>0</v>
      </c>
      <c r="BG679" s="232">
        <f>IF(N679="zákl. přenesená",J679,0)</f>
        <v>0</v>
      </c>
      <c r="BH679" s="232">
        <f>IF(N679="sníž. přenesená",J679,0)</f>
        <v>0</v>
      </c>
      <c r="BI679" s="232">
        <f>IF(N679="nulová",J679,0)</f>
        <v>0</v>
      </c>
      <c r="BJ679" s="18" t="s">
        <v>84</v>
      </c>
      <c r="BK679" s="233">
        <f>ROUND(I679*H679,15)</f>
        <v>0</v>
      </c>
      <c r="BL679" s="18" t="s">
        <v>262</v>
      </c>
      <c r="BM679" s="231" t="s">
        <v>1477</v>
      </c>
    </row>
    <row r="680" spans="1:51" s="13" customFormat="1" ht="12">
      <c r="A680" s="13"/>
      <c r="B680" s="234"/>
      <c r="C680" s="235"/>
      <c r="D680" s="236" t="s">
        <v>198</v>
      </c>
      <c r="E680" s="237" t="s">
        <v>1</v>
      </c>
      <c r="F680" s="238" t="s">
        <v>96</v>
      </c>
      <c r="G680" s="235"/>
      <c r="H680" s="239">
        <v>1114.221</v>
      </c>
      <c r="I680" s="240"/>
      <c r="J680" s="235"/>
      <c r="K680" s="235"/>
      <c r="L680" s="241"/>
      <c r="M680" s="242"/>
      <c r="N680" s="243"/>
      <c r="O680" s="243"/>
      <c r="P680" s="243"/>
      <c r="Q680" s="243"/>
      <c r="R680" s="243"/>
      <c r="S680" s="243"/>
      <c r="T680" s="244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5" t="s">
        <v>198</v>
      </c>
      <c r="AU680" s="245" t="s">
        <v>86</v>
      </c>
      <c r="AV680" s="13" t="s">
        <v>86</v>
      </c>
      <c r="AW680" s="13" t="s">
        <v>32</v>
      </c>
      <c r="AX680" s="13" t="s">
        <v>84</v>
      </c>
      <c r="AY680" s="245" t="s">
        <v>190</v>
      </c>
    </row>
    <row r="681" spans="1:63" s="12" customFormat="1" ht="22.8" customHeight="1">
      <c r="A681" s="12"/>
      <c r="B681" s="204"/>
      <c r="C681" s="205"/>
      <c r="D681" s="206" t="s">
        <v>76</v>
      </c>
      <c r="E681" s="218" t="s">
        <v>1478</v>
      </c>
      <c r="F681" s="218" t="s">
        <v>1479</v>
      </c>
      <c r="G681" s="205"/>
      <c r="H681" s="205"/>
      <c r="I681" s="208"/>
      <c r="J681" s="219">
        <f>BK681</f>
        <v>0</v>
      </c>
      <c r="K681" s="205"/>
      <c r="L681" s="210"/>
      <c r="M681" s="211"/>
      <c r="N681" s="212"/>
      <c r="O681" s="212"/>
      <c r="P681" s="213">
        <f>SUM(P682:P683)</f>
        <v>0</v>
      </c>
      <c r="Q681" s="212"/>
      <c r="R681" s="213">
        <f>SUM(R682:R683)</f>
        <v>0</v>
      </c>
      <c r="S681" s="212"/>
      <c r="T681" s="214">
        <f>SUM(T682:T683)</f>
        <v>1.186234</v>
      </c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R681" s="215" t="s">
        <v>86</v>
      </c>
      <c r="AT681" s="216" t="s">
        <v>76</v>
      </c>
      <c r="AU681" s="216" t="s">
        <v>84</v>
      </c>
      <c r="AY681" s="215" t="s">
        <v>190</v>
      </c>
      <c r="BK681" s="217">
        <f>SUM(BK682:BK683)</f>
        <v>0</v>
      </c>
    </row>
    <row r="682" spans="1:65" s="2" customFormat="1" ht="14.4" customHeight="1">
      <c r="A682" s="39"/>
      <c r="B682" s="40"/>
      <c r="C682" s="220" t="s">
        <v>1480</v>
      </c>
      <c r="D682" s="220" t="s">
        <v>192</v>
      </c>
      <c r="E682" s="221" t="s">
        <v>1481</v>
      </c>
      <c r="F682" s="222" t="s">
        <v>1482</v>
      </c>
      <c r="G682" s="223" t="s">
        <v>195</v>
      </c>
      <c r="H682" s="224">
        <v>84.731</v>
      </c>
      <c r="I682" s="225"/>
      <c r="J682" s="226">
        <f>ROUND(I682*H682,15)</f>
        <v>0</v>
      </c>
      <c r="K682" s="222" t="s">
        <v>203</v>
      </c>
      <c r="L682" s="45"/>
      <c r="M682" s="227" t="s">
        <v>1</v>
      </c>
      <c r="N682" s="228" t="s">
        <v>42</v>
      </c>
      <c r="O682" s="92"/>
      <c r="P682" s="229">
        <f>O682*H682</f>
        <v>0</v>
      </c>
      <c r="Q682" s="229">
        <v>0</v>
      </c>
      <c r="R682" s="229">
        <f>Q682*H682</f>
        <v>0</v>
      </c>
      <c r="S682" s="229">
        <v>0.014</v>
      </c>
      <c r="T682" s="230">
        <f>S682*H682</f>
        <v>1.186234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31" t="s">
        <v>262</v>
      </c>
      <c r="AT682" s="231" t="s">
        <v>192</v>
      </c>
      <c r="AU682" s="231" t="s">
        <v>86</v>
      </c>
      <c r="AY682" s="18" t="s">
        <v>190</v>
      </c>
      <c r="BE682" s="232">
        <f>IF(N682="základní",J682,0)</f>
        <v>0</v>
      </c>
      <c r="BF682" s="232">
        <f>IF(N682="snížená",J682,0)</f>
        <v>0</v>
      </c>
      <c r="BG682" s="232">
        <f>IF(N682="zákl. přenesená",J682,0)</f>
        <v>0</v>
      </c>
      <c r="BH682" s="232">
        <f>IF(N682="sníž. přenesená",J682,0)</f>
        <v>0</v>
      </c>
      <c r="BI682" s="232">
        <f>IF(N682="nulová",J682,0)</f>
        <v>0</v>
      </c>
      <c r="BJ682" s="18" t="s">
        <v>84</v>
      </c>
      <c r="BK682" s="233">
        <f>ROUND(I682*H682,15)</f>
        <v>0</v>
      </c>
      <c r="BL682" s="18" t="s">
        <v>262</v>
      </c>
      <c r="BM682" s="231" t="s">
        <v>1483</v>
      </c>
    </row>
    <row r="683" spans="1:51" s="13" customFormat="1" ht="12">
      <c r="A683" s="13"/>
      <c r="B683" s="234"/>
      <c r="C683" s="235"/>
      <c r="D683" s="236" t="s">
        <v>198</v>
      </c>
      <c r="E683" s="237" t="s">
        <v>1</v>
      </c>
      <c r="F683" s="238" t="s">
        <v>1484</v>
      </c>
      <c r="G683" s="235"/>
      <c r="H683" s="239">
        <v>84.731</v>
      </c>
      <c r="I683" s="240"/>
      <c r="J683" s="235"/>
      <c r="K683" s="235"/>
      <c r="L683" s="241"/>
      <c r="M683" s="278"/>
      <c r="N683" s="279"/>
      <c r="O683" s="279"/>
      <c r="P683" s="279"/>
      <c r="Q683" s="279"/>
      <c r="R683" s="279"/>
      <c r="S683" s="279"/>
      <c r="T683" s="280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5" t="s">
        <v>198</v>
      </c>
      <c r="AU683" s="245" t="s">
        <v>86</v>
      </c>
      <c r="AV683" s="13" t="s">
        <v>86</v>
      </c>
      <c r="AW683" s="13" t="s">
        <v>32</v>
      </c>
      <c r="AX683" s="13" t="s">
        <v>84</v>
      </c>
      <c r="AY683" s="245" t="s">
        <v>190</v>
      </c>
    </row>
    <row r="684" spans="1:31" s="2" customFormat="1" ht="6.95" customHeight="1">
      <c r="A684" s="39"/>
      <c r="B684" s="67"/>
      <c r="C684" s="68"/>
      <c r="D684" s="68"/>
      <c r="E684" s="68"/>
      <c r="F684" s="68"/>
      <c r="G684" s="68"/>
      <c r="H684" s="68"/>
      <c r="I684" s="68"/>
      <c r="J684" s="68"/>
      <c r="K684" s="68"/>
      <c r="L684" s="45"/>
      <c r="M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</row>
  </sheetData>
  <sheetProtection password="CC35" sheet="1" objects="1" scenarios="1" formatColumns="0" formatRows="0" autoFilter="0"/>
  <autoFilter ref="C135:K683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99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Snížení energetické náročnosti budovy školy SpZŠ v Úpici, REV, 16.2.2021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1485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16. 1. 2020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ROUND((SUM(BE121:BE182)),2)</f>
        <v>0</v>
      </c>
      <c r="G33" s="39"/>
      <c r="H33" s="39"/>
      <c r="I33" s="157">
        <v>0.21</v>
      </c>
      <c r="J33" s="156">
        <f>ROUND(((SUM(BE121:BE182))*I33),2)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ROUND((SUM(BF121:BF182)),2)</f>
        <v>0</v>
      </c>
      <c r="G34" s="39"/>
      <c r="H34" s="39"/>
      <c r="I34" s="157">
        <v>0.15</v>
      </c>
      <c r="J34" s="156">
        <f>ROUND(((SUM(BF121:BF182))*I34),2)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ROUND((SUM(BG121:BG182)),2)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ROUND((SUM(BH121:BH182)),2)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ROUND((SUM(BI121:BI182)),2)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Snížení energetické náročnosti budovy školy SpZŠ v Úpici, REV, 16.2.2021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02 - Zařízení vzduchotechniky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Úpice (774654)</v>
      </c>
      <c r="G89" s="41"/>
      <c r="H89" s="41"/>
      <c r="I89" s="33" t="s">
        <v>22</v>
      </c>
      <c r="J89" s="80" t="str">
        <f>IF(J12="","",J12)</f>
        <v>16. 1. 2020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SpZŠ Augustina Bartoše, náb. pplk. A.Bunzla 660</v>
      </c>
      <c r="G91" s="41"/>
      <c r="H91" s="41"/>
      <c r="I91" s="33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151</v>
      </c>
      <c r="D94" s="178"/>
      <c r="E94" s="178"/>
      <c r="F94" s="178"/>
      <c r="G94" s="178"/>
      <c r="H94" s="178"/>
      <c r="I94" s="178"/>
      <c r="J94" s="179" t="s">
        <v>152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153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154</v>
      </c>
    </row>
    <row r="97" spans="1:31" s="9" customFormat="1" ht="24.95" customHeight="1">
      <c r="A97" s="9"/>
      <c r="B97" s="181"/>
      <c r="C97" s="182"/>
      <c r="D97" s="183" t="s">
        <v>155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1486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1487</v>
      </c>
      <c r="E99" s="190"/>
      <c r="F99" s="190"/>
      <c r="G99" s="190"/>
      <c r="H99" s="190"/>
      <c r="I99" s="190"/>
      <c r="J99" s="191">
        <f>J125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1"/>
      <c r="C100" s="182"/>
      <c r="D100" s="183" t="s">
        <v>162</v>
      </c>
      <c r="E100" s="184"/>
      <c r="F100" s="184"/>
      <c r="G100" s="184"/>
      <c r="H100" s="184"/>
      <c r="I100" s="184"/>
      <c r="J100" s="185">
        <f>J177</f>
        <v>0</v>
      </c>
      <c r="K100" s="182"/>
      <c r="L100" s="18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7"/>
      <c r="C101" s="188"/>
      <c r="D101" s="189" t="s">
        <v>1488</v>
      </c>
      <c r="E101" s="190"/>
      <c r="F101" s="190"/>
      <c r="G101" s="190"/>
      <c r="H101" s="190"/>
      <c r="I101" s="190"/>
      <c r="J101" s="191">
        <f>J178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175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Snížení energetické náročnosti budovy školy SpZŠ v Úpici, REV, 16.2.2021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111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02 - Zařízení vzduchotechniky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Úpice (774654)</v>
      </c>
      <c r="G115" s="41"/>
      <c r="H115" s="41"/>
      <c r="I115" s="33" t="s">
        <v>22</v>
      </c>
      <c r="J115" s="80" t="str">
        <f>IF(J12="","",J12)</f>
        <v>16. 1. 2020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SpZŠ Augustina Bartoše, náb. pplk. A.Bunzla 660</v>
      </c>
      <c r="G117" s="41"/>
      <c r="H117" s="41"/>
      <c r="I117" s="33" t="s">
        <v>30</v>
      </c>
      <c r="J117" s="37" t="str">
        <f>E21</f>
        <v>Projecticon s.r.o., A. Kopeckého 151, Nový Hrádek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34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176</v>
      </c>
      <c r="D120" s="196" t="s">
        <v>62</v>
      </c>
      <c r="E120" s="196" t="s">
        <v>58</v>
      </c>
      <c r="F120" s="196" t="s">
        <v>59</v>
      </c>
      <c r="G120" s="196" t="s">
        <v>177</v>
      </c>
      <c r="H120" s="196" t="s">
        <v>178</v>
      </c>
      <c r="I120" s="196" t="s">
        <v>179</v>
      </c>
      <c r="J120" s="196" t="s">
        <v>152</v>
      </c>
      <c r="K120" s="197" t="s">
        <v>180</v>
      </c>
      <c r="L120" s="198"/>
      <c r="M120" s="101" t="s">
        <v>1</v>
      </c>
      <c r="N120" s="102" t="s">
        <v>41</v>
      </c>
      <c r="O120" s="102" t="s">
        <v>181</v>
      </c>
      <c r="P120" s="102" t="s">
        <v>182</v>
      </c>
      <c r="Q120" s="102" t="s">
        <v>183</v>
      </c>
      <c r="R120" s="102" t="s">
        <v>184</v>
      </c>
      <c r="S120" s="102" t="s">
        <v>185</v>
      </c>
      <c r="T120" s="103" t="s">
        <v>186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187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P122+P177</f>
        <v>0</v>
      </c>
      <c r="Q121" s="105"/>
      <c r="R121" s="201">
        <f>R122+R177</f>
        <v>46</v>
      </c>
      <c r="S121" s="105"/>
      <c r="T121" s="202">
        <f>T122+T177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76</v>
      </c>
      <c r="AU121" s="18" t="s">
        <v>154</v>
      </c>
      <c r="BK121" s="203">
        <f>BK122+BK177</f>
        <v>0</v>
      </c>
    </row>
    <row r="122" spans="1:63" s="12" customFormat="1" ht="25.9" customHeight="1">
      <c r="A122" s="12"/>
      <c r="B122" s="204"/>
      <c r="C122" s="205"/>
      <c r="D122" s="206" t="s">
        <v>76</v>
      </c>
      <c r="E122" s="207" t="s">
        <v>188</v>
      </c>
      <c r="F122" s="207" t="s">
        <v>189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P123+P125</f>
        <v>0</v>
      </c>
      <c r="Q122" s="212"/>
      <c r="R122" s="213">
        <f>R123+R125</f>
        <v>0</v>
      </c>
      <c r="S122" s="212"/>
      <c r="T122" s="214">
        <f>T123+T125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84</v>
      </c>
      <c r="AT122" s="216" t="s">
        <v>76</v>
      </c>
      <c r="AU122" s="216" t="s">
        <v>6</v>
      </c>
      <c r="AY122" s="215" t="s">
        <v>190</v>
      </c>
      <c r="BK122" s="217">
        <f>BK123+BK125</f>
        <v>0</v>
      </c>
    </row>
    <row r="123" spans="1:63" s="12" customFormat="1" ht="22.8" customHeight="1">
      <c r="A123" s="12"/>
      <c r="B123" s="204"/>
      <c r="C123" s="205"/>
      <c r="D123" s="206" t="s">
        <v>76</v>
      </c>
      <c r="E123" s="218" t="s">
        <v>231</v>
      </c>
      <c r="F123" s="218" t="s">
        <v>1489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P124</f>
        <v>0</v>
      </c>
      <c r="Q123" s="212"/>
      <c r="R123" s="213">
        <f>R124</f>
        <v>0</v>
      </c>
      <c r="S123" s="212"/>
      <c r="T123" s="214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76</v>
      </c>
      <c r="AU123" s="216" t="s">
        <v>84</v>
      </c>
      <c r="AY123" s="215" t="s">
        <v>190</v>
      </c>
      <c r="BK123" s="217">
        <f>BK124</f>
        <v>0</v>
      </c>
    </row>
    <row r="124" spans="1:65" s="2" customFormat="1" ht="24.15" customHeight="1">
      <c r="A124" s="39"/>
      <c r="B124" s="40"/>
      <c r="C124" s="220" t="s">
        <v>84</v>
      </c>
      <c r="D124" s="220" t="s">
        <v>192</v>
      </c>
      <c r="E124" s="221" t="s">
        <v>1490</v>
      </c>
      <c r="F124" s="222" t="s">
        <v>1491</v>
      </c>
      <c r="G124" s="223" t="s">
        <v>645</v>
      </c>
      <c r="H124" s="224">
        <v>5</v>
      </c>
      <c r="I124" s="225"/>
      <c r="J124" s="226">
        <f>ROUND(I124*H124,15)</f>
        <v>0</v>
      </c>
      <c r="K124" s="222" t="s">
        <v>1</v>
      </c>
      <c r="L124" s="45"/>
      <c r="M124" s="227" t="s">
        <v>1</v>
      </c>
      <c r="N124" s="228" t="s">
        <v>42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196</v>
      </c>
      <c r="AT124" s="231" t="s">
        <v>192</v>
      </c>
      <c r="AU124" s="231" t="s">
        <v>86</v>
      </c>
      <c r="AY124" s="18" t="s">
        <v>190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3">
        <f>ROUND(I124*H124,15)</f>
        <v>0</v>
      </c>
      <c r="BL124" s="18" t="s">
        <v>196</v>
      </c>
      <c r="BM124" s="231" t="s">
        <v>1492</v>
      </c>
    </row>
    <row r="125" spans="1:63" s="12" customFormat="1" ht="22.8" customHeight="1">
      <c r="A125" s="12"/>
      <c r="B125" s="204"/>
      <c r="C125" s="205"/>
      <c r="D125" s="206" t="s">
        <v>76</v>
      </c>
      <c r="E125" s="218" t="s">
        <v>1493</v>
      </c>
      <c r="F125" s="218" t="s">
        <v>1494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SUM(P126:P176)</f>
        <v>0</v>
      </c>
      <c r="Q125" s="212"/>
      <c r="R125" s="213">
        <f>SUM(R126:R176)</f>
        <v>0</v>
      </c>
      <c r="S125" s="212"/>
      <c r="T125" s="214">
        <f>SUM(T126:T176)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76</v>
      </c>
      <c r="AU125" s="216" t="s">
        <v>84</v>
      </c>
      <c r="AY125" s="215" t="s">
        <v>190</v>
      </c>
      <c r="BK125" s="217">
        <f>SUM(BK126:BK176)</f>
        <v>0</v>
      </c>
    </row>
    <row r="126" spans="1:65" s="2" customFormat="1" ht="14.4" customHeight="1">
      <c r="A126" s="39"/>
      <c r="B126" s="40"/>
      <c r="C126" s="246" t="s">
        <v>86</v>
      </c>
      <c r="D126" s="246" t="s">
        <v>263</v>
      </c>
      <c r="E126" s="247" t="s">
        <v>1495</v>
      </c>
      <c r="F126" s="248" t="s">
        <v>1496</v>
      </c>
      <c r="G126" s="249" t="s">
        <v>1497</v>
      </c>
      <c r="H126" s="250">
        <v>5</v>
      </c>
      <c r="I126" s="251"/>
      <c r="J126" s="252">
        <f>ROUND(I126*H126,15)</f>
        <v>0</v>
      </c>
      <c r="K126" s="248" t="s">
        <v>1</v>
      </c>
      <c r="L126" s="253"/>
      <c r="M126" s="254" t="s">
        <v>1</v>
      </c>
      <c r="N126" s="255" t="s">
        <v>42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226</v>
      </c>
      <c r="AT126" s="231" t="s">
        <v>263</v>
      </c>
      <c r="AU126" s="231" t="s">
        <v>86</v>
      </c>
      <c r="AY126" s="18" t="s">
        <v>190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3">
        <f>ROUND(I126*H126,15)</f>
        <v>0</v>
      </c>
      <c r="BL126" s="18" t="s">
        <v>196</v>
      </c>
      <c r="BM126" s="231" t="s">
        <v>1498</v>
      </c>
    </row>
    <row r="127" spans="1:51" s="16" customFormat="1" ht="12">
      <c r="A127" s="16"/>
      <c r="B127" s="281"/>
      <c r="C127" s="282"/>
      <c r="D127" s="236" t="s">
        <v>198</v>
      </c>
      <c r="E127" s="283" t="s">
        <v>1</v>
      </c>
      <c r="F127" s="284" t="s">
        <v>1499</v>
      </c>
      <c r="G127" s="282"/>
      <c r="H127" s="283" t="s">
        <v>1</v>
      </c>
      <c r="I127" s="285"/>
      <c r="J127" s="282"/>
      <c r="K127" s="282"/>
      <c r="L127" s="286"/>
      <c r="M127" s="287"/>
      <c r="N127" s="288"/>
      <c r="O127" s="288"/>
      <c r="P127" s="288"/>
      <c r="Q127" s="288"/>
      <c r="R127" s="288"/>
      <c r="S127" s="288"/>
      <c r="T127" s="289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90" t="s">
        <v>198</v>
      </c>
      <c r="AU127" s="290" t="s">
        <v>86</v>
      </c>
      <c r="AV127" s="16" t="s">
        <v>84</v>
      </c>
      <c r="AW127" s="16" t="s">
        <v>32</v>
      </c>
      <c r="AX127" s="16" t="s">
        <v>6</v>
      </c>
      <c r="AY127" s="290" t="s">
        <v>190</v>
      </c>
    </row>
    <row r="128" spans="1:51" s="16" customFormat="1" ht="12">
      <c r="A128" s="16"/>
      <c r="B128" s="281"/>
      <c r="C128" s="282"/>
      <c r="D128" s="236" t="s">
        <v>198</v>
      </c>
      <c r="E128" s="283" t="s">
        <v>1</v>
      </c>
      <c r="F128" s="284" t="s">
        <v>1500</v>
      </c>
      <c r="G128" s="282"/>
      <c r="H128" s="283" t="s">
        <v>1</v>
      </c>
      <c r="I128" s="285"/>
      <c r="J128" s="282"/>
      <c r="K128" s="282"/>
      <c r="L128" s="286"/>
      <c r="M128" s="287"/>
      <c r="N128" s="288"/>
      <c r="O128" s="288"/>
      <c r="P128" s="288"/>
      <c r="Q128" s="288"/>
      <c r="R128" s="288"/>
      <c r="S128" s="288"/>
      <c r="T128" s="289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T128" s="290" t="s">
        <v>198</v>
      </c>
      <c r="AU128" s="290" t="s">
        <v>86</v>
      </c>
      <c r="AV128" s="16" t="s">
        <v>84</v>
      </c>
      <c r="AW128" s="16" t="s">
        <v>32</v>
      </c>
      <c r="AX128" s="16" t="s">
        <v>6</v>
      </c>
      <c r="AY128" s="290" t="s">
        <v>190</v>
      </c>
    </row>
    <row r="129" spans="1:51" s="16" customFormat="1" ht="12">
      <c r="A129" s="16"/>
      <c r="B129" s="281"/>
      <c r="C129" s="282"/>
      <c r="D129" s="236" t="s">
        <v>198</v>
      </c>
      <c r="E129" s="283" t="s">
        <v>1</v>
      </c>
      <c r="F129" s="284" t="s">
        <v>1501</v>
      </c>
      <c r="G129" s="282"/>
      <c r="H129" s="283" t="s">
        <v>1</v>
      </c>
      <c r="I129" s="285"/>
      <c r="J129" s="282"/>
      <c r="K129" s="282"/>
      <c r="L129" s="286"/>
      <c r="M129" s="287"/>
      <c r="N129" s="288"/>
      <c r="O129" s="288"/>
      <c r="P129" s="288"/>
      <c r="Q129" s="288"/>
      <c r="R129" s="288"/>
      <c r="S129" s="288"/>
      <c r="T129" s="289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T129" s="290" t="s">
        <v>198</v>
      </c>
      <c r="AU129" s="290" t="s">
        <v>86</v>
      </c>
      <c r="AV129" s="16" t="s">
        <v>84</v>
      </c>
      <c r="AW129" s="16" t="s">
        <v>32</v>
      </c>
      <c r="AX129" s="16" t="s">
        <v>6</v>
      </c>
      <c r="AY129" s="290" t="s">
        <v>190</v>
      </c>
    </row>
    <row r="130" spans="1:51" s="16" customFormat="1" ht="12">
      <c r="A130" s="16"/>
      <c r="B130" s="281"/>
      <c r="C130" s="282"/>
      <c r="D130" s="236" t="s">
        <v>198</v>
      </c>
      <c r="E130" s="283" t="s">
        <v>1</v>
      </c>
      <c r="F130" s="284" t="s">
        <v>1502</v>
      </c>
      <c r="G130" s="282"/>
      <c r="H130" s="283" t="s">
        <v>1</v>
      </c>
      <c r="I130" s="285"/>
      <c r="J130" s="282"/>
      <c r="K130" s="282"/>
      <c r="L130" s="286"/>
      <c r="M130" s="287"/>
      <c r="N130" s="288"/>
      <c r="O130" s="288"/>
      <c r="P130" s="288"/>
      <c r="Q130" s="288"/>
      <c r="R130" s="288"/>
      <c r="S130" s="288"/>
      <c r="T130" s="289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T130" s="290" t="s">
        <v>198</v>
      </c>
      <c r="AU130" s="290" t="s">
        <v>86</v>
      </c>
      <c r="AV130" s="16" t="s">
        <v>84</v>
      </c>
      <c r="AW130" s="16" t="s">
        <v>32</v>
      </c>
      <c r="AX130" s="16" t="s">
        <v>6</v>
      </c>
      <c r="AY130" s="290" t="s">
        <v>190</v>
      </c>
    </row>
    <row r="131" spans="1:51" s="16" customFormat="1" ht="12">
      <c r="A131" s="16"/>
      <c r="B131" s="281"/>
      <c r="C131" s="282"/>
      <c r="D131" s="236" t="s">
        <v>198</v>
      </c>
      <c r="E131" s="283" t="s">
        <v>1</v>
      </c>
      <c r="F131" s="284" t="s">
        <v>1503</v>
      </c>
      <c r="G131" s="282"/>
      <c r="H131" s="283" t="s">
        <v>1</v>
      </c>
      <c r="I131" s="285"/>
      <c r="J131" s="282"/>
      <c r="K131" s="282"/>
      <c r="L131" s="286"/>
      <c r="M131" s="287"/>
      <c r="N131" s="288"/>
      <c r="O131" s="288"/>
      <c r="P131" s="288"/>
      <c r="Q131" s="288"/>
      <c r="R131" s="288"/>
      <c r="S131" s="288"/>
      <c r="T131" s="289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90" t="s">
        <v>198</v>
      </c>
      <c r="AU131" s="290" t="s">
        <v>86</v>
      </c>
      <c r="AV131" s="16" t="s">
        <v>84</v>
      </c>
      <c r="AW131" s="16" t="s">
        <v>32</v>
      </c>
      <c r="AX131" s="16" t="s">
        <v>6</v>
      </c>
      <c r="AY131" s="290" t="s">
        <v>190</v>
      </c>
    </row>
    <row r="132" spans="1:51" s="16" customFormat="1" ht="12">
      <c r="A132" s="16"/>
      <c r="B132" s="281"/>
      <c r="C132" s="282"/>
      <c r="D132" s="236" t="s">
        <v>198</v>
      </c>
      <c r="E132" s="283" t="s">
        <v>1</v>
      </c>
      <c r="F132" s="284" t="s">
        <v>1504</v>
      </c>
      <c r="G132" s="282"/>
      <c r="H132" s="283" t="s">
        <v>1</v>
      </c>
      <c r="I132" s="285"/>
      <c r="J132" s="282"/>
      <c r="K132" s="282"/>
      <c r="L132" s="286"/>
      <c r="M132" s="287"/>
      <c r="N132" s="288"/>
      <c r="O132" s="288"/>
      <c r="P132" s="288"/>
      <c r="Q132" s="288"/>
      <c r="R132" s="288"/>
      <c r="S132" s="288"/>
      <c r="T132" s="289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90" t="s">
        <v>198</v>
      </c>
      <c r="AU132" s="290" t="s">
        <v>86</v>
      </c>
      <c r="AV132" s="16" t="s">
        <v>84</v>
      </c>
      <c r="AW132" s="16" t="s">
        <v>32</v>
      </c>
      <c r="AX132" s="16" t="s">
        <v>6</v>
      </c>
      <c r="AY132" s="290" t="s">
        <v>190</v>
      </c>
    </row>
    <row r="133" spans="1:51" s="16" customFormat="1" ht="12">
      <c r="A133" s="16"/>
      <c r="B133" s="281"/>
      <c r="C133" s="282"/>
      <c r="D133" s="236" t="s">
        <v>198</v>
      </c>
      <c r="E133" s="283" t="s">
        <v>1</v>
      </c>
      <c r="F133" s="284" t="s">
        <v>1505</v>
      </c>
      <c r="G133" s="282"/>
      <c r="H133" s="283" t="s">
        <v>1</v>
      </c>
      <c r="I133" s="285"/>
      <c r="J133" s="282"/>
      <c r="K133" s="282"/>
      <c r="L133" s="286"/>
      <c r="M133" s="287"/>
      <c r="N133" s="288"/>
      <c r="O133" s="288"/>
      <c r="P133" s="288"/>
      <c r="Q133" s="288"/>
      <c r="R133" s="288"/>
      <c r="S133" s="288"/>
      <c r="T133" s="289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90" t="s">
        <v>198</v>
      </c>
      <c r="AU133" s="290" t="s">
        <v>86</v>
      </c>
      <c r="AV133" s="16" t="s">
        <v>84</v>
      </c>
      <c r="AW133" s="16" t="s">
        <v>32</v>
      </c>
      <c r="AX133" s="16" t="s">
        <v>6</v>
      </c>
      <c r="AY133" s="290" t="s">
        <v>190</v>
      </c>
    </row>
    <row r="134" spans="1:51" s="16" customFormat="1" ht="12">
      <c r="A134" s="16"/>
      <c r="B134" s="281"/>
      <c r="C134" s="282"/>
      <c r="D134" s="236" t="s">
        <v>198</v>
      </c>
      <c r="E134" s="283" t="s">
        <v>1</v>
      </c>
      <c r="F134" s="284" t="s">
        <v>1506</v>
      </c>
      <c r="G134" s="282"/>
      <c r="H134" s="283" t="s">
        <v>1</v>
      </c>
      <c r="I134" s="285"/>
      <c r="J134" s="282"/>
      <c r="K134" s="282"/>
      <c r="L134" s="286"/>
      <c r="M134" s="287"/>
      <c r="N134" s="288"/>
      <c r="O134" s="288"/>
      <c r="P134" s="288"/>
      <c r="Q134" s="288"/>
      <c r="R134" s="288"/>
      <c r="S134" s="288"/>
      <c r="T134" s="289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T134" s="290" t="s">
        <v>198</v>
      </c>
      <c r="AU134" s="290" t="s">
        <v>86</v>
      </c>
      <c r="AV134" s="16" t="s">
        <v>84</v>
      </c>
      <c r="AW134" s="16" t="s">
        <v>32</v>
      </c>
      <c r="AX134" s="16" t="s">
        <v>6</v>
      </c>
      <c r="AY134" s="290" t="s">
        <v>190</v>
      </c>
    </row>
    <row r="135" spans="1:51" s="16" customFormat="1" ht="12">
      <c r="A135" s="16"/>
      <c r="B135" s="281"/>
      <c r="C135" s="282"/>
      <c r="D135" s="236" t="s">
        <v>198</v>
      </c>
      <c r="E135" s="283" t="s">
        <v>1</v>
      </c>
      <c r="F135" s="284" t="s">
        <v>1507</v>
      </c>
      <c r="G135" s="282"/>
      <c r="H135" s="283" t="s">
        <v>1</v>
      </c>
      <c r="I135" s="285"/>
      <c r="J135" s="282"/>
      <c r="K135" s="282"/>
      <c r="L135" s="286"/>
      <c r="M135" s="287"/>
      <c r="N135" s="288"/>
      <c r="O135" s="288"/>
      <c r="P135" s="288"/>
      <c r="Q135" s="288"/>
      <c r="R135" s="288"/>
      <c r="S135" s="288"/>
      <c r="T135" s="289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T135" s="290" t="s">
        <v>198</v>
      </c>
      <c r="AU135" s="290" t="s">
        <v>86</v>
      </c>
      <c r="AV135" s="16" t="s">
        <v>84</v>
      </c>
      <c r="AW135" s="16" t="s">
        <v>32</v>
      </c>
      <c r="AX135" s="16" t="s">
        <v>6</v>
      </c>
      <c r="AY135" s="290" t="s">
        <v>190</v>
      </c>
    </row>
    <row r="136" spans="1:51" s="13" customFormat="1" ht="12">
      <c r="A136" s="13"/>
      <c r="B136" s="234"/>
      <c r="C136" s="235"/>
      <c r="D136" s="236" t="s">
        <v>198</v>
      </c>
      <c r="E136" s="237" t="s">
        <v>1</v>
      </c>
      <c r="F136" s="238" t="s">
        <v>213</v>
      </c>
      <c r="G136" s="235"/>
      <c r="H136" s="239">
        <v>5</v>
      </c>
      <c r="I136" s="240"/>
      <c r="J136" s="235"/>
      <c r="K136" s="235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198</v>
      </c>
      <c r="AU136" s="245" t="s">
        <v>86</v>
      </c>
      <c r="AV136" s="13" t="s">
        <v>86</v>
      </c>
      <c r="AW136" s="13" t="s">
        <v>32</v>
      </c>
      <c r="AX136" s="13" t="s">
        <v>84</v>
      </c>
      <c r="AY136" s="245" t="s">
        <v>190</v>
      </c>
    </row>
    <row r="137" spans="1:65" s="2" customFormat="1" ht="14.4" customHeight="1">
      <c r="A137" s="39"/>
      <c r="B137" s="40"/>
      <c r="C137" s="220" t="s">
        <v>206</v>
      </c>
      <c r="D137" s="220" t="s">
        <v>192</v>
      </c>
      <c r="E137" s="221" t="s">
        <v>1508</v>
      </c>
      <c r="F137" s="222" t="s">
        <v>1509</v>
      </c>
      <c r="G137" s="223" t="s">
        <v>555</v>
      </c>
      <c r="H137" s="224">
        <v>5</v>
      </c>
      <c r="I137" s="225"/>
      <c r="J137" s="226">
        <f>ROUND(I137*H137,15)</f>
        <v>0</v>
      </c>
      <c r="K137" s="222" t="s">
        <v>1</v>
      </c>
      <c r="L137" s="45"/>
      <c r="M137" s="227" t="s">
        <v>1</v>
      </c>
      <c r="N137" s="228" t="s">
        <v>42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196</v>
      </c>
      <c r="AT137" s="231" t="s">
        <v>192</v>
      </c>
      <c r="AU137" s="231" t="s">
        <v>86</v>
      </c>
      <c r="AY137" s="18" t="s">
        <v>190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3">
        <f>ROUND(I137*H137,15)</f>
        <v>0</v>
      </c>
      <c r="BL137" s="18" t="s">
        <v>196</v>
      </c>
      <c r="BM137" s="231" t="s">
        <v>1510</v>
      </c>
    </row>
    <row r="138" spans="1:65" s="2" customFormat="1" ht="24.15" customHeight="1">
      <c r="A138" s="39"/>
      <c r="B138" s="40"/>
      <c r="C138" s="246" t="s">
        <v>196</v>
      </c>
      <c r="D138" s="246" t="s">
        <v>263</v>
      </c>
      <c r="E138" s="247" t="s">
        <v>1511</v>
      </c>
      <c r="F138" s="248" t="s">
        <v>1512</v>
      </c>
      <c r="G138" s="249" t="s">
        <v>1513</v>
      </c>
      <c r="H138" s="250">
        <v>5</v>
      </c>
      <c r="I138" s="251"/>
      <c r="J138" s="252">
        <f>ROUND(I138*H138,15)</f>
        <v>0</v>
      </c>
      <c r="K138" s="248" t="s">
        <v>1</v>
      </c>
      <c r="L138" s="253"/>
      <c r="M138" s="254" t="s">
        <v>1</v>
      </c>
      <c r="N138" s="255" t="s">
        <v>42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226</v>
      </c>
      <c r="AT138" s="231" t="s">
        <v>263</v>
      </c>
      <c r="AU138" s="231" t="s">
        <v>86</v>
      </c>
      <c r="AY138" s="18" t="s">
        <v>190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3">
        <f>ROUND(I138*H138,15)</f>
        <v>0</v>
      </c>
      <c r="BL138" s="18" t="s">
        <v>196</v>
      </c>
      <c r="BM138" s="231" t="s">
        <v>1514</v>
      </c>
    </row>
    <row r="139" spans="1:65" s="2" customFormat="1" ht="14.4" customHeight="1">
      <c r="A139" s="39"/>
      <c r="B139" s="40"/>
      <c r="C139" s="220" t="s">
        <v>213</v>
      </c>
      <c r="D139" s="220" t="s">
        <v>192</v>
      </c>
      <c r="E139" s="221" t="s">
        <v>1515</v>
      </c>
      <c r="F139" s="222" t="s">
        <v>1516</v>
      </c>
      <c r="G139" s="223" t="s">
        <v>1517</v>
      </c>
      <c r="H139" s="224">
        <v>5</v>
      </c>
      <c r="I139" s="225"/>
      <c r="J139" s="226">
        <f>ROUND(I139*H139,15)</f>
        <v>0</v>
      </c>
      <c r="K139" s="222" t="s">
        <v>1</v>
      </c>
      <c r="L139" s="45"/>
      <c r="M139" s="227" t="s">
        <v>1</v>
      </c>
      <c r="N139" s="228" t="s">
        <v>42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196</v>
      </c>
      <c r="AT139" s="231" t="s">
        <v>192</v>
      </c>
      <c r="AU139" s="231" t="s">
        <v>86</v>
      </c>
      <c r="AY139" s="18" t="s">
        <v>190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3">
        <f>ROUND(I139*H139,15)</f>
        <v>0</v>
      </c>
      <c r="BL139" s="18" t="s">
        <v>196</v>
      </c>
      <c r="BM139" s="231" t="s">
        <v>1518</v>
      </c>
    </row>
    <row r="140" spans="1:65" s="2" customFormat="1" ht="24.15" customHeight="1">
      <c r="A140" s="39"/>
      <c r="B140" s="40"/>
      <c r="C140" s="246" t="s">
        <v>218</v>
      </c>
      <c r="D140" s="246" t="s">
        <v>263</v>
      </c>
      <c r="E140" s="247" t="s">
        <v>1519</v>
      </c>
      <c r="F140" s="248" t="s">
        <v>1520</v>
      </c>
      <c r="G140" s="249" t="s">
        <v>1513</v>
      </c>
      <c r="H140" s="250">
        <v>5</v>
      </c>
      <c r="I140" s="251"/>
      <c r="J140" s="252">
        <f>ROUND(I140*H140,15)</f>
        <v>0</v>
      </c>
      <c r="K140" s="248" t="s">
        <v>1</v>
      </c>
      <c r="L140" s="253"/>
      <c r="M140" s="254" t="s">
        <v>1</v>
      </c>
      <c r="N140" s="255" t="s">
        <v>42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226</v>
      </c>
      <c r="AT140" s="231" t="s">
        <v>263</v>
      </c>
      <c r="AU140" s="231" t="s">
        <v>86</v>
      </c>
      <c r="AY140" s="18" t="s">
        <v>190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3">
        <f>ROUND(I140*H140,15)</f>
        <v>0</v>
      </c>
      <c r="BL140" s="18" t="s">
        <v>196</v>
      </c>
      <c r="BM140" s="231" t="s">
        <v>1521</v>
      </c>
    </row>
    <row r="141" spans="1:65" s="2" customFormat="1" ht="14.4" customHeight="1">
      <c r="A141" s="39"/>
      <c r="B141" s="40"/>
      <c r="C141" s="220" t="s">
        <v>222</v>
      </c>
      <c r="D141" s="220" t="s">
        <v>192</v>
      </c>
      <c r="E141" s="221" t="s">
        <v>1522</v>
      </c>
      <c r="F141" s="222" t="s">
        <v>1523</v>
      </c>
      <c r="G141" s="223" t="s">
        <v>1517</v>
      </c>
      <c r="H141" s="224">
        <v>5</v>
      </c>
      <c r="I141" s="225"/>
      <c r="J141" s="226">
        <f>ROUND(I141*H141,15)</f>
        <v>0</v>
      </c>
      <c r="K141" s="222" t="s">
        <v>1</v>
      </c>
      <c r="L141" s="45"/>
      <c r="M141" s="227" t="s">
        <v>1</v>
      </c>
      <c r="N141" s="228" t="s">
        <v>42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196</v>
      </c>
      <c r="AT141" s="231" t="s">
        <v>192</v>
      </c>
      <c r="AU141" s="231" t="s">
        <v>86</v>
      </c>
      <c r="AY141" s="18" t="s">
        <v>190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3">
        <f>ROUND(I141*H141,15)</f>
        <v>0</v>
      </c>
      <c r="BL141" s="18" t="s">
        <v>196</v>
      </c>
      <c r="BM141" s="231" t="s">
        <v>1524</v>
      </c>
    </row>
    <row r="142" spans="1:65" s="2" customFormat="1" ht="37.8" customHeight="1">
      <c r="A142" s="39"/>
      <c r="B142" s="40"/>
      <c r="C142" s="246" t="s">
        <v>226</v>
      </c>
      <c r="D142" s="246" t="s">
        <v>263</v>
      </c>
      <c r="E142" s="247" t="s">
        <v>1525</v>
      </c>
      <c r="F142" s="248" t="s">
        <v>1526</v>
      </c>
      <c r="G142" s="249" t="s">
        <v>1497</v>
      </c>
      <c r="H142" s="250">
        <v>5</v>
      </c>
      <c r="I142" s="251"/>
      <c r="J142" s="252">
        <f>ROUND(I142*H142,15)</f>
        <v>0</v>
      </c>
      <c r="K142" s="248" t="s">
        <v>1</v>
      </c>
      <c r="L142" s="253"/>
      <c r="M142" s="254" t="s">
        <v>1</v>
      </c>
      <c r="N142" s="255" t="s">
        <v>42</v>
      </c>
      <c r="O142" s="92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226</v>
      </c>
      <c r="AT142" s="231" t="s">
        <v>263</v>
      </c>
      <c r="AU142" s="231" t="s">
        <v>86</v>
      </c>
      <c r="AY142" s="18" t="s">
        <v>190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3">
        <f>ROUND(I142*H142,15)</f>
        <v>0</v>
      </c>
      <c r="BL142" s="18" t="s">
        <v>196</v>
      </c>
      <c r="BM142" s="231" t="s">
        <v>1527</v>
      </c>
    </row>
    <row r="143" spans="1:65" s="2" customFormat="1" ht="14.4" customHeight="1">
      <c r="A143" s="39"/>
      <c r="B143" s="40"/>
      <c r="C143" s="220" t="s">
        <v>231</v>
      </c>
      <c r="D143" s="220" t="s">
        <v>192</v>
      </c>
      <c r="E143" s="221" t="s">
        <v>1528</v>
      </c>
      <c r="F143" s="222" t="s">
        <v>1529</v>
      </c>
      <c r="G143" s="223" t="s">
        <v>555</v>
      </c>
      <c r="H143" s="224">
        <v>5</v>
      </c>
      <c r="I143" s="225"/>
      <c r="J143" s="226">
        <f>ROUND(I143*H143,15)</f>
        <v>0</v>
      </c>
      <c r="K143" s="222" t="s">
        <v>1</v>
      </c>
      <c r="L143" s="45"/>
      <c r="M143" s="227" t="s">
        <v>1</v>
      </c>
      <c r="N143" s="228" t="s">
        <v>42</v>
      </c>
      <c r="O143" s="92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196</v>
      </c>
      <c r="AT143" s="231" t="s">
        <v>192</v>
      </c>
      <c r="AU143" s="231" t="s">
        <v>86</v>
      </c>
      <c r="AY143" s="18" t="s">
        <v>190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3">
        <f>ROUND(I143*H143,15)</f>
        <v>0</v>
      </c>
      <c r="BL143" s="18" t="s">
        <v>196</v>
      </c>
      <c r="BM143" s="231" t="s">
        <v>1530</v>
      </c>
    </row>
    <row r="144" spans="1:65" s="2" customFormat="1" ht="24.15" customHeight="1">
      <c r="A144" s="39"/>
      <c r="B144" s="40"/>
      <c r="C144" s="246" t="s">
        <v>236</v>
      </c>
      <c r="D144" s="246" t="s">
        <v>263</v>
      </c>
      <c r="E144" s="247" t="s">
        <v>1531</v>
      </c>
      <c r="F144" s="248" t="s">
        <v>1532</v>
      </c>
      <c r="G144" s="249" t="s">
        <v>1497</v>
      </c>
      <c r="H144" s="250">
        <v>5</v>
      </c>
      <c r="I144" s="251"/>
      <c r="J144" s="252">
        <f>ROUND(I144*H144,15)</f>
        <v>0</v>
      </c>
      <c r="K144" s="248" t="s">
        <v>1</v>
      </c>
      <c r="L144" s="253"/>
      <c r="M144" s="254" t="s">
        <v>1</v>
      </c>
      <c r="N144" s="255" t="s">
        <v>42</v>
      </c>
      <c r="O144" s="92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226</v>
      </c>
      <c r="AT144" s="231" t="s">
        <v>263</v>
      </c>
      <c r="AU144" s="231" t="s">
        <v>86</v>
      </c>
      <c r="AY144" s="18" t="s">
        <v>190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84</v>
      </c>
      <c r="BK144" s="233">
        <f>ROUND(I144*H144,15)</f>
        <v>0</v>
      </c>
      <c r="BL144" s="18" t="s">
        <v>196</v>
      </c>
      <c r="BM144" s="231" t="s">
        <v>1533</v>
      </c>
    </row>
    <row r="145" spans="1:51" s="13" customFormat="1" ht="12">
      <c r="A145" s="13"/>
      <c r="B145" s="234"/>
      <c r="C145" s="235"/>
      <c r="D145" s="236" t="s">
        <v>198</v>
      </c>
      <c r="E145" s="237" t="s">
        <v>1</v>
      </c>
      <c r="F145" s="238" t="s">
        <v>1534</v>
      </c>
      <c r="G145" s="235"/>
      <c r="H145" s="239">
        <v>5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198</v>
      </c>
      <c r="AU145" s="245" t="s">
        <v>86</v>
      </c>
      <c r="AV145" s="13" t="s">
        <v>86</v>
      </c>
      <c r="AW145" s="13" t="s">
        <v>32</v>
      </c>
      <c r="AX145" s="13" t="s">
        <v>84</v>
      </c>
      <c r="AY145" s="245" t="s">
        <v>190</v>
      </c>
    </row>
    <row r="146" spans="1:65" s="2" customFormat="1" ht="14.4" customHeight="1">
      <c r="A146" s="39"/>
      <c r="B146" s="40"/>
      <c r="C146" s="220" t="s">
        <v>240</v>
      </c>
      <c r="D146" s="220" t="s">
        <v>192</v>
      </c>
      <c r="E146" s="221" t="s">
        <v>1535</v>
      </c>
      <c r="F146" s="222" t="s">
        <v>1536</v>
      </c>
      <c r="G146" s="223" t="s">
        <v>555</v>
      </c>
      <c r="H146" s="224">
        <v>5</v>
      </c>
      <c r="I146" s="225"/>
      <c r="J146" s="226">
        <f>ROUND(I146*H146,15)</f>
        <v>0</v>
      </c>
      <c r="K146" s="222" t="s">
        <v>1</v>
      </c>
      <c r="L146" s="45"/>
      <c r="M146" s="227" t="s">
        <v>1</v>
      </c>
      <c r="N146" s="228" t="s">
        <v>42</v>
      </c>
      <c r="O146" s="92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1" t="s">
        <v>196</v>
      </c>
      <c r="AT146" s="231" t="s">
        <v>192</v>
      </c>
      <c r="AU146" s="231" t="s">
        <v>86</v>
      </c>
      <c r="AY146" s="18" t="s">
        <v>190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84</v>
      </c>
      <c r="BK146" s="233">
        <f>ROUND(I146*H146,15)</f>
        <v>0</v>
      </c>
      <c r="BL146" s="18" t="s">
        <v>196</v>
      </c>
      <c r="BM146" s="231" t="s">
        <v>1537</v>
      </c>
    </row>
    <row r="147" spans="1:65" s="2" customFormat="1" ht="37.8" customHeight="1">
      <c r="A147" s="39"/>
      <c r="B147" s="40"/>
      <c r="C147" s="246" t="s">
        <v>244</v>
      </c>
      <c r="D147" s="246" t="s">
        <v>263</v>
      </c>
      <c r="E147" s="247" t="s">
        <v>1538</v>
      </c>
      <c r="F147" s="248" t="s">
        <v>1539</v>
      </c>
      <c r="G147" s="249" t="s">
        <v>1497</v>
      </c>
      <c r="H147" s="250">
        <v>5</v>
      </c>
      <c r="I147" s="251"/>
      <c r="J147" s="252">
        <f>ROUND(I147*H147,15)</f>
        <v>0</v>
      </c>
      <c r="K147" s="248" t="s">
        <v>1</v>
      </c>
      <c r="L147" s="253"/>
      <c r="M147" s="254" t="s">
        <v>1</v>
      </c>
      <c r="N147" s="255" t="s">
        <v>42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226</v>
      </c>
      <c r="AT147" s="231" t="s">
        <v>263</v>
      </c>
      <c r="AU147" s="231" t="s">
        <v>86</v>
      </c>
      <c r="AY147" s="18" t="s">
        <v>190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3">
        <f>ROUND(I147*H147,15)</f>
        <v>0</v>
      </c>
      <c r="BL147" s="18" t="s">
        <v>196</v>
      </c>
      <c r="BM147" s="231" t="s">
        <v>1540</v>
      </c>
    </row>
    <row r="148" spans="1:65" s="2" customFormat="1" ht="14.4" customHeight="1">
      <c r="A148" s="39"/>
      <c r="B148" s="40"/>
      <c r="C148" s="220" t="s">
        <v>250</v>
      </c>
      <c r="D148" s="220" t="s">
        <v>192</v>
      </c>
      <c r="E148" s="221" t="s">
        <v>1541</v>
      </c>
      <c r="F148" s="222" t="s">
        <v>1542</v>
      </c>
      <c r="G148" s="223" t="s">
        <v>555</v>
      </c>
      <c r="H148" s="224">
        <v>5</v>
      </c>
      <c r="I148" s="225"/>
      <c r="J148" s="226">
        <f>ROUND(I148*H148,15)</f>
        <v>0</v>
      </c>
      <c r="K148" s="222" t="s">
        <v>1</v>
      </c>
      <c r="L148" s="45"/>
      <c r="M148" s="227" t="s">
        <v>1</v>
      </c>
      <c r="N148" s="228" t="s">
        <v>42</v>
      </c>
      <c r="O148" s="92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196</v>
      </c>
      <c r="AT148" s="231" t="s">
        <v>192</v>
      </c>
      <c r="AU148" s="231" t="s">
        <v>86</v>
      </c>
      <c r="AY148" s="18" t="s">
        <v>190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3">
        <f>ROUND(I148*H148,15)</f>
        <v>0</v>
      </c>
      <c r="BL148" s="18" t="s">
        <v>196</v>
      </c>
      <c r="BM148" s="231" t="s">
        <v>1543</v>
      </c>
    </row>
    <row r="149" spans="1:65" s="2" customFormat="1" ht="24.15" customHeight="1">
      <c r="A149" s="39"/>
      <c r="B149" s="40"/>
      <c r="C149" s="246" t="s">
        <v>255</v>
      </c>
      <c r="D149" s="246" t="s">
        <v>263</v>
      </c>
      <c r="E149" s="247" t="s">
        <v>1544</v>
      </c>
      <c r="F149" s="248" t="s">
        <v>1545</v>
      </c>
      <c r="G149" s="249" t="s">
        <v>1513</v>
      </c>
      <c r="H149" s="250">
        <v>5</v>
      </c>
      <c r="I149" s="251"/>
      <c r="J149" s="252">
        <f>ROUND(I149*H149,15)</f>
        <v>0</v>
      </c>
      <c r="K149" s="248" t="s">
        <v>1</v>
      </c>
      <c r="L149" s="253"/>
      <c r="M149" s="254" t="s">
        <v>1</v>
      </c>
      <c r="N149" s="255" t="s">
        <v>42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226</v>
      </c>
      <c r="AT149" s="231" t="s">
        <v>263</v>
      </c>
      <c r="AU149" s="231" t="s">
        <v>86</v>
      </c>
      <c r="AY149" s="18" t="s">
        <v>190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3">
        <f>ROUND(I149*H149,15)</f>
        <v>0</v>
      </c>
      <c r="BL149" s="18" t="s">
        <v>196</v>
      </c>
      <c r="BM149" s="231" t="s">
        <v>1546</v>
      </c>
    </row>
    <row r="150" spans="1:65" s="2" customFormat="1" ht="14.4" customHeight="1">
      <c r="A150" s="39"/>
      <c r="B150" s="40"/>
      <c r="C150" s="220" t="s">
        <v>8</v>
      </c>
      <c r="D150" s="220" t="s">
        <v>192</v>
      </c>
      <c r="E150" s="221" t="s">
        <v>1547</v>
      </c>
      <c r="F150" s="222" t="s">
        <v>1548</v>
      </c>
      <c r="G150" s="223" t="s">
        <v>1517</v>
      </c>
      <c r="H150" s="224">
        <v>5</v>
      </c>
      <c r="I150" s="225"/>
      <c r="J150" s="226">
        <f>ROUND(I150*H150,15)</f>
        <v>0</v>
      </c>
      <c r="K150" s="222" t="s">
        <v>1</v>
      </c>
      <c r="L150" s="45"/>
      <c r="M150" s="227" t="s">
        <v>1</v>
      </c>
      <c r="N150" s="228" t="s">
        <v>42</v>
      </c>
      <c r="O150" s="92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196</v>
      </c>
      <c r="AT150" s="231" t="s">
        <v>192</v>
      </c>
      <c r="AU150" s="231" t="s">
        <v>86</v>
      </c>
      <c r="AY150" s="18" t="s">
        <v>190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3">
        <f>ROUND(I150*H150,15)</f>
        <v>0</v>
      </c>
      <c r="BL150" s="18" t="s">
        <v>196</v>
      </c>
      <c r="BM150" s="231" t="s">
        <v>1549</v>
      </c>
    </row>
    <row r="151" spans="1:65" s="2" customFormat="1" ht="37.8" customHeight="1">
      <c r="A151" s="39"/>
      <c r="B151" s="40"/>
      <c r="C151" s="246" t="s">
        <v>262</v>
      </c>
      <c r="D151" s="246" t="s">
        <v>263</v>
      </c>
      <c r="E151" s="247" t="s">
        <v>1550</v>
      </c>
      <c r="F151" s="248" t="s">
        <v>1551</v>
      </c>
      <c r="G151" s="249" t="s">
        <v>1497</v>
      </c>
      <c r="H151" s="250">
        <v>5</v>
      </c>
      <c r="I151" s="251"/>
      <c r="J151" s="252">
        <f>ROUND(I151*H151,15)</f>
        <v>0</v>
      </c>
      <c r="K151" s="248" t="s">
        <v>1</v>
      </c>
      <c r="L151" s="253"/>
      <c r="M151" s="254" t="s">
        <v>1</v>
      </c>
      <c r="N151" s="255" t="s">
        <v>42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226</v>
      </c>
      <c r="AT151" s="231" t="s">
        <v>263</v>
      </c>
      <c r="AU151" s="231" t="s">
        <v>86</v>
      </c>
      <c r="AY151" s="18" t="s">
        <v>190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3">
        <f>ROUND(I151*H151,15)</f>
        <v>0</v>
      </c>
      <c r="BL151" s="18" t="s">
        <v>196</v>
      </c>
      <c r="BM151" s="231" t="s">
        <v>1552</v>
      </c>
    </row>
    <row r="152" spans="1:65" s="2" customFormat="1" ht="14.4" customHeight="1">
      <c r="A152" s="39"/>
      <c r="B152" s="40"/>
      <c r="C152" s="220" t="s">
        <v>270</v>
      </c>
      <c r="D152" s="220" t="s">
        <v>192</v>
      </c>
      <c r="E152" s="221" t="s">
        <v>1553</v>
      </c>
      <c r="F152" s="222" t="s">
        <v>1554</v>
      </c>
      <c r="G152" s="223" t="s">
        <v>555</v>
      </c>
      <c r="H152" s="224">
        <v>5</v>
      </c>
      <c r="I152" s="225"/>
      <c r="J152" s="226">
        <f>ROUND(I152*H152,15)</f>
        <v>0</v>
      </c>
      <c r="K152" s="222" t="s">
        <v>1</v>
      </c>
      <c r="L152" s="45"/>
      <c r="M152" s="227" t="s">
        <v>1</v>
      </c>
      <c r="N152" s="228" t="s">
        <v>42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196</v>
      </c>
      <c r="AT152" s="231" t="s">
        <v>192</v>
      </c>
      <c r="AU152" s="231" t="s">
        <v>86</v>
      </c>
      <c r="AY152" s="18" t="s">
        <v>190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3">
        <f>ROUND(I152*H152,15)</f>
        <v>0</v>
      </c>
      <c r="BL152" s="18" t="s">
        <v>196</v>
      </c>
      <c r="BM152" s="231" t="s">
        <v>1555</v>
      </c>
    </row>
    <row r="153" spans="1:65" s="2" customFormat="1" ht="14.4" customHeight="1">
      <c r="A153" s="39"/>
      <c r="B153" s="40"/>
      <c r="C153" s="246" t="s">
        <v>276</v>
      </c>
      <c r="D153" s="246" t="s">
        <v>263</v>
      </c>
      <c r="E153" s="247" t="s">
        <v>1556</v>
      </c>
      <c r="F153" s="248" t="s">
        <v>1557</v>
      </c>
      <c r="G153" s="249" t="s">
        <v>1497</v>
      </c>
      <c r="H153" s="250">
        <v>5</v>
      </c>
      <c r="I153" s="251"/>
      <c r="J153" s="252">
        <f>ROUND(I153*H153,15)</f>
        <v>0</v>
      </c>
      <c r="K153" s="248" t="s">
        <v>1</v>
      </c>
      <c r="L153" s="253"/>
      <c r="M153" s="254" t="s">
        <v>1</v>
      </c>
      <c r="N153" s="255" t="s">
        <v>42</v>
      </c>
      <c r="O153" s="9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226</v>
      </c>
      <c r="AT153" s="231" t="s">
        <v>263</v>
      </c>
      <c r="AU153" s="231" t="s">
        <v>86</v>
      </c>
      <c r="AY153" s="18" t="s">
        <v>190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3">
        <f>ROUND(I153*H153,15)</f>
        <v>0</v>
      </c>
      <c r="BL153" s="18" t="s">
        <v>196</v>
      </c>
      <c r="BM153" s="231" t="s">
        <v>1558</v>
      </c>
    </row>
    <row r="154" spans="1:51" s="16" customFormat="1" ht="12">
      <c r="A154" s="16"/>
      <c r="B154" s="281"/>
      <c r="C154" s="282"/>
      <c r="D154" s="236" t="s">
        <v>198</v>
      </c>
      <c r="E154" s="283" t="s">
        <v>1</v>
      </c>
      <c r="F154" s="284" t="s">
        <v>1559</v>
      </c>
      <c r="G154" s="282"/>
      <c r="H154" s="283" t="s">
        <v>1</v>
      </c>
      <c r="I154" s="285"/>
      <c r="J154" s="282"/>
      <c r="K154" s="282"/>
      <c r="L154" s="286"/>
      <c r="M154" s="287"/>
      <c r="N154" s="288"/>
      <c r="O154" s="288"/>
      <c r="P154" s="288"/>
      <c r="Q154" s="288"/>
      <c r="R154" s="288"/>
      <c r="S154" s="288"/>
      <c r="T154" s="289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90" t="s">
        <v>198</v>
      </c>
      <c r="AU154" s="290" t="s">
        <v>86</v>
      </c>
      <c r="AV154" s="16" t="s">
        <v>84</v>
      </c>
      <c r="AW154" s="16" t="s">
        <v>32</v>
      </c>
      <c r="AX154" s="16" t="s">
        <v>6</v>
      </c>
      <c r="AY154" s="290" t="s">
        <v>190</v>
      </c>
    </row>
    <row r="155" spans="1:51" s="16" customFormat="1" ht="12">
      <c r="A155" s="16"/>
      <c r="B155" s="281"/>
      <c r="C155" s="282"/>
      <c r="D155" s="236" t="s">
        <v>198</v>
      </c>
      <c r="E155" s="283" t="s">
        <v>1</v>
      </c>
      <c r="F155" s="284" t="s">
        <v>1560</v>
      </c>
      <c r="G155" s="282"/>
      <c r="H155" s="283" t="s">
        <v>1</v>
      </c>
      <c r="I155" s="285"/>
      <c r="J155" s="282"/>
      <c r="K155" s="282"/>
      <c r="L155" s="286"/>
      <c r="M155" s="287"/>
      <c r="N155" s="288"/>
      <c r="O155" s="288"/>
      <c r="P155" s="288"/>
      <c r="Q155" s="288"/>
      <c r="R155" s="288"/>
      <c r="S155" s="288"/>
      <c r="T155" s="289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290" t="s">
        <v>198</v>
      </c>
      <c r="AU155" s="290" t="s">
        <v>86</v>
      </c>
      <c r="AV155" s="16" t="s">
        <v>84</v>
      </c>
      <c r="AW155" s="16" t="s">
        <v>32</v>
      </c>
      <c r="AX155" s="16" t="s">
        <v>6</v>
      </c>
      <c r="AY155" s="290" t="s">
        <v>190</v>
      </c>
    </row>
    <row r="156" spans="1:51" s="16" customFormat="1" ht="12">
      <c r="A156" s="16"/>
      <c r="B156" s="281"/>
      <c r="C156" s="282"/>
      <c r="D156" s="236" t="s">
        <v>198</v>
      </c>
      <c r="E156" s="283" t="s">
        <v>1</v>
      </c>
      <c r="F156" s="284" t="s">
        <v>1561</v>
      </c>
      <c r="G156" s="282"/>
      <c r="H156" s="283" t="s">
        <v>1</v>
      </c>
      <c r="I156" s="285"/>
      <c r="J156" s="282"/>
      <c r="K156" s="282"/>
      <c r="L156" s="286"/>
      <c r="M156" s="287"/>
      <c r="N156" s="288"/>
      <c r="O156" s="288"/>
      <c r="P156" s="288"/>
      <c r="Q156" s="288"/>
      <c r="R156" s="288"/>
      <c r="S156" s="288"/>
      <c r="T156" s="289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90" t="s">
        <v>198</v>
      </c>
      <c r="AU156" s="290" t="s">
        <v>86</v>
      </c>
      <c r="AV156" s="16" t="s">
        <v>84</v>
      </c>
      <c r="AW156" s="16" t="s">
        <v>32</v>
      </c>
      <c r="AX156" s="16" t="s">
        <v>6</v>
      </c>
      <c r="AY156" s="290" t="s">
        <v>190</v>
      </c>
    </row>
    <row r="157" spans="1:51" s="16" customFormat="1" ht="12">
      <c r="A157" s="16"/>
      <c r="B157" s="281"/>
      <c r="C157" s="282"/>
      <c r="D157" s="236" t="s">
        <v>198</v>
      </c>
      <c r="E157" s="283" t="s">
        <v>1</v>
      </c>
      <c r="F157" s="284" t="s">
        <v>1562</v>
      </c>
      <c r="G157" s="282"/>
      <c r="H157" s="283" t="s">
        <v>1</v>
      </c>
      <c r="I157" s="285"/>
      <c r="J157" s="282"/>
      <c r="K157" s="282"/>
      <c r="L157" s="286"/>
      <c r="M157" s="287"/>
      <c r="N157" s="288"/>
      <c r="O157" s="288"/>
      <c r="P157" s="288"/>
      <c r="Q157" s="288"/>
      <c r="R157" s="288"/>
      <c r="S157" s="288"/>
      <c r="T157" s="289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T157" s="290" t="s">
        <v>198</v>
      </c>
      <c r="AU157" s="290" t="s">
        <v>86</v>
      </c>
      <c r="AV157" s="16" t="s">
        <v>84</v>
      </c>
      <c r="AW157" s="16" t="s">
        <v>32</v>
      </c>
      <c r="AX157" s="16" t="s">
        <v>6</v>
      </c>
      <c r="AY157" s="290" t="s">
        <v>190</v>
      </c>
    </row>
    <row r="158" spans="1:51" s="16" customFormat="1" ht="12">
      <c r="A158" s="16"/>
      <c r="B158" s="281"/>
      <c r="C158" s="282"/>
      <c r="D158" s="236" t="s">
        <v>198</v>
      </c>
      <c r="E158" s="283" t="s">
        <v>1</v>
      </c>
      <c r="F158" s="284" t="s">
        <v>1563</v>
      </c>
      <c r="G158" s="282"/>
      <c r="H158" s="283" t="s">
        <v>1</v>
      </c>
      <c r="I158" s="285"/>
      <c r="J158" s="282"/>
      <c r="K158" s="282"/>
      <c r="L158" s="286"/>
      <c r="M158" s="287"/>
      <c r="N158" s="288"/>
      <c r="O158" s="288"/>
      <c r="P158" s="288"/>
      <c r="Q158" s="288"/>
      <c r="R158" s="288"/>
      <c r="S158" s="288"/>
      <c r="T158" s="289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90" t="s">
        <v>198</v>
      </c>
      <c r="AU158" s="290" t="s">
        <v>86</v>
      </c>
      <c r="AV158" s="16" t="s">
        <v>84</v>
      </c>
      <c r="AW158" s="16" t="s">
        <v>32</v>
      </c>
      <c r="AX158" s="16" t="s">
        <v>6</v>
      </c>
      <c r="AY158" s="290" t="s">
        <v>190</v>
      </c>
    </row>
    <row r="159" spans="1:51" s="16" customFormat="1" ht="12">
      <c r="A159" s="16"/>
      <c r="B159" s="281"/>
      <c r="C159" s="282"/>
      <c r="D159" s="236" t="s">
        <v>198</v>
      </c>
      <c r="E159" s="283" t="s">
        <v>1</v>
      </c>
      <c r="F159" s="284" t="s">
        <v>1564</v>
      </c>
      <c r="G159" s="282"/>
      <c r="H159" s="283" t="s">
        <v>1</v>
      </c>
      <c r="I159" s="285"/>
      <c r="J159" s="282"/>
      <c r="K159" s="282"/>
      <c r="L159" s="286"/>
      <c r="M159" s="287"/>
      <c r="N159" s="288"/>
      <c r="O159" s="288"/>
      <c r="P159" s="288"/>
      <c r="Q159" s="288"/>
      <c r="R159" s="288"/>
      <c r="S159" s="288"/>
      <c r="T159" s="289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90" t="s">
        <v>198</v>
      </c>
      <c r="AU159" s="290" t="s">
        <v>86</v>
      </c>
      <c r="AV159" s="16" t="s">
        <v>84</v>
      </c>
      <c r="AW159" s="16" t="s">
        <v>32</v>
      </c>
      <c r="AX159" s="16" t="s">
        <v>6</v>
      </c>
      <c r="AY159" s="290" t="s">
        <v>190</v>
      </c>
    </row>
    <row r="160" spans="1:51" s="13" customFormat="1" ht="12">
      <c r="A160" s="13"/>
      <c r="B160" s="234"/>
      <c r="C160" s="235"/>
      <c r="D160" s="236" t="s">
        <v>198</v>
      </c>
      <c r="E160" s="237" t="s">
        <v>1</v>
      </c>
      <c r="F160" s="238" t="s">
        <v>213</v>
      </c>
      <c r="G160" s="235"/>
      <c r="H160" s="239">
        <v>5</v>
      </c>
      <c r="I160" s="240"/>
      <c r="J160" s="235"/>
      <c r="K160" s="235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198</v>
      </c>
      <c r="AU160" s="245" t="s">
        <v>86</v>
      </c>
      <c r="AV160" s="13" t="s">
        <v>86</v>
      </c>
      <c r="AW160" s="13" t="s">
        <v>32</v>
      </c>
      <c r="AX160" s="13" t="s">
        <v>84</v>
      </c>
      <c r="AY160" s="245" t="s">
        <v>190</v>
      </c>
    </row>
    <row r="161" spans="1:65" s="2" customFormat="1" ht="14.4" customHeight="1">
      <c r="A161" s="39"/>
      <c r="B161" s="40"/>
      <c r="C161" s="220" t="s">
        <v>280</v>
      </c>
      <c r="D161" s="220" t="s">
        <v>192</v>
      </c>
      <c r="E161" s="221" t="s">
        <v>1565</v>
      </c>
      <c r="F161" s="222" t="s">
        <v>1566</v>
      </c>
      <c r="G161" s="223" t="s">
        <v>555</v>
      </c>
      <c r="H161" s="224">
        <v>5</v>
      </c>
      <c r="I161" s="225"/>
      <c r="J161" s="226">
        <f>ROUND(I161*H161,15)</f>
        <v>0</v>
      </c>
      <c r="K161" s="222" t="s">
        <v>1</v>
      </c>
      <c r="L161" s="45"/>
      <c r="M161" s="227" t="s">
        <v>1</v>
      </c>
      <c r="N161" s="228" t="s">
        <v>42</v>
      </c>
      <c r="O161" s="92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196</v>
      </c>
      <c r="AT161" s="231" t="s">
        <v>192</v>
      </c>
      <c r="AU161" s="231" t="s">
        <v>86</v>
      </c>
      <c r="AY161" s="18" t="s">
        <v>190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3">
        <f>ROUND(I161*H161,15)</f>
        <v>0</v>
      </c>
      <c r="BL161" s="18" t="s">
        <v>196</v>
      </c>
      <c r="BM161" s="231" t="s">
        <v>1567</v>
      </c>
    </row>
    <row r="162" spans="1:65" s="2" customFormat="1" ht="14.4" customHeight="1">
      <c r="A162" s="39"/>
      <c r="B162" s="40"/>
      <c r="C162" s="246" t="s">
        <v>284</v>
      </c>
      <c r="D162" s="246" t="s">
        <v>263</v>
      </c>
      <c r="E162" s="247" t="s">
        <v>1568</v>
      </c>
      <c r="F162" s="248" t="s">
        <v>1569</v>
      </c>
      <c r="G162" s="249" t="s">
        <v>1570</v>
      </c>
      <c r="H162" s="250">
        <v>25</v>
      </c>
      <c r="I162" s="251"/>
      <c r="J162" s="252">
        <f>ROUND(I162*H162,15)</f>
        <v>0</v>
      </c>
      <c r="K162" s="248" t="s">
        <v>1</v>
      </c>
      <c r="L162" s="253"/>
      <c r="M162" s="254" t="s">
        <v>1</v>
      </c>
      <c r="N162" s="255" t="s">
        <v>42</v>
      </c>
      <c r="O162" s="92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226</v>
      </c>
      <c r="AT162" s="231" t="s">
        <v>263</v>
      </c>
      <c r="AU162" s="231" t="s">
        <v>86</v>
      </c>
      <c r="AY162" s="18" t="s">
        <v>190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3">
        <f>ROUND(I162*H162,15)</f>
        <v>0</v>
      </c>
      <c r="BL162" s="18" t="s">
        <v>196</v>
      </c>
      <c r="BM162" s="231" t="s">
        <v>1571</v>
      </c>
    </row>
    <row r="163" spans="1:65" s="2" customFormat="1" ht="14.4" customHeight="1">
      <c r="A163" s="39"/>
      <c r="B163" s="40"/>
      <c r="C163" s="220" t="s">
        <v>7</v>
      </c>
      <c r="D163" s="220" t="s">
        <v>192</v>
      </c>
      <c r="E163" s="221" t="s">
        <v>1572</v>
      </c>
      <c r="F163" s="222" t="s">
        <v>1573</v>
      </c>
      <c r="G163" s="223" t="s">
        <v>1570</v>
      </c>
      <c r="H163" s="224">
        <v>25</v>
      </c>
      <c r="I163" s="225"/>
      <c r="J163" s="226">
        <f>ROUND(I163*H163,15)</f>
        <v>0</v>
      </c>
      <c r="K163" s="222" t="s">
        <v>1</v>
      </c>
      <c r="L163" s="45"/>
      <c r="M163" s="227" t="s">
        <v>1</v>
      </c>
      <c r="N163" s="228" t="s">
        <v>42</v>
      </c>
      <c r="O163" s="92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196</v>
      </c>
      <c r="AT163" s="231" t="s">
        <v>192</v>
      </c>
      <c r="AU163" s="231" t="s">
        <v>86</v>
      </c>
      <c r="AY163" s="18" t="s">
        <v>190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3">
        <f>ROUND(I163*H163,15)</f>
        <v>0</v>
      </c>
      <c r="BL163" s="18" t="s">
        <v>196</v>
      </c>
      <c r="BM163" s="231" t="s">
        <v>1574</v>
      </c>
    </row>
    <row r="164" spans="1:65" s="2" customFormat="1" ht="24.15" customHeight="1">
      <c r="A164" s="39"/>
      <c r="B164" s="40"/>
      <c r="C164" s="246" t="s">
        <v>298</v>
      </c>
      <c r="D164" s="246" t="s">
        <v>263</v>
      </c>
      <c r="E164" s="247" t="s">
        <v>1575</v>
      </c>
      <c r="F164" s="248" t="s">
        <v>1576</v>
      </c>
      <c r="G164" s="249" t="s">
        <v>1570</v>
      </c>
      <c r="H164" s="250">
        <v>30</v>
      </c>
      <c r="I164" s="251"/>
      <c r="J164" s="252">
        <f>ROUND(I164*H164,15)</f>
        <v>0</v>
      </c>
      <c r="K164" s="248" t="s">
        <v>1</v>
      </c>
      <c r="L164" s="253"/>
      <c r="M164" s="254" t="s">
        <v>1</v>
      </c>
      <c r="N164" s="255" t="s">
        <v>42</v>
      </c>
      <c r="O164" s="9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226</v>
      </c>
      <c r="AT164" s="231" t="s">
        <v>263</v>
      </c>
      <c r="AU164" s="231" t="s">
        <v>86</v>
      </c>
      <c r="AY164" s="18" t="s">
        <v>190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3">
        <f>ROUND(I164*H164,15)</f>
        <v>0</v>
      </c>
      <c r="BL164" s="18" t="s">
        <v>196</v>
      </c>
      <c r="BM164" s="231" t="s">
        <v>1577</v>
      </c>
    </row>
    <row r="165" spans="1:65" s="2" customFormat="1" ht="14.4" customHeight="1">
      <c r="A165" s="39"/>
      <c r="B165" s="40"/>
      <c r="C165" s="220" t="s">
        <v>304</v>
      </c>
      <c r="D165" s="220" t="s">
        <v>192</v>
      </c>
      <c r="E165" s="221" t="s">
        <v>1578</v>
      </c>
      <c r="F165" s="222" t="s">
        <v>1579</v>
      </c>
      <c r="G165" s="223" t="s">
        <v>1570</v>
      </c>
      <c r="H165" s="224">
        <v>30</v>
      </c>
      <c r="I165" s="225"/>
      <c r="J165" s="226">
        <f>ROUND(I165*H165,15)</f>
        <v>0</v>
      </c>
      <c r="K165" s="222" t="s">
        <v>1</v>
      </c>
      <c r="L165" s="45"/>
      <c r="M165" s="227" t="s">
        <v>1</v>
      </c>
      <c r="N165" s="228" t="s">
        <v>42</v>
      </c>
      <c r="O165" s="92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196</v>
      </c>
      <c r="AT165" s="231" t="s">
        <v>192</v>
      </c>
      <c r="AU165" s="231" t="s">
        <v>86</v>
      </c>
      <c r="AY165" s="18" t="s">
        <v>190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3">
        <f>ROUND(I165*H165,15)</f>
        <v>0</v>
      </c>
      <c r="BL165" s="18" t="s">
        <v>196</v>
      </c>
      <c r="BM165" s="231" t="s">
        <v>1580</v>
      </c>
    </row>
    <row r="166" spans="1:65" s="2" customFormat="1" ht="24.15" customHeight="1">
      <c r="A166" s="39"/>
      <c r="B166" s="40"/>
      <c r="C166" s="246" t="s">
        <v>309</v>
      </c>
      <c r="D166" s="246" t="s">
        <v>263</v>
      </c>
      <c r="E166" s="247" t="s">
        <v>1581</v>
      </c>
      <c r="F166" s="248" t="s">
        <v>1582</v>
      </c>
      <c r="G166" s="249" t="s">
        <v>195</v>
      </c>
      <c r="H166" s="250">
        <v>75</v>
      </c>
      <c r="I166" s="251"/>
      <c r="J166" s="252">
        <f>ROUND(I166*H166,15)</f>
        <v>0</v>
      </c>
      <c r="K166" s="248" t="s">
        <v>1</v>
      </c>
      <c r="L166" s="253"/>
      <c r="M166" s="254" t="s">
        <v>1</v>
      </c>
      <c r="N166" s="255" t="s">
        <v>42</v>
      </c>
      <c r="O166" s="92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1" t="s">
        <v>226</v>
      </c>
      <c r="AT166" s="231" t="s">
        <v>263</v>
      </c>
      <c r="AU166" s="231" t="s">
        <v>86</v>
      </c>
      <c r="AY166" s="18" t="s">
        <v>190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84</v>
      </c>
      <c r="BK166" s="233">
        <f>ROUND(I166*H166,15)</f>
        <v>0</v>
      </c>
      <c r="BL166" s="18" t="s">
        <v>196</v>
      </c>
      <c r="BM166" s="231" t="s">
        <v>1583</v>
      </c>
    </row>
    <row r="167" spans="1:65" s="2" customFormat="1" ht="14.4" customHeight="1">
      <c r="A167" s="39"/>
      <c r="B167" s="40"/>
      <c r="C167" s="220" t="s">
        <v>314</v>
      </c>
      <c r="D167" s="220" t="s">
        <v>192</v>
      </c>
      <c r="E167" s="221" t="s">
        <v>1584</v>
      </c>
      <c r="F167" s="222" t="s">
        <v>1585</v>
      </c>
      <c r="G167" s="223" t="s">
        <v>195</v>
      </c>
      <c r="H167" s="224">
        <v>75</v>
      </c>
      <c r="I167" s="225"/>
      <c r="J167" s="226">
        <f>ROUND(I167*H167,15)</f>
        <v>0</v>
      </c>
      <c r="K167" s="222" t="s">
        <v>1</v>
      </c>
      <c r="L167" s="45"/>
      <c r="M167" s="227" t="s">
        <v>1</v>
      </c>
      <c r="N167" s="228" t="s">
        <v>42</v>
      </c>
      <c r="O167" s="92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196</v>
      </c>
      <c r="AT167" s="231" t="s">
        <v>192</v>
      </c>
      <c r="AU167" s="231" t="s">
        <v>86</v>
      </c>
      <c r="AY167" s="18" t="s">
        <v>190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3">
        <f>ROUND(I167*H167,15)</f>
        <v>0</v>
      </c>
      <c r="BL167" s="18" t="s">
        <v>196</v>
      </c>
      <c r="BM167" s="231" t="s">
        <v>1586</v>
      </c>
    </row>
    <row r="168" spans="1:65" s="2" customFormat="1" ht="37.8" customHeight="1">
      <c r="A168" s="39"/>
      <c r="B168" s="40"/>
      <c r="C168" s="246" t="s">
        <v>320</v>
      </c>
      <c r="D168" s="246" t="s">
        <v>263</v>
      </c>
      <c r="E168" s="247" t="s">
        <v>1587</v>
      </c>
      <c r="F168" s="248" t="s">
        <v>1588</v>
      </c>
      <c r="G168" s="249" t="s">
        <v>195</v>
      </c>
      <c r="H168" s="250">
        <v>80</v>
      </c>
      <c r="I168" s="251"/>
      <c r="J168" s="252">
        <f>ROUND(I168*H168,15)</f>
        <v>0</v>
      </c>
      <c r="K168" s="248" t="s">
        <v>1</v>
      </c>
      <c r="L168" s="253"/>
      <c r="M168" s="254" t="s">
        <v>1</v>
      </c>
      <c r="N168" s="255" t="s">
        <v>42</v>
      </c>
      <c r="O168" s="92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1" t="s">
        <v>226</v>
      </c>
      <c r="AT168" s="231" t="s">
        <v>263</v>
      </c>
      <c r="AU168" s="231" t="s">
        <v>86</v>
      </c>
      <c r="AY168" s="18" t="s">
        <v>190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84</v>
      </c>
      <c r="BK168" s="233">
        <f>ROUND(I168*H168,15)</f>
        <v>0</v>
      </c>
      <c r="BL168" s="18" t="s">
        <v>196</v>
      </c>
      <c r="BM168" s="231" t="s">
        <v>1589</v>
      </c>
    </row>
    <row r="169" spans="1:65" s="2" customFormat="1" ht="24.15" customHeight="1">
      <c r="A169" s="39"/>
      <c r="B169" s="40"/>
      <c r="C169" s="220" t="s">
        <v>325</v>
      </c>
      <c r="D169" s="220" t="s">
        <v>192</v>
      </c>
      <c r="E169" s="221" t="s">
        <v>1590</v>
      </c>
      <c r="F169" s="222" t="s">
        <v>1591</v>
      </c>
      <c r="G169" s="223" t="s">
        <v>195</v>
      </c>
      <c r="H169" s="224">
        <v>80</v>
      </c>
      <c r="I169" s="225"/>
      <c r="J169" s="226">
        <f>ROUND(I169*H169,15)</f>
        <v>0</v>
      </c>
      <c r="K169" s="222" t="s">
        <v>1</v>
      </c>
      <c r="L169" s="45"/>
      <c r="M169" s="227" t="s">
        <v>1</v>
      </c>
      <c r="N169" s="228" t="s">
        <v>42</v>
      </c>
      <c r="O169" s="92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1" t="s">
        <v>196</v>
      </c>
      <c r="AT169" s="231" t="s">
        <v>192</v>
      </c>
      <c r="AU169" s="231" t="s">
        <v>86</v>
      </c>
      <c r="AY169" s="18" t="s">
        <v>190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84</v>
      </c>
      <c r="BK169" s="233">
        <f>ROUND(I169*H169,15)</f>
        <v>0</v>
      </c>
      <c r="BL169" s="18" t="s">
        <v>196</v>
      </c>
      <c r="BM169" s="231" t="s">
        <v>1592</v>
      </c>
    </row>
    <row r="170" spans="1:65" s="2" customFormat="1" ht="24.15" customHeight="1">
      <c r="A170" s="39"/>
      <c r="B170" s="40"/>
      <c r="C170" s="246" t="s">
        <v>330</v>
      </c>
      <c r="D170" s="246" t="s">
        <v>263</v>
      </c>
      <c r="E170" s="247" t="s">
        <v>1593</v>
      </c>
      <c r="F170" s="248" t="s">
        <v>1594</v>
      </c>
      <c r="G170" s="249" t="s">
        <v>195</v>
      </c>
      <c r="H170" s="250">
        <v>75</v>
      </c>
      <c r="I170" s="251"/>
      <c r="J170" s="252">
        <f>ROUND(I170*H170,15)</f>
        <v>0</v>
      </c>
      <c r="K170" s="248" t="s">
        <v>1</v>
      </c>
      <c r="L170" s="253"/>
      <c r="M170" s="254" t="s">
        <v>1</v>
      </c>
      <c r="N170" s="255" t="s">
        <v>42</v>
      </c>
      <c r="O170" s="92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1" t="s">
        <v>226</v>
      </c>
      <c r="AT170" s="231" t="s">
        <v>263</v>
      </c>
      <c r="AU170" s="231" t="s">
        <v>86</v>
      </c>
      <c r="AY170" s="18" t="s">
        <v>190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84</v>
      </c>
      <c r="BK170" s="233">
        <f>ROUND(I170*H170,15)</f>
        <v>0</v>
      </c>
      <c r="BL170" s="18" t="s">
        <v>196</v>
      </c>
      <c r="BM170" s="231" t="s">
        <v>1595</v>
      </c>
    </row>
    <row r="171" spans="1:65" s="2" customFormat="1" ht="14.4" customHeight="1">
      <c r="A171" s="39"/>
      <c r="B171" s="40"/>
      <c r="C171" s="220" t="s">
        <v>337</v>
      </c>
      <c r="D171" s="220" t="s">
        <v>192</v>
      </c>
      <c r="E171" s="221" t="s">
        <v>1596</v>
      </c>
      <c r="F171" s="222" t="s">
        <v>1597</v>
      </c>
      <c r="G171" s="223" t="s">
        <v>195</v>
      </c>
      <c r="H171" s="224">
        <v>75</v>
      </c>
      <c r="I171" s="225"/>
      <c r="J171" s="226">
        <f>ROUND(I171*H171,15)</f>
        <v>0</v>
      </c>
      <c r="K171" s="222" t="s">
        <v>1</v>
      </c>
      <c r="L171" s="45"/>
      <c r="M171" s="227" t="s">
        <v>1</v>
      </c>
      <c r="N171" s="228" t="s">
        <v>42</v>
      </c>
      <c r="O171" s="92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196</v>
      </c>
      <c r="AT171" s="231" t="s">
        <v>192</v>
      </c>
      <c r="AU171" s="231" t="s">
        <v>86</v>
      </c>
      <c r="AY171" s="18" t="s">
        <v>190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84</v>
      </c>
      <c r="BK171" s="233">
        <f>ROUND(I171*H171,15)</f>
        <v>0</v>
      </c>
      <c r="BL171" s="18" t="s">
        <v>196</v>
      </c>
      <c r="BM171" s="231" t="s">
        <v>1598</v>
      </c>
    </row>
    <row r="172" spans="1:65" s="2" customFormat="1" ht="24.15" customHeight="1">
      <c r="A172" s="39"/>
      <c r="B172" s="40"/>
      <c r="C172" s="246" t="s">
        <v>341</v>
      </c>
      <c r="D172" s="246" t="s">
        <v>263</v>
      </c>
      <c r="E172" s="247" t="s">
        <v>1599</v>
      </c>
      <c r="F172" s="248" t="s">
        <v>1600</v>
      </c>
      <c r="G172" s="249" t="s">
        <v>266</v>
      </c>
      <c r="H172" s="250">
        <v>250</v>
      </c>
      <c r="I172" s="251"/>
      <c r="J172" s="252">
        <f>ROUND(I172*H172,15)</f>
        <v>0</v>
      </c>
      <c r="K172" s="248" t="s">
        <v>1</v>
      </c>
      <c r="L172" s="253"/>
      <c r="M172" s="254" t="s">
        <v>1</v>
      </c>
      <c r="N172" s="255" t="s">
        <v>42</v>
      </c>
      <c r="O172" s="92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1" t="s">
        <v>226</v>
      </c>
      <c r="AT172" s="231" t="s">
        <v>263</v>
      </c>
      <c r="AU172" s="231" t="s">
        <v>86</v>
      </c>
      <c r="AY172" s="18" t="s">
        <v>190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84</v>
      </c>
      <c r="BK172" s="233">
        <f>ROUND(I172*H172,15)</f>
        <v>0</v>
      </c>
      <c r="BL172" s="18" t="s">
        <v>196</v>
      </c>
      <c r="BM172" s="231" t="s">
        <v>1601</v>
      </c>
    </row>
    <row r="173" spans="1:51" s="16" customFormat="1" ht="12">
      <c r="A173" s="16"/>
      <c r="B173" s="281"/>
      <c r="C173" s="282"/>
      <c r="D173" s="236" t="s">
        <v>198</v>
      </c>
      <c r="E173" s="283" t="s">
        <v>1</v>
      </c>
      <c r="F173" s="284" t="s">
        <v>1602</v>
      </c>
      <c r="G173" s="282"/>
      <c r="H173" s="283" t="s">
        <v>1</v>
      </c>
      <c r="I173" s="285"/>
      <c r="J173" s="282"/>
      <c r="K173" s="282"/>
      <c r="L173" s="286"/>
      <c r="M173" s="287"/>
      <c r="N173" s="288"/>
      <c r="O173" s="288"/>
      <c r="P173" s="288"/>
      <c r="Q173" s="288"/>
      <c r="R173" s="288"/>
      <c r="S173" s="288"/>
      <c r="T173" s="289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90" t="s">
        <v>198</v>
      </c>
      <c r="AU173" s="290" t="s">
        <v>86</v>
      </c>
      <c r="AV173" s="16" t="s">
        <v>84</v>
      </c>
      <c r="AW173" s="16" t="s">
        <v>32</v>
      </c>
      <c r="AX173" s="16" t="s">
        <v>6</v>
      </c>
      <c r="AY173" s="290" t="s">
        <v>190</v>
      </c>
    </row>
    <row r="174" spans="1:51" s="16" customFormat="1" ht="12">
      <c r="A174" s="16"/>
      <c r="B174" s="281"/>
      <c r="C174" s="282"/>
      <c r="D174" s="236" t="s">
        <v>198</v>
      </c>
      <c r="E174" s="283" t="s">
        <v>1</v>
      </c>
      <c r="F174" s="284" t="s">
        <v>1603</v>
      </c>
      <c r="G174" s="282"/>
      <c r="H174" s="283" t="s">
        <v>1</v>
      </c>
      <c r="I174" s="285"/>
      <c r="J174" s="282"/>
      <c r="K174" s="282"/>
      <c r="L174" s="286"/>
      <c r="M174" s="287"/>
      <c r="N174" s="288"/>
      <c r="O174" s="288"/>
      <c r="P174" s="288"/>
      <c r="Q174" s="288"/>
      <c r="R174" s="288"/>
      <c r="S174" s="288"/>
      <c r="T174" s="289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90" t="s">
        <v>198</v>
      </c>
      <c r="AU174" s="290" t="s">
        <v>86</v>
      </c>
      <c r="AV174" s="16" t="s">
        <v>84</v>
      </c>
      <c r="AW174" s="16" t="s">
        <v>32</v>
      </c>
      <c r="AX174" s="16" t="s">
        <v>6</v>
      </c>
      <c r="AY174" s="290" t="s">
        <v>190</v>
      </c>
    </row>
    <row r="175" spans="1:51" s="16" customFormat="1" ht="12">
      <c r="A175" s="16"/>
      <c r="B175" s="281"/>
      <c r="C175" s="282"/>
      <c r="D175" s="236" t="s">
        <v>198</v>
      </c>
      <c r="E175" s="283" t="s">
        <v>1</v>
      </c>
      <c r="F175" s="284" t="s">
        <v>1604</v>
      </c>
      <c r="G175" s="282"/>
      <c r="H175" s="283" t="s">
        <v>1</v>
      </c>
      <c r="I175" s="285"/>
      <c r="J175" s="282"/>
      <c r="K175" s="282"/>
      <c r="L175" s="286"/>
      <c r="M175" s="287"/>
      <c r="N175" s="288"/>
      <c r="O175" s="288"/>
      <c r="P175" s="288"/>
      <c r="Q175" s="288"/>
      <c r="R175" s="288"/>
      <c r="S175" s="288"/>
      <c r="T175" s="289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T175" s="290" t="s">
        <v>198</v>
      </c>
      <c r="AU175" s="290" t="s">
        <v>86</v>
      </c>
      <c r="AV175" s="16" t="s">
        <v>84</v>
      </c>
      <c r="AW175" s="16" t="s">
        <v>32</v>
      </c>
      <c r="AX175" s="16" t="s">
        <v>6</v>
      </c>
      <c r="AY175" s="290" t="s">
        <v>190</v>
      </c>
    </row>
    <row r="176" spans="1:51" s="13" customFormat="1" ht="12">
      <c r="A176" s="13"/>
      <c r="B176" s="234"/>
      <c r="C176" s="235"/>
      <c r="D176" s="236" t="s">
        <v>198</v>
      </c>
      <c r="E176" s="237" t="s">
        <v>1</v>
      </c>
      <c r="F176" s="238" t="s">
        <v>1403</v>
      </c>
      <c r="G176" s="235"/>
      <c r="H176" s="239">
        <v>250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198</v>
      </c>
      <c r="AU176" s="245" t="s">
        <v>86</v>
      </c>
      <c r="AV176" s="13" t="s">
        <v>86</v>
      </c>
      <c r="AW176" s="13" t="s">
        <v>32</v>
      </c>
      <c r="AX176" s="13" t="s">
        <v>84</v>
      </c>
      <c r="AY176" s="245" t="s">
        <v>190</v>
      </c>
    </row>
    <row r="177" spans="1:63" s="12" customFormat="1" ht="25.9" customHeight="1">
      <c r="A177" s="12"/>
      <c r="B177" s="204"/>
      <c r="C177" s="205"/>
      <c r="D177" s="206" t="s">
        <v>76</v>
      </c>
      <c r="E177" s="207" t="s">
        <v>877</v>
      </c>
      <c r="F177" s="207" t="s">
        <v>878</v>
      </c>
      <c r="G177" s="205"/>
      <c r="H177" s="205"/>
      <c r="I177" s="208"/>
      <c r="J177" s="209">
        <f>BK177</f>
        <v>0</v>
      </c>
      <c r="K177" s="205"/>
      <c r="L177" s="210"/>
      <c r="M177" s="211"/>
      <c r="N177" s="212"/>
      <c r="O177" s="212"/>
      <c r="P177" s="213">
        <f>P178</f>
        <v>0</v>
      </c>
      <c r="Q177" s="212"/>
      <c r="R177" s="213">
        <f>R178</f>
        <v>46</v>
      </c>
      <c r="S177" s="212"/>
      <c r="T177" s="214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5" t="s">
        <v>86</v>
      </c>
      <c r="AT177" s="216" t="s">
        <v>76</v>
      </c>
      <c r="AU177" s="216" t="s">
        <v>6</v>
      </c>
      <c r="AY177" s="215" t="s">
        <v>190</v>
      </c>
      <c r="BK177" s="217">
        <f>BK178</f>
        <v>0</v>
      </c>
    </row>
    <row r="178" spans="1:63" s="12" customFormat="1" ht="22.8" customHeight="1">
      <c r="A178" s="12"/>
      <c r="B178" s="204"/>
      <c r="C178" s="205"/>
      <c r="D178" s="206" t="s">
        <v>76</v>
      </c>
      <c r="E178" s="218" t="s">
        <v>1605</v>
      </c>
      <c r="F178" s="218" t="s">
        <v>1606</v>
      </c>
      <c r="G178" s="205"/>
      <c r="H178" s="205"/>
      <c r="I178" s="208"/>
      <c r="J178" s="219">
        <f>BK178</f>
        <v>0</v>
      </c>
      <c r="K178" s="205"/>
      <c r="L178" s="210"/>
      <c r="M178" s="211"/>
      <c r="N178" s="212"/>
      <c r="O178" s="212"/>
      <c r="P178" s="213">
        <f>SUM(P179:P182)</f>
        <v>0</v>
      </c>
      <c r="Q178" s="212"/>
      <c r="R178" s="213">
        <f>SUM(R179:R182)</f>
        <v>46</v>
      </c>
      <c r="S178" s="212"/>
      <c r="T178" s="214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5" t="s">
        <v>86</v>
      </c>
      <c r="AT178" s="216" t="s">
        <v>76</v>
      </c>
      <c r="AU178" s="216" t="s">
        <v>84</v>
      </c>
      <c r="AY178" s="215" t="s">
        <v>190</v>
      </c>
      <c r="BK178" s="217">
        <f>SUM(BK179:BK182)</f>
        <v>0</v>
      </c>
    </row>
    <row r="179" spans="1:65" s="2" customFormat="1" ht="24.15" customHeight="1">
      <c r="A179" s="39"/>
      <c r="B179" s="40"/>
      <c r="C179" s="220" t="s">
        <v>346</v>
      </c>
      <c r="D179" s="220" t="s">
        <v>192</v>
      </c>
      <c r="E179" s="221" t="s">
        <v>1607</v>
      </c>
      <c r="F179" s="222" t="s">
        <v>1608</v>
      </c>
      <c r="G179" s="223" t="s">
        <v>333</v>
      </c>
      <c r="H179" s="224">
        <v>156.5</v>
      </c>
      <c r="I179" s="225"/>
      <c r="J179" s="226">
        <f>ROUND(I179*H179,15)</f>
        <v>0</v>
      </c>
      <c r="K179" s="222" t="s">
        <v>1</v>
      </c>
      <c r="L179" s="45"/>
      <c r="M179" s="227" t="s">
        <v>1</v>
      </c>
      <c r="N179" s="228" t="s">
        <v>42</v>
      </c>
      <c r="O179" s="92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1" t="s">
        <v>196</v>
      </c>
      <c r="AT179" s="231" t="s">
        <v>192</v>
      </c>
      <c r="AU179" s="231" t="s">
        <v>86</v>
      </c>
      <c r="AY179" s="18" t="s">
        <v>190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84</v>
      </c>
      <c r="BK179" s="233">
        <f>ROUND(I179*H179,15)</f>
        <v>0</v>
      </c>
      <c r="BL179" s="18" t="s">
        <v>196</v>
      </c>
      <c r="BM179" s="231" t="s">
        <v>1609</v>
      </c>
    </row>
    <row r="180" spans="1:65" s="2" customFormat="1" ht="24.15" customHeight="1">
      <c r="A180" s="39"/>
      <c r="B180" s="40"/>
      <c r="C180" s="220" t="s">
        <v>352</v>
      </c>
      <c r="D180" s="220" t="s">
        <v>192</v>
      </c>
      <c r="E180" s="221" t="s">
        <v>1610</v>
      </c>
      <c r="F180" s="222" t="s">
        <v>1611</v>
      </c>
      <c r="G180" s="223" t="s">
        <v>333</v>
      </c>
      <c r="H180" s="224">
        <v>78.6</v>
      </c>
      <c r="I180" s="225"/>
      <c r="J180" s="226">
        <f>ROUND(I180*H180,15)</f>
        <v>0</v>
      </c>
      <c r="K180" s="222" t="s">
        <v>1</v>
      </c>
      <c r="L180" s="45"/>
      <c r="M180" s="227" t="s">
        <v>1</v>
      </c>
      <c r="N180" s="228" t="s">
        <v>42</v>
      </c>
      <c r="O180" s="92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1" t="s">
        <v>196</v>
      </c>
      <c r="AT180" s="231" t="s">
        <v>192</v>
      </c>
      <c r="AU180" s="231" t="s">
        <v>86</v>
      </c>
      <c r="AY180" s="18" t="s">
        <v>190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84</v>
      </c>
      <c r="BK180" s="233">
        <f>ROUND(I180*H180,15)</f>
        <v>0</v>
      </c>
      <c r="BL180" s="18" t="s">
        <v>196</v>
      </c>
      <c r="BM180" s="231" t="s">
        <v>1612</v>
      </c>
    </row>
    <row r="181" spans="1:65" s="2" customFormat="1" ht="14.4" customHeight="1">
      <c r="A181" s="39"/>
      <c r="B181" s="40"/>
      <c r="C181" s="220" t="s">
        <v>357</v>
      </c>
      <c r="D181" s="220" t="s">
        <v>192</v>
      </c>
      <c r="E181" s="221" t="s">
        <v>1613</v>
      </c>
      <c r="F181" s="222" t="s">
        <v>1614</v>
      </c>
      <c r="G181" s="223" t="s">
        <v>645</v>
      </c>
      <c r="H181" s="224">
        <v>1</v>
      </c>
      <c r="I181" s="225"/>
      <c r="J181" s="226">
        <f>ROUND(I181*H181,15)</f>
        <v>0</v>
      </c>
      <c r="K181" s="222" t="s">
        <v>1</v>
      </c>
      <c r="L181" s="45"/>
      <c r="M181" s="227" t="s">
        <v>1</v>
      </c>
      <c r="N181" s="228" t="s">
        <v>42</v>
      </c>
      <c r="O181" s="92"/>
      <c r="P181" s="229">
        <f>O181*H181</f>
        <v>0</v>
      </c>
      <c r="Q181" s="229">
        <v>1</v>
      </c>
      <c r="R181" s="229">
        <f>Q181*H181</f>
        <v>1</v>
      </c>
      <c r="S181" s="229">
        <v>0</v>
      </c>
      <c r="T181" s="23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1" t="s">
        <v>262</v>
      </c>
      <c r="AT181" s="231" t="s">
        <v>192</v>
      </c>
      <c r="AU181" s="231" t="s">
        <v>86</v>
      </c>
      <c r="AY181" s="18" t="s">
        <v>190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84</v>
      </c>
      <c r="BK181" s="233">
        <f>ROUND(I181*H181,15)</f>
        <v>0</v>
      </c>
      <c r="BL181" s="18" t="s">
        <v>262</v>
      </c>
      <c r="BM181" s="231" t="s">
        <v>1615</v>
      </c>
    </row>
    <row r="182" spans="1:65" s="2" customFormat="1" ht="14.4" customHeight="1">
      <c r="A182" s="39"/>
      <c r="B182" s="40"/>
      <c r="C182" s="220" t="s">
        <v>363</v>
      </c>
      <c r="D182" s="220" t="s">
        <v>192</v>
      </c>
      <c r="E182" s="221" t="s">
        <v>1616</v>
      </c>
      <c r="F182" s="222" t="s">
        <v>1617</v>
      </c>
      <c r="G182" s="223" t="s">
        <v>1618</v>
      </c>
      <c r="H182" s="224">
        <v>45</v>
      </c>
      <c r="I182" s="225"/>
      <c r="J182" s="226">
        <f>ROUND(I182*H182,15)</f>
        <v>0</v>
      </c>
      <c r="K182" s="222" t="s">
        <v>1</v>
      </c>
      <c r="L182" s="45"/>
      <c r="M182" s="291" t="s">
        <v>1</v>
      </c>
      <c r="N182" s="292" t="s">
        <v>42</v>
      </c>
      <c r="O182" s="293"/>
      <c r="P182" s="294">
        <f>O182*H182</f>
        <v>0</v>
      </c>
      <c r="Q182" s="294">
        <v>1</v>
      </c>
      <c r="R182" s="294">
        <f>Q182*H182</f>
        <v>45</v>
      </c>
      <c r="S182" s="294">
        <v>0</v>
      </c>
      <c r="T182" s="29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1" t="s">
        <v>262</v>
      </c>
      <c r="AT182" s="231" t="s">
        <v>192</v>
      </c>
      <c r="AU182" s="231" t="s">
        <v>86</v>
      </c>
      <c r="AY182" s="18" t="s">
        <v>190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84</v>
      </c>
      <c r="BK182" s="233">
        <f>ROUND(I182*H182,15)</f>
        <v>0</v>
      </c>
      <c r="BL182" s="18" t="s">
        <v>262</v>
      </c>
      <c r="BM182" s="231" t="s">
        <v>1619</v>
      </c>
    </row>
    <row r="183" spans="1:31" s="2" customFormat="1" ht="6.95" customHeight="1">
      <c r="A183" s="39"/>
      <c r="B183" s="67"/>
      <c r="C183" s="68"/>
      <c r="D183" s="68"/>
      <c r="E183" s="68"/>
      <c r="F183" s="68"/>
      <c r="G183" s="68"/>
      <c r="H183" s="68"/>
      <c r="I183" s="68"/>
      <c r="J183" s="68"/>
      <c r="K183" s="68"/>
      <c r="L183" s="45"/>
      <c r="M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</sheetData>
  <sheetProtection password="CC35" sheet="1" objects="1" scenarios="1" formatColumns="0" formatRows="0" autoFilter="0"/>
  <autoFilter ref="C120:K18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99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Snížení energetické náročnosti budovy školy SpZŠ v Úpici, REV, 16.2.2021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1620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16. 1. 2020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37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39</v>
      </c>
      <c r="G32" s="39"/>
      <c r="H32" s="39"/>
      <c r="I32" s="154" t="s">
        <v>38</v>
      </c>
      <c r="J32" s="154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41</v>
      </c>
      <c r="E33" s="142" t="s">
        <v>42</v>
      </c>
      <c r="F33" s="156">
        <f>ROUND((SUM(BE121:BE141)),2)</f>
        <v>0</v>
      </c>
      <c r="G33" s="39"/>
      <c r="H33" s="39"/>
      <c r="I33" s="157">
        <v>0.21</v>
      </c>
      <c r="J33" s="156">
        <f>ROUND(((SUM(BE121:BE141))*I33),2)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43</v>
      </c>
      <c r="F34" s="156">
        <f>ROUND((SUM(BF121:BF141)),2)</f>
        <v>0</v>
      </c>
      <c r="G34" s="39"/>
      <c r="H34" s="39"/>
      <c r="I34" s="157">
        <v>0.15</v>
      </c>
      <c r="J34" s="156">
        <f>ROUND(((SUM(BF121:BF141))*I34),2)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44</v>
      </c>
      <c r="F35" s="156">
        <f>ROUND((SUM(BG121:BG141)),2)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45</v>
      </c>
      <c r="F36" s="156">
        <f>ROUND((SUM(BH121:BH141)),2)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46</v>
      </c>
      <c r="F37" s="156">
        <f>ROUND((SUM(BI121:BI141)),2)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Snížení energetické náročnosti budovy školy SpZŠ v Úpici, REV, 16.2.2021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03 - Vedlejší a ostatní rozpočtovací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Úpice (774654)</v>
      </c>
      <c r="G89" s="41"/>
      <c r="H89" s="41"/>
      <c r="I89" s="33" t="s">
        <v>22</v>
      </c>
      <c r="J89" s="80" t="str">
        <f>IF(J12="","",J12)</f>
        <v>16. 1. 2020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SpZŠ Augustina Bartoše, náb. pplk. A.Bunzla 660</v>
      </c>
      <c r="G91" s="41"/>
      <c r="H91" s="41"/>
      <c r="I91" s="33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151</v>
      </c>
      <c r="D94" s="178"/>
      <c r="E94" s="178"/>
      <c r="F94" s="178"/>
      <c r="G94" s="178"/>
      <c r="H94" s="178"/>
      <c r="I94" s="178"/>
      <c r="J94" s="179" t="s">
        <v>152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153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154</v>
      </c>
    </row>
    <row r="97" spans="1:31" s="9" customFormat="1" ht="24.95" customHeight="1">
      <c r="A97" s="9"/>
      <c r="B97" s="181"/>
      <c r="C97" s="182"/>
      <c r="D97" s="183" t="s">
        <v>1621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1622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1623</v>
      </c>
      <c r="E99" s="190"/>
      <c r="F99" s="190"/>
      <c r="G99" s="190"/>
      <c r="H99" s="190"/>
      <c r="I99" s="190"/>
      <c r="J99" s="191">
        <f>J127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1624</v>
      </c>
      <c r="E100" s="190"/>
      <c r="F100" s="190"/>
      <c r="G100" s="190"/>
      <c r="H100" s="190"/>
      <c r="I100" s="190"/>
      <c r="J100" s="191">
        <f>J136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1625</v>
      </c>
      <c r="E101" s="190"/>
      <c r="F101" s="190"/>
      <c r="G101" s="190"/>
      <c r="H101" s="190"/>
      <c r="I101" s="190"/>
      <c r="J101" s="191">
        <f>J140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175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Snížení energetické náročnosti budovy školy SpZŠ v Úpici, REV, 16.2.2021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111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03 - Vedlejší a ostatní rozpočtovací náklady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Úpice (774654)</v>
      </c>
      <c r="G115" s="41"/>
      <c r="H115" s="41"/>
      <c r="I115" s="33" t="s">
        <v>22</v>
      </c>
      <c r="J115" s="80" t="str">
        <f>IF(J12="","",J12)</f>
        <v>16. 1. 2020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SpZŠ Augustina Bartoše, náb. pplk. A.Bunzla 660</v>
      </c>
      <c r="G117" s="41"/>
      <c r="H117" s="41"/>
      <c r="I117" s="33" t="s">
        <v>30</v>
      </c>
      <c r="J117" s="37" t="str">
        <f>E21</f>
        <v>Projecticon s.r.o., A. Kopeckého 151, Nový Hrádek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34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176</v>
      </c>
      <c r="D120" s="196" t="s">
        <v>62</v>
      </c>
      <c r="E120" s="196" t="s">
        <v>58</v>
      </c>
      <c r="F120" s="196" t="s">
        <v>59</v>
      </c>
      <c r="G120" s="196" t="s">
        <v>177</v>
      </c>
      <c r="H120" s="196" t="s">
        <v>178</v>
      </c>
      <c r="I120" s="196" t="s">
        <v>179</v>
      </c>
      <c r="J120" s="196" t="s">
        <v>152</v>
      </c>
      <c r="K120" s="197" t="s">
        <v>180</v>
      </c>
      <c r="L120" s="198"/>
      <c r="M120" s="101" t="s">
        <v>1</v>
      </c>
      <c r="N120" s="102" t="s">
        <v>41</v>
      </c>
      <c r="O120" s="102" t="s">
        <v>181</v>
      </c>
      <c r="P120" s="102" t="s">
        <v>182</v>
      </c>
      <c r="Q120" s="102" t="s">
        <v>183</v>
      </c>
      <c r="R120" s="102" t="s">
        <v>184</v>
      </c>
      <c r="S120" s="102" t="s">
        <v>185</v>
      </c>
      <c r="T120" s="103" t="s">
        <v>186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187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0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76</v>
      </c>
      <c r="AU121" s="18" t="s">
        <v>154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76</v>
      </c>
      <c r="E122" s="207" t="s">
        <v>1626</v>
      </c>
      <c r="F122" s="207" t="s">
        <v>1627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P123+P127+P136+P140</f>
        <v>0</v>
      </c>
      <c r="Q122" s="212"/>
      <c r="R122" s="213">
        <f>R123+R127+R136+R140</f>
        <v>0</v>
      </c>
      <c r="S122" s="212"/>
      <c r="T122" s="214">
        <f>T123+T127+T136+T140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213</v>
      </c>
      <c r="AT122" s="216" t="s">
        <v>76</v>
      </c>
      <c r="AU122" s="216" t="s">
        <v>6</v>
      </c>
      <c r="AY122" s="215" t="s">
        <v>190</v>
      </c>
      <c r="BK122" s="217">
        <f>BK123+BK127+BK136+BK140</f>
        <v>0</v>
      </c>
    </row>
    <row r="123" spans="1:63" s="12" customFormat="1" ht="22.8" customHeight="1">
      <c r="A123" s="12"/>
      <c r="B123" s="204"/>
      <c r="C123" s="205"/>
      <c r="D123" s="206" t="s">
        <v>76</v>
      </c>
      <c r="E123" s="218" t="s">
        <v>1628</v>
      </c>
      <c r="F123" s="218" t="s">
        <v>1629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SUM(P124:P126)</f>
        <v>0</v>
      </c>
      <c r="Q123" s="212"/>
      <c r="R123" s="213">
        <f>SUM(R124:R126)</f>
        <v>0</v>
      </c>
      <c r="S123" s="212"/>
      <c r="T123" s="214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213</v>
      </c>
      <c r="AT123" s="216" t="s">
        <v>76</v>
      </c>
      <c r="AU123" s="216" t="s">
        <v>84</v>
      </c>
      <c r="AY123" s="215" t="s">
        <v>190</v>
      </c>
      <c r="BK123" s="217">
        <f>SUM(BK124:BK126)</f>
        <v>0</v>
      </c>
    </row>
    <row r="124" spans="1:65" s="2" customFormat="1" ht="14.4" customHeight="1">
      <c r="A124" s="39"/>
      <c r="B124" s="40"/>
      <c r="C124" s="220" t="s">
        <v>84</v>
      </c>
      <c r="D124" s="220" t="s">
        <v>192</v>
      </c>
      <c r="E124" s="221" t="s">
        <v>1630</v>
      </c>
      <c r="F124" s="222" t="s">
        <v>1631</v>
      </c>
      <c r="G124" s="223" t="s">
        <v>645</v>
      </c>
      <c r="H124" s="224">
        <v>1</v>
      </c>
      <c r="I124" s="225"/>
      <c r="J124" s="226">
        <f>ROUND(I124*H124,15)</f>
        <v>0</v>
      </c>
      <c r="K124" s="222" t="s">
        <v>203</v>
      </c>
      <c r="L124" s="45"/>
      <c r="M124" s="227" t="s">
        <v>1</v>
      </c>
      <c r="N124" s="228" t="s">
        <v>42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1632</v>
      </c>
      <c r="AT124" s="231" t="s">
        <v>192</v>
      </c>
      <c r="AU124" s="231" t="s">
        <v>86</v>
      </c>
      <c r="AY124" s="18" t="s">
        <v>190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3">
        <f>ROUND(I124*H124,15)</f>
        <v>0</v>
      </c>
      <c r="BL124" s="18" t="s">
        <v>1632</v>
      </c>
      <c r="BM124" s="231" t="s">
        <v>1633</v>
      </c>
    </row>
    <row r="125" spans="1:65" s="2" customFormat="1" ht="14.4" customHeight="1">
      <c r="A125" s="39"/>
      <c r="B125" s="40"/>
      <c r="C125" s="220" t="s">
        <v>86</v>
      </c>
      <c r="D125" s="220" t="s">
        <v>192</v>
      </c>
      <c r="E125" s="221" t="s">
        <v>1634</v>
      </c>
      <c r="F125" s="222" t="s">
        <v>1635</v>
      </c>
      <c r="G125" s="223" t="s">
        <v>645</v>
      </c>
      <c r="H125" s="224">
        <v>1</v>
      </c>
      <c r="I125" s="225"/>
      <c r="J125" s="226">
        <f>ROUND(I125*H125,15)</f>
        <v>0</v>
      </c>
      <c r="K125" s="222" t="s">
        <v>203</v>
      </c>
      <c r="L125" s="45"/>
      <c r="M125" s="227" t="s">
        <v>1</v>
      </c>
      <c r="N125" s="228" t="s">
        <v>42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1632</v>
      </c>
      <c r="AT125" s="231" t="s">
        <v>192</v>
      </c>
      <c r="AU125" s="231" t="s">
        <v>86</v>
      </c>
      <c r="AY125" s="18" t="s">
        <v>190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3">
        <f>ROUND(I125*H125,15)</f>
        <v>0</v>
      </c>
      <c r="BL125" s="18" t="s">
        <v>1632</v>
      </c>
      <c r="BM125" s="231" t="s">
        <v>1636</v>
      </c>
    </row>
    <row r="126" spans="1:65" s="2" customFormat="1" ht="24.15" customHeight="1">
      <c r="A126" s="39"/>
      <c r="B126" s="40"/>
      <c r="C126" s="220" t="s">
        <v>206</v>
      </c>
      <c r="D126" s="220" t="s">
        <v>192</v>
      </c>
      <c r="E126" s="221" t="s">
        <v>1637</v>
      </c>
      <c r="F126" s="222" t="s">
        <v>1638</v>
      </c>
      <c r="G126" s="223" t="s">
        <v>645</v>
      </c>
      <c r="H126" s="224">
        <v>1</v>
      </c>
      <c r="I126" s="225"/>
      <c r="J126" s="226">
        <f>ROUND(I126*H126,15)</f>
        <v>0</v>
      </c>
      <c r="K126" s="222" t="s">
        <v>203</v>
      </c>
      <c r="L126" s="45"/>
      <c r="M126" s="227" t="s">
        <v>1</v>
      </c>
      <c r="N126" s="228" t="s">
        <v>42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1632</v>
      </c>
      <c r="AT126" s="231" t="s">
        <v>192</v>
      </c>
      <c r="AU126" s="231" t="s">
        <v>86</v>
      </c>
      <c r="AY126" s="18" t="s">
        <v>190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3">
        <f>ROUND(I126*H126,15)</f>
        <v>0</v>
      </c>
      <c r="BL126" s="18" t="s">
        <v>1632</v>
      </c>
      <c r="BM126" s="231" t="s">
        <v>1639</v>
      </c>
    </row>
    <row r="127" spans="1:63" s="12" customFormat="1" ht="22.8" customHeight="1">
      <c r="A127" s="12"/>
      <c r="B127" s="204"/>
      <c r="C127" s="205"/>
      <c r="D127" s="206" t="s">
        <v>76</v>
      </c>
      <c r="E127" s="218" t="s">
        <v>1640</v>
      </c>
      <c r="F127" s="218" t="s">
        <v>1641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SUM(P128:P135)</f>
        <v>0</v>
      </c>
      <c r="Q127" s="212"/>
      <c r="R127" s="213">
        <f>SUM(R128:R135)</f>
        <v>0</v>
      </c>
      <c r="S127" s="212"/>
      <c r="T127" s="214">
        <f>SUM(T128:T135)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213</v>
      </c>
      <c r="AT127" s="216" t="s">
        <v>76</v>
      </c>
      <c r="AU127" s="216" t="s">
        <v>84</v>
      </c>
      <c r="AY127" s="215" t="s">
        <v>190</v>
      </c>
      <c r="BK127" s="217">
        <f>SUM(BK128:BK135)</f>
        <v>0</v>
      </c>
    </row>
    <row r="128" spans="1:65" s="2" customFormat="1" ht="14.4" customHeight="1">
      <c r="A128" s="39"/>
      <c r="B128" s="40"/>
      <c r="C128" s="220" t="s">
        <v>196</v>
      </c>
      <c r="D128" s="220" t="s">
        <v>192</v>
      </c>
      <c r="E128" s="221" t="s">
        <v>1642</v>
      </c>
      <c r="F128" s="222" t="s">
        <v>1641</v>
      </c>
      <c r="G128" s="223" t="s">
        <v>645</v>
      </c>
      <c r="H128" s="224">
        <v>1</v>
      </c>
      <c r="I128" s="225"/>
      <c r="J128" s="226">
        <f>ROUND(I128*H128,15)</f>
        <v>0</v>
      </c>
      <c r="K128" s="222" t="s">
        <v>203</v>
      </c>
      <c r="L128" s="45"/>
      <c r="M128" s="227" t="s">
        <v>1</v>
      </c>
      <c r="N128" s="228" t="s">
        <v>42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1632</v>
      </c>
      <c r="AT128" s="231" t="s">
        <v>192</v>
      </c>
      <c r="AU128" s="231" t="s">
        <v>86</v>
      </c>
      <c r="AY128" s="18" t="s">
        <v>190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3">
        <f>ROUND(I128*H128,15)</f>
        <v>0</v>
      </c>
      <c r="BL128" s="18" t="s">
        <v>1632</v>
      </c>
      <c r="BM128" s="231" t="s">
        <v>1643</v>
      </c>
    </row>
    <row r="129" spans="1:65" s="2" customFormat="1" ht="14.4" customHeight="1">
      <c r="A129" s="39"/>
      <c r="B129" s="40"/>
      <c r="C129" s="220" t="s">
        <v>213</v>
      </c>
      <c r="D129" s="220" t="s">
        <v>192</v>
      </c>
      <c r="E129" s="221" t="s">
        <v>1644</v>
      </c>
      <c r="F129" s="222" t="s">
        <v>1645</v>
      </c>
      <c r="G129" s="223" t="s">
        <v>645</v>
      </c>
      <c r="H129" s="224">
        <v>1</v>
      </c>
      <c r="I129" s="225"/>
      <c r="J129" s="226">
        <f>ROUND(I129*H129,15)</f>
        <v>0</v>
      </c>
      <c r="K129" s="222" t="s">
        <v>203</v>
      </c>
      <c r="L129" s="45"/>
      <c r="M129" s="227" t="s">
        <v>1</v>
      </c>
      <c r="N129" s="228" t="s">
        <v>42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1632</v>
      </c>
      <c r="AT129" s="231" t="s">
        <v>192</v>
      </c>
      <c r="AU129" s="231" t="s">
        <v>86</v>
      </c>
      <c r="AY129" s="18" t="s">
        <v>190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3">
        <f>ROUND(I129*H129,15)</f>
        <v>0</v>
      </c>
      <c r="BL129" s="18" t="s">
        <v>1632</v>
      </c>
      <c r="BM129" s="231" t="s">
        <v>1646</v>
      </c>
    </row>
    <row r="130" spans="1:65" s="2" customFormat="1" ht="14.4" customHeight="1">
      <c r="A130" s="39"/>
      <c r="B130" s="40"/>
      <c r="C130" s="220" t="s">
        <v>218</v>
      </c>
      <c r="D130" s="220" t="s">
        <v>192</v>
      </c>
      <c r="E130" s="221" t="s">
        <v>1647</v>
      </c>
      <c r="F130" s="222" t="s">
        <v>1648</v>
      </c>
      <c r="G130" s="223" t="s">
        <v>645</v>
      </c>
      <c r="H130" s="224">
        <v>1</v>
      </c>
      <c r="I130" s="225"/>
      <c r="J130" s="226">
        <f>ROUND(I130*H130,15)</f>
        <v>0</v>
      </c>
      <c r="K130" s="222" t="s">
        <v>203</v>
      </c>
      <c r="L130" s="45"/>
      <c r="M130" s="227" t="s">
        <v>1</v>
      </c>
      <c r="N130" s="228" t="s">
        <v>42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1632</v>
      </c>
      <c r="AT130" s="231" t="s">
        <v>192</v>
      </c>
      <c r="AU130" s="231" t="s">
        <v>86</v>
      </c>
      <c r="AY130" s="18" t="s">
        <v>190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3">
        <f>ROUND(I130*H130,15)</f>
        <v>0</v>
      </c>
      <c r="BL130" s="18" t="s">
        <v>1632</v>
      </c>
      <c r="BM130" s="231" t="s">
        <v>1649</v>
      </c>
    </row>
    <row r="131" spans="1:51" s="16" customFormat="1" ht="12">
      <c r="A131" s="16"/>
      <c r="B131" s="281"/>
      <c r="C131" s="282"/>
      <c r="D131" s="236" t="s">
        <v>198</v>
      </c>
      <c r="E131" s="283" t="s">
        <v>1</v>
      </c>
      <c r="F131" s="284" t="s">
        <v>1650</v>
      </c>
      <c r="G131" s="282"/>
      <c r="H131" s="283" t="s">
        <v>1</v>
      </c>
      <c r="I131" s="285"/>
      <c r="J131" s="282"/>
      <c r="K131" s="282"/>
      <c r="L131" s="286"/>
      <c r="M131" s="287"/>
      <c r="N131" s="288"/>
      <c r="O131" s="288"/>
      <c r="P131" s="288"/>
      <c r="Q131" s="288"/>
      <c r="R131" s="288"/>
      <c r="S131" s="288"/>
      <c r="T131" s="289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90" t="s">
        <v>198</v>
      </c>
      <c r="AU131" s="290" t="s">
        <v>86</v>
      </c>
      <c r="AV131" s="16" t="s">
        <v>84</v>
      </c>
      <c r="AW131" s="16" t="s">
        <v>32</v>
      </c>
      <c r="AX131" s="16" t="s">
        <v>6</v>
      </c>
      <c r="AY131" s="290" t="s">
        <v>190</v>
      </c>
    </row>
    <row r="132" spans="1:51" s="13" customFormat="1" ht="12">
      <c r="A132" s="13"/>
      <c r="B132" s="234"/>
      <c r="C132" s="235"/>
      <c r="D132" s="236" t="s">
        <v>198</v>
      </c>
      <c r="E132" s="237" t="s">
        <v>1</v>
      </c>
      <c r="F132" s="238" t="s">
        <v>84</v>
      </c>
      <c r="G132" s="235"/>
      <c r="H132" s="239">
        <v>1</v>
      </c>
      <c r="I132" s="240"/>
      <c r="J132" s="235"/>
      <c r="K132" s="235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198</v>
      </c>
      <c r="AU132" s="245" t="s">
        <v>86</v>
      </c>
      <c r="AV132" s="13" t="s">
        <v>86</v>
      </c>
      <c r="AW132" s="13" t="s">
        <v>32</v>
      </c>
      <c r="AX132" s="13" t="s">
        <v>84</v>
      </c>
      <c r="AY132" s="245" t="s">
        <v>190</v>
      </c>
    </row>
    <row r="133" spans="1:65" s="2" customFormat="1" ht="14.4" customHeight="1">
      <c r="A133" s="39"/>
      <c r="B133" s="40"/>
      <c r="C133" s="220" t="s">
        <v>222</v>
      </c>
      <c r="D133" s="220" t="s">
        <v>192</v>
      </c>
      <c r="E133" s="221" t="s">
        <v>1651</v>
      </c>
      <c r="F133" s="222" t="s">
        <v>1652</v>
      </c>
      <c r="G133" s="223" t="s">
        <v>645</v>
      </c>
      <c r="H133" s="224">
        <v>1</v>
      </c>
      <c r="I133" s="225"/>
      <c r="J133" s="226">
        <f>ROUND(I133*H133,15)</f>
        <v>0</v>
      </c>
      <c r="K133" s="222" t="s">
        <v>203</v>
      </c>
      <c r="L133" s="45"/>
      <c r="M133" s="227" t="s">
        <v>1</v>
      </c>
      <c r="N133" s="228" t="s">
        <v>42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1632</v>
      </c>
      <c r="AT133" s="231" t="s">
        <v>192</v>
      </c>
      <c r="AU133" s="231" t="s">
        <v>86</v>
      </c>
      <c r="AY133" s="18" t="s">
        <v>190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3">
        <f>ROUND(I133*H133,15)</f>
        <v>0</v>
      </c>
      <c r="BL133" s="18" t="s">
        <v>1632</v>
      </c>
      <c r="BM133" s="231" t="s">
        <v>1653</v>
      </c>
    </row>
    <row r="134" spans="1:65" s="2" customFormat="1" ht="14.4" customHeight="1">
      <c r="A134" s="39"/>
      <c r="B134" s="40"/>
      <c r="C134" s="220" t="s">
        <v>226</v>
      </c>
      <c r="D134" s="220" t="s">
        <v>192</v>
      </c>
      <c r="E134" s="221" t="s">
        <v>1654</v>
      </c>
      <c r="F134" s="222" t="s">
        <v>1655</v>
      </c>
      <c r="G134" s="223" t="s">
        <v>645</v>
      </c>
      <c r="H134" s="224">
        <v>1</v>
      </c>
      <c r="I134" s="225"/>
      <c r="J134" s="226">
        <f>ROUND(I134*H134,15)</f>
        <v>0</v>
      </c>
      <c r="K134" s="222" t="s">
        <v>203</v>
      </c>
      <c r="L134" s="45"/>
      <c r="M134" s="227" t="s">
        <v>1</v>
      </c>
      <c r="N134" s="228" t="s">
        <v>42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1632</v>
      </c>
      <c r="AT134" s="231" t="s">
        <v>192</v>
      </c>
      <c r="AU134" s="231" t="s">
        <v>86</v>
      </c>
      <c r="AY134" s="18" t="s">
        <v>190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3">
        <f>ROUND(I134*H134,15)</f>
        <v>0</v>
      </c>
      <c r="BL134" s="18" t="s">
        <v>1632</v>
      </c>
      <c r="BM134" s="231" t="s">
        <v>1656</v>
      </c>
    </row>
    <row r="135" spans="1:65" s="2" customFormat="1" ht="14.4" customHeight="1">
      <c r="A135" s="39"/>
      <c r="B135" s="40"/>
      <c r="C135" s="220" t="s">
        <v>231</v>
      </c>
      <c r="D135" s="220" t="s">
        <v>192</v>
      </c>
      <c r="E135" s="221" t="s">
        <v>1657</v>
      </c>
      <c r="F135" s="222" t="s">
        <v>1658</v>
      </c>
      <c r="G135" s="223" t="s">
        <v>645</v>
      </c>
      <c r="H135" s="224">
        <v>1</v>
      </c>
      <c r="I135" s="225"/>
      <c r="J135" s="226">
        <f>ROUND(I135*H135,15)</f>
        <v>0</v>
      </c>
      <c r="K135" s="222" t="s">
        <v>203</v>
      </c>
      <c r="L135" s="45"/>
      <c r="M135" s="227" t="s">
        <v>1</v>
      </c>
      <c r="N135" s="228" t="s">
        <v>42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1632</v>
      </c>
      <c r="AT135" s="231" t="s">
        <v>192</v>
      </c>
      <c r="AU135" s="231" t="s">
        <v>86</v>
      </c>
      <c r="AY135" s="18" t="s">
        <v>190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3">
        <f>ROUND(I135*H135,15)</f>
        <v>0</v>
      </c>
      <c r="BL135" s="18" t="s">
        <v>1632</v>
      </c>
      <c r="BM135" s="231" t="s">
        <v>1659</v>
      </c>
    </row>
    <row r="136" spans="1:63" s="12" customFormat="1" ht="22.8" customHeight="1">
      <c r="A136" s="12"/>
      <c r="B136" s="204"/>
      <c r="C136" s="205"/>
      <c r="D136" s="206" t="s">
        <v>76</v>
      </c>
      <c r="E136" s="218" t="s">
        <v>1660</v>
      </c>
      <c r="F136" s="218" t="s">
        <v>1661</v>
      </c>
      <c r="G136" s="205"/>
      <c r="H136" s="205"/>
      <c r="I136" s="208"/>
      <c r="J136" s="219">
        <f>BK136</f>
        <v>0</v>
      </c>
      <c r="K136" s="205"/>
      <c r="L136" s="210"/>
      <c r="M136" s="211"/>
      <c r="N136" s="212"/>
      <c r="O136" s="212"/>
      <c r="P136" s="213">
        <f>SUM(P137:P139)</f>
        <v>0</v>
      </c>
      <c r="Q136" s="212"/>
      <c r="R136" s="213">
        <f>SUM(R137:R139)</f>
        <v>0</v>
      </c>
      <c r="S136" s="212"/>
      <c r="T136" s="214">
        <f>SUM(T137:T139)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213</v>
      </c>
      <c r="AT136" s="216" t="s">
        <v>76</v>
      </c>
      <c r="AU136" s="216" t="s">
        <v>84</v>
      </c>
      <c r="AY136" s="215" t="s">
        <v>190</v>
      </c>
      <c r="BK136" s="217">
        <f>SUM(BK137:BK139)</f>
        <v>0</v>
      </c>
    </row>
    <row r="137" spans="1:65" s="2" customFormat="1" ht="14.4" customHeight="1">
      <c r="A137" s="39"/>
      <c r="B137" s="40"/>
      <c r="C137" s="220" t="s">
        <v>236</v>
      </c>
      <c r="D137" s="220" t="s">
        <v>192</v>
      </c>
      <c r="E137" s="221" t="s">
        <v>1662</v>
      </c>
      <c r="F137" s="222" t="s">
        <v>1661</v>
      </c>
      <c r="G137" s="223" t="s">
        <v>645</v>
      </c>
      <c r="H137" s="224">
        <v>1</v>
      </c>
      <c r="I137" s="225"/>
      <c r="J137" s="226">
        <f>ROUND(I137*H137,15)</f>
        <v>0</v>
      </c>
      <c r="K137" s="222" t="s">
        <v>203</v>
      </c>
      <c r="L137" s="45"/>
      <c r="M137" s="227" t="s">
        <v>1</v>
      </c>
      <c r="N137" s="228" t="s">
        <v>42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1632</v>
      </c>
      <c r="AT137" s="231" t="s">
        <v>192</v>
      </c>
      <c r="AU137" s="231" t="s">
        <v>86</v>
      </c>
      <c r="AY137" s="18" t="s">
        <v>190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3">
        <f>ROUND(I137*H137,15)</f>
        <v>0</v>
      </c>
      <c r="BL137" s="18" t="s">
        <v>1632</v>
      </c>
      <c r="BM137" s="231" t="s">
        <v>1663</v>
      </c>
    </row>
    <row r="138" spans="1:65" s="2" customFormat="1" ht="14.4" customHeight="1">
      <c r="A138" s="39"/>
      <c r="B138" s="40"/>
      <c r="C138" s="220" t="s">
        <v>240</v>
      </c>
      <c r="D138" s="220" t="s">
        <v>192</v>
      </c>
      <c r="E138" s="221" t="s">
        <v>1664</v>
      </c>
      <c r="F138" s="222" t="s">
        <v>1665</v>
      </c>
      <c r="G138" s="223" t="s">
        <v>645</v>
      </c>
      <c r="H138" s="224">
        <v>1</v>
      </c>
      <c r="I138" s="225"/>
      <c r="J138" s="226">
        <f>ROUND(I138*H138,15)</f>
        <v>0</v>
      </c>
      <c r="K138" s="222" t="s">
        <v>203</v>
      </c>
      <c r="L138" s="45"/>
      <c r="M138" s="227" t="s">
        <v>1</v>
      </c>
      <c r="N138" s="228" t="s">
        <v>42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1632</v>
      </c>
      <c r="AT138" s="231" t="s">
        <v>192</v>
      </c>
      <c r="AU138" s="231" t="s">
        <v>86</v>
      </c>
      <c r="AY138" s="18" t="s">
        <v>190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3">
        <f>ROUND(I138*H138,15)</f>
        <v>0</v>
      </c>
      <c r="BL138" s="18" t="s">
        <v>1632</v>
      </c>
      <c r="BM138" s="231" t="s">
        <v>1666</v>
      </c>
    </row>
    <row r="139" spans="1:65" s="2" customFormat="1" ht="14.4" customHeight="1">
      <c r="A139" s="39"/>
      <c r="B139" s="40"/>
      <c r="C139" s="220" t="s">
        <v>244</v>
      </c>
      <c r="D139" s="220" t="s">
        <v>192</v>
      </c>
      <c r="E139" s="221" t="s">
        <v>1667</v>
      </c>
      <c r="F139" s="222" t="s">
        <v>1668</v>
      </c>
      <c r="G139" s="223" t="s">
        <v>645</v>
      </c>
      <c r="H139" s="224">
        <v>1</v>
      </c>
      <c r="I139" s="225"/>
      <c r="J139" s="226">
        <f>ROUND(I139*H139,15)</f>
        <v>0</v>
      </c>
      <c r="K139" s="222" t="s">
        <v>203</v>
      </c>
      <c r="L139" s="45"/>
      <c r="M139" s="227" t="s">
        <v>1</v>
      </c>
      <c r="N139" s="228" t="s">
        <v>42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1632</v>
      </c>
      <c r="AT139" s="231" t="s">
        <v>192</v>
      </c>
      <c r="AU139" s="231" t="s">
        <v>86</v>
      </c>
      <c r="AY139" s="18" t="s">
        <v>190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3">
        <f>ROUND(I139*H139,15)</f>
        <v>0</v>
      </c>
      <c r="BL139" s="18" t="s">
        <v>1632</v>
      </c>
      <c r="BM139" s="231" t="s">
        <v>1669</v>
      </c>
    </row>
    <row r="140" spans="1:63" s="12" customFormat="1" ht="22.8" customHeight="1">
      <c r="A140" s="12"/>
      <c r="B140" s="204"/>
      <c r="C140" s="205"/>
      <c r="D140" s="206" t="s">
        <v>76</v>
      </c>
      <c r="E140" s="218" t="s">
        <v>1670</v>
      </c>
      <c r="F140" s="218" t="s">
        <v>1671</v>
      </c>
      <c r="G140" s="205"/>
      <c r="H140" s="205"/>
      <c r="I140" s="208"/>
      <c r="J140" s="219">
        <f>BK140</f>
        <v>0</v>
      </c>
      <c r="K140" s="205"/>
      <c r="L140" s="210"/>
      <c r="M140" s="211"/>
      <c r="N140" s="212"/>
      <c r="O140" s="212"/>
      <c r="P140" s="213">
        <f>P141</f>
        <v>0</v>
      </c>
      <c r="Q140" s="212"/>
      <c r="R140" s="213">
        <f>R141</f>
        <v>0</v>
      </c>
      <c r="S140" s="212"/>
      <c r="T140" s="214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5" t="s">
        <v>213</v>
      </c>
      <c r="AT140" s="216" t="s">
        <v>76</v>
      </c>
      <c r="AU140" s="216" t="s">
        <v>84</v>
      </c>
      <c r="AY140" s="215" t="s">
        <v>190</v>
      </c>
      <c r="BK140" s="217">
        <f>BK141</f>
        <v>0</v>
      </c>
    </row>
    <row r="141" spans="1:65" s="2" customFormat="1" ht="24.15" customHeight="1">
      <c r="A141" s="39"/>
      <c r="B141" s="40"/>
      <c r="C141" s="220" t="s">
        <v>250</v>
      </c>
      <c r="D141" s="220" t="s">
        <v>192</v>
      </c>
      <c r="E141" s="221" t="s">
        <v>1672</v>
      </c>
      <c r="F141" s="222" t="s">
        <v>1673</v>
      </c>
      <c r="G141" s="223" t="s">
        <v>645</v>
      </c>
      <c r="H141" s="224">
        <v>1</v>
      </c>
      <c r="I141" s="225"/>
      <c r="J141" s="226">
        <f>ROUND(I141*H141,15)</f>
        <v>0</v>
      </c>
      <c r="K141" s="222" t="s">
        <v>203</v>
      </c>
      <c r="L141" s="45"/>
      <c r="M141" s="291" t="s">
        <v>1</v>
      </c>
      <c r="N141" s="292" t="s">
        <v>42</v>
      </c>
      <c r="O141" s="293"/>
      <c r="P141" s="294">
        <f>O141*H141</f>
        <v>0</v>
      </c>
      <c r="Q141" s="294">
        <v>0</v>
      </c>
      <c r="R141" s="294">
        <f>Q141*H141</f>
        <v>0</v>
      </c>
      <c r="S141" s="294">
        <v>0</v>
      </c>
      <c r="T141" s="29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1632</v>
      </c>
      <c r="AT141" s="231" t="s">
        <v>192</v>
      </c>
      <c r="AU141" s="231" t="s">
        <v>86</v>
      </c>
      <c r="AY141" s="18" t="s">
        <v>190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3">
        <f>ROUND(I141*H141,15)</f>
        <v>0</v>
      </c>
      <c r="BL141" s="18" t="s">
        <v>1632</v>
      </c>
      <c r="BM141" s="231" t="s">
        <v>1674</v>
      </c>
    </row>
    <row r="142" spans="1:31" s="2" customFormat="1" ht="6.95" customHeight="1">
      <c r="A142" s="39"/>
      <c r="B142" s="67"/>
      <c r="C142" s="68"/>
      <c r="D142" s="68"/>
      <c r="E142" s="68"/>
      <c r="F142" s="68"/>
      <c r="G142" s="68"/>
      <c r="H142" s="68"/>
      <c r="I142" s="68"/>
      <c r="J142" s="68"/>
      <c r="K142" s="68"/>
      <c r="L142" s="45"/>
      <c r="M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</sheetData>
  <sheetProtection password="CC35" sheet="1" objects="1" scenarios="1" formatColumns="0" formatRows="0" autoFilter="0"/>
  <autoFilter ref="C120:K14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1"/>
    </row>
    <row r="4" spans="2:8" s="1" customFormat="1" ht="24.95" customHeight="1">
      <c r="B4" s="21"/>
      <c r="C4" s="140" t="s">
        <v>1675</v>
      </c>
      <c r="H4" s="21"/>
    </row>
    <row r="5" spans="2:8" s="1" customFormat="1" ht="12" customHeight="1">
      <c r="B5" s="21"/>
      <c r="C5" s="296" t="s">
        <v>13</v>
      </c>
      <c r="D5" s="149" t="s">
        <v>14</v>
      </c>
      <c r="E5" s="1"/>
      <c r="F5" s="1"/>
      <c r="H5" s="21"/>
    </row>
    <row r="6" spans="2:8" s="1" customFormat="1" ht="36.95" customHeight="1">
      <c r="B6" s="21"/>
      <c r="C6" s="297" t="s">
        <v>16</v>
      </c>
      <c r="D6" s="298" t="s">
        <v>17</v>
      </c>
      <c r="E6" s="1"/>
      <c r="F6" s="1"/>
      <c r="H6" s="21"/>
    </row>
    <row r="7" spans="2:8" s="1" customFormat="1" ht="16.5" customHeight="1">
      <c r="B7" s="21"/>
      <c r="C7" s="142" t="s">
        <v>22</v>
      </c>
      <c r="D7" s="146" t="str">
        <f>'Rekapitulace stavby'!AN8</f>
        <v>16. 1. 2020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3"/>
      <c r="B9" s="299"/>
      <c r="C9" s="300" t="s">
        <v>58</v>
      </c>
      <c r="D9" s="301" t="s">
        <v>59</v>
      </c>
      <c r="E9" s="301" t="s">
        <v>177</v>
      </c>
      <c r="F9" s="302" t="s">
        <v>1676</v>
      </c>
      <c r="G9" s="193"/>
      <c r="H9" s="299"/>
    </row>
    <row r="10" spans="1:8" s="2" customFormat="1" ht="26.4" customHeight="1">
      <c r="A10" s="39"/>
      <c r="B10" s="45"/>
      <c r="C10" s="303" t="s">
        <v>1677</v>
      </c>
      <c r="D10" s="303" t="s">
        <v>82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04" t="s">
        <v>93</v>
      </c>
      <c r="D11" s="305" t="s">
        <v>94</v>
      </c>
      <c r="E11" s="306" t="s">
        <v>1</v>
      </c>
      <c r="F11" s="307">
        <v>744.825</v>
      </c>
      <c r="G11" s="39"/>
      <c r="H11" s="45"/>
    </row>
    <row r="12" spans="1:8" s="2" customFormat="1" ht="16.8" customHeight="1">
      <c r="A12" s="39"/>
      <c r="B12" s="45"/>
      <c r="C12" s="308" t="s">
        <v>93</v>
      </c>
      <c r="D12" s="308" t="s">
        <v>624</v>
      </c>
      <c r="E12" s="18" t="s">
        <v>1</v>
      </c>
      <c r="F12" s="309">
        <v>744.825</v>
      </c>
      <c r="G12" s="39"/>
      <c r="H12" s="45"/>
    </row>
    <row r="13" spans="1:8" s="2" customFormat="1" ht="16.8" customHeight="1">
      <c r="A13" s="39"/>
      <c r="B13" s="45"/>
      <c r="C13" s="310" t="s">
        <v>1678</v>
      </c>
      <c r="D13" s="39"/>
      <c r="E13" s="39"/>
      <c r="F13" s="39"/>
      <c r="G13" s="39"/>
      <c r="H13" s="45"/>
    </row>
    <row r="14" spans="1:8" s="2" customFormat="1" ht="12">
      <c r="A14" s="39"/>
      <c r="B14" s="45"/>
      <c r="C14" s="308" t="s">
        <v>621</v>
      </c>
      <c r="D14" s="308" t="s">
        <v>622</v>
      </c>
      <c r="E14" s="18" t="s">
        <v>195</v>
      </c>
      <c r="F14" s="309">
        <v>744.825</v>
      </c>
      <c r="G14" s="39"/>
      <c r="H14" s="45"/>
    </row>
    <row r="15" spans="1:8" s="2" customFormat="1" ht="12">
      <c r="A15" s="39"/>
      <c r="B15" s="45"/>
      <c r="C15" s="308" t="s">
        <v>626</v>
      </c>
      <c r="D15" s="308" t="s">
        <v>627</v>
      </c>
      <c r="E15" s="18" t="s">
        <v>195</v>
      </c>
      <c r="F15" s="309">
        <v>744.825</v>
      </c>
      <c r="G15" s="39"/>
      <c r="H15" s="45"/>
    </row>
    <row r="16" spans="1:8" s="2" customFormat="1" ht="12">
      <c r="A16" s="39"/>
      <c r="B16" s="45"/>
      <c r="C16" s="308" t="s">
        <v>630</v>
      </c>
      <c r="D16" s="308" t="s">
        <v>631</v>
      </c>
      <c r="E16" s="18" t="s">
        <v>195</v>
      </c>
      <c r="F16" s="309">
        <v>67034.25</v>
      </c>
      <c r="G16" s="39"/>
      <c r="H16" s="45"/>
    </row>
    <row r="17" spans="1:8" s="2" customFormat="1" ht="16.8" customHeight="1">
      <c r="A17" s="39"/>
      <c r="B17" s="45"/>
      <c r="C17" s="308" t="s">
        <v>635</v>
      </c>
      <c r="D17" s="308" t="s">
        <v>636</v>
      </c>
      <c r="E17" s="18" t="s">
        <v>195</v>
      </c>
      <c r="F17" s="309">
        <v>744.825</v>
      </c>
      <c r="G17" s="39"/>
      <c r="H17" s="45"/>
    </row>
    <row r="18" spans="1:8" s="2" customFormat="1" ht="16.8" customHeight="1">
      <c r="A18" s="39"/>
      <c r="B18" s="45"/>
      <c r="C18" s="308" t="s">
        <v>639</v>
      </c>
      <c r="D18" s="308" t="s">
        <v>640</v>
      </c>
      <c r="E18" s="18" t="s">
        <v>195</v>
      </c>
      <c r="F18" s="309">
        <v>744.825</v>
      </c>
      <c r="G18" s="39"/>
      <c r="H18" s="45"/>
    </row>
    <row r="19" spans="1:8" s="2" customFormat="1" ht="16.8" customHeight="1">
      <c r="A19" s="39"/>
      <c r="B19" s="45"/>
      <c r="C19" s="304" t="s">
        <v>96</v>
      </c>
      <c r="D19" s="305" t="s">
        <v>97</v>
      </c>
      <c r="E19" s="306" t="s">
        <v>1</v>
      </c>
      <c r="F19" s="307">
        <v>1114.221</v>
      </c>
      <c r="G19" s="39"/>
      <c r="H19" s="45"/>
    </row>
    <row r="20" spans="1:8" s="2" customFormat="1" ht="16.8" customHeight="1">
      <c r="A20" s="39"/>
      <c r="B20" s="45"/>
      <c r="C20" s="308" t="s">
        <v>96</v>
      </c>
      <c r="D20" s="308" t="s">
        <v>1465</v>
      </c>
      <c r="E20" s="18" t="s">
        <v>1</v>
      </c>
      <c r="F20" s="309">
        <v>1114.221</v>
      </c>
      <c r="G20" s="39"/>
      <c r="H20" s="45"/>
    </row>
    <row r="21" spans="1:8" s="2" customFormat="1" ht="16.8" customHeight="1">
      <c r="A21" s="39"/>
      <c r="B21" s="45"/>
      <c r="C21" s="310" t="s">
        <v>1678</v>
      </c>
      <c r="D21" s="39"/>
      <c r="E21" s="39"/>
      <c r="F21" s="39"/>
      <c r="G21" s="39"/>
      <c r="H21" s="45"/>
    </row>
    <row r="22" spans="1:8" s="2" customFormat="1" ht="16.8" customHeight="1">
      <c r="A22" s="39"/>
      <c r="B22" s="45"/>
      <c r="C22" s="308" t="s">
        <v>1462</v>
      </c>
      <c r="D22" s="308" t="s">
        <v>1463</v>
      </c>
      <c r="E22" s="18" t="s">
        <v>195</v>
      </c>
      <c r="F22" s="309">
        <v>1114.221</v>
      </c>
      <c r="G22" s="39"/>
      <c r="H22" s="45"/>
    </row>
    <row r="23" spans="1:8" s="2" customFormat="1" ht="16.8" customHeight="1">
      <c r="A23" s="39"/>
      <c r="B23" s="45"/>
      <c r="C23" s="308" t="s">
        <v>1458</v>
      </c>
      <c r="D23" s="308" t="s">
        <v>1459</v>
      </c>
      <c r="E23" s="18" t="s">
        <v>195</v>
      </c>
      <c r="F23" s="309">
        <v>1114.221</v>
      </c>
      <c r="G23" s="39"/>
      <c r="H23" s="45"/>
    </row>
    <row r="24" spans="1:8" s="2" customFormat="1" ht="16.8" customHeight="1">
      <c r="A24" s="39"/>
      <c r="B24" s="45"/>
      <c r="C24" s="308" t="s">
        <v>1467</v>
      </c>
      <c r="D24" s="308" t="s">
        <v>1468</v>
      </c>
      <c r="E24" s="18" t="s">
        <v>333</v>
      </c>
      <c r="F24" s="309">
        <v>1114.221</v>
      </c>
      <c r="G24" s="39"/>
      <c r="H24" s="45"/>
    </row>
    <row r="25" spans="1:8" s="2" customFormat="1" ht="12">
      <c r="A25" s="39"/>
      <c r="B25" s="45"/>
      <c r="C25" s="308" t="s">
        <v>1471</v>
      </c>
      <c r="D25" s="308" t="s">
        <v>1472</v>
      </c>
      <c r="E25" s="18" t="s">
        <v>195</v>
      </c>
      <c r="F25" s="309">
        <v>1114.221</v>
      </c>
      <c r="G25" s="39"/>
      <c r="H25" s="45"/>
    </row>
    <row r="26" spans="1:8" s="2" customFormat="1" ht="16.8" customHeight="1">
      <c r="A26" s="39"/>
      <c r="B26" s="45"/>
      <c r="C26" s="308" t="s">
        <v>1475</v>
      </c>
      <c r="D26" s="308" t="s">
        <v>1476</v>
      </c>
      <c r="E26" s="18" t="s">
        <v>195</v>
      </c>
      <c r="F26" s="309">
        <v>1114.221</v>
      </c>
      <c r="G26" s="39"/>
      <c r="H26" s="45"/>
    </row>
    <row r="27" spans="1:8" s="2" customFormat="1" ht="16.8" customHeight="1">
      <c r="A27" s="39"/>
      <c r="B27" s="45"/>
      <c r="C27" s="304" t="s">
        <v>1679</v>
      </c>
      <c r="D27" s="305" t="s">
        <v>1680</v>
      </c>
      <c r="E27" s="306" t="s">
        <v>1</v>
      </c>
      <c r="F27" s="307">
        <v>642.48</v>
      </c>
      <c r="G27" s="39"/>
      <c r="H27" s="45"/>
    </row>
    <row r="28" spans="1:8" s="2" customFormat="1" ht="16.8" customHeight="1">
      <c r="A28" s="39"/>
      <c r="B28" s="45"/>
      <c r="C28" s="304" t="s">
        <v>1681</v>
      </c>
      <c r="D28" s="305" t="s">
        <v>1682</v>
      </c>
      <c r="E28" s="306" t="s">
        <v>1</v>
      </c>
      <c r="F28" s="307">
        <v>0</v>
      </c>
      <c r="G28" s="39"/>
      <c r="H28" s="45"/>
    </row>
    <row r="29" spans="1:8" s="2" customFormat="1" ht="16.8" customHeight="1">
      <c r="A29" s="39"/>
      <c r="B29" s="45"/>
      <c r="C29" s="304" t="s">
        <v>100</v>
      </c>
      <c r="D29" s="305" t="s">
        <v>101</v>
      </c>
      <c r="E29" s="306" t="s">
        <v>1</v>
      </c>
      <c r="F29" s="307">
        <v>22.293</v>
      </c>
      <c r="G29" s="39"/>
      <c r="H29" s="45"/>
    </row>
    <row r="30" spans="1:8" s="2" customFormat="1" ht="16.8" customHeight="1">
      <c r="A30" s="39"/>
      <c r="B30" s="45"/>
      <c r="C30" s="308" t="s">
        <v>100</v>
      </c>
      <c r="D30" s="308" t="s">
        <v>345</v>
      </c>
      <c r="E30" s="18" t="s">
        <v>1</v>
      </c>
      <c r="F30" s="309">
        <v>22.293</v>
      </c>
      <c r="G30" s="39"/>
      <c r="H30" s="45"/>
    </row>
    <row r="31" spans="1:8" s="2" customFormat="1" ht="16.8" customHeight="1">
      <c r="A31" s="39"/>
      <c r="B31" s="45"/>
      <c r="C31" s="310" t="s">
        <v>1678</v>
      </c>
      <c r="D31" s="39"/>
      <c r="E31" s="39"/>
      <c r="F31" s="39"/>
      <c r="G31" s="39"/>
      <c r="H31" s="45"/>
    </row>
    <row r="32" spans="1:8" s="2" customFormat="1" ht="16.8" customHeight="1">
      <c r="A32" s="39"/>
      <c r="B32" s="45"/>
      <c r="C32" s="308" t="s">
        <v>342</v>
      </c>
      <c r="D32" s="308" t="s">
        <v>343</v>
      </c>
      <c r="E32" s="18" t="s">
        <v>195</v>
      </c>
      <c r="F32" s="309">
        <v>22.293</v>
      </c>
      <c r="G32" s="39"/>
      <c r="H32" s="45"/>
    </row>
    <row r="33" spans="1:8" s="2" customFormat="1" ht="16.8" customHeight="1">
      <c r="A33" s="39"/>
      <c r="B33" s="45"/>
      <c r="C33" s="308" t="s">
        <v>395</v>
      </c>
      <c r="D33" s="308" t="s">
        <v>396</v>
      </c>
      <c r="E33" s="18" t="s">
        <v>195</v>
      </c>
      <c r="F33" s="309">
        <v>717.974</v>
      </c>
      <c r="G33" s="39"/>
      <c r="H33" s="45"/>
    </row>
    <row r="34" spans="1:8" s="2" customFormat="1" ht="16.8" customHeight="1">
      <c r="A34" s="39"/>
      <c r="B34" s="45"/>
      <c r="C34" s="308" t="s">
        <v>412</v>
      </c>
      <c r="D34" s="308" t="s">
        <v>413</v>
      </c>
      <c r="E34" s="18" t="s">
        <v>195</v>
      </c>
      <c r="F34" s="309">
        <v>788.545</v>
      </c>
      <c r="G34" s="39"/>
      <c r="H34" s="45"/>
    </row>
    <row r="35" spans="1:8" s="2" customFormat="1" ht="16.8" customHeight="1">
      <c r="A35" s="39"/>
      <c r="B35" s="45"/>
      <c r="C35" s="308" t="s">
        <v>536</v>
      </c>
      <c r="D35" s="308" t="s">
        <v>537</v>
      </c>
      <c r="E35" s="18" t="s">
        <v>195</v>
      </c>
      <c r="F35" s="309">
        <v>946.983</v>
      </c>
      <c r="G35" s="39"/>
      <c r="H35" s="45"/>
    </row>
    <row r="36" spans="1:8" s="2" customFormat="1" ht="12">
      <c r="A36" s="39"/>
      <c r="B36" s="45"/>
      <c r="C36" s="308" t="s">
        <v>549</v>
      </c>
      <c r="D36" s="308" t="s">
        <v>550</v>
      </c>
      <c r="E36" s="18" t="s">
        <v>195</v>
      </c>
      <c r="F36" s="309">
        <v>946.983</v>
      </c>
      <c r="G36" s="39"/>
      <c r="H36" s="45"/>
    </row>
    <row r="37" spans="1:8" s="2" customFormat="1" ht="16.8" customHeight="1">
      <c r="A37" s="39"/>
      <c r="B37" s="45"/>
      <c r="C37" s="308" t="s">
        <v>347</v>
      </c>
      <c r="D37" s="308" t="s">
        <v>348</v>
      </c>
      <c r="E37" s="18" t="s">
        <v>195</v>
      </c>
      <c r="F37" s="309">
        <v>25.012</v>
      </c>
      <c r="G37" s="39"/>
      <c r="H37" s="45"/>
    </row>
    <row r="38" spans="1:8" s="2" customFormat="1" ht="16.8" customHeight="1">
      <c r="A38" s="39"/>
      <c r="B38" s="45"/>
      <c r="C38" s="304" t="s">
        <v>103</v>
      </c>
      <c r="D38" s="305" t="s">
        <v>104</v>
      </c>
      <c r="E38" s="306" t="s">
        <v>1</v>
      </c>
      <c r="F38" s="307">
        <v>18.578</v>
      </c>
      <c r="G38" s="39"/>
      <c r="H38" s="45"/>
    </row>
    <row r="39" spans="1:8" s="2" customFormat="1" ht="16.8" customHeight="1">
      <c r="A39" s="39"/>
      <c r="B39" s="45"/>
      <c r="C39" s="308" t="s">
        <v>103</v>
      </c>
      <c r="D39" s="308" t="s">
        <v>376</v>
      </c>
      <c r="E39" s="18" t="s">
        <v>1</v>
      </c>
      <c r="F39" s="309">
        <v>18.578</v>
      </c>
      <c r="G39" s="39"/>
      <c r="H39" s="45"/>
    </row>
    <row r="40" spans="1:8" s="2" customFormat="1" ht="16.8" customHeight="1">
      <c r="A40" s="39"/>
      <c r="B40" s="45"/>
      <c r="C40" s="310" t="s">
        <v>1678</v>
      </c>
      <c r="D40" s="39"/>
      <c r="E40" s="39"/>
      <c r="F40" s="39"/>
      <c r="G40" s="39"/>
      <c r="H40" s="45"/>
    </row>
    <row r="41" spans="1:8" s="2" customFormat="1" ht="12">
      <c r="A41" s="39"/>
      <c r="B41" s="45"/>
      <c r="C41" s="308" t="s">
        <v>373</v>
      </c>
      <c r="D41" s="308" t="s">
        <v>374</v>
      </c>
      <c r="E41" s="18" t="s">
        <v>195</v>
      </c>
      <c r="F41" s="309">
        <v>18.578</v>
      </c>
      <c r="G41" s="39"/>
      <c r="H41" s="45"/>
    </row>
    <row r="42" spans="1:8" s="2" customFormat="1" ht="16.8" customHeight="1">
      <c r="A42" s="39"/>
      <c r="B42" s="45"/>
      <c r="C42" s="308" t="s">
        <v>395</v>
      </c>
      <c r="D42" s="308" t="s">
        <v>396</v>
      </c>
      <c r="E42" s="18" t="s">
        <v>195</v>
      </c>
      <c r="F42" s="309">
        <v>717.974</v>
      </c>
      <c r="G42" s="39"/>
      <c r="H42" s="45"/>
    </row>
    <row r="43" spans="1:8" s="2" customFormat="1" ht="16.8" customHeight="1">
      <c r="A43" s="39"/>
      <c r="B43" s="45"/>
      <c r="C43" s="308" t="s">
        <v>412</v>
      </c>
      <c r="D43" s="308" t="s">
        <v>413</v>
      </c>
      <c r="E43" s="18" t="s">
        <v>195</v>
      </c>
      <c r="F43" s="309">
        <v>788.545</v>
      </c>
      <c r="G43" s="39"/>
      <c r="H43" s="45"/>
    </row>
    <row r="44" spans="1:8" s="2" customFormat="1" ht="16.8" customHeight="1">
      <c r="A44" s="39"/>
      <c r="B44" s="45"/>
      <c r="C44" s="308" t="s">
        <v>536</v>
      </c>
      <c r="D44" s="308" t="s">
        <v>537</v>
      </c>
      <c r="E44" s="18" t="s">
        <v>195</v>
      </c>
      <c r="F44" s="309">
        <v>946.983</v>
      </c>
      <c r="G44" s="39"/>
      <c r="H44" s="45"/>
    </row>
    <row r="45" spans="1:8" s="2" customFormat="1" ht="12">
      <c r="A45" s="39"/>
      <c r="B45" s="45"/>
      <c r="C45" s="308" t="s">
        <v>549</v>
      </c>
      <c r="D45" s="308" t="s">
        <v>550</v>
      </c>
      <c r="E45" s="18" t="s">
        <v>195</v>
      </c>
      <c r="F45" s="309">
        <v>946.983</v>
      </c>
      <c r="G45" s="39"/>
      <c r="H45" s="45"/>
    </row>
    <row r="46" spans="1:8" s="2" customFormat="1" ht="16.8" customHeight="1">
      <c r="A46" s="39"/>
      <c r="B46" s="45"/>
      <c r="C46" s="308" t="s">
        <v>378</v>
      </c>
      <c r="D46" s="308" t="s">
        <v>379</v>
      </c>
      <c r="E46" s="18" t="s">
        <v>195</v>
      </c>
      <c r="F46" s="309">
        <v>20.845</v>
      </c>
      <c r="G46" s="39"/>
      <c r="H46" s="45"/>
    </row>
    <row r="47" spans="1:8" s="2" customFormat="1" ht="16.8" customHeight="1">
      <c r="A47" s="39"/>
      <c r="B47" s="45"/>
      <c r="C47" s="304" t="s">
        <v>106</v>
      </c>
      <c r="D47" s="305" t="s">
        <v>107</v>
      </c>
      <c r="E47" s="306" t="s">
        <v>1</v>
      </c>
      <c r="F47" s="307">
        <v>510.775</v>
      </c>
      <c r="G47" s="39"/>
      <c r="H47" s="45"/>
    </row>
    <row r="48" spans="1:8" s="2" customFormat="1" ht="16.8" customHeight="1">
      <c r="A48" s="39"/>
      <c r="B48" s="45"/>
      <c r="C48" s="308" t="s">
        <v>1</v>
      </c>
      <c r="D48" s="308" t="s">
        <v>1683</v>
      </c>
      <c r="E48" s="18" t="s">
        <v>1</v>
      </c>
      <c r="F48" s="309">
        <v>0</v>
      </c>
      <c r="G48" s="39"/>
      <c r="H48" s="45"/>
    </row>
    <row r="49" spans="1:8" s="2" customFormat="1" ht="16.8" customHeight="1">
      <c r="A49" s="39"/>
      <c r="B49" s="45"/>
      <c r="C49" s="308" t="s">
        <v>1</v>
      </c>
      <c r="D49" s="308" t="s">
        <v>1684</v>
      </c>
      <c r="E49" s="18" t="s">
        <v>1</v>
      </c>
      <c r="F49" s="309">
        <v>117.757</v>
      </c>
      <c r="G49" s="39"/>
      <c r="H49" s="45"/>
    </row>
    <row r="50" spans="1:8" s="2" customFormat="1" ht="16.8" customHeight="1">
      <c r="A50" s="39"/>
      <c r="B50" s="45"/>
      <c r="C50" s="308" t="s">
        <v>1</v>
      </c>
      <c r="D50" s="308" t="s">
        <v>1685</v>
      </c>
      <c r="E50" s="18" t="s">
        <v>1</v>
      </c>
      <c r="F50" s="309">
        <v>111.07</v>
      </c>
      <c r="G50" s="39"/>
      <c r="H50" s="45"/>
    </row>
    <row r="51" spans="1:8" s="2" customFormat="1" ht="12">
      <c r="A51" s="39"/>
      <c r="B51" s="45"/>
      <c r="C51" s="308" t="s">
        <v>1</v>
      </c>
      <c r="D51" s="308" t="s">
        <v>1686</v>
      </c>
      <c r="E51" s="18" t="s">
        <v>1</v>
      </c>
      <c r="F51" s="309">
        <v>127.155</v>
      </c>
      <c r="G51" s="39"/>
      <c r="H51" s="45"/>
    </row>
    <row r="52" spans="1:8" s="2" customFormat="1" ht="12">
      <c r="A52" s="39"/>
      <c r="B52" s="45"/>
      <c r="C52" s="308" t="s">
        <v>1</v>
      </c>
      <c r="D52" s="308" t="s">
        <v>1687</v>
      </c>
      <c r="E52" s="18" t="s">
        <v>1</v>
      </c>
      <c r="F52" s="309">
        <v>99.493</v>
      </c>
      <c r="G52" s="39"/>
      <c r="H52" s="45"/>
    </row>
    <row r="53" spans="1:8" s="2" customFormat="1" ht="16.8" customHeight="1">
      <c r="A53" s="39"/>
      <c r="B53" s="45"/>
      <c r="C53" s="308" t="s">
        <v>1</v>
      </c>
      <c r="D53" s="308" t="s">
        <v>1688</v>
      </c>
      <c r="E53" s="18" t="s">
        <v>1</v>
      </c>
      <c r="F53" s="309">
        <v>55.3</v>
      </c>
      <c r="G53" s="39"/>
      <c r="H53" s="45"/>
    </row>
    <row r="54" spans="1:8" s="2" customFormat="1" ht="16.8" customHeight="1">
      <c r="A54" s="39"/>
      <c r="B54" s="45"/>
      <c r="C54" s="308" t="s">
        <v>106</v>
      </c>
      <c r="D54" s="308" t="s">
        <v>293</v>
      </c>
      <c r="E54" s="18" t="s">
        <v>1</v>
      </c>
      <c r="F54" s="309">
        <v>510.775</v>
      </c>
      <c r="G54" s="39"/>
      <c r="H54" s="45"/>
    </row>
    <row r="55" spans="1:8" s="2" customFormat="1" ht="16.8" customHeight="1">
      <c r="A55" s="39"/>
      <c r="B55" s="45"/>
      <c r="C55" s="310" t="s">
        <v>1678</v>
      </c>
      <c r="D55" s="39"/>
      <c r="E55" s="39"/>
      <c r="F55" s="39"/>
      <c r="G55" s="39"/>
      <c r="H55" s="45"/>
    </row>
    <row r="56" spans="1:8" s="2" customFormat="1" ht="16.8" customHeight="1">
      <c r="A56" s="39"/>
      <c r="B56" s="45"/>
      <c r="C56" s="308" t="s">
        <v>364</v>
      </c>
      <c r="D56" s="308" t="s">
        <v>365</v>
      </c>
      <c r="E56" s="18" t="s">
        <v>195</v>
      </c>
      <c r="F56" s="309">
        <v>572.789005844043</v>
      </c>
      <c r="G56" s="39"/>
      <c r="H56" s="45"/>
    </row>
    <row r="57" spans="1:8" s="2" customFormat="1" ht="16.8" customHeight="1">
      <c r="A57" s="39"/>
      <c r="B57" s="45"/>
      <c r="C57" s="308" t="s">
        <v>395</v>
      </c>
      <c r="D57" s="308" t="s">
        <v>396</v>
      </c>
      <c r="E57" s="18" t="s">
        <v>195</v>
      </c>
      <c r="F57" s="309">
        <v>717.974</v>
      </c>
      <c r="G57" s="39"/>
      <c r="H57" s="45"/>
    </row>
    <row r="58" spans="1:8" s="2" customFormat="1" ht="16.8" customHeight="1">
      <c r="A58" s="39"/>
      <c r="B58" s="45"/>
      <c r="C58" s="308" t="s">
        <v>412</v>
      </c>
      <c r="D58" s="308" t="s">
        <v>413</v>
      </c>
      <c r="E58" s="18" t="s">
        <v>195</v>
      </c>
      <c r="F58" s="309">
        <v>788.545</v>
      </c>
      <c r="G58" s="39"/>
      <c r="H58" s="45"/>
    </row>
    <row r="59" spans="1:8" s="2" customFormat="1" ht="16.8" customHeight="1">
      <c r="A59" s="39"/>
      <c r="B59" s="45"/>
      <c r="C59" s="308" t="s">
        <v>536</v>
      </c>
      <c r="D59" s="308" t="s">
        <v>537</v>
      </c>
      <c r="E59" s="18" t="s">
        <v>195</v>
      </c>
      <c r="F59" s="309">
        <v>946.983</v>
      </c>
      <c r="G59" s="39"/>
      <c r="H59" s="45"/>
    </row>
    <row r="60" spans="1:8" s="2" customFormat="1" ht="12">
      <c r="A60" s="39"/>
      <c r="B60" s="45"/>
      <c r="C60" s="308" t="s">
        <v>549</v>
      </c>
      <c r="D60" s="308" t="s">
        <v>550</v>
      </c>
      <c r="E60" s="18" t="s">
        <v>195</v>
      </c>
      <c r="F60" s="309">
        <v>946.983</v>
      </c>
      <c r="G60" s="39"/>
      <c r="H60" s="45"/>
    </row>
    <row r="61" spans="1:8" s="2" customFormat="1" ht="16.8" customHeight="1">
      <c r="A61" s="39"/>
      <c r="B61" s="45"/>
      <c r="C61" s="308" t="s">
        <v>368</v>
      </c>
      <c r="D61" s="308" t="s">
        <v>369</v>
      </c>
      <c r="E61" s="18" t="s">
        <v>195</v>
      </c>
      <c r="F61" s="309">
        <v>561.853</v>
      </c>
      <c r="G61" s="39"/>
      <c r="H61" s="45"/>
    </row>
    <row r="62" spans="1:8" s="2" customFormat="1" ht="16.8" customHeight="1">
      <c r="A62" s="39"/>
      <c r="B62" s="45"/>
      <c r="C62" s="304" t="s">
        <v>109</v>
      </c>
      <c r="D62" s="305" t="s">
        <v>109</v>
      </c>
      <c r="E62" s="306" t="s">
        <v>1</v>
      </c>
      <c r="F62" s="307">
        <v>15.981</v>
      </c>
      <c r="G62" s="39"/>
      <c r="H62" s="45"/>
    </row>
    <row r="63" spans="1:8" s="2" customFormat="1" ht="16.8" customHeight="1">
      <c r="A63" s="39"/>
      <c r="B63" s="45"/>
      <c r="C63" s="308" t="s">
        <v>109</v>
      </c>
      <c r="D63" s="308" t="s">
        <v>483</v>
      </c>
      <c r="E63" s="18" t="s">
        <v>1</v>
      </c>
      <c r="F63" s="309">
        <v>15.981</v>
      </c>
      <c r="G63" s="39"/>
      <c r="H63" s="45"/>
    </row>
    <row r="64" spans="1:8" s="2" customFormat="1" ht="16.8" customHeight="1">
      <c r="A64" s="39"/>
      <c r="B64" s="45"/>
      <c r="C64" s="310" t="s">
        <v>1678</v>
      </c>
      <c r="D64" s="39"/>
      <c r="E64" s="39"/>
      <c r="F64" s="39"/>
      <c r="G64" s="39"/>
      <c r="H64" s="45"/>
    </row>
    <row r="65" spans="1:8" s="2" customFormat="1" ht="12">
      <c r="A65" s="39"/>
      <c r="B65" s="45"/>
      <c r="C65" s="308" t="s">
        <v>479</v>
      </c>
      <c r="D65" s="308" t="s">
        <v>480</v>
      </c>
      <c r="E65" s="18" t="s">
        <v>195</v>
      </c>
      <c r="F65" s="309">
        <v>226.334</v>
      </c>
      <c r="G65" s="39"/>
      <c r="H65" s="45"/>
    </row>
    <row r="66" spans="1:8" s="2" customFormat="1" ht="16.8" customHeight="1">
      <c r="A66" s="39"/>
      <c r="B66" s="45"/>
      <c r="C66" s="308" t="s">
        <v>395</v>
      </c>
      <c r="D66" s="308" t="s">
        <v>396</v>
      </c>
      <c r="E66" s="18" t="s">
        <v>195</v>
      </c>
      <c r="F66" s="309">
        <v>717.974</v>
      </c>
      <c r="G66" s="39"/>
      <c r="H66" s="45"/>
    </row>
    <row r="67" spans="1:8" s="2" customFormat="1" ht="16.8" customHeight="1">
      <c r="A67" s="39"/>
      <c r="B67" s="45"/>
      <c r="C67" s="308" t="s">
        <v>412</v>
      </c>
      <c r="D67" s="308" t="s">
        <v>413</v>
      </c>
      <c r="E67" s="18" t="s">
        <v>195</v>
      </c>
      <c r="F67" s="309">
        <v>788.545</v>
      </c>
      <c r="G67" s="39"/>
      <c r="H67" s="45"/>
    </row>
    <row r="68" spans="1:8" s="2" customFormat="1" ht="16.8" customHeight="1">
      <c r="A68" s="39"/>
      <c r="B68" s="45"/>
      <c r="C68" s="308" t="s">
        <v>536</v>
      </c>
      <c r="D68" s="308" t="s">
        <v>537</v>
      </c>
      <c r="E68" s="18" t="s">
        <v>195</v>
      </c>
      <c r="F68" s="309">
        <v>946.983</v>
      </c>
      <c r="G68" s="39"/>
      <c r="H68" s="45"/>
    </row>
    <row r="69" spans="1:8" s="2" customFormat="1" ht="12">
      <c r="A69" s="39"/>
      <c r="B69" s="45"/>
      <c r="C69" s="308" t="s">
        <v>549</v>
      </c>
      <c r="D69" s="308" t="s">
        <v>550</v>
      </c>
      <c r="E69" s="18" t="s">
        <v>195</v>
      </c>
      <c r="F69" s="309">
        <v>946.983</v>
      </c>
      <c r="G69" s="39"/>
      <c r="H69" s="45"/>
    </row>
    <row r="70" spans="1:8" s="2" customFormat="1" ht="16.8" customHeight="1">
      <c r="A70" s="39"/>
      <c r="B70" s="45"/>
      <c r="C70" s="308" t="s">
        <v>389</v>
      </c>
      <c r="D70" s="308" t="s">
        <v>390</v>
      </c>
      <c r="E70" s="18" t="s">
        <v>195</v>
      </c>
      <c r="F70" s="309">
        <v>253.946</v>
      </c>
      <c r="G70" s="39"/>
      <c r="H70" s="45"/>
    </row>
    <row r="71" spans="1:8" s="2" customFormat="1" ht="16.8" customHeight="1">
      <c r="A71" s="39"/>
      <c r="B71" s="45"/>
      <c r="C71" s="304" t="s">
        <v>112</v>
      </c>
      <c r="D71" s="305" t="s">
        <v>112</v>
      </c>
      <c r="E71" s="306" t="s">
        <v>1</v>
      </c>
      <c r="F71" s="307">
        <v>32.928</v>
      </c>
      <c r="G71" s="39"/>
      <c r="H71" s="45"/>
    </row>
    <row r="72" spans="1:8" s="2" customFormat="1" ht="16.8" customHeight="1">
      <c r="A72" s="39"/>
      <c r="B72" s="45"/>
      <c r="C72" s="308" t="s">
        <v>112</v>
      </c>
      <c r="D72" s="308" t="s">
        <v>460</v>
      </c>
      <c r="E72" s="18" t="s">
        <v>1</v>
      </c>
      <c r="F72" s="309">
        <v>32.928</v>
      </c>
      <c r="G72" s="39"/>
      <c r="H72" s="45"/>
    </row>
    <row r="73" spans="1:8" s="2" customFormat="1" ht="16.8" customHeight="1">
      <c r="A73" s="39"/>
      <c r="B73" s="45"/>
      <c r="C73" s="310" t="s">
        <v>1678</v>
      </c>
      <c r="D73" s="39"/>
      <c r="E73" s="39"/>
      <c r="F73" s="39"/>
      <c r="G73" s="39"/>
      <c r="H73" s="45"/>
    </row>
    <row r="74" spans="1:8" s="2" customFormat="1" ht="12">
      <c r="A74" s="39"/>
      <c r="B74" s="45"/>
      <c r="C74" s="308" t="s">
        <v>457</v>
      </c>
      <c r="D74" s="308" t="s">
        <v>458</v>
      </c>
      <c r="E74" s="18" t="s">
        <v>195</v>
      </c>
      <c r="F74" s="309">
        <v>32.928</v>
      </c>
      <c r="G74" s="39"/>
      <c r="H74" s="45"/>
    </row>
    <row r="75" spans="1:8" s="2" customFormat="1" ht="16.8" customHeight="1">
      <c r="A75" s="39"/>
      <c r="B75" s="45"/>
      <c r="C75" s="308" t="s">
        <v>395</v>
      </c>
      <c r="D75" s="308" t="s">
        <v>396</v>
      </c>
      <c r="E75" s="18" t="s">
        <v>195</v>
      </c>
      <c r="F75" s="309">
        <v>717.974</v>
      </c>
      <c r="G75" s="39"/>
      <c r="H75" s="45"/>
    </row>
    <row r="76" spans="1:8" s="2" customFormat="1" ht="16.8" customHeight="1">
      <c r="A76" s="39"/>
      <c r="B76" s="45"/>
      <c r="C76" s="308" t="s">
        <v>412</v>
      </c>
      <c r="D76" s="308" t="s">
        <v>413</v>
      </c>
      <c r="E76" s="18" t="s">
        <v>195</v>
      </c>
      <c r="F76" s="309">
        <v>788.545</v>
      </c>
      <c r="G76" s="39"/>
      <c r="H76" s="45"/>
    </row>
    <row r="77" spans="1:8" s="2" customFormat="1" ht="16.8" customHeight="1">
      <c r="A77" s="39"/>
      <c r="B77" s="45"/>
      <c r="C77" s="308" t="s">
        <v>536</v>
      </c>
      <c r="D77" s="308" t="s">
        <v>537</v>
      </c>
      <c r="E77" s="18" t="s">
        <v>195</v>
      </c>
      <c r="F77" s="309">
        <v>946.983</v>
      </c>
      <c r="G77" s="39"/>
      <c r="H77" s="45"/>
    </row>
    <row r="78" spans="1:8" s="2" customFormat="1" ht="12">
      <c r="A78" s="39"/>
      <c r="B78" s="45"/>
      <c r="C78" s="308" t="s">
        <v>549</v>
      </c>
      <c r="D78" s="308" t="s">
        <v>550</v>
      </c>
      <c r="E78" s="18" t="s">
        <v>195</v>
      </c>
      <c r="F78" s="309">
        <v>946.983</v>
      </c>
      <c r="G78" s="39"/>
      <c r="H78" s="45"/>
    </row>
    <row r="79" spans="1:8" s="2" customFormat="1" ht="16.8" customHeight="1">
      <c r="A79" s="39"/>
      <c r="B79" s="45"/>
      <c r="C79" s="308" t="s">
        <v>462</v>
      </c>
      <c r="D79" s="308" t="s">
        <v>463</v>
      </c>
      <c r="E79" s="18" t="s">
        <v>195</v>
      </c>
      <c r="F79" s="309">
        <v>36.945</v>
      </c>
      <c r="G79" s="39"/>
      <c r="H79" s="45"/>
    </row>
    <row r="80" spans="1:8" s="2" customFormat="1" ht="16.8" customHeight="1">
      <c r="A80" s="39"/>
      <c r="B80" s="45"/>
      <c r="C80" s="304" t="s">
        <v>115</v>
      </c>
      <c r="D80" s="305" t="s">
        <v>115</v>
      </c>
      <c r="E80" s="306" t="s">
        <v>1</v>
      </c>
      <c r="F80" s="307">
        <v>66.879</v>
      </c>
      <c r="G80" s="39"/>
      <c r="H80" s="45"/>
    </row>
    <row r="81" spans="1:8" s="2" customFormat="1" ht="16.8" customHeight="1">
      <c r="A81" s="39"/>
      <c r="B81" s="45"/>
      <c r="C81" s="308" t="s">
        <v>115</v>
      </c>
      <c r="D81" s="308" t="s">
        <v>482</v>
      </c>
      <c r="E81" s="18" t="s">
        <v>1</v>
      </c>
      <c r="F81" s="309">
        <v>66.879</v>
      </c>
      <c r="G81" s="39"/>
      <c r="H81" s="45"/>
    </row>
    <row r="82" spans="1:8" s="2" customFormat="1" ht="16.8" customHeight="1">
      <c r="A82" s="39"/>
      <c r="B82" s="45"/>
      <c r="C82" s="310" t="s">
        <v>1678</v>
      </c>
      <c r="D82" s="39"/>
      <c r="E82" s="39"/>
      <c r="F82" s="39"/>
      <c r="G82" s="39"/>
      <c r="H82" s="45"/>
    </row>
    <row r="83" spans="1:8" s="2" customFormat="1" ht="12">
      <c r="A83" s="39"/>
      <c r="B83" s="45"/>
      <c r="C83" s="308" t="s">
        <v>479</v>
      </c>
      <c r="D83" s="308" t="s">
        <v>480</v>
      </c>
      <c r="E83" s="18" t="s">
        <v>195</v>
      </c>
      <c r="F83" s="309">
        <v>226.334</v>
      </c>
      <c r="G83" s="39"/>
      <c r="H83" s="45"/>
    </row>
    <row r="84" spans="1:8" s="2" customFormat="1" ht="16.8" customHeight="1">
      <c r="A84" s="39"/>
      <c r="B84" s="45"/>
      <c r="C84" s="308" t="s">
        <v>395</v>
      </c>
      <c r="D84" s="308" t="s">
        <v>396</v>
      </c>
      <c r="E84" s="18" t="s">
        <v>195</v>
      </c>
      <c r="F84" s="309">
        <v>717.974</v>
      </c>
      <c r="G84" s="39"/>
      <c r="H84" s="45"/>
    </row>
    <row r="85" spans="1:8" s="2" customFormat="1" ht="16.8" customHeight="1">
      <c r="A85" s="39"/>
      <c r="B85" s="45"/>
      <c r="C85" s="308" t="s">
        <v>412</v>
      </c>
      <c r="D85" s="308" t="s">
        <v>413</v>
      </c>
      <c r="E85" s="18" t="s">
        <v>195</v>
      </c>
      <c r="F85" s="309">
        <v>788.545</v>
      </c>
      <c r="G85" s="39"/>
      <c r="H85" s="45"/>
    </row>
    <row r="86" spans="1:8" s="2" customFormat="1" ht="16.8" customHeight="1">
      <c r="A86" s="39"/>
      <c r="B86" s="45"/>
      <c r="C86" s="308" t="s">
        <v>536</v>
      </c>
      <c r="D86" s="308" t="s">
        <v>537</v>
      </c>
      <c r="E86" s="18" t="s">
        <v>195</v>
      </c>
      <c r="F86" s="309">
        <v>946.983</v>
      </c>
      <c r="G86" s="39"/>
      <c r="H86" s="45"/>
    </row>
    <row r="87" spans="1:8" s="2" customFormat="1" ht="12">
      <c r="A87" s="39"/>
      <c r="B87" s="45"/>
      <c r="C87" s="308" t="s">
        <v>549</v>
      </c>
      <c r="D87" s="308" t="s">
        <v>550</v>
      </c>
      <c r="E87" s="18" t="s">
        <v>195</v>
      </c>
      <c r="F87" s="309">
        <v>946.983</v>
      </c>
      <c r="G87" s="39"/>
      <c r="H87" s="45"/>
    </row>
    <row r="88" spans="1:8" s="2" customFormat="1" ht="16.8" customHeight="1">
      <c r="A88" s="39"/>
      <c r="B88" s="45"/>
      <c r="C88" s="308" t="s">
        <v>389</v>
      </c>
      <c r="D88" s="308" t="s">
        <v>390</v>
      </c>
      <c r="E88" s="18" t="s">
        <v>195</v>
      </c>
      <c r="F88" s="309">
        <v>253.946</v>
      </c>
      <c r="G88" s="39"/>
      <c r="H88" s="45"/>
    </row>
    <row r="89" spans="1:8" s="2" customFormat="1" ht="16.8" customHeight="1">
      <c r="A89" s="39"/>
      <c r="B89" s="45"/>
      <c r="C89" s="304" t="s">
        <v>117</v>
      </c>
      <c r="D89" s="305" t="s">
        <v>117</v>
      </c>
      <c r="E89" s="306" t="s">
        <v>1</v>
      </c>
      <c r="F89" s="307">
        <v>4.416</v>
      </c>
      <c r="G89" s="39"/>
      <c r="H89" s="45"/>
    </row>
    <row r="90" spans="1:8" s="2" customFormat="1" ht="16.8" customHeight="1">
      <c r="A90" s="39"/>
      <c r="B90" s="45"/>
      <c r="C90" s="308" t="s">
        <v>117</v>
      </c>
      <c r="D90" s="308" t="s">
        <v>356</v>
      </c>
      <c r="E90" s="18" t="s">
        <v>1</v>
      </c>
      <c r="F90" s="309">
        <v>4.416</v>
      </c>
      <c r="G90" s="39"/>
      <c r="H90" s="45"/>
    </row>
    <row r="91" spans="1:8" s="2" customFormat="1" ht="16.8" customHeight="1">
      <c r="A91" s="39"/>
      <c r="B91" s="45"/>
      <c r="C91" s="310" t="s">
        <v>1678</v>
      </c>
      <c r="D91" s="39"/>
      <c r="E91" s="39"/>
      <c r="F91" s="39"/>
      <c r="G91" s="39"/>
      <c r="H91" s="45"/>
    </row>
    <row r="92" spans="1:8" s="2" customFormat="1" ht="16.8" customHeight="1">
      <c r="A92" s="39"/>
      <c r="B92" s="45"/>
      <c r="C92" s="308" t="s">
        <v>353</v>
      </c>
      <c r="D92" s="308" t="s">
        <v>354</v>
      </c>
      <c r="E92" s="18" t="s">
        <v>195</v>
      </c>
      <c r="F92" s="309">
        <v>4.416</v>
      </c>
      <c r="G92" s="39"/>
      <c r="H92" s="45"/>
    </row>
    <row r="93" spans="1:8" s="2" customFormat="1" ht="16.8" customHeight="1">
      <c r="A93" s="39"/>
      <c r="B93" s="45"/>
      <c r="C93" s="308" t="s">
        <v>395</v>
      </c>
      <c r="D93" s="308" t="s">
        <v>396</v>
      </c>
      <c r="E93" s="18" t="s">
        <v>195</v>
      </c>
      <c r="F93" s="309">
        <v>717.974</v>
      </c>
      <c r="G93" s="39"/>
      <c r="H93" s="45"/>
    </row>
    <row r="94" spans="1:8" s="2" customFormat="1" ht="16.8" customHeight="1">
      <c r="A94" s="39"/>
      <c r="B94" s="45"/>
      <c r="C94" s="308" t="s">
        <v>412</v>
      </c>
      <c r="D94" s="308" t="s">
        <v>413</v>
      </c>
      <c r="E94" s="18" t="s">
        <v>195</v>
      </c>
      <c r="F94" s="309">
        <v>788.545</v>
      </c>
      <c r="G94" s="39"/>
      <c r="H94" s="45"/>
    </row>
    <row r="95" spans="1:8" s="2" customFormat="1" ht="16.8" customHeight="1">
      <c r="A95" s="39"/>
      <c r="B95" s="45"/>
      <c r="C95" s="308" t="s">
        <v>528</v>
      </c>
      <c r="D95" s="308" t="s">
        <v>529</v>
      </c>
      <c r="E95" s="18" t="s">
        <v>195</v>
      </c>
      <c r="F95" s="309">
        <v>4.416</v>
      </c>
      <c r="G95" s="39"/>
      <c r="H95" s="45"/>
    </row>
    <row r="96" spans="1:8" s="2" customFormat="1" ht="16.8" customHeight="1">
      <c r="A96" s="39"/>
      <c r="B96" s="45"/>
      <c r="C96" s="308" t="s">
        <v>358</v>
      </c>
      <c r="D96" s="308" t="s">
        <v>359</v>
      </c>
      <c r="E96" s="18" t="s">
        <v>195</v>
      </c>
      <c r="F96" s="309">
        <v>4.955</v>
      </c>
      <c r="G96" s="39"/>
      <c r="H96" s="45"/>
    </row>
    <row r="97" spans="1:8" s="2" customFormat="1" ht="16.8" customHeight="1">
      <c r="A97" s="39"/>
      <c r="B97" s="45"/>
      <c r="C97" s="304" t="s">
        <v>119</v>
      </c>
      <c r="D97" s="305" t="s">
        <v>120</v>
      </c>
      <c r="E97" s="306" t="s">
        <v>1</v>
      </c>
      <c r="F97" s="307">
        <v>271.424</v>
      </c>
      <c r="G97" s="39"/>
      <c r="H97" s="45"/>
    </row>
    <row r="98" spans="1:8" s="2" customFormat="1" ht="12">
      <c r="A98" s="39"/>
      <c r="B98" s="45"/>
      <c r="C98" s="308" t="s">
        <v>1</v>
      </c>
      <c r="D98" s="308" t="s">
        <v>318</v>
      </c>
      <c r="E98" s="18" t="s">
        <v>1</v>
      </c>
      <c r="F98" s="309">
        <v>142.684</v>
      </c>
      <c r="G98" s="39"/>
      <c r="H98" s="45"/>
    </row>
    <row r="99" spans="1:8" s="2" customFormat="1" ht="16.8" customHeight="1">
      <c r="A99" s="39"/>
      <c r="B99" s="45"/>
      <c r="C99" s="308" t="s">
        <v>1</v>
      </c>
      <c r="D99" s="308" t="s">
        <v>450</v>
      </c>
      <c r="E99" s="18" t="s">
        <v>1</v>
      </c>
      <c r="F99" s="309">
        <v>128.74</v>
      </c>
      <c r="G99" s="39"/>
      <c r="H99" s="45"/>
    </row>
    <row r="100" spans="1:8" s="2" customFormat="1" ht="16.8" customHeight="1">
      <c r="A100" s="39"/>
      <c r="B100" s="45"/>
      <c r="C100" s="308" t="s">
        <v>119</v>
      </c>
      <c r="D100" s="308" t="s">
        <v>336</v>
      </c>
      <c r="E100" s="18" t="s">
        <v>1</v>
      </c>
      <c r="F100" s="309">
        <v>271.424</v>
      </c>
      <c r="G100" s="39"/>
      <c r="H100" s="45"/>
    </row>
    <row r="101" spans="1:8" s="2" customFormat="1" ht="16.8" customHeight="1">
      <c r="A101" s="39"/>
      <c r="B101" s="45"/>
      <c r="C101" s="310" t="s">
        <v>1678</v>
      </c>
      <c r="D101" s="39"/>
      <c r="E101" s="39"/>
      <c r="F101" s="39"/>
      <c r="G101" s="39"/>
      <c r="H101" s="45"/>
    </row>
    <row r="102" spans="1:8" s="2" customFormat="1" ht="16.8" customHeight="1">
      <c r="A102" s="39"/>
      <c r="B102" s="45"/>
      <c r="C102" s="308" t="s">
        <v>447</v>
      </c>
      <c r="D102" s="308" t="s">
        <v>448</v>
      </c>
      <c r="E102" s="18" t="s">
        <v>333</v>
      </c>
      <c r="F102" s="309">
        <v>271.424</v>
      </c>
      <c r="G102" s="39"/>
      <c r="H102" s="45"/>
    </row>
    <row r="103" spans="1:8" s="2" customFormat="1" ht="16.8" customHeight="1">
      <c r="A103" s="39"/>
      <c r="B103" s="45"/>
      <c r="C103" s="308" t="s">
        <v>395</v>
      </c>
      <c r="D103" s="308" t="s">
        <v>396</v>
      </c>
      <c r="E103" s="18" t="s">
        <v>195</v>
      </c>
      <c r="F103" s="309">
        <v>717.974</v>
      </c>
      <c r="G103" s="39"/>
      <c r="H103" s="45"/>
    </row>
    <row r="104" spans="1:8" s="2" customFormat="1" ht="16.8" customHeight="1">
      <c r="A104" s="39"/>
      <c r="B104" s="45"/>
      <c r="C104" s="308" t="s">
        <v>412</v>
      </c>
      <c r="D104" s="308" t="s">
        <v>413</v>
      </c>
      <c r="E104" s="18" t="s">
        <v>195</v>
      </c>
      <c r="F104" s="309">
        <v>788.545</v>
      </c>
      <c r="G104" s="39"/>
      <c r="H104" s="45"/>
    </row>
    <row r="105" spans="1:8" s="2" customFormat="1" ht="16.8" customHeight="1">
      <c r="A105" s="39"/>
      <c r="B105" s="45"/>
      <c r="C105" s="308" t="s">
        <v>536</v>
      </c>
      <c r="D105" s="308" t="s">
        <v>537</v>
      </c>
      <c r="E105" s="18" t="s">
        <v>195</v>
      </c>
      <c r="F105" s="309">
        <v>946.983</v>
      </c>
      <c r="G105" s="39"/>
      <c r="H105" s="45"/>
    </row>
    <row r="106" spans="1:8" s="2" customFormat="1" ht="12">
      <c r="A106" s="39"/>
      <c r="B106" s="45"/>
      <c r="C106" s="308" t="s">
        <v>549</v>
      </c>
      <c r="D106" s="308" t="s">
        <v>550</v>
      </c>
      <c r="E106" s="18" t="s">
        <v>195</v>
      </c>
      <c r="F106" s="309">
        <v>946.983</v>
      </c>
      <c r="G106" s="39"/>
      <c r="H106" s="45"/>
    </row>
    <row r="107" spans="1:8" s="2" customFormat="1" ht="16.8" customHeight="1">
      <c r="A107" s="39"/>
      <c r="B107" s="45"/>
      <c r="C107" s="308" t="s">
        <v>452</v>
      </c>
      <c r="D107" s="308" t="s">
        <v>453</v>
      </c>
      <c r="E107" s="18" t="s">
        <v>195</v>
      </c>
      <c r="F107" s="309">
        <v>227.183</v>
      </c>
      <c r="G107" s="39"/>
      <c r="H107" s="45"/>
    </row>
    <row r="108" spans="1:8" s="2" customFormat="1" ht="16.8" customHeight="1">
      <c r="A108" s="39"/>
      <c r="B108" s="45"/>
      <c r="C108" s="304" t="s">
        <v>122</v>
      </c>
      <c r="D108" s="305" t="s">
        <v>122</v>
      </c>
      <c r="E108" s="306" t="s">
        <v>1</v>
      </c>
      <c r="F108" s="307">
        <v>225.593</v>
      </c>
      <c r="G108" s="39"/>
      <c r="H108" s="45"/>
    </row>
    <row r="109" spans="1:8" s="2" customFormat="1" ht="16.8" customHeight="1">
      <c r="A109" s="39"/>
      <c r="B109" s="45"/>
      <c r="C109" s="308" t="s">
        <v>122</v>
      </c>
      <c r="D109" s="308" t="s">
        <v>918</v>
      </c>
      <c r="E109" s="18" t="s">
        <v>1</v>
      </c>
      <c r="F109" s="309">
        <v>225.593</v>
      </c>
      <c r="G109" s="39"/>
      <c r="H109" s="45"/>
    </row>
    <row r="110" spans="1:8" s="2" customFormat="1" ht="16.8" customHeight="1">
      <c r="A110" s="39"/>
      <c r="B110" s="45"/>
      <c r="C110" s="310" t="s">
        <v>1678</v>
      </c>
      <c r="D110" s="39"/>
      <c r="E110" s="39"/>
      <c r="F110" s="39"/>
      <c r="G110" s="39"/>
      <c r="H110" s="45"/>
    </row>
    <row r="111" spans="1:8" s="2" customFormat="1" ht="16.8" customHeight="1">
      <c r="A111" s="39"/>
      <c r="B111" s="45"/>
      <c r="C111" s="308" t="s">
        <v>909</v>
      </c>
      <c r="D111" s="308" t="s">
        <v>910</v>
      </c>
      <c r="E111" s="18" t="s">
        <v>195</v>
      </c>
      <c r="F111" s="309">
        <v>326.78</v>
      </c>
      <c r="G111" s="39"/>
      <c r="H111" s="45"/>
    </row>
    <row r="112" spans="1:8" s="2" customFormat="1" ht="16.8" customHeight="1">
      <c r="A112" s="39"/>
      <c r="B112" s="45"/>
      <c r="C112" s="308" t="s">
        <v>980</v>
      </c>
      <c r="D112" s="308" t="s">
        <v>981</v>
      </c>
      <c r="E112" s="18" t="s">
        <v>195</v>
      </c>
      <c r="F112" s="309">
        <v>539.26</v>
      </c>
      <c r="G112" s="39"/>
      <c r="H112" s="45"/>
    </row>
    <row r="113" spans="1:8" s="2" customFormat="1" ht="16.8" customHeight="1">
      <c r="A113" s="39"/>
      <c r="B113" s="45"/>
      <c r="C113" s="308" t="s">
        <v>1028</v>
      </c>
      <c r="D113" s="308" t="s">
        <v>1029</v>
      </c>
      <c r="E113" s="18" t="s">
        <v>195</v>
      </c>
      <c r="F113" s="309">
        <v>237.113</v>
      </c>
      <c r="G113" s="39"/>
      <c r="H113" s="45"/>
    </row>
    <row r="114" spans="1:8" s="2" customFormat="1" ht="12">
      <c r="A114" s="39"/>
      <c r="B114" s="45"/>
      <c r="C114" s="308" t="s">
        <v>1052</v>
      </c>
      <c r="D114" s="308" t="s">
        <v>1053</v>
      </c>
      <c r="E114" s="18" t="s">
        <v>195</v>
      </c>
      <c r="F114" s="309">
        <v>225.593</v>
      </c>
      <c r="G114" s="39"/>
      <c r="H114" s="45"/>
    </row>
    <row r="115" spans="1:8" s="2" customFormat="1" ht="12">
      <c r="A115" s="39"/>
      <c r="B115" s="45"/>
      <c r="C115" s="308" t="s">
        <v>1033</v>
      </c>
      <c r="D115" s="308" t="s">
        <v>1034</v>
      </c>
      <c r="E115" s="18" t="s">
        <v>195</v>
      </c>
      <c r="F115" s="309">
        <v>286.906</v>
      </c>
      <c r="G115" s="39"/>
      <c r="H115" s="45"/>
    </row>
    <row r="116" spans="1:8" s="2" customFormat="1" ht="12">
      <c r="A116" s="39"/>
      <c r="B116" s="45"/>
      <c r="C116" s="308" t="s">
        <v>920</v>
      </c>
      <c r="D116" s="308" t="s">
        <v>921</v>
      </c>
      <c r="E116" s="18" t="s">
        <v>195</v>
      </c>
      <c r="F116" s="309">
        <v>366.698</v>
      </c>
      <c r="G116" s="39"/>
      <c r="H116" s="45"/>
    </row>
    <row r="117" spans="1:8" s="2" customFormat="1" ht="16.8" customHeight="1">
      <c r="A117" s="39"/>
      <c r="B117" s="45"/>
      <c r="C117" s="308" t="s">
        <v>994</v>
      </c>
      <c r="D117" s="308" t="s">
        <v>995</v>
      </c>
      <c r="E117" s="18" t="s">
        <v>195</v>
      </c>
      <c r="F117" s="309">
        <v>286.688</v>
      </c>
      <c r="G117" s="39"/>
      <c r="H117" s="45"/>
    </row>
    <row r="118" spans="1:8" s="2" customFormat="1" ht="16.8" customHeight="1">
      <c r="A118" s="39"/>
      <c r="B118" s="45"/>
      <c r="C118" s="308" t="s">
        <v>985</v>
      </c>
      <c r="D118" s="308" t="s">
        <v>986</v>
      </c>
      <c r="E118" s="18" t="s">
        <v>195</v>
      </c>
      <c r="F118" s="309">
        <v>286.688</v>
      </c>
      <c r="G118" s="39"/>
      <c r="H118" s="45"/>
    </row>
    <row r="119" spans="1:8" s="2" customFormat="1" ht="16.8" customHeight="1">
      <c r="A119" s="39"/>
      <c r="B119" s="45"/>
      <c r="C119" s="304" t="s">
        <v>124</v>
      </c>
      <c r="D119" s="305" t="s">
        <v>124</v>
      </c>
      <c r="E119" s="306" t="s">
        <v>1</v>
      </c>
      <c r="F119" s="307">
        <v>15.867</v>
      </c>
      <c r="G119" s="39"/>
      <c r="H119" s="45"/>
    </row>
    <row r="120" spans="1:8" s="2" customFormat="1" ht="16.8" customHeight="1">
      <c r="A120" s="39"/>
      <c r="B120" s="45"/>
      <c r="C120" s="308" t="s">
        <v>124</v>
      </c>
      <c r="D120" s="308" t="s">
        <v>917</v>
      </c>
      <c r="E120" s="18" t="s">
        <v>1</v>
      </c>
      <c r="F120" s="309">
        <v>15.867</v>
      </c>
      <c r="G120" s="39"/>
      <c r="H120" s="45"/>
    </row>
    <row r="121" spans="1:8" s="2" customFormat="1" ht="16.8" customHeight="1">
      <c r="A121" s="39"/>
      <c r="B121" s="45"/>
      <c r="C121" s="310" t="s">
        <v>1678</v>
      </c>
      <c r="D121" s="39"/>
      <c r="E121" s="39"/>
      <c r="F121" s="39"/>
      <c r="G121" s="39"/>
      <c r="H121" s="45"/>
    </row>
    <row r="122" spans="1:8" s="2" customFormat="1" ht="16.8" customHeight="1">
      <c r="A122" s="39"/>
      <c r="B122" s="45"/>
      <c r="C122" s="308" t="s">
        <v>909</v>
      </c>
      <c r="D122" s="308" t="s">
        <v>910</v>
      </c>
      <c r="E122" s="18" t="s">
        <v>195</v>
      </c>
      <c r="F122" s="309">
        <v>326.78</v>
      </c>
      <c r="G122" s="39"/>
      <c r="H122" s="45"/>
    </row>
    <row r="123" spans="1:8" s="2" customFormat="1" ht="16.8" customHeight="1">
      <c r="A123" s="39"/>
      <c r="B123" s="45"/>
      <c r="C123" s="308" t="s">
        <v>980</v>
      </c>
      <c r="D123" s="308" t="s">
        <v>981</v>
      </c>
      <c r="E123" s="18" t="s">
        <v>195</v>
      </c>
      <c r="F123" s="309">
        <v>539.26</v>
      </c>
      <c r="G123" s="39"/>
      <c r="H123" s="45"/>
    </row>
    <row r="124" spans="1:8" s="2" customFormat="1" ht="16.8" customHeight="1">
      <c r="A124" s="39"/>
      <c r="B124" s="45"/>
      <c r="C124" s="308" t="s">
        <v>998</v>
      </c>
      <c r="D124" s="308" t="s">
        <v>999</v>
      </c>
      <c r="E124" s="18" t="s">
        <v>195</v>
      </c>
      <c r="F124" s="309">
        <v>15.867</v>
      </c>
      <c r="G124" s="39"/>
      <c r="H124" s="45"/>
    </row>
    <row r="125" spans="1:8" s="2" customFormat="1" ht="16.8" customHeight="1">
      <c r="A125" s="39"/>
      <c r="B125" s="45"/>
      <c r="C125" s="308" t="s">
        <v>1002</v>
      </c>
      <c r="D125" s="308" t="s">
        <v>1003</v>
      </c>
      <c r="E125" s="18" t="s">
        <v>195</v>
      </c>
      <c r="F125" s="309">
        <v>15.867</v>
      </c>
      <c r="G125" s="39"/>
      <c r="H125" s="45"/>
    </row>
    <row r="126" spans="1:8" s="2" customFormat="1" ht="12">
      <c r="A126" s="39"/>
      <c r="B126" s="45"/>
      <c r="C126" s="308" t="s">
        <v>920</v>
      </c>
      <c r="D126" s="308" t="s">
        <v>921</v>
      </c>
      <c r="E126" s="18" t="s">
        <v>195</v>
      </c>
      <c r="F126" s="309">
        <v>366.698</v>
      </c>
      <c r="G126" s="39"/>
      <c r="H126" s="45"/>
    </row>
    <row r="127" spans="1:8" s="2" customFormat="1" ht="16.8" customHeight="1">
      <c r="A127" s="39"/>
      <c r="B127" s="45"/>
      <c r="C127" s="308" t="s">
        <v>994</v>
      </c>
      <c r="D127" s="308" t="s">
        <v>995</v>
      </c>
      <c r="E127" s="18" t="s">
        <v>195</v>
      </c>
      <c r="F127" s="309">
        <v>286.688</v>
      </c>
      <c r="G127" s="39"/>
      <c r="H127" s="45"/>
    </row>
    <row r="128" spans="1:8" s="2" customFormat="1" ht="16.8" customHeight="1">
      <c r="A128" s="39"/>
      <c r="B128" s="45"/>
      <c r="C128" s="308" t="s">
        <v>985</v>
      </c>
      <c r="D128" s="308" t="s">
        <v>986</v>
      </c>
      <c r="E128" s="18" t="s">
        <v>195</v>
      </c>
      <c r="F128" s="309">
        <v>286.688</v>
      </c>
      <c r="G128" s="39"/>
      <c r="H128" s="45"/>
    </row>
    <row r="129" spans="1:8" s="2" customFormat="1" ht="16.8" customHeight="1">
      <c r="A129" s="39"/>
      <c r="B129" s="45"/>
      <c r="C129" s="304" t="s">
        <v>126</v>
      </c>
      <c r="D129" s="305" t="s">
        <v>126</v>
      </c>
      <c r="E129" s="306" t="s">
        <v>1</v>
      </c>
      <c r="F129" s="307">
        <v>11.52</v>
      </c>
      <c r="G129" s="39"/>
      <c r="H129" s="45"/>
    </row>
    <row r="130" spans="1:8" s="2" customFormat="1" ht="16.8" customHeight="1">
      <c r="A130" s="39"/>
      <c r="B130" s="45"/>
      <c r="C130" s="308" t="s">
        <v>126</v>
      </c>
      <c r="D130" s="308" t="s">
        <v>916</v>
      </c>
      <c r="E130" s="18" t="s">
        <v>1</v>
      </c>
      <c r="F130" s="309">
        <v>11.52</v>
      </c>
      <c r="G130" s="39"/>
      <c r="H130" s="45"/>
    </row>
    <row r="131" spans="1:8" s="2" customFormat="1" ht="16.8" customHeight="1">
      <c r="A131" s="39"/>
      <c r="B131" s="45"/>
      <c r="C131" s="310" t="s">
        <v>1678</v>
      </c>
      <c r="D131" s="39"/>
      <c r="E131" s="39"/>
      <c r="F131" s="39"/>
      <c r="G131" s="39"/>
      <c r="H131" s="45"/>
    </row>
    <row r="132" spans="1:8" s="2" customFormat="1" ht="16.8" customHeight="1">
      <c r="A132" s="39"/>
      <c r="B132" s="45"/>
      <c r="C132" s="308" t="s">
        <v>909</v>
      </c>
      <c r="D132" s="308" t="s">
        <v>910</v>
      </c>
      <c r="E132" s="18" t="s">
        <v>195</v>
      </c>
      <c r="F132" s="309">
        <v>326.78</v>
      </c>
      <c r="G132" s="39"/>
      <c r="H132" s="45"/>
    </row>
    <row r="133" spans="1:8" s="2" customFormat="1" ht="16.8" customHeight="1">
      <c r="A133" s="39"/>
      <c r="B133" s="45"/>
      <c r="C133" s="308" t="s">
        <v>980</v>
      </c>
      <c r="D133" s="308" t="s">
        <v>981</v>
      </c>
      <c r="E133" s="18" t="s">
        <v>195</v>
      </c>
      <c r="F133" s="309">
        <v>539.26</v>
      </c>
      <c r="G133" s="39"/>
      <c r="H133" s="45"/>
    </row>
    <row r="134" spans="1:8" s="2" customFormat="1" ht="16.8" customHeight="1">
      <c r="A134" s="39"/>
      <c r="B134" s="45"/>
      <c r="C134" s="308" t="s">
        <v>1028</v>
      </c>
      <c r="D134" s="308" t="s">
        <v>1029</v>
      </c>
      <c r="E134" s="18" t="s">
        <v>195</v>
      </c>
      <c r="F134" s="309">
        <v>237.113</v>
      </c>
      <c r="G134" s="39"/>
      <c r="H134" s="45"/>
    </row>
    <row r="135" spans="1:8" s="2" customFormat="1" ht="16.8" customHeight="1">
      <c r="A135" s="39"/>
      <c r="B135" s="45"/>
      <c r="C135" s="308" t="s">
        <v>1038</v>
      </c>
      <c r="D135" s="308" t="s">
        <v>1039</v>
      </c>
      <c r="E135" s="18" t="s">
        <v>195</v>
      </c>
      <c r="F135" s="309">
        <v>11.52</v>
      </c>
      <c r="G135" s="39"/>
      <c r="H135" s="45"/>
    </row>
    <row r="136" spans="1:8" s="2" customFormat="1" ht="12">
      <c r="A136" s="39"/>
      <c r="B136" s="45"/>
      <c r="C136" s="308" t="s">
        <v>1033</v>
      </c>
      <c r="D136" s="308" t="s">
        <v>1034</v>
      </c>
      <c r="E136" s="18" t="s">
        <v>195</v>
      </c>
      <c r="F136" s="309">
        <v>286.906</v>
      </c>
      <c r="G136" s="39"/>
      <c r="H136" s="45"/>
    </row>
    <row r="137" spans="1:8" s="2" customFormat="1" ht="12">
      <c r="A137" s="39"/>
      <c r="B137" s="45"/>
      <c r="C137" s="308" t="s">
        <v>920</v>
      </c>
      <c r="D137" s="308" t="s">
        <v>921</v>
      </c>
      <c r="E137" s="18" t="s">
        <v>195</v>
      </c>
      <c r="F137" s="309">
        <v>366.698</v>
      </c>
      <c r="G137" s="39"/>
      <c r="H137" s="45"/>
    </row>
    <row r="138" spans="1:8" s="2" customFormat="1" ht="16.8" customHeight="1">
      <c r="A138" s="39"/>
      <c r="B138" s="45"/>
      <c r="C138" s="308" t="s">
        <v>994</v>
      </c>
      <c r="D138" s="308" t="s">
        <v>995</v>
      </c>
      <c r="E138" s="18" t="s">
        <v>195</v>
      </c>
      <c r="F138" s="309">
        <v>286.688</v>
      </c>
      <c r="G138" s="39"/>
      <c r="H138" s="45"/>
    </row>
    <row r="139" spans="1:8" s="2" customFormat="1" ht="16.8" customHeight="1">
      <c r="A139" s="39"/>
      <c r="B139" s="45"/>
      <c r="C139" s="308" t="s">
        <v>985</v>
      </c>
      <c r="D139" s="308" t="s">
        <v>986</v>
      </c>
      <c r="E139" s="18" t="s">
        <v>195</v>
      </c>
      <c r="F139" s="309">
        <v>286.688</v>
      </c>
      <c r="G139" s="39"/>
      <c r="H139" s="45"/>
    </row>
    <row r="140" spans="1:8" s="2" customFormat="1" ht="16.8" customHeight="1">
      <c r="A140" s="39"/>
      <c r="B140" s="45"/>
      <c r="C140" s="304" t="s">
        <v>128</v>
      </c>
      <c r="D140" s="305" t="s">
        <v>128</v>
      </c>
      <c r="E140" s="306" t="s">
        <v>1</v>
      </c>
      <c r="F140" s="307">
        <v>46.76</v>
      </c>
      <c r="G140" s="39"/>
      <c r="H140" s="45"/>
    </row>
    <row r="141" spans="1:8" s="2" customFormat="1" ht="16.8" customHeight="1">
      <c r="A141" s="39"/>
      <c r="B141" s="45"/>
      <c r="C141" s="308" t="s">
        <v>128</v>
      </c>
      <c r="D141" s="308" t="s">
        <v>1065</v>
      </c>
      <c r="E141" s="18" t="s">
        <v>1</v>
      </c>
      <c r="F141" s="309">
        <v>46.76</v>
      </c>
      <c r="G141" s="39"/>
      <c r="H141" s="45"/>
    </row>
    <row r="142" spans="1:8" s="2" customFormat="1" ht="16.8" customHeight="1">
      <c r="A142" s="39"/>
      <c r="B142" s="45"/>
      <c r="C142" s="310" t="s">
        <v>1678</v>
      </c>
      <c r="D142" s="39"/>
      <c r="E142" s="39"/>
      <c r="F142" s="39"/>
      <c r="G142" s="39"/>
      <c r="H142" s="45"/>
    </row>
    <row r="143" spans="1:8" s="2" customFormat="1" ht="16.8" customHeight="1">
      <c r="A143" s="39"/>
      <c r="B143" s="45"/>
      <c r="C143" s="308" t="s">
        <v>1062</v>
      </c>
      <c r="D143" s="308" t="s">
        <v>1063</v>
      </c>
      <c r="E143" s="18" t="s">
        <v>195</v>
      </c>
      <c r="F143" s="309">
        <v>46.76</v>
      </c>
      <c r="G143" s="39"/>
      <c r="H143" s="45"/>
    </row>
    <row r="144" spans="1:8" s="2" customFormat="1" ht="16.8" customHeight="1">
      <c r="A144" s="39"/>
      <c r="B144" s="45"/>
      <c r="C144" s="308" t="s">
        <v>277</v>
      </c>
      <c r="D144" s="308" t="s">
        <v>278</v>
      </c>
      <c r="E144" s="18" t="s">
        <v>195</v>
      </c>
      <c r="F144" s="309">
        <v>46.76</v>
      </c>
      <c r="G144" s="39"/>
      <c r="H144" s="45"/>
    </row>
    <row r="145" spans="1:8" s="2" customFormat="1" ht="16.8" customHeight="1">
      <c r="A145" s="39"/>
      <c r="B145" s="45"/>
      <c r="C145" s="308" t="s">
        <v>281</v>
      </c>
      <c r="D145" s="308" t="s">
        <v>282</v>
      </c>
      <c r="E145" s="18" t="s">
        <v>195</v>
      </c>
      <c r="F145" s="309">
        <v>46.76</v>
      </c>
      <c r="G145" s="39"/>
      <c r="H145" s="45"/>
    </row>
    <row r="146" spans="1:8" s="2" customFormat="1" ht="16.8" customHeight="1">
      <c r="A146" s="39"/>
      <c r="B146" s="45"/>
      <c r="C146" s="308" t="s">
        <v>1067</v>
      </c>
      <c r="D146" s="308" t="s">
        <v>1068</v>
      </c>
      <c r="E146" s="18" t="s">
        <v>195</v>
      </c>
      <c r="F146" s="309">
        <v>46.76</v>
      </c>
      <c r="G146" s="39"/>
      <c r="H146" s="45"/>
    </row>
    <row r="147" spans="1:8" s="2" customFormat="1" ht="16.8" customHeight="1">
      <c r="A147" s="39"/>
      <c r="B147" s="45"/>
      <c r="C147" s="308" t="s">
        <v>1076</v>
      </c>
      <c r="D147" s="308" t="s">
        <v>1077</v>
      </c>
      <c r="E147" s="18" t="s">
        <v>195</v>
      </c>
      <c r="F147" s="309">
        <v>46.76</v>
      </c>
      <c r="G147" s="39"/>
      <c r="H147" s="45"/>
    </row>
    <row r="148" spans="1:8" s="2" customFormat="1" ht="16.8" customHeight="1">
      <c r="A148" s="39"/>
      <c r="B148" s="45"/>
      <c r="C148" s="308" t="s">
        <v>1085</v>
      </c>
      <c r="D148" s="308" t="s">
        <v>1086</v>
      </c>
      <c r="E148" s="18" t="s">
        <v>195</v>
      </c>
      <c r="F148" s="309">
        <v>46.76</v>
      </c>
      <c r="G148" s="39"/>
      <c r="H148" s="45"/>
    </row>
    <row r="149" spans="1:8" s="2" customFormat="1" ht="16.8" customHeight="1">
      <c r="A149" s="39"/>
      <c r="B149" s="45"/>
      <c r="C149" s="308" t="s">
        <v>1462</v>
      </c>
      <c r="D149" s="308" t="s">
        <v>1463</v>
      </c>
      <c r="E149" s="18" t="s">
        <v>195</v>
      </c>
      <c r="F149" s="309">
        <v>1114.221</v>
      </c>
      <c r="G149" s="39"/>
      <c r="H149" s="45"/>
    </row>
    <row r="150" spans="1:8" s="2" customFormat="1" ht="16.8" customHeight="1">
      <c r="A150" s="39"/>
      <c r="B150" s="45"/>
      <c r="C150" s="308" t="s">
        <v>1071</v>
      </c>
      <c r="D150" s="308" t="s">
        <v>1072</v>
      </c>
      <c r="E150" s="18" t="s">
        <v>195</v>
      </c>
      <c r="F150" s="309">
        <v>56.58</v>
      </c>
      <c r="G150" s="39"/>
      <c r="H150" s="45"/>
    </row>
    <row r="151" spans="1:8" s="2" customFormat="1" ht="16.8" customHeight="1">
      <c r="A151" s="39"/>
      <c r="B151" s="45"/>
      <c r="C151" s="308" t="s">
        <v>1080</v>
      </c>
      <c r="D151" s="308" t="s">
        <v>1081</v>
      </c>
      <c r="E151" s="18" t="s">
        <v>195</v>
      </c>
      <c r="F151" s="309">
        <v>52.465</v>
      </c>
      <c r="G151" s="39"/>
      <c r="H151" s="45"/>
    </row>
    <row r="152" spans="1:8" s="2" customFormat="1" ht="16.8" customHeight="1">
      <c r="A152" s="39"/>
      <c r="B152" s="45"/>
      <c r="C152" s="304" t="s">
        <v>130</v>
      </c>
      <c r="D152" s="305" t="s">
        <v>130</v>
      </c>
      <c r="E152" s="306" t="s">
        <v>1</v>
      </c>
      <c r="F152" s="307">
        <v>33.3</v>
      </c>
      <c r="G152" s="39"/>
      <c r="H152" s="45"/>
    </row>
    <row r="153" spans="1:8" s="2" customFormat="1" ht="16.8" customHeight="1">
      <c r="A153" s="39"/>
      <c r="B153" s="45"/>
      <c r="C153" s="308" t="s">
        <v>130</v>
      </c>
      <c r="D153" s="308" t="s">
        <v>914</v>
      </c>
      <c r="E153" s="18" t="s">
        <v>1</v>
      </c>
      <c r="F153" s="309">
        <v>33.3</v>
      </c>
      <c r="G153" s="39"/>
      <c r="H153" s="45"/>
    </row>
    <row r="154" spans="1:8" s="2" customFormat="1" ht="16.8" customHeight="1">
      <c r="A154" s="39"/>
      <c r="B154" s="45"/>
      <c r="C154" s="310" t="s">
        <v>1678</v>
      </c>
      <c r="D154" s="39"/>
      <c r="E154" s="39"/>
      <c r="F154" s="39"/>
      <c r="G154" s="39"/>
      <c r="H154" s="45"/>
    </row>
    <row r="155" spans="1:8" s="2" customFormat="1" ht="16.8" customHeight="1">
      <c r="A155" s="39"/>
      <c r="B155" s="45"/>
      <c r="C155" s="308" t="s">
        <v>909</v>
      </c>
      <c r="D155" s="308" t="s">
        <v>910</v>
      </c>
      <c r="E155" s="18" t="s">
        <v>195</v>
      </c>
      <c r="F155" s="309">
        <v>326.78</v>
      </c>
      <c r="G155" s="39"/>
      <c r="H155" s="45"/>
    </row>
    <row r="156" spans="1:8" s="2" customFormat="1" ht="16.8" customHeight="1">
      <c r="A156" s="39"/>
      <c r="B156" s="45"/>
      <c r="C156" s="308" t="s">
        <v>575</v>
      </c>
      <c r="D156" s="308" t="s">
        <v>576</v>
      </c>
      <c r="E156" s="18" t="s">
        <v>202</v>
      </c>
      <c r="F156" s="309">
        <v>2.298</v>
      </c>
      <c r="G156" s="39"/>
      <c r="H156" s="45"/>
    </row>
    <row r="157" spans="1:8" s="2" customFormat="1" ht="16.8" customHeight="1">
      <c r="A157" s="39"/>
      <c r="B157" s="45"/>
      <c r="C157" s="308" t="s">
        <v>980</v>
      </c>
      <c r="D157" s="308" t="s">
        <v>981</v>
      </c>
      <c r="E157" s="18" t="s">
        <v>195</v>
      </c>
      <c r="F157" s="309">
        <v>539.26</v>
      </c>
      <c r="G157" s="39"/>
      <c r="H157" s="45"/>
    </row>
    <row r="158" spans="1:8" s="2" customFormat="1" ht="16.8" customHeight="1">
      <c r="A158" s="39"/>
      <c r="B158" s="45"/>
      <c r="C158" s="308" t="s">
        <v>1019</v>
      </c>
      <c r="D158" s="308" t="s">
        <v>1020</v>
      </c>
      <c r="E158" s="18" t="s">
        <v>195</v>
      </c>
      <c r="F158" s="309">
        <v>33.3</v>
      </c>
      <c r="G158" s="39"/>
      <c r="H158" s="45"/>
    </row>
    <row r="159" spans="1:8" s="2" customFormat="1" ht="16.8" customHeight="1">
      <c r="A159" s="39"/>
      <c r="B159" s="45"/>
      <c r="C159" s="308" t="s">
        <v>1391</v>
      </c>
      <c r="D159" s="308" t="s">
        <v>1392</v>
      </c>
      <c r="E159" s="18" t="s">
        <v>195</v>
      </c>
      <c r="F159" s="309">
        <v>33.3</v>
      </c>
      <c r="G159" s="39"/>
      <c r="H159" s="45"/>
    </row>
    <row r="160" spans="1:8" s="2" customFormat="1" ht="16.8" customHeight="1">
      <c r="A160" s="39"/>
      <c r="B160" s="45"/>
      <c r="C160" s="308" t="s">
        <v>1395</v>
      </c>
      <c r="D160" s="308" t="s">
        <v>1396</v>
      </c>
      <c r="E160" s="18" t="s">
        <v>195</v>
      </c>
      <c r="F160" s="309">
        <v>33.3</v>
      </c>
      <c r="G160" s="39"/>
      <c r="H160" s="45"/>
    </row>
    <row r="161" spans="1:8" s="2" customFormat="1" ht="12">
      <c r="A161" s="39"/>
      <c r="B161" s="45"/>
      <c r="C161" s="308" t="s">
        <v>1399</v>
      </c>
      <c r="D161" s="308" t="s">
        <v>1400</v>
      </c>
      <c r="E161" s="18" t="s">
        <v>195</v>
      </c>
      <c r="F161" s="309">
        <v>33.3</v>
      </c>
      <c r="G161" s="39"/>
      <c r="H161" s="45"/>
    </row>
    <row r="162" spans="1:8" s="2" customFormat="1" ht="16.8" customHeight="1">
      <c r="A162" s="39"/>
      <c r="B162" s="45"/>
      <c r="C162" s="308" t="s">
        <v>1413</v>
      </c>
      <c r="D162" s="308" t="s">
        <v>1414</v>
      </c>
      <c r="E162" s="18" t="s">
        <v>333</v>
      </c>
      <c r="F162" s="309">
        <v>24</v>
      </c>
      <c r="G162" s="39"/>
      <c r="H162" s="45"/>
    </row>
    <row r="163" spans="1:8" s="2" customFormat="1" ht="16.8" customHeight="1">
      <c r="A163" s="39"/>
      <c r="B163" s="45"/>
      <c r="C163" s="308" t="s">
        <v>616</v>
      </c>
      <c r="D163" s="308" t="s">
        <v>617</v>
      </c>
      <c r="E163" s="18" t="s">
        <v>555</v>
      </c>
      <c r="F163" s="309">
        <v>33.3</v>
      </c>
      <c r="G163" s="39"/>
      <c r="H163" s="45"/>
    </row>
    <row r="164" spans="1:8" s="2" customFormat="1" ht="16.8" customHeight="1">
      <c r="A164" s="39"/>
      <c r="B164" s="45"/>
      <c r="C164" s="308" t="s">
        <v>1023</v>
      </c>
      <c r="D164" s="308" t="s">
        <v>1024</v>
      </c>
      <c r="E164" s="18" t="s">
        <v>195</v>
      </c>
      <c r="F164" s="309">
        <v>40.293</v>
      </c>
      <c r="G164" s="39"/>
      <c r="H164" s="45"/>
    </row>
    <row r="165" spans="1:8" s="2" customFormat="1" ht="16.8" customHeight="1">
      <c r="A165" s="39"/>
      <c r="B165" s="45"/>
      <c r="C165" s="308" t="s">
        <v>990</v>
      </c>
      <c r="D165" s="308" t="s">
        <v>991</v>
      </c>
      <c r="E165" s="18" t="s">
        <v>195</v>
      </c>
      <c r="F165" s="309">
        <v>47.114</v>
      </c>
      <c r="G165" s="39"/>
      <c r="H165" s="45"/>
    </row>
    <row r="166" spans="1:8" s="2" customFormat="1" ht="12">
      <c r="A166" s="39"/>
      <c r="B166" s="45"/>
      <c r="C166" s="308" t="s">
        <v>1404</v>
      </c>
      <c r="D166" s="308" t="s">
        <v>1405</v>
      </c>
      <c r="E166" s="18" t="s">
        <v>195</v>
      </c>
      <c r="F166" s="309">
        <v>42.125</v>
      </c>
      <c r="G166" s="39"/>
      <c r="H166" s="45"/>
    </row>
    <row r="167" spans="1:8" s="2" customFormat="1" ht="12">
      <c r="A167" s="39"/>
      <c r="B167" s="45"/>
      <c r="C167" s="308" t="s">
        <v>934</v>
      </c>
      <c r="D167" s="308" t="s">
        <v>935</v>
      </c>
      <c r="E167" s="18" t="s">
        <v>195</v>
      </c>
      <c r="F167" s="309">
        <v>46.191</v>
      </c>
      <c r="G167" s="39"/>
      <c r="H167" s="45"/>
    </row>
    <row r="168" spans="1:8" s="2" customFormat="1" ht="12">
      <c r="A168" s="39"/>
      <c r="B168" s="45"/>
      <c r="C168" s="308" t="s">
        <v>920</v>
      </c>
      <c r="D168" s="308" t="s">
        <v>921</v>
      </c>
      <c r="E168" s="18" t="s">
        <v>195</v>
      </c>
      <c r="F168" s="309">
        <v>366.698</v>
      </c>
      <c r="G168" s="39"/>
      <c r="H168" s="45"/>
    </row>
    <row r="169" spans="1:8" s="2" customFormat="1" ht="16.8" customHeight="1">
      <c r="A169" s="39"/>
      <c r="B169" s="45"/>
      <c r="C169" s="304" t="s">
        <v>132</v>
      </c>
      <c r="D169" s="305" t="s">
        <v>132</v>
      </c>
      <c r="E169" s="306" t="s">
        <v>1</v>
      </c>
      <c r="F169" s="307">
        <v>3.6</v>
      </c>
      <c r="G169" s="39"/>
      <c r="H169" s="45"/>
    </row>
    <row r="170" spans="1:8" s="2" customFormat="1" ht="16.8" customHeight="1">
      <c r="A170" s="39"/>
      <c r="B170" s="45"/>
      <c r="C170" s="308" t="s">
        <v>132</v>
      </c>
      <c r="D170" s="308" t="s">
        <v>912</v>
      </c>
      <c r="E170" s="18" t="s">
        <v>1</v>
      </c>
      <c r="F170" s="309">
        <v>3.6</v>
      </c>
      <c r="G170" s="39"/>
      <c r="H170" s="45"/>
    </row>
    <row r="171" spans="1:8" s="2" customFormat="1" ht="16.8" customHeight="1">
      <c r="A171" s="39"/>
      <c r="B171" s="45"/>
      <c r="C171" s="310" t="s">
        <v>1678</v>
      </c>
      <c r="D171" s="39"/>
      <c r="E171" s="39"/>
      <c r="F171" s="39"/>
      <c r="G171" s="39"/>
      <c r="H171" s="45"/>
    </row>
    <row r="172" spans="1:8" s="2" customFormat="1" ht="16.8" customHeight="1">
      <c r="A172" s="39"/>
      <c r="B172" s="45"/>
      <c r="C172" s="308" t="s">
        <v>909</v>
      </c>
      <c r="D172" s="308" t="s">
        <v>910</v>
      </c>
      <c r="E172" s="18" t="s">
        <v>195</v>
      </c>
      <c r="F172" s="309">
        <v>326.78</v>
      </c>
      <c r="G172" s="39"/>
      <c r="H172" s="45"/>
    </row>
    <row r="173" spans="1:8" s="2" customFormat="1" ht="16.8" customHeight="1">
      <c r="A173" s="39"/>
      <c r="B173" s="45"/>
      <c r="C173" s="308" t="s">
        <v>938</v>
      </c>
      <c r="D173" s="308" t="s">
        <v>939</v>
      </c>
      <c r="E173" s="18" t="s">
        <v>195</v>
      </c>
      <c r="F173" s="309">
        <v>3.6</v>
      </c>
      <c r="G173" s="39"/>
      <c r="H173" s="45"/>
    </row>
    <row r="174" spans="1:8" s="2" customFormat="1" ht="16.8" customHeight="1">
      <c r="A174" s="39"/>
      <c r="B174" s="45"/>
      <c r="C174" s="308" t="s">
        <v>967</v>
      </c>
      <c r="D174" s="308" t="s">
        <v>968</v>
      </c>
      <c r="E174" s="18" t="s">
        <v>195</v>
      </c>
      <c r="F174" s="309">
        <v>3.6</v>
      </c>
      <c r="G174" s="39"/>
      <c r="H174" s="45"/>
    </row>
    <row r="175" spans="1:8" s="2" customFormat="1" ht="16.8" customHeight="1">
      <c r="A175" s="39"/>
      <c r="B175" s="45"/>
      <c r="C175" s="308" t="s">
        <v>1011</v>
      </c>
      <c r="D175" s="308" t="s">
        <v>1012</v>
      </c>
      <c r="E175" s="18" t="s">
        <v>195</v>
      </c>
      <c r="F175" s="309">
        <v>3.6</v>
      </c>
      <c r="G175" s="39"/>
      <c r="H175" s="45"/>
    </row>
    <row r="176" spans="1:8" s="2" customFormat="1" ht="16.8" customHeight="1">
      <c r="A176" s="39"/>
      <c r="B176" s="45"/>
      <c r="C176" s="308" t="s">
        <v>1048</v>
      </c>
      <c r="D176" s="308" t="s">
        <v>1049</v>
      </c>
      <c r="E176" s="18" t="s">
        <v>195</v>
      </c>
      <c r="F176" s="309">
        <v>3.6</v>
      </c>
      <c r="G176" s="39"/>
      <c r="H176" s="45"/>
    </row>
    <row r="177" spans="1:8" s="2" customFormat="1" ht="16.8" customHeight="1">
      <c r="A177" s="39"/>
      <c r="B177" s="45"/>
      <c r="C177" s="308" t="s">
        <v>1409</v>
      </c>
      <c r="D177" s="308" t="s">
        <v>1410</v>
      </c>
      <c r="E177" s="18" t="s">
        <v>195</v>
      </c>
      <c r="F177" s="309">
        <v>3.6</v>
      </c>
      <c r="G177" s="39"/>
      <c r="H177" s="45"/>
    </row>
    <row r="178" spans="1:8" s="2" customFormat="1" ht="16.8" customHeight="1">
      <c r="A178" s="39"/>
      <c r="B178" s="45"/>
      <c r="C178" s="308" t="s">
        <v>611</v>
      </c>
      <c r="D178" s="308" t="s">
        <v>612</v>
      </c>
      <c r="E178" s="18" t="s">
        <v>555</v>
      </c>
      <c r="F178" s="309">
        <v>3.6</v>
      </c>
      <c r="G178" s="39"/>
      <c r="H178" s="45"/>
    </row>
    <row r="179" spans="1:8" s="2" customFormat="1" ht="16.8" customHeight="1">
      <c r="A179" s="39"/>
      <c r="B179" s="45"/>
      <c r="C179" s="308" t="s">
        <v>971</v>
      </c>
      <c r="D179" s="308" t="s">
        <v>972</v>
      </c>
      <c r="E179" s="18" t="s">
        <v>195</v>
      </c>
      <c r="F179" s="309">
        <v>4.039</v>
      </c>
      <c r="G179" s="39"/>
      <c r="H179" s="45"/>
    </row>
    <row r="180" spans="1:8" s="2" customFormat="1" ht="16.8" customHeight="1">
      <c r="A180" s="39"/>
      <c r="B180" s="45"/>
      <c r="C180" s="308" t="s">
        <v>976</v>
      </c>
      <c r="D180" s="308" t="s">
        <v>977</v>
      </c>
      <c r="E180" s="18" t="s">
        <v>195</v>
      </c>
      <c r="F180" s="309">
        <v>4.039</v>
      </c>
      <c r="G180" s="39"/>
      <c r="H180" s="45"/>
    </row>
    <row r="181" spans="1:8" s="2" customFormat="1" ht="16.8" customHeight="1">
      <c r="A181" s="39"/>
      <c r="B181" s="45"/>
      <c r="C181" s="308" t="s">
        <v>1015</v>
      </c>
      <c r="D181" s="308" t="s">
        <v>1016</v>
      </c>
      <c r="E181" s="18" t="s">
        <v>202</v>
      </c>
      <c r="F181" s="309">
        <v>3.6</v>
      </c>
      <c r="G181" s="39"/>
      <c r="H181" s="45"/>
    </row>
    <row r="182" spans="1:8" s="2" customFormat="1" ht="12">
      <c r="A182" s="39"/>
      <c r="B182" s="45"/>
      <c r="C182" s="308" t="s">
        <v>920</v>
      </c>
      <c r="D182" s="308" t="s">
        <v>921</v>
      </c>
      <c r="E182" s="18" t="s">
        <v>195</v>
      </c>
      <c r="F182" s="309">
        <v>366.698</v>
      </c>
      <c r="G182" s="39"/>
      <c r="H182" s="45"/>
    </row>
    <row r="183" spans="1:8" s="2" customFormat="1" ht="12">
      <c r="A183" s="39"/>
      <c r="B183" s="45"/>
      <c r="C183" s="308" t="s">
        <v>930</v>
      </c>
      <c r="D183" s="308" t="s">
        <v>931</v>
      </c>
      <c r="E183" s="18" t="s">
        <v>195</v>
      </c>
      <c r="F183" s="309">
        <v>4.994</v>
      </c>
      <c r="G183" s="39"/>
      <c r="H183" s="45"/>
    </row>
    <row r="184" spans="1:8" s="2" customFormat="1" ht="16.8" customHeight="1">
      <c r="A184" s="39"/>
      <c r="B184" s="45"/>
      <c r="C184" s="308" t="s">
        <v>942</v>
      </c>
      <c r="D184" s="308" t="s">
        <v>943</v>
      </c>
      <c r="E184" s="18" t="s">
        <v>195</v>
      </c>
      <c r="F184" s="309">
        <v>3.96</v>
      </c>
      <c r="G184" s="39"/>
      <c r="H184" s="45"/>
    </row>
    <row r="185" spans="1:8" s="2" customFormat="1" ht="16.8" customHeight="1">
      <c r="A185" s="39"/>
      <c r="B185" s="45"/>
      <c r="C185" s="304" t="s">
        <v>134</v>
      </c>
      <c r="D185" s="305" t="s">
        <v>135</v>
      </c>
      <c r="E185" s="306" t="s">
        <v>1</v>
      </c>
      <c r="F185" s="307">
        <v>320.889</v>
      </c>
      <c r="G185" s="39"/>
      <c r="H185" s="45"/>
    </row>
    <row r="186" spans="1:8" s="2" customFormat="1" ht="16.8" customHeight="1">
      <c r="A186" s="39"/>
      <c r="B186" s="45"/>
      <c r="C186" s="308" t="s">
        <v>1</v>
      </c>
      <c r="D186" s="308" t="s">
        <v>288</v>
      </c>
      <c r="E186" s="18" t="s">
        <v>1</v>
      </c>
      <c r="F186" s="309">
        <v>159.648</v>
      </c>
      <c r="G186" s="39"/>
      <c r="H186" s="45"/>
    </row>
    <row r="187" spans="1:8" s="2" customFormat="1" ht="16.8" customHeight="1">
      <c r="A187" s="39"/>
      <c r="B187" s="45"/>
      <c r="C187" s="308" t="s">
        <v>1</v>
      </c>
      <c r="D187" s="308" t="s">
        <v>289</v>
      </c>
      <c r="E187" s="18" t="s">
        <v>1</v>
      </c>
      <c r="F187" s="309">
        <v>137.472</v>
      </c>
      <c r="G187" s="39"/>
      <c r="H187" s="45"/>
    </row>
    <row r="188" spans="1:8" s="2" customFormat="1" ht="16.8" customHeight="1">
      <c r="A188" s="39"/>
      <c r="B188" s="45"/>
      <c r="C188" s="308" t="s">
        <v>1</v>
      </c>
      <c r="D188" s="308" t="s">
        <v>290</v>
      </c>
      <c r="E188" s="18" t="s">
        <v>1</v>
      </c>
      <c r="F188" s="309">
        <v>8.5</v>
      </c>
      <c r="G188" s="39"/>
      <c r="H188" s="45"/>
    </row>
    <row r="189" spans="1:8" s="2" customFormat="1" ht="16.8" customHeight="1">
      <c r="A189" s="39"/>
      <c r="B189" s="45"/>
      <c r="C189" s="308" t="s">
        <v>1</v>
      </c>
      <c r="D189" s="308" t="s">
        <v>291</v>
      </c>
      <c r="E189" s="18" t="s">
        <v>1</v>
      </c>
      <c r="F189" s="309">
        <v>-84.731</v>
      </c>
      <c r="G189" s="39"/>
      <c r="H189" s="45"/>
    </row>
    <row r="190" spans="1:8" s="2" customFormat="1" ht="16.8" customHeight="1">
      <c r="A190" s="39"/>
      <c r="B190" s="45"/>
      <c r="C190" s="308" t="s">
        <v>1</v>
      </c>
      <c r="D190" s="308" t="s">
        <v>292</v>
      </c>
      <c r="E190" s="18" t="s">
        <v>1</v>
      </c>
      <c r="F190" s="309">
        <v>100</v>
      </c>
      <c r="G190" s="39"/>
      <c r="H190" s="45"/>
    </row>
    <row r="191" spans="1:8" s="2" customFormat="1" ht="16.8" customHeight="1">
      <c r="A191" s="39"/>
      <c r="B191" s="45"/>
      <c r="C191" s="308" t="s">
        <v>134</v>
      </c>
      <c r="D191" s="308" t="s">
        <v>293</v>
      </c>
      <c r="E191" s="18" t="s">
        <v>1</v>
      </c>
      <c r="F191" s="309">
        <v>320.889</v>
      </c>
      <c r="G191" s="39"/>
      <c r="H191" s="45"/>
    </row>
    <row r="192" spans="1:8" s="2" customFormat="1" ht="16.8" customHeight="1">
      <c r="A192" s="39"/>
      <c r="B192" s="45"/>
      <c r="C192" s="310" t="s">
        <v>1678</v>
      </c>
      <c r="D192" s="39"/>
      <c r="E192" s="39"/>
      <c r="F192" s="39"/>
      <c r="G192" s="39"/>
      <c r="H192" s="45"/>
    </row>
    <row r="193" spans="1:8" s="2" customFormat="1" ht="16.8" customHeight="1">
      <c r="A193" s="39"/>
      <c r="B193" s="45"/>
      <c r="C193" s="308" t="s">
        <v>285</v>
      </c>
      <c r="D193" s="308" t="s">
        <v>286</v>
      </c>
      <c r="E193" s="18" t="s">
        <v>195</v>
      </c>
      <c r="F193" s="309">
        <v>320.889</v>
      </c>
      <c r="G193" s="39"/>
      <c r="H193" s="45"/>
    </row>
    <row r="194" spans="1:8" s="2" customFormat="1" ht="16.8" customHeight="1">
      <c r="A194" s="39"/>
      <c r="B194" s="45"/>
      <c r="C194" s="308" t="s">
        <v>1462</v>
      </c>
      <c r="D194" s="308" t="s">
        <v>1463</v>
      </c>
      <c r="E194" s="18" t="s">
        <v>195</v>
      </c>
      <c r="F194" s="309">
        <v>1114.221</v>
      </c>
      <c r="G194" s="39"/>
      <c r="H194" s="45"/>
    </row>
    <row r="195" spans="1:8" s="2" customFormat="1" ht="16.8" customHeight="1">
      <c r="A195" s="39"/>
      <c r="B195" s="45"/>
      <c r="C195" s="304" t="s">
        <v>137</v>
      </c>
      <c r="D195" s="305" t="s">
        <v>138</v>
      </c>
      <c r="E195" s="306" t="s">
        <v>1</v>
      </c>
      <c r="F195" s="307">
        <v>230.274</v>
      </c>
      <c r="G195" s="39"/>
      <c r="H195" s="45"/>
    </row>
    <row r="196" spans="1:8" s="2" customFormat="1" ht="16.8" customHeight="1">
      <c r="A196" s="39"/>
      <c r="B196" s="45"/>
      <c r="C196" s="308" t="s">
        <v>137</v>
      </c>
      <c r="D196" s="308" t="s">
        <v>313</v>
      </c>
      <c r="E196" s="18" t="s">
        <v>1</v>
      </c>
      <c r="F196" s="309">
        <v>230.274</v>
      </c>
      <c r="G196" s="39"/>
      <c r="H196" s="45"/>
    </row>
    <row r="197" spans="1:8" s="2" customFormat="1" ht="16.8" customHeight="1">
      <c r="A197" s="39"/>
      <c r="B197" s="45"/>
      <c r="C197" s="310" t="s">
        <v>1678</v>
      </c>
      <c r="D197" s="39"/>
      <c r="E197" s="39"/>
      <c r="F197" s="39"/>
      <c r="G197" s="39"/>
      <c r="H197" s="45"/>
    </row>
    <row r="198" spans="1:8" s="2" customFormat="1" ht="16.8" customHeight="1">
      <c r="A198" s="39"/>
      <c r="B198" s="45"/>
      <c r="C198" s="308" t="s">
        <v>310</v>
      </c>
      <c r="D198" s="308" t="s">
        <v>311</v>
      </c>
      <c r="E198" s="18" t="s">
        <v>195</v>
      </c>
      <c r="F198" s="309">
        <v>230.274</v>
      </c>
      <c r="G198" s="39"/>
      <c r="H198" s="45"/>
    </row>
    <row r="199" spans="1:8" s="2" customFormat="1" ht="16.8" customHeight="1">
      <c r="A199" s="39"/>
      <c r="B199" s="45"/>
      <c r="C199" s="308" t="s">
        <v>1462</v>
      </c>
      <c r="D199" s="308" t="s">
        <v>1463</v>
      </c>
      <c r="E199" s="18" t="s">
        <v>195</v>
      </c>
      <c r="F199" s="309">
        <v>1114.221</v>
      </c>
      <c r="G199" s="39"/>
      <c r="H199" s="45"/>
    </row>
    <row r="200" spans="1:8" s="2" customFormat="1" ht="16.8" customHeight="1">
      <c r="A200" s="39"/>
      <c r="B200" s="45"/>
      <c r="C200" s="304" t="s">
        <v>140</v>
      </c>
      <c r="D200" s="305" t="s">
        <v>1</v>
      </c>
      <c r="E200" s="306" t="s">
        <v>1</v>
      </c>
      <c r="F200" s="307">
        <v>296.424</v>
      </c>
      <c r="G200" s="39"/>
      <c r="H200" s="45"/>
    </row>
    <row r="201" spans="1:8" s="2" customFormat="1" ht="12">
      <c r="A201" s="39"/>
      <c r="B201" s="45"/>
      <c r="C201" s="308" t="s">
        <v>1</v>
      </c>
      <c r="D201" s="308" t="s">
        <v>318</v>
      </c>
      <c r="E201" s="18" t="s">
        <v>1</v>
      </c>
      <c r="F201" s="309">
        <v>142.684</v>
      </c>
      <c r="G201" s="39"/>
      <c r="H201" s="45"/>
    </row>
    <row r="202" spans="1:8" s="2" customFormat="1" ht="16.8" customHeight="1">
      <c r="A202" s="39"/>
      <c r="B202" s="45"/>
      <c r="C202" s="308" t="s">
        <v>1</v>
      </c>
      <c r="D202" s="308" t="s">
        <v>319</v>
      </c>
      <c r="E202" s="18" t="s">
        <v>1</v>
      </c>
      <c r="F202" s="309">
        <v>153.74</v>
      </c>
      <c r="G202" s="39"/>
      <c r="H202" s="45"/>
    </row>
    <row r="203" spans="1:8" s="2" customFormat="1" ht="16.8" customHeight="1">
      <c r="A203" s="39"/>
      <c r="B203" s="45"/>
      <c r="C203" s="308" t="s">
        <v>140</v>
      </c>
      <c r="D203" s="308" t="s">
        <v>293</v>
      </c>
      <c r="E203" s="18" t="s">
        <v>1</v>
      </c>
      <c r="F203" s="309">
        <v>296.424</v>
      </c>
      <c r="G203" s="39"/>
      <c r="H203" s="45"/>
    </row>
    <row r="204" spans="1:8" s="2" customFormat="1" ht="16.8" customHeight="1">
      <c r="A204" s="39"/>
      <c r="B204" s="45"/>
      <c r="C204" s="310" t="s">
        <v>1678</v>
      </c>
      <c r="D204" s="39"/>
      <c r="E204" s="39"/>
      <c r="F204" s="39"/>
      <c r="G204" s="39"/>
      <c r="H204" s="45"/>
    </row>
    <row r="205" spans="1:8" s="2" customFormat="1" ht="16.8" customHeight="1">
      <c r="A205" s="39"/>
      <c r="B205" s="45"/>
      <c r="C205" s="308" t="s">
        <v>315</v>
      </c>
      <c r="D205" s="308" t="s">
        <v>316</v>
      </c>
      <c r="E205" s="18" t="s">
        <v>195</v>
      </c>
      <c r="F205" s="309">
        <v>296.424</v>
      </c>
      <c r="G205" s="39"/>
      <c r="H205" s="45"/>
    </row>
    <row r="206" spans="1:8" s="2" customFormat="1" ht="16.8" customHeight="1">
      <c r="A206" s="39"/>
      <c r="B206" s="45"/>
      <c r="C206" s="308" t="s">
        <v>1462</v>
      </c>
      <c r="D206" s="308" t="s">
        <v>1463</v>
      </c>
      <c r="E206" s="18" t="s">
        <v>195</v>
      </c>
      <c r="F206" s="309">
        <v>1114.221</v>
      </c>
      <c r="G206" s="39"/>
      <c r="H206" s="45"/>
    </row>
    <row r="207" spans="1:8" s="2" customFormat="1" ht="16.8" customHeight="1">
      <c r="A207" s="39"/>
      <c r="B207" s="45"/>
      <c r="C207" s="304" t="s">
        <v>142</v>
      </c>
      <c r="D207" s="305" t="s">
        <v>142</v>
      </c>
      <c r="E207" s="306" t="s">
        <v>1</v>
      </c>
      <c r="F207" s="307">
        <v>143.474</v>
      </c>
      <c r="G207" s="39"/>
      <c r="H207" s="45"/>
    </row>
    <row r="208" spans="1:8" s="2" customFormat="1" ht="12">
      <c r="A208" s="39"/>
      <c r="B208" s="45"/>
      <c r="C208" s="308" t="s">
        <v>142</v>
      </c>
      <c r="D208" s="308" t="s">
        <v>484</v>
      </c>
      <c r="E208" s="18" t="s">
        <v>1</v>
      </c>
      <c r="F208" s="309">
        <v>143.474</v>
      </c>
      <c r="G208" s="39"/>
      <c r="H208" s="45"/>
    </row>
    <row r="209" spans="1:8" s="2" customFormat="1" ht="16.8" customHeight="1">
      <c r="A209" s="39"/>
      <c r="B209" s="45"/>
      <c r="C209" s="310" t="s">
        <v>1678</v>
      </c>
      <c r="D209" s="39"/>
      <c r="E209" s="39"/>
      <c r="F209" s="39"/>
      <c r="G209" s="39"/>
      <c r="H209" s="45"/>
    </row>
    <row r="210" spans="1:8" s="2" customFormat="1" ht="12">
      <c r="A210" s="39"/>
      <c r="B210" s="45"/>
      <c r="C210" s="308" t="s">
        <v>479</v>
      </c>
      <c r="D210" s="308" t="s">
        <v>480</v>
      </c>
      <c r="E210" s="18" t="s">
        <v>195</v>
      </c>
      <c r="F210" s="309">
        <v>226.334</v>
      </c>
      <c r="G210" s="39"/>
      <c r="H210" s="45"/>
    </row>
    <row r="211" spans="1:8" s="2" customFormat="1" ht="16.8" customHeight="1">
      <c r="A211" s="39"/>
      <c r="B211" s="45"/>
      <c r="C211" s="308" t="s">
        <v>294</v>
      </c>
      <c r="D211" s="308" t="s">
        <v>295</v>
      </c>
      <c r="E211" s="18" t="s">
        <v>195</v>
      </c>
      <c r="F211" s="309">
        <v>168.674</v>
      </c>
      <c r="G211" s="39"/>
      <c r="H211" s="45"/>
    </row>
    <row r="212" spans="1:8" s="2" customFormat="1" ht="16.8" customHeight="1">
      <c r="A212" s="39"/>
      <c r="B212" s="45"/>
      <c r="C212" s="308" t="s">
        <v>299</v>
      </c>
      <c r="D212" s="308" t="s">
        <v>300</v>
      </c>
      <c r="E212" s="18" t="s">
        <v>195</v>
      </c>
      <c r="F212" s="309">
        <v>189.061</v>
      </c>
      <c r="G212" s="39"/>
      <c r="H212" s="45"/>
    </row>
    <row r="213" spans="1:8" s="2" customFormat="1" ht="16.8" customHeight="1">
      <c r="A213" s="39"/>
      <c r="B213" s="45"/>
      <c r="C213" s="308" t="s">
        <v>305</v>
      </c>
      <c r="D213" s="308" t="s">
        <v>306</v>
      </c>
      <c r="E213" s="18" t="s">
        <v>195</v>
      </c>
      <c r="F213" s="309">
        <v>170.274</v>
      </c>
      <c r="G213" s="39"/>
      <c r="H213" s="45"/>
    </row>
    <row r="214" spans="1:8" s="2" customFormat="1" ht="16.8" customHeight="1">
      <c r="A214" s="39"/>
      <c r="B214" s="45"/>
      <c r="C214" s="308" t="s">
        <v>310</v>
      </c>
      <c r="D214" s="308" t="s">
        <v>311</v>
      </c>
      <c r="E214" s="18" t="s">
        <v>195</v>
      </c>
      <c r="F214" s="309">
        <v>230.274</v>
      </c>
      <c r="G214" s="39"/>
      <c r="H214" s="45"/>
    </row>
    <row r="215" spans="1:8" s="2" customFormat="1" ht="16.8" customHeight="1">
      <c r="A215" s="39"/>
      <c r="B215" s="45"/>
      <c r="C215" s="308" t="s">
        <v>1462</v>
      </c>
      <c r="D215" s="308" t="s">
        <v>1463</v>
      </c>
      <c r="E215" s="18" t="s">
        <v>195</v>
      </c>
      <c r="F215" s="309">
        <v>1114.221</v>
      </c>
      <c r="G215" s="39"/>
      <c r="H215" s="45"/>
    </row>
    <row r="216" spans="1:8" s="2" customFormat="1" ht="16.8" customHeight="1">
      <c r="A216" s="39"/>
      <c r="B216" s="45"/>
      <c r="C216" s="308" t="s">
        <v>389</v>
      </c>
      <c r="D216" s="308" t="s">
        <v>390</v>
      </c>
      <c r="E216" s="18" t="s">
        <v>195</v>
      </c>
      <c r="F216" s="309">
        <v>253.946</v>
      </c>
      <c r="G216" s="39"/>
      <c r="H216" s="45"/>
    </row>
    <row r="217" spans="1:8" s="2" customFormat="1" ht="16.8" customHeight="1">
      <c r="A217" s="39"/>
      <c r="B217" s="45"/>
      <c r="C217" s="304" t="s">
        <v>144</v>
      </c>
      <c r="D217" s="305" t="s">
        <v>145</v>
      </c>
      <c r="E217" s="306" t="s">
        <v>1</v>
      </c>
      <c r="F217" s="307">
        <v>25.2</v>
      </c>
      <c r="G217" s="39"/>
      <c r="H217" s="45"/>
    </row>
    <row r="218" spans="1:8" s="2" customFormat="1" ht="16.8" customHeight="1">
      <c r="A218" s="39"/>
      <c r="B218" s="45"/>
      <c r="C218" s="310" t="s">
        <v>1678</v>
      </c>
      <c r="D218" s="39"/>
      <c r="E218" s="39"/>
      <c r="F218" s="39"/>
      <c r="G218" s="39"/>
      <c r="H218" s="45"/>
    </row>
    <row r="219" spans="1:8" s="2" customFormat="1" ht="16.8" customHeight="1">
      <c r="A219" s="39"/>
      <c r="B219" s="45"/>
      <c r="C219" s="308" t="s">
        <v>294</v>
      </c>
      <c r="D219" s="308" t="s">
        <v>295</v>
      </c>
      <c r="E219" s="18" t="s">
        <v>195</v>
      </c>
      <c r="F219" s="309">
        <v>168.674</v>
      </c>
      <c r="G219" s="39"/>
      <c r="H219" s="45"/>
    </row>
    <row r="220" spans="1:8" s="2" customFormat="1" ht="16.8" customHeight="1">
      <c r="A220" s="39"/>
      <c r="B220" s="45"/>
      <c r="C220" s="308" t="s">
        <v>299</v>
      </c>
      <c r="D220" s="308" t="s">
        <v>300</v>
      </c>
      <c r="E220" s="18" t="s">
        <v>195</v>
      </c>
      <c r="F220" s="309">
        <v>189.061</v>
      </c>
      <c r="G220" s="39"/>
      <c r="H220" s="45"/>
    </row>
    <row r="221" spans="1:8" s="2" customFormat="1" ht="16.8" customHeight="1">
      <c r="A221" s="39"/>
      <c r="B221" s="45"/>
      <c r="C221" s="308" t="s">
        <v>305</v>
      </c>
      <c r="D221" s="308" t="s">
        <v>306</v>
      </c>
      <c r="E221" s="18" t="s">
        <v>195</v>
      </c>
      <c r="F221" s="309">
        <v>170.274</v>
      </c>
      <c r="G221" s="39"/>
      <c r="H221" s="45"/>
    </row>
    <row r="222" spans="1:8" s="2" customFormat="1" ht="16.8" customHeight="1">
      <c r="A222" s="39"/>
      <c r="B222" s="45"/>
      <c r="C222" s="308" t="s">
        <v>310</v>
      </c>
      <c r="D222" s="308" t="s">
        <v>311</v>
      </c>
      <c r="E222" s="18" t="s">
        <v>195</v>
      </c>
      <c r="F222" s="309">
        <v>230.274</v>
      </c>
      <c r="G222" s="39"/>
      <c r="H222" s="45"/>
    </row>
    <row r="223" spans="1:8" s="2" customFormat="1" ht="16.8" customHeight="1">
      <c r="A223" s="39"/>
      <c r="B223" s="45"/>
      <c r="C223" s="308" t="s">
        <v>1462</v>
      </c>
      <c r="D223" s="308" t="s">
        <v>1463</v>
      </c>
      <c r="E223" s="18" t="s">
        <v>195</v>
      </c>
      <c r="F223" s="309">
        <v>1114.221</v>
      </c>
      <c r="G223" s="39"/>
      <c r="H223" s="45"/>
    </row>
    <row r="224" spans="1:8" s="2" customFormat="1" ht="16.8" customHeight="1">
      <c r="A224" s="39"/>
      <c r="B224" s="45"/>
      <c r="C224" s="308" t="s">
        <v>473</v>
      </c>
      <c r="D224" s="308" t="s">
        <v>474</v>
      </c>
      <c r="E224" s="18" t="s">
        <v>195</v>
      </c>
      <c r="F224" s="309">
        <v>28.274</v>
      </c>
      <c r="G224" s="39"/>
      <c r="H224" s="45"/>
    </row>
    <row r="225" spans="1:8" s="2" customFormat="1" ht="16.8" customHeight="1">
      <c r="A225" s="39"/>
      <c r="B225" s="45"/>
      <c r="C225" s="304" t="s">
        <v>147</v>
      </c>
      <c r="D225" s="305" t="s">
        <v>148</v>
      </c>
      <c r="E225" s="306" t="s">
        <v>1</v>
      </c>
      <c r="F225" s="307">
        <v>8.125</v>
      </c>
      <c r="G225" s="39"/>
      <c r="H225" s="45"/>
    </row>
    <row r="226" spans="1:8" s="2" customFormat="1" ht="16.8" customHeight="1">
      <c r="A226" s="39"/>
      <c r="B226" s="45"/>
      <c r="C226" s="308" t="s">
        <v>147</v>
      </c>
      <c r="D226" s="308" t="s">
        <v>387</v>
      </c>
      <c r="E226" s="18" t="s">
        <v>1</v>
      </c>
      <c r="F226" s="309">
        <v>8.125</v>
      </c>
      <c r="G226" s="39"/>
      <c r="H226" s="45"/>
    </row>
    <row r="227" spans="1:8" s="2" customFormat="1" ht="16.8" customHeight="1">
      <c r="A227" s="39"/>
      <c r="B227" s="45"/>
      <c r="C227" s="310" t="s">
        <v>1678</v>
      </c>
      <c r="D227" s="39"/>
      <c r="E227" s="39"/>
      <c r="F227" s="39"/>
      <c r="G227" s="39"/>
      <c r="H227" s="45"/>
    </row>
    <row r="228" spans="1:8" s="2" customFormat="1" ht="12">
      <c r="A228" s="39"/>
      <c r="B228" s="45"/>
      <c r="C228" s="308" t="s">
        <v>384</v>
      </c>
      <c r="D228" s="308" t="s">
        <v>385</v>
      </c>
      <c r="E228" s="18" t="s">
        <v>195</v>
      </c>
      <c r="F228" s="309">
        <v>8.125</v>
      </c>
      <c r="G228" s="39"/>
      <c r="H228" s="45"/>
    </row>
    <row r="229" spans="1:8" s="2" customFormat="1" ht="16.8" customHeight="1">
      <c r="A229" s="39"/>
      <c r="B229" s="45"/>
      <c r="C229" s="308" t="s">
        <v>338</v>
      </c>
      <c r="D229" s="308" t="s">
        <v>339</v>
      </c>
      <c r="E229" s="18" t="s">
        <v>195</v>
      </c>
      <c r="F229" s="309">
        <v>8.125</v>
      </c>
      <c r="G229" s="39"/>
      <c r="H229" s="45"/>
    </row>
    <row r="230" spans="1:8" s="2" customFormat="1" ht="16.8" customHeight="1">
      <c r="A230" s="39"/>
      <c r="B230" s="45"/>
      <c r="C230" s="308" t="s">
        <v>395</v>
      </c>
      <c r="D230" s="308" t="s">
        <v>396</v>
      </c>
      <c r="E230" s="18" t="s">
        <v>195</v>
      </c>
      <c r="F230" s="309">
        <v>717.974</v>
      </c>
      <c r="G230" s="39"/>
      <c r="H230" s="45"/>
    </row>
    <row r="231" spans="1:8" s="2" customFormat="1" ht="16.8" customHeight="1">
      <c r="A231" s="39"/>
      <c r="B231" s="45"/>
      <c r="C231" s="308" t="s">
        <v>412</v>
      </c>
      <c r="D231" s="308" t="s">
        <v>413</v>
      </c>
      <c r="E231" s="18" t="s">
        <v>195</v>
      </c>
      <c r="F231" s="309">
        <v>788.545</v>
      </c>
      <c r="G231" s="39"/>
      <c r="H231" s="45"/>
    </row>
    <row r="232" spans="1:8" s="2" customFormat="1" ht="16.8" customHeight="1">
      <c r="A232" s="39"/>
      <c r="B232" s="45"/>
      <c r="C232" s="308" t="s">
        <v>536</v>
      </c>
      <c r="D232" s="308" t="s">
        <v>537</v>
      </c>
      <c r="E232" s="18" t="s">
        <v>195</v>
      </c>
      <c r="F232" s="309">
        <v>946.983</v>
      </c>
      <c r="G232" s="39"/>
      <c r="H232" s="45"/>
    </row>
    <row r="233" spans="1:8" s="2" customFormat="1" ht="12">
      <c r="A233" s="39"/>
      <c r="B233" s="45"/>
      <c r="C233" s="308" t="s">
        <v>549</v>
      </c>
      <c r="D233" s="308" t="s">
        <v>550</v>
      </c>
      <c r="E233" s="18" t="s">
        <v>195</v>
      </c>
      <c r="F233" s="309">
        <v>946.983</v>
      </c>
      <c r="G233" s="39"/>
      <c r="H233" s="45"/>
    </row>
    <row r="234" spans="1:8" s="2" customFormat="1" ht="16.8" customHeight="1">
      <c r="A234" s="39"/>
      <c r="B234" s="45"/>
      <c r="C234" s="308" t="s">
        <v>389</v>
      </c>
      <c r="D234" s="308" t="s">
        <v>390</v>
      </c>
      <c r="E234" s="18" t="s">
        <v>195</v>
      </c>
      <c r="F234" s="309">
        <v>9.117</v>
      </c>
      <c r="G234" s="39"/>
      <c r="H234" s="45"/>
    </row>
    <row r="235" spans="1:8" s="2" customFormat="1" ht="7.4" customHeight="1">
      <c r="A235" s="39"/>
      <c r="B235" s="172"/>
      <c r="C235" s="173"/>
      <c r="D235" s="173"/>
      <c r="E235" s="173"/>
      <c r="F235" s="173"/>
      <c r="G235" s="173"/>
      <c r="H235" s="45"/>
    </row>
    <row r="236" spans="1:8" s="2" customFormat="1" ht="12">
      <c r="A236" s="39"/>
      <c r="B236" s="39"/>
      <c r="C236" s="39"/>
      <c r="D236" s="39"/>
      <c r="E236" s="39"/>
      <c r="F236" s="39"/>
      <c r="G236" s="39"/>
      <c r="H236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NB-Zuzana\Zuzana</dc:creator>
  <cp:keywords/>
  <dc:description/>
  <cp:lastModifiedBy>NB-Zuzana\Zuzana</cp:lastModifiedBy>
  <dcterms:created xsi:type="dcterms:W3CDTF">2021-02-16T08:26:53Z</dcterms:created>
  <dcterms:modified xsi:type="dcterms:W3CDTF">2021-02-16T08:27:07Z</dcterms:modified>
  <cp:category/>
  <cp:version/>
  <cp:contentType/>
  <cp:contentStatus/>
</cp:coreProperties>
</file>