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ýkaz výměr město HK\Neoceněný do soutěže\"/>
    </mc:Choice>
  </mc:AlternateContent>
  <xr:revisionPtr revIDLastSave="0" documentId="13_ncr:1_{7AE8590B-9E19-436D-BE5A-BF685A509BC2}" xr6:coauthVersionLast="46" xr6:coauthVersionMax="46" xr10:uidLastSave="{00000000-0000-0000-0000-000000000000}"/>
  <bookViews>
    <workbookView xWindow="-120" yWindow="-120" windowWidth="29040" windowHeight="15840" xr2:uid="{98F06FC2-05B3-47E3-8C6E-9275EDE0283C}"/>
  </bookViews>
  <sheets>
    <sheet name="Přeložka plynovodu a přípojky" sheetId="1" r:id="rId1"/>
  </sheets>
  <externalReferences>
    <externalReference r:id="rId2"/>
  </externalReferences>
  <definedNames>
    <definedName name="_xlnm._FilterDatabase" localSheetId="0" hidden="1">'Přeložka plynovodu a přípojky'!$C$81:$K$178</definedName>
    <definedName name="_xlnm.Print_Area" localSheetId="0">'Přeložka plynovodu a přípojky'!$C$1:$K$179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73" i="1" l="1"/>
  <c r="BB172" i="1" s="1"/>
  <c r="J172" i="1" s="1"/>
  <c r="J62" i="1" s="1"/>
  <c r="AZ173" i="1"/>
  <c r="AY173" i="1"/>
  <c r="AX173" i="1"/>
  <c r="AW173" i="1"/>
  <c r="T173" i="1"/>
  <c r="T172" i="1" s="1"/>
  <c r="R173" i="1"/>
  <c r="R172" i="1" s="1"/>
  <c r="J173" i="1"/>
  <c r="AV173" i="1" s="1"/>
  <c r="P172" i="1"/>
  <c r="BB168" i="1"/>
  <c r="AZ168" i="1"/>
  <c r="AY168" i="1"/>
  <c r="AX168" i="1"/>
  <c r="AW168" i="1"/>
  <c r="T168" i="1"/>
  <c r="R168" i="1"/>
  <c r="J168" i="1"/>
  <c r="AV168" i="1" s="1"/>
  <c r="BB164" i="1"/>
  <c r="AZ164" i="1"/>
  <c r="AY164" i="1"/>
  <c r="AX164" i="1"/>
  <c r="AW164" i="1"/>
  <c r="T164" i="1"/>
  <c r="R164" i="1"/>
  <c r="J164" i="1"/>
  <c r="AV164" i="1" s="1"/>
  <c r="BB160" i="1"/>
  <c r="AZ160" i="1"/>
  <c r="AY160" i="1"/>
  <c r="AX160" i="1"/>
  <c r="AW160" i="1"/>
  <c r="T160" i="1"/>
  <c r="T159" i="1" s="1"/>
  <c r="R160" i="1"/>
  <c r="R159" i="1" s="1"/>
  <c r="J160" i="1"/>
  <c r="AV160" i="1" s="1"/>
  <c r="P159" i="1"/>
  <c r="BB155" i="1"/>
  <c r="BB154" i="1" s="1"/>
  <c r="J154" i="1" s="1"/>
  <c r="J60" i="1" s="1"/>
  <c r="AZ155" i="1"/>
  <c r="AY155" i="1"/>
  <c r="AX155" i="1"/>
  <c r="AW155" i="1"/>
  <c r="T155" i="1"/>
  <c r="T154" i="1" s="1"/>
  <c r="R155" i="1"/>
  <c r="R154" i="1" s="1"/>
  <c r="J155" i="1"/>
  <c r="AV155" i="1" s="1"/>
  <c r="P154" i="1"/>
  <c r="BB150" i="1"/>
  <c r="BB149" i="1" s="1"/>
  <c r="J149" i="1" s="1"/>
  <c r="J59" i="1" s="1"/>
  <c r="AZ150" i="1"/>
  <c r="AY150" i="1"/>
  <c r="AX150" i="1"/>
  <c r="AW150" i="1"/>
  <c r="T150" i="1"/>
  <c r="T149" i="1" s="1"/>
  <c r="R150" i="1"/>
  <c r="R149" i="1" s="1"/>
  <c r="J150" i="1"/>
  <c r="AV150" i="1" s="1"/>
  <c r="P149" i="1"/>
  <c r="P84" i="1" s="1"/>
  <c r="BB145" i="1"/>
  <c r="AZ145" i="1"/>
  <c r="AY145" i="1"/>
  <c r="AX145" i="1"/>
  <c r="AW145" i="1"/>
  <c r="T145" i="1"/>
  <c r="R145" i="1"/>
  <c r="J145" i="1"/>
  <c r="AV145" i="1" s="1"/>
  <c r="BB141" i="1"/>
  <c r="AZ141" i="1"/>
  <c r="AY141" i="1"/>
  <c r="AX141" i="1"/>
  <c r="AW141" i="1"/>
  <c r="T141" i="1"/>
  <c r="R141" i="1"/>
  <c r="J141" i="1"/>
  <c r="AV141" i="1" s="1"/>
  <c r="BB137" i="1"/>
  <c r="AZ137" i="1"/>
  <c r="AY137" i="1"/>
  <c r="AX137" i="1"/>
  <c r="AW137" i="1"/>
  <c r="T137" i="1"/>
  <c r="R137" i="1"/>
  <c r="J137" i="1"/>
  <c r="AV137" i="1" s="1"/>
  <c r="BB133" i="1"/>
  <c r="AZ133" i="1"/>
  <c r="AY133" i="1"/>
  <c r="AX133" i="1"/>
  <c r="AW133" i="1"/>
  <c r="T133" i="1"/>
  <c r="R133" i="1"/>
  <c r="J133" i="1"/>
  <c r="AV133" i="1" s="1"/>
  <c r="BB129" i="1"/>
  <c r="AZ129" i="1"/>
  <c r="AY129" i="1"/>
  <c r="AX129" i="1"/>
  <c r="AW129" i="1"/>
  <c r="T129" i="1"/>
  <c r="R129" i="1"/>
  <c r="J129" i="1"/>
  <c r="AV129" i="1" s="1"/>
  <c r="BB125" i="1"/>
  <c r="AZ125" i="1"/>
  <c r="AY125" i="1"/>
  <c r="AX125" i="1"/>
  <c r="AW125" i="1"/>
  <c r="T125" i="1"/>
  <c r="R125" i="1"/>
  <c r="J125" i="1"/>
  <c r="AV125" i="1" s="1"/>
  <c r="BB121" i="1"/>
  <c r="AZ121" i="1"/>
  <c r="AY121" i="1"/>
  <c r="AX121" i="1"/>
  <c r="AW121" i="1"/>
  <c r="T121" i="1"/>
  <c r="R121" i="1"/>
  <c r="J121" i="1"/>
  <c r="AV121" i="1" s="1"/>
  <c r="BB117" i="1"/>
  <c r="AZ117" i="1"/>
  <c r="AY117" i="1"/>
  <c r="AX117" i="1"/>
  <c r="AW117" i="1"/>
  <c r="T117" i="1"/>
  <c r="R117" i="1"/>
  <c r="J117" i="1"/>
  <c r="AV117" i="1" s="1"/>
  <c r="BB113" i="1"/>
  <c r="AZ113" i="1"/>
  <c r="AY113" i="1"/>
  <c r="AX113" i="1"/>
  <c r="AW113" i="1"/>
  <c r="T113" i="1"/>
  <c r="R113" i="1"/>
  <c r="J113" i="1"/>
  <c r="AV113" i="1" s="1"/>
  <c r="BB109" i="1"/>
  <c r="AZ109" i="1"/>
  <c r="AY109" i="1"/>
  <c r="AX109" i="1"/>
  <c r="AW109" i="1"/>
  <c r="T109" i="1"/>
  <c r="R109" i="1"/>
  <c r="J109" i="1"/>
  <c r="AV109" i="1" s="1"/>
  <c r="BB105" i="1"/>
  <c r="AZ105" i="1"/>
  <c r="AY105" i="1"/>
  <c r="AX105" i="1"/>
  <c r="AW105" i="1"/>
  <c r="T105" i="1"/>
  <c r="R105" i="1"/>
  <c r="J105" i="1"/>
  <c r="AV105" i="1" s="1"/>
  <c r="BB101" i="1"/>
  <c r="AZ101" i="1"/>
  <c r="AY101" i="1"/>
  <c r="AX101" i="1"/>
  <c r="AW101" i="1"/>
  <c r="T101" i="1"/>
  <c r="R101" i="1"/>
  <c r="J101" i="1"/>
  <c r="AV101" i="1" s="1"/>
  <c r="BB97" i="1"/>
  <c r="AZ97" i="1"/>
  <c r="AY97" i="1"/>
  <c r="AX97" i="1"/>
  <c r="AW97" i="1"/>
  <c r="T97" i="1"/>
  <c r="R97" i="1"/>
  <c r="J97" i="1"/>
  <c r="AV97" i="1" s="1"/>
  <c r="BB93" i="1"/>
  <c r="AZ93" i="1"/>
  <c r="AY93" i="1"/>
  <c r="AX93" i="1"/>
  <c r="AW93" i="1"/>
  <c r="T93" i="1"/>
  <c r="R93" i="1"/>
  <c r="J93" i="1"/>
  <c r="AV93" i="1" s="1"/>
  <c r="BB89" i="1"/>
  <c r="AZ89" i="1"/>
  <c r="AY89" i="1"/>
  <c r="AX89" i="1"/>
  <c r="AW89" i="1"/>
  <c r="T89" i="1"/>
  <c r="R89" i="1"/>
  <c r="J89" i="1"/>
  <c r="AV89" i="1" s="1"/>
  <c r="BB85" i="1"/>
  <c r="AZ85" i="1"/>
  <c r="AY85" i="1"/>
  <c r="AX85" i="1"/>
  <c r="AW85" i="1"/>
  <c r="T85" i="1"/>
  <c r="R85" i="1"/>
  <c r="J85" i="1"/>
  <c r="AV85" i="1" s="1"/>
  <c r="J78" i="1"/>
  <c r="F78" i="1"/>
  <c r="F76" i="1"/>
  <c r="E74" i="1"/>
  <c r="J51" i="1"/>
  <c r="F51" i="1"/>
  <c r="F49" i="1"/>
  <c r="E47" i="1"/>
  <c r="J18" i="1"/>
  <c r="E18" i="1"/>
  <c r="F79" i="1" s="1"/>
  <c r="J17" i="1"/>
  <c r="J12" i="1"/>
  <c r="J76" i="1" s="1"/>
  <c r="E7" i="1"/>
  <c r="E45" i="1" s="1"/>
  <c r="P83" i="1" l="1"/>
  <c r="P82" i="1" s="1"/>
  <c r="F34" i="1"/>
  <c r="T84" i="1"/>
  <c r="T83" i="1" s="1"/>
  <c r="T82" i="1" s="1"/>
  <c r="F31" i="1"/>
  <c r="F32" i="1"/>
  <c r="BB159" i="1"/>
  <c r="J159" i="1" s="1"/>
  <c r="J61" i="1" s="1"/>
  <c r="J31" i="1"/>
  <c r="BB84" i="1"/>
  <c r="J84" i="1" s="1"/>
  <c r="J58" i="1" s="1"/>
  <c r="F33" i="1"/>
  <c r="R84" i="1"/>
  <c r="R83" i="1" s="1"/>
  <c r="R82" i="1" s="1"/>
  <c r="F52" i="1"/>
  <c r="J30" i="1"/>
  <c r="E72" i="1"/>
  <c r="F30" i="1"/>
  <c r="J49" i="1"/>
  <c r="BB83" i="1" l="1"/>
  <c r="BB82" i="1" s="1"/>
  <c r="J82" i="1" s="1"/>
  <c r="J83" i="1" l="1"/>
  <c r="J57" i="1" s="1"/>
  <c r="J56" i="1"/>
  <c r="J27" i="1"/>
  <c r="J36" i="1" s="1"/>
</calcChain>
</file>

<file path=xl/sharedStrings.xml><?xml version="1.0" encoding="utf-8"?>
<sst xmlns="http://schemas.openxmlformats.org/spreadsheetml/2006/main" count="896" uniqueCount="212">
  <si>
    <t>List obsahuje:</t>
  </si>
  <si>
    <t>1) Krycí list soupisu</t>
  </si>
  <si>
    <t>2) Rekapitulace</t>
  </si>
  <si>
    <t>3) Soupis prací</t>
  </si>
  <si>
    <t>Zpět na list:</t>
  </si>
  <si>
    <t>Rekapitulace stavby</t>
  </si>
  <si>
    <t>{C7912DD7-7A46-4736-8C17-ED8F725731A9}</t>
  </si>
  <si>
    <t>2</t>
  </si>
  <si>
    <t>KRYCÍ LIST SOUPISU</t>
  </si>
  <si>
    <t>v ---  níže se nacházejí doplnkové a pomocné údaje k sestavám  --- v</t>
  </si>
  <si>
    <t>False</t>
  </si>
  <si>
    <t>Stavba:</t>
  </si>
  <si>
    <t>Objekt:</t>
  </si>
  <si>
    <t>C.3.-II. - Přeložka plynovodu a přípojky - II.Etapa</t>
  </si>
  <si>
    <t>KSO:</t>
  </si>
  <si>
    <t>CC-CZ:</t>
  </si>
  <si>
    <t>Místo:</t>
  </si>
  <si>
    <t>Malšova Lhota - Hradec Králové</t>
  </si>
  <si>
    <t>Datum:</t>
  </si>
  <si>
    <t>Zadavatel:</t>
  </si>
  <si>
    <t>IČ:</t>
  </si>
  <si>
    <t>Statutární město Hradec Králové</t>
  </si>
  <si>
    <t>DIČ:</t>
  </si>
  <si>
    <t>Uchazeč:</t>
  </si>
  <si>
    <t>Projektant:</t>
  </si>
  <si>
    <t>Sanit Studio, s.r.o.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</si>
  <si>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</si>
  <si>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</si>
  <si>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</si>
  <si>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</si>
  <si>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</si>
  <si>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</si>
  <si>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</si>
  <si>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</si>
  <si>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</si>
  <si>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</si>
  <si>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</si>
  <si>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</si>
  <si>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</si>
  <si>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</si>
  <si>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</si>
  <si>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</si>
  <si>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</si>
  <si>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</si>
  <si>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</si>
  <si>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</si>
  <si>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</si>
  <si>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12 - Zemní práce - odkopávky a prokopávky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</si>
  <si>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</si>
  <si>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</si>
  <si>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</si>
  <si>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</si>
  <si>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</si>
  <si>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</si>
  <si>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</si>
  <si>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</si>
  <si>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</si>
  <si>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</si>
  <si>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</si>
  <si>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</si>
  <si>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</si>
  <si>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</si>
  <si>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</si>
  <si>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</si>
  <si>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</si>
  <si>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</si>
  <si>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</si>
  <si>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</si>
  <si>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</si>
  <si>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</si>
  <si>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</si>
  <si>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</si>
  <si>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</si>
  <si>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</si>
  <si>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</si>
  <si>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</si>
  <si>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119001401</t>
  </si>
  <si>
    <t>Dočasné zajištění potrubí ocelového nebo litinového DN do 200</t>
  </si>
  <si>
    <t>m</t>
  </si>
  <si>
    <t>CS ÚRS 2014 01</t>
  </si>
  <si>
    <t>4</t>
  </si>
  <si>
    <t>1469578170</t>
  </si>
  <si>
    <t>PP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</si>
  <si>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</si>
  <si>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VV</t>
  </si>
  <si>
    <t>1+8</t>
  </si>
  <si>
    <t>Součet</t>
  </si>
  <si>
    <t>119001411</t>
  </si>
  <si>
    <t>Dočasné zajištění potrubí betonového, ŽB nebo kameninového DN do 200</t>
  </si>
  <si>
    <t>953409272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</si>
  <si>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</si>
  <si>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3</t>
  </si>
  <si>
    <t>119001421</t>
  </si>
  <si>
    <t>Dočasné zajištění kabelů a kabelových tratí ze 3 volně ložených kabelů</t>
  </si>
  <si>
    <t>-653877726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</si>
  <si>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</si>
  <si>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132201201</t>
  </si>
  <si>
    <t>Hloubení rýh š do 2000 mm v hornině tř. 3 objemu do 100 m3</t>
  </si>
  <si>
    <t>m3</t>
  </si>
  <si>
    <t>393865165</t>
  </si>
  <si>
    <t>Hloubení zapažených i nezapažených rýh šířky přes 600 do 2 000 mm s urovnáním dna do předepsaného profilu a spádu v hornině tř. 3 do 100 m3</t>
  </si>
  <si>
    <t>7,5*1,1*1,2</t>
  </si>
  <si>
    <t>5</t>
  </si>
  <si>
    <t>132201209</t>
  </si>
  <si>
    <t>Příplatek za lepivost k hloubení rýh š do 2000 mm v hornině tř. 3</t>
  </si>
  <si>
    <t>1487954521</t>
  </si>
  <si>
    <t>Hloubení zapažených i nezapažených rýh šířky přes 600 do 2 000 mm s urovnáním dna do předepsaného profilu a spádu v hornině tř. 3 Příplatek k cenám za lepivost horniny tř. 3</t>
  </si>
  <si>
    <t>7,5*1,1*1,2/2</t>
  </si>
  <si>
    <t>6</t>
  </si>
  <si>
    <t>151101101</t>
  </si>
  <si>
    <t>Zřízení příložného pažení a rozepření stěn rýh hl do 2 m</t>
  </si>
  <si>
    <t>m2</t>
  </si>
  <si>
    <t>-259880426</t>
  </si>
  <si>
    <t>Zřízení pažení a rozepření stěn rýh pro podzemní vedení pro všechny šířky rýhy příložné pro jakoukoliv mezerovitost, hloubky do 2 m</t>
  </si>
  <si>
    <t>7,5*1,2*2</t>
  </si>
  <si>
    <t>7</t>
  </si>
  <si>
    <t>151101111</t>
  </si>
  <si>
    <t>Odstranění příložného pažení a rozepření stěn rýh hl do 2 m</t>
  </si>
  <si>
    <t>-1836717940</t>
  </si>
  <si>
    <t>Odstranění pažení a rozepření stěn rýh pro podzemní vedení s uložením materiálu na vzdálenost do 3 m od kraje výkopu příložné, hloubky do 2 m</t>
  </si>
  <si>
    <t>8</t>
  </si>
  <si>
    <t>161101101</t>
  </si>
  <si>
    <t>Svislé přemístění výkopku z horniny tř. 1 až 4 hl výkopu do 2,5 m</t>
  </si>
  <si>
    <t>-1178515524</t>
  </si>
  <si>
    <t>Svislé přemístění výkopku bez naložení do dopravní nádoby avšak s vyprázdněním dopravní nádoby na hromadu nebo do dopravního prostředku z horniny tř. 1 až 4, při hloubce výkopu přes 1 do 2,5 m</t>
  </si>
  <si>
    <t>9</t>
  </si>
  <si>
    <t>162301101</t>
  </si>
  <si>
    <t>Vodorovné přemístění do 500 m výkopku/sypaniny z horniny tř. 1 až 4</t>
  </si>
  <si>
    <t>-2098171831</t>
  </si>
  <si>
    <t>Vodorovné přemístění výkopku nebo sypaniny po suchu na obvyklém dopravním prostředku, bez naložení výkopku, avšak se složením bez rozhrnutí z horniny tř. 1 až 4 na vzdálenost přes 50 do 500 m</t>
  </si>
  <si>
    <t>9,9-3,713-0,825</t>
  </si>
  <si>
    <t>10</t>
  </si>
  <si>
    <t>162701105</t>
  </si>
  <si>
    <t>Vodorovné přemístění do 10000 m výkopku/sypaniny z horniny tř. 1 až 4</t>
  </si>
  <si>
    <t>-512222614</t>
  </si>
  <si>
    <t>Vodorovné přemístění výkopku nebo sypaniny po suchu na obvyklém dopravním prostředku, bez naložení výkopku, avšak se složením bez rozhrnutí z horniny tř. 1 až 4 na vzdálenost přes 9 000 do 10 000 m</t>
  </si>
  <si>
    <t>3,713+0,825</t>
  </si>
  <si>
    <t>11</t>
  </si>
  <si>
    <t>167101101</t>
  </si>
  <si>
    <t>Nakládání výkopku z hornin tř. 1 až 4 do 100 m3</t>
  </si>
  <si>
    <t>-838407997</t>
  </si>
  <si>
    <t>Nakládání, skládání a překládání neulehlého výkopku nebo sypaniny nakládání, množství do 100 m3, z hornin tř. 1 až 4</t>
  </si>
  <si>
    <t>12</t>
  </si>
  <si>
    <t>171201201</t>
  </si>
  <si>
    <t>Uložení sypaniny na skládky</t>
  </si>
  <si>
    <t>-1566180030</t>
  </si>
  <si>
    <t>13</t>
  </si>
  <si>
    <t>171201211</t>
  </si>
  <si>
    <t>Poplatek za uložení odpadu ze sypaniny na skládce (skládkovné)</t>
  </si>
  <si>
    <t>t</t>
  </si>
  <si>
    <t>-1893781976</t>
  </si>
  <si>
    <t>Uložení sypaniny poplatek za uložení sypaniny na skládce ( skládkovné )</t>
  </si>
  <si>
    <t>(3,713+0,825)*1,665</t>
  </si>
  <si>
    <t>14</t>
  </si>
  <si>
    <t>174101101</t>
  </si>
  <si>
    <t>Zásyp jam, šachet rýh nebo kolem objektů sypaninou se zhutněním</t>
  </si>
  <si>
    <t>1589373829</t>
  </si>
  <si>
    <t>Zásyp sypaninou z jakékoliv horniny s uložením výkopku ve vrstvách se zhutněním jam, šachet, rýh nebo kolem objektů v těchto vykopávkách</t>
  </si>
  <si>
    <t>15</t>
  </si>
  <si>
    <t>175101101</t>
  </si>
  <si>
    <t>Obsypání potrubí bez prohození sypaniny z hornin tř. 1 až 4 uloženým do 3 m od kraje výkopu</t>
  </si>
  <si>
    <t>-1491996255</t>
  </si>
  <si>
    <t>Obsypání potrubí sypaninou z vhodných hornin tř. 1 až 4 nebo materiálem připraveným podél výkopu ve vzdálenosti do 3 m od jeho kraje, pro jakoukoliv hloubku výkopu a míru zhutnění bez prohození sypaniny</t>
  </si>
  <si>
    <t>7,5*1,1*0,45</t>
  </si>
  <si>
    <t>16</t>
  </si>
  <si>
    <t>M</t>
  </si>
  <si>
    <t>583313400</t>
  </si>
  <si>
    <t>kamenivo těžené drobné frakce 0-4 pr.</t>
  </si>
  <si>
    <t>750283842</t>
  </si>
  <si>
    <t>kamenivo přírodní těžené pro stavební účely  PTK  (drobné, hrubé, štěrkopísky) kamenivo těžené drobné D&lt;=2 mm (ČSN EN 13043 ) D&lt;=4 mm (ČSN EN 12620, ČSN EN 13139 ) d=0 mm, D&lt;=6,3 mm (ČSN EN 13242) frakce  0-4  praná</t>
  </si>
  <si>
    <t>7,5*1,1*0,45*1,885</t>
  </si>
  <si>
    <t>Zemní práce - odkopávky a prokopávky</t>
  </si>
  <si>
    <t>17</t>
  </si>
  <si>
    <t>120001101</t>
  </si>
  <si>
    <t>Příplatek za ztížení vykopávky v blízkosti podzemního vedení</t>
  </si>
  <si>
    <t>1771017826</t>
  </si>
  <si>
    <t>Příplatek k cenám vykopávek za ztížení vykopávky v blízkosti podzemního vedení nebo výbušnin v horninách jakékoliv třídy</t>
  </si>
  <si>
    <t>7,5*1,1*0,7</t>
  </si>
  <si>
    <t>Vodorovné konstrukce</t>
  </si>
  <si>
    <t>18</t>
  </si>
  <si>
    <t>451572111</t>
  </si>
  <si>
    <t>Lože pod potrubí otevřený výkop z kameniva drobného těženého</t>
  </si>
  <si>
    <t>1095382804</t>
  </si>
  <si>
    <t>Lože pod potrubí, stoky a drobné objekty v otevřeném výkopu z kameniva drobného těženého 0 až 4 mm</t>
  </si>
  <si>
    <t>7,5*1,1*0,1</t>
  </si>
  <si>
    <t>Trubní vedení</t>
  </si>
  <si>
    <t>19</t>
  </si>
  <si>
    <t>871321121</t>
  </si>
  <si>
    <t>Montáž potrubí z trubek z tlakového polyetylénu otevřený výkop svařovaných vnější průměr 160 mm</t>
  </si>
  <si>
    <t>-1067724711</t>
  </si>
  <si>
    <t>Montáž potrubí z plastických hmot v otevřeném výkopu, z tlakových trubek polyetylenových PE svařených vnějšího průměru 160 mm</t>
  </si>
  <si>
    <t>20</t>
  </si>
  <si>
    <t>286139700</t>
  </si>
  <si>
    <t>trubka ochranná pro plyn PEHD 160 x 6,2 mm</t>
  </si>
  <si>
    <t>1752687406</t>
  </si>
  <si>
    <t>trubky z polyetylénu plynovodní potrubí PE ochranné trubky pro plyn PEHD, tyče 6 m 160 x 6,2 mm</t>
  </si>
  <si>
    <t>21</t>
  </si>
  <si>
    <t>899722112</t>
  </si>
  <si>
    <t>Krytí potrubí z plastů výstražnou fólií z PVC 25 cm</t>
  </si>
  <si>
    <t>312986763</t>
  </si>
  <si>
    <t>Krytí potrubí z plastů výstražnou fólií z PVC šířky 25 cm</t>
  </si>
  <si>
    <t>7,5</t>
  </si>
  <si>
    <t>998</t>
  </si>
  <si>
    <t>Přesun hmot</t>
  </si>
  <si>
    <t>22</t>
  </si>
  <si>
    <t>998276101</t>
  </si>
  <si>
    <t>Přesun hmot pro trubní vedení z trub z plastických hmot otevřený výkop</t>
  </si>
  <si>
    <t>-1479413002</t>
  </si>
  <si>
    <t>Přesun hmot pro trubní vedení hloubené z trub z plastických hmot nebo sklolaminátových pro vodovody nebo kanalizace v otevřeném výkopu dopravní vzdálenost do 15 m</t>
  </si>
  <si>
    <t>"Zemní práce"7,139</t>
  </si>
  <si>
    <t>"Vodorovné konstrukce"1,56</t>
  </si>
  <si>
    <t>"Trubní vedení"0,021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</si>
</sst>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0.00%;\-0.00%"/>
    <numFmt numFmtId="166" formatCode="#,##0.00000;\-#,##0.00000"/>
    <numFmt numFmtId="167" formatCode="#,##0.000;\-#,##0.000"/>
  </numFmts>
  <fonts count="2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indexed="48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8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7"/>
      <color indexed="55"/>
      <name val="Trebuchet MS"/>
      <family val="2"/>
      <charset val="238"/>
    </font>
    <font>
      <sz val="7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color indexed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/>
      <right style="thin">
        <color indexed="8"/>
      </right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6">
    <xf numFmtId="0" fontId="0" fillId="0" borderId="0" xfId="0"/>
    <xf numFmtId="0" fontId="0" fillId="2" borderId="0" xfId="0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top"/>
    </xf>
    <xf numFmtId="0" fontId="0" fillId="2" borderId="0" xfId="0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5" xfId="0" applyBorder="1" applyAlignment="1">
      <alignment horizontal="left" vertical="top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left" vertical="top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39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39" fontId="12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8" fillId="3" borderId="9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center" vertical="center"/>
    </xf>
    <xf numFmtId="39" fontId="8" fillId="3" borderId="9" xfId="0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right" vertical="center"/>
    </xf>
    <xf numFmtId="0" fontId="0" fillId="3" borderId="5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39" fontId="14" fillId="0" borderId="14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15" fillId="0" borderId="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39" fontId="15" fillId="0" borderId="14" xfId="0" applyNumberFormat="1" applyFont="1" applyBorder="1" applyAlignment="1">
      <alignment horizontal="right" vertical="center"/>
    </xf>
    <xf numFmtId="0" fontId="15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9" fontId="11" fillId="0" borderId="0" xfId="0" applyNumberFormat="1" applyFont="1" applyAlignment="1">
      <alignment horizontal="right"/>
    </xf>
    <xf numFmtId="0" fontId="0" fillId="0" borderId="18" xfId="0" applyBorder="1" applyAlignment="1">
      <alignment horizontal="left" vertical="center"/>
    </xf>
    <xf numFmtId="166" fontId="16" fillId="0" borderId="6" xfId="0" applyNumberFormat="1" applyFont="1" applyBorder="1" applyAlignment="1">
      <alignment horizontal="right"/>
    </xf>
    <xf numFmtId="166" fontId="16" fillId="0" borderId="19" xfId="0" applyNumberFormat="1" applyFont="1" applyBorder="1" applyAlignment="1">
      <alignment horizontal="right"/>
    </xf>
    <xf numFmtId="39" fontId="17" fillId="0" borderId="0" xfId="0" applyNumberFormat="1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20" xfId="0" applyFont="1" applyBorder="1" applyAlignment="1">
      <alignment horizontal="left"/>
    </xf>
    <xf numFmtId="166" fontId="18" fillId="0" borderId="0" xfId="0" applyNumberFormat="1" applyFont="1" applyAlignment="1">
      <alignment horizontal="right"/>
    </xf>
    <xf numFmtId="166" fontId="18" fillId="0" borderId="21" xfId="0" applyNumberFormat="1" applyFont="1" applyBorder="1" applyAlignment="1">
      <alignment horizontal="right"/>
    </xf>
    <xf numFmtId="0" fontId="18" fillId="0" borderId="0" xfId="0" applyFont="1" applyAlignment="1" applyProtection="1">
      <alignment horizontal="left"/>
      <protection locked="0"/>
    </xf>
    <xf numFmtId="39" fontId="18" fillId="0" borderId="0" xfId="0" applyNumberFormat="1" applyFont="1" applyAlignment="1" applyProtection="1">
      <alignment horizontal="right" vertical="center"/>
      <protection locked="0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39" fontId="0" fillId="0" borderId="22" xfId="0" applyNumberFormat="1" applyBorder="1" applyAlignment="1">
      <alignment horizontal="right" vertical="center"/>
    </xf>
    <xf numFmtId="0" fontId="12" fillId="0" borderId="2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66" fontId="12" fillId="0" borderId="0" xfId="0" applyNumberFormat="1" applyFont="1" applyAlignment="1">
      <alignment horizontal="right" vertical="center"/>
    </xf>
    <xf numFmtId="166" fontId="12" fillId="0" borderId="21" xfId="0" applyNumberFormat="1" applyFont="1" applyBorder="1" applyAlignment="1">
      <alignment horizontal="right" vertical="center"/>
    </xf>
    <xf numFmtId="39" fontId="0" fillId="0" borderId="0" xfId="0" applyNumberForma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7" fontId="21" fillId="0" borderId="0" xfId="0" applyNumberFormat="1" applyFont="1" applyAlignment="1">
      <alignment horizontal="right" vertical="center"/>
    </xf>
    <xf numFmtId="0" fontId="21" fillId="0" borderId="4" xfId="0" applyFont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22" fillId="0" borderId="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horizontal="right" vertical="center"/>
    </xf>
    <xf numFmtId="0" fontId="22" fillId="0" borderId="4" xfId="0" applyFont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0" xfId="0" applyFont="1" applyAlignment="1" applyProtection="1">
      <alignment horizontal="left" vertical="center"/>
      <protection locked="0"/>
    </xf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horizontal="right" vertical="center"/>
    </xf>
    <xf numFmtId="39" fontId="23" fillId="0" borderId="22" xfId="0" applyNumberFormat="1" applyFont="1" applyBorder="1" applyAlignment="1">
      <alignment horizontal="right" vertical="center"/>
    </xf>
    <xf numFmtId="0" fontId="23" fillId="0" borderId="4" xfId="0" applyFont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 wrapText="1"/>
    </xf>
    <xf numFmtId="0" fontId="22" fillId="0" borderId="23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4" fontId="0" fillId="2" borderId="0" xfId="0" applyNumberFormat="1" applyFill="1" applyAlignment="1" applyProtection="1">
      <alignment horizontal="left" vertical="top"/>
      <protection locked="0"/>
    </xf>
    <xf numFmtId="4" fontId="0" fillId="0" borderId="0" xfId="0" applyNumberFormat="1" applyAlignment="1" applyProtection="1">
      <alignment horizontal="left" vertical="top"/>
      <protection locked="0"/>
    </xf>
    <xf numFmtId="4" fontId="0" fillId="0" borderId="0" xfId="0" applyNumberForma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horizontal="left" vertical="center" wrapText="1"/>
      <protection locked="0"/>
    </xf>
    <xf numFmtId="4" fontId="13" fillId="0" borderId="0" xfId="0" applyNumberFormat="1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left"/>
      <protection locked="0"/>
    </xf>
    <xf numFmtId="0" fontId="24" fillId="0" borderId="22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39" fontId="14" fillId="4" borderId="0" xfId="0" applyNumberFormat="1" applyFont="1" applyFill="1" applyAlignment="1">
      <alignment horizontal="right"/>
    </xf>
    <xf numFmtId="0" fontId="15" fillId="4" borderId="0" xfId="0" applyFont="1" applyFill="1" applyAlignment="1">
      <alignment horizontal="left"/>
    </xf>
    <xf numFmtId="39" fontId="15" fillId="4" borderId="0" xfId="0" applyNumberFormat="1" applyFont="1" applyFill="1" applyAlignment="1">
      <alignment horizontal="right"/>
    </xf>
    <xf numFmtId="0" fontId="18" fillId="4" borderId="4" xfId="0" applyFont="1" applyFill="1" applyBorder="1" applyAlignment="1" applyProtection="1">
      <alignment horizontal="left"/>
      <protection locked="0"/>
    </xf>
    <xf numFmtId="0" fontId="24" fillId="4" borderId="2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0" xfId="1" applyFont="1" applyFill="1" applyAlignment="1">
      <alignment horizontal="left" vertical="center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73D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2</xdr:row>
      <xdr:rowOff>0</xdr:rowOff>
    </xdr:to>
    <xdr:pic>
      <xdr:nvPicPr>
        <xdr:cNvPr id="2" name="Obrázek 1" descr="C:\KROSplusData\System\Temp\rad973DB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5D9322BC-1444-4EB7-A3D9-528D36ED07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kce\Uprkova_Lhotecka\06_Rozpocet\II_etapa\SO_5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C.3.-I. - Přeložka plynov..."/>
      <sheetName val="C.3.-II. - Přeložka plyno..."/>
      <sheetName val="C.3.-III. - Přeložka plyn..."/>
      <sheetName val="Pokyny pro vyplnění"/>
    </sheetNames>
    <sheetDataSet>
      <sheetData sheetId="0">
        <row r="6">
          <cell r="K6" t="str">
            <v>Rekonstrukce chodníků a infrastruktury silnice III/29827 Malšova Lhota - Hradec Králové</v>
          </cell>
        </row>
        <row r="8">
          <cell r="AN8" t="str">
            <v>09.06.2014</v>
          </cell>
        </row>
        <row r="14">
          <cell r="E14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FFD51-28CC-4293-95C1-263C9CA5A30C}">
  <sheetPr filterMode="1">
    <pageSetUpPr fitToPage="1"/>
  </sheetPr>
  <dimension ref="A1:BD179"/>
  <sheetViews>
    <sheetView tabSelected="1" topLeftCell="C48" workbookViewId="0">
      <selection activeCell="AB51" sqref="AB51"/>
    </sheetView>
  </sheetViews>
  <sheetFormatPr defaultColWidth="9" defaultRowHeight="15" x14ac:dyDescent="0.25"/>
  <cols>
    <col min="1" max="1" width="7.140625" style="7" customWidth="1"/>
    <col min="2" max="2" width="1.42578125" style="7" customWidth="1"/>
    <col min="3" max="3" width="3.5703125" style="7" customWidth="1"/>
    <col min="4" max="4" width="3.7109375" style="7" customWidth="1"/>
    <col min="5" max="5" width="14.7109375" style="7" customWidth="1"/>
    <col min="6" max="6" width="61.5703125" style="7" customWidth="1"/>
    <col min="7" max="7" width="7.42578125" style="7" customWidth="1"/>
    <col min="8" max="8" width="9.5703125" style="7" customWidth="1"/>
    <col min="9" max="9" width="10.85546875" style="7" customWidth="1"/>
    <col min="10" max="10" width="20.140625" style="7" customWidth="1"/>
    <col min="11" max="11" width="13.28515625" style="7" customWidth="1"/>
    <col min="12" max="12" width="3.7109375" style="7" customWidth="1"/>
    <col min="13" max="19" width="11.7109375" style="7" hidden="1" customWidth="1"/>
    <col min="20" max="20" width="25.42578125" style="7" hidden="1" customWidth="1"/>
    <col min="21" max="21" width="14" style="7" hidden="1" customWidth="1"/>
    <col min="22" max="24" width="12.7109375" style="133" customWidth="1"/>
    <col min="25" max="34" width="9" style="7"/>
    <col min="35" max="56" width="9" style="7" hidden="1" customWidth="1"/>
    <col min="57" max="247" width="9" style="7"/>
    <col min="248" max="248" width="7.140625" style="7" customWidth="1"/>
    <col min="249" max="249" width="1.42578125" style="7" customWidth="1"/>
    <col min="250" max="250" width="3.5703125" style="7" customWidth="1"/>
    <col min="251" max="251" width="3.7109375" style="7" customWidth="1"/>
    <col min="252" max="252" width="14.7109375" style="7" customWidth="1"/>
    <col min="253" max="253" width="77.85546875" style="7" customWidth="1"/>
    <col min="254" max="254" width="7.42578125" style="7" customWidth="1"/>
    <col min="255" max="255" width="9.5703125" style="7" customWidth="1"/>
    <col min="256" max="256" width="10.85546875" style="7" customWidth="1"/>
    <col min="257" max="257" width="20.140625" style="7" customWidth="1"/>
    <col min="258" max="258" width="13.28515625" style="7" customWidth="1"/>
    <col min="259" max="259" width="9" style="7"/>
    <col min="260" max="268" width="0" style="7" hidden="1" customWidth="1"/>
    <col min="269" max="269" width="10.5703125" style="7" customWidth="1"/>
    <col min="270" max="270" width="14" style="7" customWidth="1"/>
    <col min="271" max="271" width="10.42578125" style="7" customWidth="1"/>
    <col min="272" max="272" width="12.85546875" style="7" customWidth="1"/>
    <col min="273" max="273" width="9.42578125" style="7" customWidth="1"/>
    <col min="274" max="274" width="12.85546875" style="7" customWidth="1"/>
    <col min="275" max="275" width="14" style="7" customWidth="1"/>
    <col min="276" max="276" width="9.42578125" style="7" customWidth="1"/>
    <col min="277" max="277" width="12.85546875" style="7" customWidth="1"/>
    <col min="278" max="278" width="14" style="7" customWidth="1"/>
    <col min="279" max="290" width="9" style="7"/>
    <col min="291" max="312" width="0" style="7" hidden="1" customWidth="1"/>
    <col min="313" max="503" width="9" style="7"/>
    <col min="504" max="504" width="7.140625" style="7" customWidth="1"/>
    <col min="505" max="505" width="1.42578125" style="7" customWidth="1"/>
    <col min="506" max="506" width="3.5703125" style="7" customWidth="1"/>
    <col min="507" max="507" width="3.7109375" style="7" customWidth="1"/>
    <col min="508" max="508" width="14.7109375" style="7" customWidth="1"/>
    <col min="509" max="509" width="77.85546875" style="7" customWidth="1"/>
    <col min="510" max="510" width="7.42578125" style="7" customWidth="1"/>
    <col min="511" max="511" width="9.5703125" style="7" customWidth="1"/>
    <col min="512" max="512" width="10.85546875" style="7" customWidth="1"/>
    <col min="513" max="513" width="20.140625" style="7" customWidth="1"/>
    <col min="514" max="514" width="13.28515625" style="7" customWidth="1"/>
    <col min="515" max="515" width="9" style="7"/>
    <col min="516" max="524" width="0" style="7" hidden="1" customWidth="1"/>
    <col min="525" max="525" width="10.5703125" style="7" customWidth="1"/>
    <col min="526" max="526" width="14" style="7" customWidth="1"/>
    <col min="527" max="527" width="10.42578125" style="7" customWidth="1"/>
    <col min="528" max="528" width="12.85546875" style="7" customWidth="1"/>
    <col min="529" max="529" width="9.42578125" style="7" customWidth="1"/>
    <col min="530" max="530" width="12.85546875" style="7" customWidth="1"/>
    <col min="531" max="531" width="14" style="7" customWidth="1"/>
    <col min="532" max="532" width="9.42578125" style="7" customWidth="1"/>
    <col min="533" max="533" width="12.85546875" style="7" customWidth="1"/>
    <col min="534" max="534" width="14" style="7" customWidth="1"/>
    <col min="535" max="546" width="9" style="7"/>
    <col min="547" max="568" width="0" style="7" hidden="1" customWidth="1"/>
    <col min="569" max="759" width="9" style="7"/>
    <col min="760" max="760" width="7.140625" style="7" customWidth="1"/>
    <col min="761" max="761" width="1.42578125" style="7" customWidth="1"/>
    <col min="762" max="762" width="3.5703125" style="7" customWidth="1"/>
    <col min="763" max="763" width="3.7109375" style="7" customWidth="1"/>
    <col min="764" max="764" width="14.7109375" style="7" customWidth="1"/>
    <col min="765" max="765" width="77.85546875" style="7" customWidth="1"/>
    <col min="766" max="766" width="7.42578125" style="7" customWidth="1"/>
    <col min="767" max="767" width="9.5703125" style="7" customWidth="1"/>
    <col min="768" max="768" width="10.85546875" style="7" customWidth="1"/>
    <col min="769" max="769" width="20.140625" style="7" customWidth="1"/>
    <col min="770" max="770" width="13.28515625" style="7" customWidth="1"/>
    <col min="771" max="771" width="9" style="7"/>
    <col min="772" max="780" width="0" style="7" hidden="1" customWidth="1"/>
    <col min="781" max="781" width="10.5703125" style="7" customWidth="1"/>
    <col min="782" max="782" width="14" style="7" customWidth="1"/>
    <col min="783" max="783" width="10.42578125" style="7" customWidth="1"/>
    <col min="784" max="784" width="12.85546875" style="7" customWidth="1"/>
    <col min="785" max="785" width="9.42578125" style="7" customWidth="1"/>
    <col min="786" max="786" width="12.85546875" style="7" customWidth="1"/>
    <col min="787" max="787" width="14" style="7" customWidth="1"/>
    <col min="788" max="788" width="9.42578125" style="7" customWidth="1"/>
    <col min="789" max="789" width="12.85546875" style="7" customWidth="1"/>
    <col min="790" max="790" width="14" style="7" customWidth="1"/>
    <col min="791" max="802" width="9" style="7"/>
    <col min="803" max="824" width="0" style="7" hidden="1" customWidth="1"/>
    <col min="825" max="1015" width="9" style="7"/>
    <col min="1016" max="1016" width="7.140625" style="7" customWidth="1"/>
    <col min="1017" max="1017" width="1.42578125" style="7" customWidth="1"/>
    <col min="1018" max="1018" width="3.5703125" style="7" customWidth="1"/>
    <col min="1019" max="1019" width="3.7109375" style="7" customWidth="1"/>
    <col min="1020" max="1020" width="14.7109375" style="7" customWidth="1"/>
    <col min="1021" max="1021" width="77.85546875" style="7" customWidth="1"/>
    <col min="1022" max="1022" width="7.42578125" style="7" customWidth="1"/>
    <col min="1023" max="1023" width="9.5703125" style="7" customWidth="1"/>
    <col min="1024" max="1024" width="10.85546875" style="7" customWidth="1"/>
    <col min="1025" max="1025" width="20.140625" style="7" customWidth="1"/>
    <col min="1026" max="1026" width="13.28515625" style="7" customWidth="1"/>
    <col min="1027" max="1027" width="9" style="7"/>
    <col min="1028" max="1036" width="0" style="7" hidden="1" customWidth="1"/>
    <col min="1037" max="1037" width="10.5703125" style="7" customWidth="1"/>
    <col min="1038" max="1038" width="14" style="7" customWidth="1"/>
    <col min="1039" max="1039" width="10.42578125" style="7" customWidth="1"/>
    <col min="1040" max="1040" width="12.85546875" style="7" customWidth="1"/>
    <col min="1041" max="1041" width="9.42578125" style="7" customWidth="1"/>
    <col min="1042" max="1042" width="12.85546875" style="7" customWidth="1"/>
    <col min="1043" max="1043" width="14" style="7" customWidth="1"/>
    <col min="1044" max="1044" width="9.42578125" style="7" customWidth="1"/>
    <col min="1045" max="1045" width="12.85546875" style="7" customWidth="1"/>
    <col min="1046" max="1046" width="14" style="7" customWidth="1"/>
    <col min="1047" max="1058" width="9" style="7"/>
    <col min="1059" max="1080" width="0" style="7" hidden="1" customWidth="1"/>
    <col min="1081" max="1271" width="9" style="7"/>
    <col min="1272" max="1272" width="7.140625" style="7" customWidth="1"/>
    <col min="1273" max="1273" width="1.42578125" style="7" customWidth="1"/>
    <col min="1274" max="1274" width="3.5703125" style="7" customWidth="1"/>
    <col min="1275" max="1275" width="3.7109375" style="7" customWidth="1"/>
    <col min="1276" max="1276" width="14.7109375" style="7" customWidth="1"/>
    <col min="1277" max="1277" width="77.85546875" style="7" customWidth="1"/>
    <col min="1278" max="1278" width="7.42578125" style="7" customWidth="1"/>
    <col min="1279" max="1279" width="9.5703125" style="7" customWidth="1"/>
    <col min="1280" max="1280" width="10.85546875" style="7" customWidth="1"/>
    <col min="1281" max="1281" width="20.140625" style="7" customWidth="1"/>
    <col min="1282" max="1282" width="13.28515625" style="7" customWidth="1"/>
    <col min="1283" max="1283" width="9" style="7"/>
    <col min="1284" max="1292" width="0" style="7" hidden="1" customWidth="1"/>
    <col min="1293" max="1293" width="10.5703125" style="7" customWidth="1"/>
    <col min="1294" max="1294" width="14" style="7" customWidth="1"/>
    <col min="1295" max="1295" width="10.42578125" style="7" customWidth="1"/>
    <col min="1296" max="1296" width="12.85546875" style="7" customWidth="1"/>
    <col min="1297" max="1297" width="9.42578125" style="7" customWidth="1"/>
    <col min="1298" max="1298" width="12.85546875" style="7" customWidth="1"/>
    <col min="1299" max="1299" width="14" style="7" customWidth="1"/>
    <col min="1300" max="1300" width="9.42578125" style="7" customWidth="1"/>
    <col min="1301" max="1301" width="12.85546875" style="7" customWidth="1"/>
    <col min="1302" max="1302" width="14" style="7" customWidth="1"/>
    <col min="1303" max="1314" width="9" style="7"/>
    <col min="1315" max="1336" width="0" style="7" hidden="1" customWidth="1"/>
    <col min="1337" max="1527" width="9" style="7"/>
    <col min="1528" max="1528" width="7.140625" style="7" customWidth="1"/>
    <col min="1529" max="1529" width="1.42578125" style="7" customWidth="1"/>
    <col min="1530" max="1530" width="3.5703125" style="7" customWidth="1"/>
    <col min="1531" max="1531" width="3.7109375" style="7" customWidth="1"/>
    <col min="1532" max="1532" width="14.7109375" style="7" customWidth="1"/>
    <col min="1533" max="1533" width="77.85546875" style="7" customWidth="1"/>
    <col min="1534" max="1534" width="7.42578125" style="7" customWidth="1"/>
    <col min="1535" max="1535" width="9.5703125" style="7" customWidth="1"/>
    <col min="1536" max="1536" width="10.85546875" style="7" customWidth="1"/>
    <col min="1537" max="1537" width="20.140625" style="7" customWidth="1"/>
    <col min="1538" max="1538" width="13.28515625" style="7" customWidth="1"/>
    <col min="1539" max="1539" width="9" style="7"/>
    <col min="1540" max="1548" width="0" style="7" hidden="1" customWidth="1"/>
    <col min="1549" max="1549" width="10.5703125" style="7" customWidth="1"/>
    <col min="1550" max="1550" width="14" style="7" customWidth="1"/>
    <col min="1551" max="1551" width="10.42578125" style="7" customWidth="1"/>
    <col min="1552" max="1552" width="12.85546875" style="7" customWidth="1"/>
    <col min="1553" max="1553" width="9.42578125" style="7" customWidth="1"/>
    <col min="1554" max="1554" width="12.85546875" style="7" customWidth="1"/>
    <col min="1555" max="1555" width="14" style="7" customWidth="1"/>
    <col min="1556" max="1556" width="9.42578125" style="7" customWidth="1"/>
    <col min="1557" max="1557" width="12.85546875" style="7" customWidth="1"/>
    <col min="1558" max="1558" width="14" style="7" customWidth="1"/>
    <col min="1559" max="1570" width="9" style="7"/>
    <col min="1571" max="1592" width="0" style="7" hidden="1" customWidth="1"/>
    <col min="1593" max="1783" width="9" style="7"/>
    <col min="1784" max="1784" width="7.140625" style="7" customWidth="1"/>
    <col min="1785" max="1785" width="1.42578125" style="7" customWidth="1"/>
    <col min="1786" max="1786" width="3.5703125" style="7" customWidth="1"/>
    <col min="1787" max="1787" width="3.7109375" style="7" customWidth="1"/>
    <col min="1788" max="1788" width="14.7109375" style="7" customWidth="1"/>
    <col min="1789" max="1789" width="77.85546875" style="7" customWidth="1"/>
    <col min="1790" max="1790" width="7.42578125" style="7" customWidth="1"/>
    <col min="1791" max="1791" width="9.5703125" style="7" customWidth="1"/>
    <col min="1792" max="1792" width="10.85546875" style="7" customWidth="1"/>
    <col min="1793" max="1793" width="20.140625" style="7" customWidth="1"/>
    <col min="1794" max="1794" width="13.28515625" style="7" customWidth="1"/>
    <col min="1795" max="1795" width="9" style="7"/>
    <col min="1796" max="1804" width="0" style="7" hidden="1" customWidth="1"/>
    <col min="1805" max="1805" width="10.5703125" style="7" customWidth="1"/>
    <col min="1806" max="1806" width="14" style="7" customWidth="1"/>
    <col min="1807" max="1807" width="10.42578125" style="7" customWidth="1"/>
    <col min="1808" max="1808" width="12.85546875" style="7" customWidth="1"/>
    <col min="1809" max="1809" width="9.42578125" style="7" customWidth="1"/>
    <col min="1810" max="1810" width="12.85546875" style="7" customWidth="1"/>
    <col min="1811" max="1811" width="14" style="7" customWidth="1"/>
    <col min="1812" max="1812" width="9.42578125" style="7" customWidth="1"/>
    <col min="1813" max="1813" width="12.85546875" style="7" customWidth="1"/>
    <col min="1814" max="1814" width="14" style="7" customWidth="1"/>
    <col min="1815" max="1826" width="9" style="7"/>
    <col min="1827" max="1848" width="0" style="7" hidden="1" customWidth="1"/>
    <col min="1849" max="2039" width="9" style="7"/>
    <col min="2040" max="2040" width="7.140625" style="7" customWidth="1"/>
    <col min="2041" max="2041" width="1.42578125" style="7" customWidth="1"/>
    <col min="2042" max="2042" width="3.5703125" style="7" customWidth="1"/>
    <col min="2043" max="2043" width="3.7109375" style="7" customWidth="1"/>
    <col min="2044" max="2044" width="14.7109375" style="7" customWidth="1"/>
    <col min="2045" max="2045" width="77.85546875" style="7" customWidth="1"/>
    <col min="2046" max="2046" width="7.42578125" style="7" customWidth="1"/>
    <col min="2047" max="2047" width="9.5703125" style="7" customWidth="1"/>
    <col min="2048" max="2048" width="10.85546875" style="7" customWidth="1"/>
    <col min="2049" max="2049" width="20.140625" style="7" customWidth="1"/>
    <col min="2050" max="2050" width="13.28515625" style="7" customWidth="1"/>
    <col min="2051" max="2051" width="9" style="7"/>
    <col min="2052" max="2060" width="0" style="7" hidden="1" customWidth="1"/>
    <col min="2061" max="2061" width="10.5703125" style="7" customWidth="1"/>
    <col min="2062" max="2062" width="14" style="7" customWidth="1"/>
    <col min="2063" max="2063" width="10.42578125" style="7" customWidth="1"/>
    <col min="2064" max="2064" width="12.85546875" style="7" customWidth="1"/>
    <col min="2065" max="2065" width="9.42578125" style="7" customWidth="1"/>
    <col min="2066" max="2066" width="12.85546875" style="7" customWidth="1"/>
    <col min="2067" max="2067" width="14" style="7" customWidth="1"/>
    <col min="2068" max="2068" width="9.42578125" style="7" customWidth="1"/>
    <col min="2069" max="2069" width="12.85546875" style="7" customWidth="1"/>
    <col min="2070" max="2070" width="14" style="7" customWidth="1"/>
    <col min="2071" max="2082" width="9" style="7"/>
    <col min="2083" max="2104" width="0" style="7" hidden="1" customWidth="1"/>
    <col min="2105" max="2295" width="9" style="7"/>
    <col min="2296" max="2296" width="7.140625" style="7" customWidth="1"/>
    <col min="2297" max="2297" width="1.42578125" style="7" customWidth="1"/>
    <col min="2298" max="2298" width="3.5703125" style="7" customWidth="1"/>
    <col min="2299" max="2299" width="3.7109375" style="7" customWidth="1"/>
    <col min="2300" max="2300" width="14.7109375" style="7" customWidth="1"/>
    <col min="2301" max="2301" width="77.85546875" style="7" customWidth="1"/>
    <col min="2302" max="2302" width="7.42578125" style="7" customWidth="1"/>
    <col min="2303" max="2303" width="9.5703125" style="7" customWidth="1"/>
    <col min="2304" max="2304" width="10.85546875" style="7" customWidth="1"/>
    <col min="2305" max="2305" width="20.140625" style="7" customWidth="1"/>
    <col min="2306" max="2306" width="13.28515625" style="7" customWidth="1"/>
    <col min="2307" max="2307" width="9" style="7"/>
    <col min="2308" max="2316" width="0" style="7" hidden="1" customWidth="1"/>
    <col min="2317" max="2317" width="10.5703125" style="7" customWidth="1"/>
    <col min="2318" max="2318" width="14" style="7" customWidth="1"/>
    <col min="2319" max="2319" width="10.42578125" style="7" customWidth="1"/>
    <col min="2320" max="2320" width="12.85546875" style="7" customWidth="1"/>
    <col min="2321" max="2321" width="9.42578125" style="7" customWidth="1"/>
    <col min="2322" max="2322" width="12.85546875" style="7" customWidth="1"/>
    <col min="2323" max="2323" width="14" style="7" customWidth="1"/>
    <col min="2324" max="2324" width="9.42578125" style="7" customWidth="1"/>
    <col min="2325" max="2325" width="12.85546875" style="7" customWidth="1"/>
    <col min="2326" max="2326" width="14" style="7" customWidth="1"/>
    <col min="2327" max="2338" width="9" style="7"/>
    <col min="2339" max="2360" width="0" style="7" hidden="1" customWidth="1"/>
    <col min="2361" max="2551" width="9" style="7"/>
    <col min="2552" max="2552" width="7.140625" style="7" customWidth="1"/>
    <col min="2553" max="2553" width="1.42578125" style="7" customWidth="1"/>
    <col min="2554" max="2554" width="3.5703125" style="7" customWidth="1"/>
    <col min="2555" max="2555" width="3.7109375" style="7" customWidth="1"/>
    <col min="2556" max="2556" width="14.7109375" style="7" customWidth="1"/>
    <col min="2557" max="2557" width="77.85546875" style="7" customWidth="1"/>
    <col min="2558" max="2558" width="7.42578125" style="7" customWidth="1"/>
    <col min="2559" max="2559" width="9.5703125" style="7" customWidth="1"/>
    <col min="2560" max="2560" width="10.85546875" style="7" customWidth="1"/>
    <col min="2561" max="2561" width="20.140625" style="7" customWidth="1"/>
    <col min="2562" max="2562" width="13.28515625" style="7" customWidth="1"/>
    <col min="2563" max="2563" width="9" style="7"/>
    <col min="2564" max="2572" width="0" style="7" hidden="1" customWidth="1"/>
    <col min="2573" max="2573" width="10.5703125" style="7" customWidth="1"/>
    <col min="2574" max="2574" width="14" style="7" customWidth="1"/>
    <col min="2575" max="2575" width="10.42578125" style="7" customWidth="1"/>
    <col min="2576" max="2576" width="12.85546875" style="7" customWidth="1"/>
    <col min="2577" max="2577" width="9.42578125" style="7" customWidth="1"/>
    <col min="2578" max="2578" width="12.85546875" style="7" customWidth="1"/>
    <col min="2579" max="2579" width="14" style="7" customWidth="1"/>
    <col min="2580" max="2580" width="9.42578125" style="7" customWidth="1"/>
    <col min="2581" max="2581" width="12.85546875" style="7" customWidth="1"/>
    <col min="2582" max="2582" width="14" style="7" customWidth="1"/>
    <col min="2583" max="2594" width="9" style="7"/>
    <col min="2595" max="2616" width="0" style="7" hidden="1" customWidth="1"/>
    <col min="2617" max="2807" width="9" style="7"/>
    <col min="2808" max="2808" width="7.140625" style="7" customWidth="1"/>
    <col min="2809" max="2809" width="1.42578125" style="7" customWidth="1"/>
    <col min="2810" max="2810" width="3.5703125" style="7" customWidth="1"/>
    <col min="2811" max="2811" width="3.7109375" style="7" customWidth="1"/>
    <col min="2812" max="2812" width="14.7109375" style="7" customWidth="1"/>
    <col min="2813" max="2813" width="77.85546875" style="7" customWidth="1"/>
    <col min="2814" max="2814" width="7.42578125" style="7" customWidth="1"/>
    <col min="2815" max="2815" width="9.5703125" style="7" customWidth="1"/>
    <col min="2816" max="2816" width="10.85546875" style="7" customWidth="1"/>
    <col min="2817" max="2817" width="20.140625" style="7" customWidth="1"/>
    <col min="2818" max="2818" width="13.28515625" style="7" customWidth="1"/>
    <col min="2819" max="2819" width="9" style="7"/>
    <col min="2820" max="2828" width="0" style="7" hidden="1" customWidth="1"/>
    <col min="2829" max="2829" width="10.5703125" style="7" customWidth="1"/>
    <col min="2830" max="2830" width="14" style="7" customWidth="1"/>
    <col min="2831" max="2831" width="10.42578125" style="7" customWidth="1"/>
    <col min="2832" max="2832" width="12.85546875" style="7" customWidth="1"/>
    <col min="2833" max="2833" width="9.42578125" style="7" customWidth="1"/>
    <col min="2834" max="2834" width="12.85546875" style="7" customWidth="1"/>
    <col min="2835" max="2835" width="14" style="7" customWidth="1"/>
    <col min="2836" max="2836" width="9.42578125" style="7" customWidth="1"/>
    <col min="2837" max="2837" width="12.85546875" style="7" customWidth="1"/>
    <col min="2838" max="2838" width="14" style="7" customWidth="1"/>
    <col min="2839" max="2850" width="9" style="7"/>
    <col min="2851" max="2872" width="0" style="7" hidden="1" customWidth="1"/>
    <col min="2873" max="3063" width="9" style="7"/>
    <col min="3064" max="3064" width="7.140625" style="7" customWidth="1"/>
    <col min="3065" max="3065" width="1.42578125" style="7" customWidth="1"/>
    <col min="3066" max="3066" width="3.5703125" style="7" customWidth="1"/>
    <col min="3067" max="3067" width="3.7109375" style="7" customWidth="1"/>
    <col min="3068" max="3068" width="14.7109375" style="7" customWidth="1"/>
    <col min="3069" max="3069" width="77.85546875" style="7" customWidth="1"/>
    <col min="3070" max="3070" width="7.42578125" style="7" customWidth="1"/>
    <col min="3071" max="3071" width="9.5703125" style="7" customWidth="1"/>
    <col min="3072" max="3072" width="10.85546875" style="7" customWidth="1"/>
    <col min="3073" max="3073" width="20.140625" style="7" customWidth="1"/>
    <col min="3074" max="3074" width="13.28515625" style="7" customWidth="1"/>
    <col min="3075" max="3075" width="9" style="7"/>
    <col min="3076" max="3084" width="0" style="7" hidden="1" customWidth="1"/>
    <col min="3085" max="3085" width="10.5703125" style="7" customWidth="1"/>
    <col min="3086" max="3086" width="14" style="7" customWidth="1"/>
    <col min="3087" max="3087" width="10.42578125" style="7" customWidth="1"/>
    <col min="3088" max="3088" width="12.85546875" style="7" customWidth="1"/>
    <col min="3089" max="3089" width="9.42578125" style="7" customWidth="1"/>
    <col min="3090" max="3090" width="12.85546875" style="7" customWidth="1"/>
    <col min="3091" max="3091" width="14" style="7" customWidth="1"/>
    <col min="3092" max="3092" width="9.42578125" style="7" customWidth="1"/>
    <col min="3093" max="3093" width="12.85546875" style="7" customWidth="1"/>
    <col min="3094" max="3094" width="14" style="7" customWidth="1"/>
    <col min="3095" max="3106" width="9" style="7"/>
    <col min="3107" max="3128" width="0" style="7" hidden="1" customWidth="1"/>
    <col min="3129" max="3319" width="9" style="7"/>
    <col min="3320" max="3320" width="7.140625" style="7" customWidth="1"/>
    <col min="3321" max="3321" width="1.42578125" style="7" customWidth="1"/>
    <col min="3322" max="3322" width="3.5703125" style="7" customWidth="1"/>
    <col min="3323" max="3323" width="3.7109375" style="7" customWidth="1"/>
    <col min="3324" max="3324" width="14.7109375" style="7" customWidth="1"/>
    <col min="3325" max="3325" width="77.85546875" style="7" customWidth="1"/>
    <col min="3326" max="3326" width="7.42578125" style="7" customWidth="1"/>
    <col min="3327" max="3327" width="9.5703125" style="7" customWidth="1"/>
    <col min="3328" max="3328" width="10.85546875" style="7" customWidth="1"/>
    <col min="3329" max="3329" width="20.140625" style="7" customWidth="1"/>
    <col min="3330" max="3330" width="13.28515625" style="7" customWidth="1"/>
    <col min="3331" max="3331" width="9" style="7"/>
    <col min="3332" max="3340" width="0" style="7" hidden="1" customWidth="1"/>
    <col min="3341" max="3341" width="10.5703125" style="7" customWidth="1"/>
    <col min="3342" max="3342" width="14" style="7" customWidth="1"/>
    <col min="3343" max="3343" width="10.42578125" style="7" customWidth="1"/>
    <col min="3344" max="3344" width="12.85546875" style="7" customWidth="1"/>
    <col min="3345" max="3345" width="9.42578125" style="7" customWidth="1"/>
    <col min="3346" max="3346" width="12.85546875" style="7" customWidth="1"/>
    <col min="3347" max="3347" width="14" style="7" customWidth="1"/>
    <col min="3348" max="3348" width="9.42578125" style="7" customWidth="1"/>
    <col min="3349" max="3349" width="12.85546875" style="7" customWidth="1"/>
    <col min="3350" max="3350" width="14" style="7" customWidth="1"/>
    <col min="3351" max="3362" width="9" style="7"/>
    <col min="3363" max="3384" width="0" style="7" hidden="1" customWidth="1"/>
    <col min="3385" max="3575" width="9" style="7"/>
    <col min="3576" max="3576" width="7.140625" style="7" customWidth="1"/>
    <col min="3577" max="3577" width="1.42578125" style="7" customWidth="1"/>
    <col min="3578" max="3578" width="3.5703125" style="7" customWidth="1"/>
    <col min="3579" max="3579" width="3.7109375" style="7" customWidth="1"/>
    <col min="3580" max="3580" width="14.7109375" style="7" customWidth="1"/>
    <col min="3581" max="3581" width="77.85546875" style="7" customWidth="1"/>
    <col min="3582" max="3582" width="7.42578125" style="7" customWidth="1"/>
    <col min="3583" max="3583" width="9.5703125" style="7" customWidth="1"/>
    <col min="3584" max="3584" width="10.85546875" style="7" customWidth="1"/>
    <col min="3585" max="3585" width="20.140625" style="7" customWidth="1"/>
    <col min="3586" max="3586" width="13.28515625" style="7" customWidth="1"/>
    <col min="3587" max="3587" width="9" style="7"/>
    <col min="3588" max="3596" width="0" style="7" hidden="1" customWidth="1"/>
    <col min="3597" max="3597" width="10.5703125" style="7" customWidth="1"/>
    <col min="3598" max="3598" width="14" style="7" customWidth="1"/>
    <col min="3599" max="3599" width="10.42578125" style="7" customWidth="1"/>
    <col min="3600" max="3600" width="12.85546875" style="7" customWidth="1"/>
    <col min="3601" max="3601" width="9.42578125" style="7" customWidth="1"/>
    <col min="3602" max="3602" width="12.85546875" style="7" customWidth="1"/>
    <col min="3603" max="3603" width="14" style="7" customWidth="1"/>
    <col min="3604" max="3604" width="9.42578125" style="7" customWidth="1"/>
    <col min="3605" max="3605" width="12.85546875" style="7" customWidth="1"/>
    <col min="3606" max="3606" width="14" style="7" customWidth="1"/>
    <col min="3607" max="3618" width="9" style="7"/>
    <col min="3619" max="3640" width="0" style="7" hidden="1" customWidth="1"/>
    <col min="3641" max="3831" width="9" style="7"/>
    <col min="3832" max="3832" width="7.140625" style="7" customWidth="1"/>
    <col min="3833" max="3833" width="1.42578125" style="7" customWidth="1"/>
    <col min="3834" max="3834" width="3.5703125" style="7" customWidth="1"/>
    <col min="3835" max="3835" width="3.7109375" style="7" customWidth="1"/>
    <col min="3836" max="3836" width="14.7109375" style="7" customWidth="1"/>
    <col min="3837" max="3837" width="77.85546875" style="7" customWidth="1"/>
    <col min="3838" max="3838" width="7.42578125" style="7" customWidth="1"/>
    <col min="3839" max="3839" width="9.5703125" style="7" customWidth="1"/>
    <col min="3840" max="3840" width="10.85546875" style="7" customWidth="1"/>
    <col min="3841" max="3841" width="20.140625" style="7" customWidth="1"/>
    <col min="3842" max="3842" width="13.28515625" style="7" customWidth="1"/>
    <col min="3843" max="3843" width="9" style="7"/>
    <col min="3844" max="3852" width="0" style="7" hidden="1" customWidth="1"/>
    <col min="3853" max="3853" width="10.5703125" style="7" customWidth="1"/>
    <col min="3854" max="3854" width="14" style="7" customWidth="1"/>
    <col min="3855" max="3855" width="10.42578125" style="7" customWidth="1"/>
    <col min="3856" max="3856" width="12.85546875" style="7" customWidth="1"/>
    <col min="3857" max="3857" width="9.42578125" style="7" customWidth="1"/>
    <col min="3858" max="3858" width="12.85546875" style="7" customWidth="1"/>
    <col min="3859" max="3859" width="14" style="7" customWidth="1"/>
    <col min="3860" max="3860" width="9.42578125" style="7" customWidth="1"/>
    <col min="3861" max="3861" width="12.85546875" style="7" customWidth="1"/>
    <col min="3862" max="3862" width="14" style="7" customWidth="1"/>
    <col min="3863" max="3874" width="9" style="7"/>
    <col min="3875" max="3896" width="0" style="7" hidden="1" customWidth="1"/>
    <col min="3897" max="4087" width="9" style="7"/>
    <col min="4088" max="4088" width="7.140625" style="7" customWidth="1"/>
    <col min="4089" max="4089" width="1.42578125" style="7" customWidth="1"/>
    <col min="4090" max="4090" width="3.5703125" style="7" customWidth="1"/>
    <col min="4091" max="4091" width="3.7109375" style="7" customWidth="1"/>
    <col min="4092" max="4092" width="14.7109375" style="7" customWidth="1"/>
    <col min="4093" max="4093" width="77.85546875" style="7" customWidth="1"/>
    <col min="4094" max="4094" width="7.42578125" style="7" customWidth="1"/>
    <col min="4095" max="4095" width="9.5703125" style="7" customWidth="1"/>
    <col min="4096" max="4096" width="10.85546875" style="7" customWidth="1"/>
    <col min="4097" max="4097" width="20.140625" style="7" customWidth="1"/>
    <col min="4098" max="4098" width="13.28515625" style="7" customWidth="1"/>
    <col min="4099" max="4099" width="9" style="7"/>
    <col min="4100" max="4108" width="0" style="7" hidden="1" customWidth="1"/>
    <col min="4109" max="4109" width="10.5703125" style="7" customWidth="1"/>
    <col min="4110" max="4110" width="14" style="7" customWidth="1"/>
    <col min="4111" max="4111" width="10.42578125" style="7" customWidth="1"/>
    <col min="4112" max="4112" width="12.85546875" style="7" customWidth="1"/>
    <col min="4113" max="4113" width="9.42578125" style="7" customWidth="1"/>
    <col min="4114" max="4114" width="12.85546875" style="7" customWidth="1"/>
    <col min="4115" max="4115" width="14" style="7" customWidth="1"/>
    <col min="4116" max="4116" width="9.42578125" style="7" customWidth="1"/>
    <col min="4117" max="4117" width="12.85546875" style="7" customWidth="1"/>
    <col min="4118" max="4118" width="14" style="7" customWidth="1"/>
    <col min="4119" max="4130" width="9" style="7"/>
    <col min="4131" max="4152" width="0" style="7" hidden="1" customWidth="1"/>
    <col min="4153" max="4343" width="9" style="7"/>
    <col min="4344" max="4344" width="7.140625" style="7" customWidth="1"/>
    <col min="4345" max="4345" width="1.42578125" style="7" customWidth="1"/>
    <col min="4346" max="4346" width="3.5703125" style="7" customWidth="1"/>
    <col min="4347" max="4347" width="3.7109375" style="7" customWidth="1"/>
    <col min="4348" max="4348" width="14.7109375" style="7" customWidth="1"/>
    <col min="4349" max="4349" width="77.85546875" style="7" customWidth="1"/>
    <col min="4350" max="4350" width="7.42578125" style="7" customWidth="1"/>
    <col min="4351" max="4351" width="9.5703125" style="7" customWidth="1"/>
    <col min="4352" max="4352" width="10.85546875" style="7" customWidth="1"/>
    <col min="4353" max="4353" width="20.140625" style="7" customWidth="1"/>
    <col min="4354" max="4354" width="13.28515625" style="7" customWidth="1"/>
    <col min="4355" max="4355" width="9" style="7"/>
    <col min="4356" max="4364" width="0" style="7" hidden="1" customWidth="1"/>
    <col min="4365" max="4365" width="10.5703125" style="7" customWidth="1"/>
    <col min="4366" max="4366" width="14" style="7" customWidth="1"/>
    <col min="4367" max="4367" width="10.42578125" style="7" customWidth="1"/>
    <col min="4368" max="4368" width="12.85546875" style="7" customWidth="1"/>
    <col min="4369" max="4369" width="9.42578125" style="7" customWidth="1"/>
    <col min="4370" max="4370" width="12.85546875" style="7" customWidth="1"/>
    <col min="4371" max="4371" width="14" style="7" customWidth="1"/>
    <col min="4372" max="4372" width="9.42578125" style="7" customWidth="1"/>
    <col min="4373" max="4373" width="12.85546875" style="7" customWidth="1"/>
    <col min="4374" max="4374" width="14" style="7" customWidth="1"/>
    <col min="4375" max="4386" width="9" style="7"/>
    <col min="4387" max="4408" width="0" style="7" hidden="1" customWidth="1"/>
    <col min="4409" max="4599" width="9" style="7"/>
    <col min="4600" max="4600" width="7.140625" style="7" customWidth="1"/>
    <col min="4601" max="4601" width="1.42578125" style="7" customWidth="1"/>
    <col min="4602" max="4602" width="3.5703125" style="7" customWidth="1"/>
    <col min="4603" max="4603" width="3.7109375" style="7" customWidth="1"/>
    <col min="4604" max="4604" width="14.7109375" style="7" customWidth="1"/>
    <col min="4605" max="4605" width="77.85546875" style="7" customWidth="1"/>
    <col min="4606" max="4606" width="7.42578125" style="7" customWidth="1"/>
    <col min="4607" max="4607" width="9.5703125" style="7" customWidth="1"/>
    <col min="4608" max="4608" width="10.85546875" style="7" customWidth="1"/>
    <col min="4609" max="4609" width="20.140625" style="7" customWidth="1"/>
    <col min="4610" max="4610" width="13.28515625" style="7" customWidth="1"/>
    <col min="4611" max="4611" width="9" style="7"/>
    <col min="4612" max="4620" width="0" style="7" hidden="1" customWidth="1"/>
    <col min="4621" max="4621" width="10.5703125" style="7" customWidth="1"/>
    <col min="4622" max="4622" width="14" style="7" customWidth="1"/>
    <col min="4623" max="4623" width="10.42578125" style="7" customWidth="1"/>
    <col min="4624" max="4624" width="12.85546875" style="7" customWidth="1"/>
    <col min="4625" max="4625" width="9.42578125" style="7" customWidth="1"/>
    <col min="4626" max="4626" width="12.85546875" style="7" customWidth="1"/>
    <col min="4627" max="4627" width="14" style="7" customWidth="1"/>
    <col min="4628" max="4628" width="9.42578125" style="7" customWidth="1"/>
    <col min="4629" max="4629" width="12.85546875" style="7" customWidth="1"/>
    <col min="4630" max="4630" width="14" style="7" customWidth="1"/>
    <col min="4631" max="4642" width="9" style="7"/>
    <col min="4643" max="4664" width="0" style="7" hidden="1" customWidth="1"/>
    <col min="4665" max="4855" width="9" style="7"/>
    <col min="4856" max="4856" width="7.140625" style="7" customWidth="1"/>
    <col min="4857" max="4857" width="1.42578125" style="7" customWidth="1"/>
    <col min="4858" max="4858" width="3.5703125" style="7" customWidth="1"/>
    <col min="4859" max="4859" width="3.7109375" style="7" customWidth="1"/>
    <col min="4860" max="4860" width="14.7109375" style="7" customWidth="1"/>
    <col min="4861" max="4861" width="77.85546875" style="7" customWidth="1"/>
    <col min="4862" max="4862" width="7.42578125" style="7" customWidth="1"/>
    <col min="4863" max="4863" width="9.5703125" style="7" customWidth="1"/>
    <col min="4864" max="4864" width="10.85546875" style="7" customWidth="1"/>
    <col min="4865" max="4865" width="20.140625" style="7" customWidth="1"/>
    <col min="4866" max="4866" width="13.28515625" style="7" customWidth="1"/>
    <col min="4867" max="4867" width="9" style="7"/>
    <col min="4868" max="4876" width="0" style="7" hidden="1" customWidth="1"/>
    <col min="4877" max="4877" width="10.5703125" style="7" customWidth="1"/>
    <col min="4878" max="4878" width="14" style="7" customWidth="1"/>
    <col min="4879" max="4879" width="10.42578125" style="7" customWidth="1"/>
    <col min="4880" max="4880" width="12.85546875" style="7" customWidth="1"/>
    <col min="4881" max="4881" width="9.42578125" style="7" customWidth="1"/>
    <col min="4882" max="4882" width="12.85546875" style="7" customWidth="1"/>
    <col min="4883" max="4883" width="14" style="7" customWidth="1"/>
    <col min="4884" max="4884" width="9.42578125" style="7" customWidth="1"/>
    <col min="4885" max="4885" width="12.85546875" style="7" customWidth="1"/>
    <col min="4886" max="4886" width="14" style="7" customWidth="1"/>
    <col min="4887" max="4898" width="9" style="7"/>
    <col min="4899" max="4920" width="0" style="7" hidden="1" customWidth="1"/>
    <col min="4921" max="5111" width="9" style="7"/>
    <col min="5112" max="5112" width="7.140625" style="7" customWidth="1"/>
    <col min="5113" max="5113" width="1.42578125" style="7" customWidth="1"/>
    <col min="5114" max="5114" width="3.5703125" style="7" customWidth="1"/>
    <col min="5115" max="5115" width="3.7109375" style="7" customWidth="1"/>
    <col min="5116" max="5116" width="14.7109375" style="7" customWidth="1"/>
    <col min="5117" max="5117" width="77.85546875" style="7" customWidth="1"/>
    <col min="5118" max="5118" width="7.42578125" style="7" customWidth="1"/>
    <col min="5119" max="5119" width="9.5703125" style="7" customWidth="1"/>
    <col min="5120" max="5120" width="10.85546875" style="7" customWidth="1"/>
    <col min="5121" max="5121" width="20.140625" style="7" customWidth="1"/>
    <col min="5122" max="5122" width="13.28515625" style="7" customWidth="1"/>
    <col min="5123" max="5123" width="9" style="7"/>
    <col min="5124" max="5132" width="0" style="7" hidden="1" customWidth="1"/>
    <col min="5133" max="5133" width="10.5703125" style="7" customWidth="1"/>
    <col min="5134" max="5134" width="14" style="7" customWidth="1"/>
    <col min="5135" max="5135" width="10.42578125" style="7" customWidth="1"/>
    <col min="5136" max="5136" width="12.85546875" style="7" customWidth="1"/>
    <col min="5137" max="5137" width="9.42578125" style="7" customWidth="1"/>
    <col min="5138" max="5138" width="12.85546875" style="7" customWidth="1"/>
    <col min="5139" max="5139" width="14" style="7" customWidth="1"/>
    <col min="5140" max="5140" width="9.42578125" style="7" customWidth="1"/>
    <col min="5141" max="5141" width="12.85546875" style="7" customWidth="1"/>
    <col min="5142" max="5142" width="14" style="7" customWidth="1"/>
    <col min="5143" max="5154" width="9" style="7"/>
    <col min="5155" max="5176" width="0" style="7" hidden="1" customWidth="1"/>
    <col min="5177" max="5367" width="9" style="7"/>
    <col min="5368" max="5368" width="7.140625" style="7" customWidth="1"/>
    <col min="5369" max="5369" width="1.42578125" style="7" customWidth="1"/>
    <col min="5370" max="5370" width="3.5703125" style="7" customWidth="1"/>
    <col min="5371" max="5371" width="3.7109375" style="7" customWidth="1"/>
    <col min="5372" max="5372" width="14.7109375" style="7" customWidth="1"/>
    <col min="5373" max="5373" width="77.85546875" style="7" customWidth="1"/>
    <col min="5374" max="5374" width="7.42578125" style="7" customWidth="1"/>
    <col min="5375" max="5375" width="9.5703125" style="7" customWidth="1"/>
    <col min="5376" max="5376" width="10.85546875" style="7" customWidth="1"/>
    <col min="5377" max="5377" width="20.140625" style="7" customWidth="1"/>
    <col min="5378" max="5378" width="13.28515625" style="7" customWidth="1"/>
    <col min="5379" max="5379" width="9" style="7"/>
    <col min="5380" max="5388" width="0" style="7" hidden="1" customWidth="1"/>
    <col min="5389" max="5389" width="10.5703125" style="7" customWidth="1"/>
    <col min="5390" max="5390" width="14" style="7" customWidth="1"/>
    <col min="5391" max="5391" width="10.42578125" style="7" customWidth="1"/>
    <col min="5392" max="5392" width="12.85546875" style="7" customWidth="1"/>
    <col min="5393" max="5393" width="9.42578125" style="7" customWidth="1"/>
    <col min="5394" max="5394" width="12.85546875" style="7" customWidth="1"/>
    <col min="5395" max="5395" width="14" style="7" customWidth="1"/>
    <col min="5396" max="5396" width="9.42578125" style="7" customWidth="1"/>
    <col min="5397" max="5397" width="12.85546875" style="7" customWidth="1"/>
    <col min="5398" max="5398" width="14" style="7" customWidth="1"/>
    <col min="5399" max="5410" width="9" style="7"/>
    <col min="5411" max="5432" width="0" style="7" hidden="1" customWidth="1"/>
    <col min="5433" max="5623" width="9" style="7"/>
    <col min="5624" max="5624" width="7.140625" style="7" customWidth="1"/>
    <col min="5625" max="5625" width="1.42578125" style="7" customWidth="1"/>
    <col min="5626" max="5626" width="3.5703125" style="7" customWidth="1"/>
    <col min="5627" max="5627" width="3.7109375" style="7" customWidth="1"/>
    <col min="5628" max="5628" width="14.7109375" style="7" customWidth="1"/>
    <col min="5629" max="5629" width="77.85546875" style="7" customWidth="1"/>
    <col min="5630" max="5630" width="7.42578125" style="7" customWidth="1"/>
    <col min="5631" max="5631" width="9.5703125" style="7" customWidth="1"/>
    <col min="5632" max="5632" width="10.85546875" style="7" customWidth="1"/>
    <col min="5633" max="5633" width="20.140625" style="7" customWidth="1"/>
    <col min="5634" max="5634" width="13.28515625" style="7" customWidth="1"/>
    <col min="5635" max="5635" width="9" style="7"/>
    <col min="5636" max="5644" width="0" style="7" hidden="1" customWidth="1"/>
    <col min="5645" max="5645" width="10.5703125" style="7" customWidth="1"/>
    <col min="5646" max="5646" width="14" style="7" customWidth="1"/>
    <col min="5647" max="5647" width="10.42578125" style="7" customWidth="1"/>
    <col min="5648" max="5648" width="12.85546875" style="7" customWidth="1"/>
    <col min="5649" max="5649" width="9.42578125" style="7" customWidth="1"/>
    <col min="5650" max="5650" width="12.85546875" style="7" customWidth="1"/>
    <col min="5651" max="5651" width="14" style="7" customWidth="1"/>
    <col min="5652" max="5652" width="9.42578125" style="7" customWidth="1"/>
    <col min="5653" max="5653" width="12.85546875" style="7" customWidth="1"/>
    <col min="5654" max="5654" width="14" style="7" customWidth="1"/>
    <col min="5655" max="5666" width="9" style="7"/>
    <col min="5667" max="5688" width="0" style="7" hidden="1" customWidth="1"/>
    <col min="5689" max="5879" width="9" style="7"/>
    <col min="5880" max="5880" width="7.140625" style="7" customWidth="1"/>
    <col min="5881" max="5881" width="1.42578125" style="7" customWidth="1"/>
    <col min="5882" max="5882" width="3.5703125" style="7" customWidth="1"/>
    <col min="5883" max="5883" width="3.7109375" style="7" customWidth="1"/>
    <col min="5884" max="5884" width="14.7109375" style="7" customWidth="1"/>
    <col min="5885" max="5885" width="77.85546875" style="7" customWidth="1"/>
    <col min="5886" max="5886" width="7.42578125" style="7" customWidth="1"/>
    <col min="5887" max="5887" width="9.5703125" style="7" customWidth="1"/>
    <col min="5888" max="5888" width="10.85546875" style="7" customWidth="1"/>
    <col min="5889" max="5889" width="20.140625" style="7" customWidth="1"/>
    <col min="5890" max="5890" width="13.28515625" style="7" customWidth="1"/>
    <col min="5891" max="5891" width="9" style="7"/>
    <col min="5892" max="5900" width="0" style="7" hidden="1" customWidth="1"/>
    <col min="5901" max="5901" width="10.5703125" style="7" customWidth="1"/>
    <col min="5902" max="5902" width="14" style="7" customWidth="1"/>
    <col min="5903" max="5903" width="10.42578125" style="7" customWidth="1"/>
    <col min="5904" max="5904" width="12.85546875" style="7" customWidth="1"/>
    <col min="5905" max="5905" width="9.42578125" style="7" customWidth="1"/>
    <col min="5906" max="5906" width="12.85546875" style="7" customWidth="1"/>
    <col min="5907" max="5907" width="14" style="7" customWidth="1"/>
    <col min="5908" max="5908" width="9.42578125" style="7" customWidth="1"/>
    <col min="5909" max="5909" width="12.85546875" style="7" customWidth="1"/>
    <col min="5910" max="5910" width="14" style="7" customWidth="1"/>
    <col min="5911" max="5922" width="9" style="7"/>
    <col min="5923" max="5944" width="0" style="7" hidden="1" customWidth="1"/>
    <col min="5945" max="6135" width="9" style="7"/>
    <col min="6136" max="6136" width="7.140625" style="7" customWidth="1"/>
    <col min="6137" max="6137" width="1.42578125" style="7" customWidth="1"/>
    <col min="6138" max="6138" width="3.5703125" style="7" customWidth="1"/>
    <col min="6139" max="6139" width="3.7109375" style="7" customWidth="1"/>
    <col min="6140" max="6140" width="14.7109375" style="7" customWidth="1"/>
    <col min="6141" max="6141" width="77.85546875" style="7" customWidth="1"/>
    <col min="6142" max="6142" width="7.42578125" style="7" customWidth="1"/>
    <col min="6143" max="6143" width="9.5703125" style="7" customWidth="1"/>
    <col min="6144" max="6144" width="10.85546875" style="7" customWidth="1"/>
    <col min="6145" max="6145" width="20.140625" style="7" customWidth="1"/>
    <col min="6146" max="6146" width="13.28515625" style="7" customWidth="1"/>
    <col min="6147" max="6147" width="9" style="7"/>
    <col min="6148" max="6156" width="0" style="7" hidden="1" customWidth="1"/>
    <col min="6157" max="6157" width="10.5703125" style="7" customWidth="1"/>
    <col min="6158" max="6158" width="14" style="7" customWidth="1"/>
    <col min="6159" max="6159" width="10.42578125" style="7" customWidth="1"/>
    <col min="6160" max="6160" width="12.85546875" style="7" customWidth="1"/>
    <col min="6161" max="6161" width="9.42578125" style="7" customWidth="1"/>
    <col min="6162" max="6162" width="12.85546875" style="7" customWidth="1"/>
    <col min="6163" max="6163" width="14" style="7" customWidth="1"/>
    <col min="6164" max="6164" width="9.42578125" style="7" customWidth="1"/>
    <col min="6165" max="6165" width="12.85546875" style="7" customWidth="1"/>
    <col min="6166" max="6166" width="14" style="7" customWidth="1"/>
    <col min="6167" max="6178" width="9" style="7"/>
    <col min="6179" max="6200" width="0" style="7" hidden="1" customWidth="1"/>
    <col min="6201" max="6391" width="9" style="7"/>
    <col min="6392" max="6392" width="7.140625" style="7" customWidth="1"/>
    <col min="6393" max="6393" width="1.42578125" style="7" customWidth="1"/>
    <col min="6394" max="6394" width="3.5703125" style="7" customWidth="1"/>
    <col min="6395" max="6395" width="3.7109375" style="7" customWidth="1"/>
    <col min="6396" max="6396" width="14.7109375" style="7" customWidth="1"/>
    <col min="6397" max="6397" width="77.85546875" style="7" customWidth="1"/>
    <col min="6398" max="6398" width="7.42578125" style="7" customWidth="1"/>
    <col min="6399" max="6399" width="9.5703125" style="7" customWidth="1"/>
    <col min="6400" max="6400" width="10.85546875" style="7" customWidth="1"/>
    <col min="6401" max="6401" width="20.140625" style="7" customWidth="1"/>
    <col min="6402" max="6402" width="13.28515625" style="7" customWidth="1"/>
    <col min="6403" max="6403" width="9" style="7"/>
    <col min="6404" max="6412" width="0" style="7" hidden="1" customWidth="1"/>
    <col min="6413" max="6413" width="10.5703125" style="7" customWidth="1"/>
    <col min="6414" max="6414" width="14" style="7" customWidth="1"/>
    <col min="6415" max="6415" width="10.42578125" style="7" customWidth="1"/>
    <col min="6416" max="6416" width="12.85546875" style="7" customWidth="1"/>
    <col min="6417" max="6417" width="9.42578125" style="7" customWidth="1"/>
    <col min="6418" max="6418" width="12.85546875" style="7" customWidth="1"/>
    <col min="6419" max="6419" width="14" style="7" customWidth="1"/>
    <col min="6420" max="6420" width="9.42578125" style="7" customWidth="1"/>
    <col min="6421" max="6421" width="12.85546875" style="7" customWidth="1"/>
    <col min="6422" max="6422" width="14" style="7" customWidth="1"/>
    <col min="6423" max="6434" width="9" style="7"/>
    <col min="6435" max="6456" width="0" style="7" hidden="1" customWidth="1"/>
    <col min="6457" max="6647" width="9" style="7"/>
    <col min="6648" max="6648" width="7.140625" style="7" customWidth="1"/>
    <col min="6649" max="6649" width="1.42578125" style="7" customWidth="1"/>
    <col min="6650" max="6650" width="3.5703125" style="7" customWidth="1"/>
    <col min="6651" max="6651" width="3.7109375" style="7" customWidth="1"/>
    <col min="6652" max="6652" width="14.7109375" style="7" customWidth="1"/>
    <col min="6653" max="6653" width="77.85546875" style="7" customWidth="1"/>
    <col min="6654" max="6654" width="7.42578125" style="7" customWidth="1"/>
    <col min="6655" max="6655" width="9.5703125" style="7" customWidth="1"/>
    <col min="6656" max="6656" width="10.85546875" style="7" customWidth="1"/>
    <col min="6657" max="6657" width="20.140625" style="7" customWidth="1"/>
    <col min="6658" max="6658" width="13.28515625" style="7" customWidth="1"/>
    <col min="6659" max="6659" width="9" style="7"/>
    <col min="6660" max="6668" width="0" style="7" hidden="1" customWidth="1"/>
    <col min="6669" max="6669" width="10.5703125" style="7" customWidth="1"/>
    <col min="6670" max="6670" width="14" style="7" customWidth="1"/>
    <col min="6671" max="6671" width="10.42578125" style="7" customWidth="1"/>
    <col min="6672" max="6672" width="12.85546875" style="7" customWidth="1"/>
    <col min="6673" max="6673" width="9.42578125" style="7" customWidth="1"/>
    <col min="6674" max="6674" width="12.85546875" style="7" customWidth="1"/>
    <col min="6675" max="6675" width="14" style="7" customWidth="1"/>
    <col min="6676" max="6676" width="9.42578125" style="7" customWidth="1"/>
    <col min="6677" max="6677" width="12.85546875" style="7" customWidth="1"/>
    <col min="6678" max="6678" width="14" style="7" customWidth="1"/>
    <col min="6679" max="6690" width="9" style="7"/>
    <col min="6691" max="6712" width="0" style="7" hidden="1" customWidth="1"/>
    <col min="6713" max="6903" width="9" style="7"/>
    <col min="6904" max="6904" width="7.140625" style="7" customWidth="1"/>
    <col min="6905" max="6905" width="1.42578125" style="7" customWidth="1"/>
    <col min="6906" max="6906" width="3.5703125" style="7" customWidth="1"/>
    <col min="6907" max="6907" width="3.7109375" style="7" customWidth="1"/>
    <col min="6908" max="6908" width="14.7109375" style="7" customWidth="1"/>
    <col min="6909" max="6909" width="77.85546875" style="7" customWidth="1"/>
    <col min="6910" max="6910" width="7.42578125" style="7" customWidth="1"/>
    <col min="6911" max="6911" width="9.5703125" style="7" customWidth="1"/>
    <col min="6912" max="6912" width="10.85546875" style="7" customWidth="1"/>
    <col min="6913" max="6913" width="20.140625" style="7" customWidth="1"/>
    <col min="6914" max="6914" width="13.28515625" style="7" customWidth="1"/>
    <col min="6915" max="6915" width="9" style="7"/>
    <col min="6916" max="6924" width="0" style="7" hidden="1" customWidth="1"/>
    <col min="6925" max="6925" width="10.5703125" style="7" customWidth="1"/>
    <col min="6926" max="6926" width="14" style="7" customWidth="1"/>
    <col min="6927" max="6927" width="10.42578125" style="7" customWidth="1"/>
    <col min="6928" max="6928" width="12.85546875" style="7" customWidth="1"/>
    <col min="6929" max="6929" width="9.42578125" style="7" customWidth="1"/>
    <col min="6930" max="6930" width="12.85546875" style="7" customWidth="1"/>
    <col min="6931" max="6931" width="14" style="7" customWidth="1"/>
    <col min="6932" max="6932" width="9.42578125" style="7" customWidth="1"/>
    <col min="6933" max="6933" width="12.85546875" style="7" customWidth="1"/>
    <col min="6934" max="6934" width="14" style="7" customWidth="1"/>
    <col min="6935" max="6946" width="9" style="7"/>
    <col min="6947" max="6968" width="0" style="7" hidden="1" customWidth="1"/>
    <col min="6969" max="7159" width="9" style="7"/>
    <col min="7160" max="7160" width="7.140625" style="7" customWidth="1"/>
    <col min="7161" max="7161" width="1.42578125" style="7" customWidth="1"/>
    <col min="7162" max="7162" width="3.5703125" style="7" customWidth="1"/>
    <col min="7163" max="7163" width="3.7109375" style="7" customWidth="1"/>
    <col min="7164" max="7164" width="14.7109375" style="7" customWidth="1"/>
    <col min="7165" max="7165" width="77.85546875" style="7" customWidth="1"/>
    <col min="7166" max="7166" width="7.42578125" style="7" customWidth="1"/>
    <col min="7167" max="7167" width="9.5703125" style="7" customWidth="1"/>
    <col min="7168" max="7168" width="10.85546875" style="7" customWidth="1"/>
    <col min="7169" max="7169" width="20.140625" style="7" customWidth="1"/>
    <col min="7170" max="7170" width="13.28515625" style="7" customWidth="1"/>
    <col min="7171" max="7171" width="9" style="7"/>
    <col min="7172" max="7180" width="0" style="7" hidden="1" customWidth="1"/>
    <col min="7181" max="7181" width="10.5703125" style="7" customWidth="1"/>
    <col min="7182" max="7182" width="14" style="7" customWidth="1"/>
    <col min="7183" max="7183" width="10.42578125" style="7" customWidth="1"/>
    <col min="7184" max="7184" width="12.85546875" style="7" customWidth="1"/>
    <col min="7185" max="7185" width="9.42578125" style="7" customWidth="1"/>
    <col min="7186" max="7186" width="12.85546875" style="7" customWidth="1"/>
    <col min="7187" max="7187" width="14" style="7" customWidth="1"/>
    <col min="7188" max="7188" width="9.42578125" style="7" customWidth="1"/>
    <col min="7189" max="7189" width="12.85546875" style="7" customWidth="1"/>
    <col min="7190" max="7190" width="14" style="7" customWidth="1"/>
    <col min="7191" max="7202" width="9" style="7"/>
    <col min="7203" max="7224" width="0" style="7" hidden="1" customWidth="1"/>
    <col min="7225" max="7415" width="9" style="7"/>
    <col min="7416" max="7416" width="7.140625" style="7" customWidth="1"/>
    <col min="7417" max="7417" width="1.42578125" style="7" customWidth="1"/>
    <col min="7418" max="7418" width="3.5703125" style="7" customWidth="1"/>
    <col min="7419" max="7419" width="3.7109375" style="7" customWidth="1"/>
    <col min="7420" max="7420" width="14.7109375" style="7" customWidth="1"/>
    <col min="7421" max="7421" width="77.85546875" style="7" customWidth="1"/>
    <col min="7422" max="7422" width="7.42578125" style="7" customWidth="1"/>
    <col min="7423" max="7423" width="9.5703125" style="7" customWidth="1"/>
    <col min="7424" max="7424" width="10.85546875" style="7" customWidth="1"/>
    <col min="7425" max="7425" width="20.140625" style="7" customWidth="1"/>
    <col min="7426" max="7426" width="13.28515625" style="7" customWidth="1"/>
    <col min="7427" max="7427" width="9" style="7"/>
    <col min="7428" max="7436" width="0" style="7" hidden="1" customWidth="1"/>
    <col min="7437" max="7437" width="10.5703125" style="7" customWidth="1"/>
    <col min="7438" max="7438" width="14" style="7" customWidth="1"/>
    <col min="7439" max="7439" width="10.42578125" style="7" customWidth="1"/>
    <col min="7440" max="7440" width="12.85546875" style="7" customWidth="1"/>
    <col min="7441" max="7441" width="9.42578125" style="7" customWidth="1"/>
    <col min="7442" max="7442" width="12.85546875" style="7" customWidth="1"/>
    <col min="7443" max="7443" width="14" style="7" customWidth="1"/>
    <col min="7444" max="7444" width="9.42578125" style="7" customWidth="1"/>
    <col min="7445" max="7445" width="12.85546875" style="7" customWidth="1"/>
    <col min="7446" max="7446" width="14" style="7" customWidth="1"/>
    <col min="7447" max="7458" width="9" style="7"/>
    <col min="7459" max="7480" width="0" style="7" hidden="1" customWidth="1"/>
    <col min="7481" max="7671" width="9" style="7"/>
    <col min="7672" max="7672" width="7.140625" style="7" customWidth="1"/>
    <col min="7673" max="7673" width="1.42578125" style="7" customWidth="1"/>
    <col min="7674" max="7674" width="3.5703125" style="7" customWidth="1"/>
    <col min="7675" max="7675" width="3.7109375" style="7" customWidth="1"/>
    <col min="7676" max="7676" width="14.7109375" style="7" customWidth="1"/>
    <col min="7677" max="7677" width="77.85546875" style="7" customWidth="1"/>
    <col min="7678" max="7678" width="7.42578125" style="7" customWidth="1"/>
    <col min="7679" max="7679" width="9.5703125" style="7" customWidth="1"/>
    <col min="7680" max="7680" width="10.85546875" style="7" customWidth="1"/>
    <col min="7681" max="7681" width="20.140625" style="7" customWidth="1"/>
    <col min="7682" max="7682" width="13.28515625" style="7" customWidth="1"/>
    <col min="7683" max="7683" width="9" style="7"/>
    <col min="7684" max="7692" width="0" style="7" hidden="1" customWidth="1"/>
    <col min="7693" max="7693" width="10.5703125" style="7" customWidth="1"/>
    <col min="7694" max="7694" width="14" style="7" customWidth="1"/>
    <col min="7695" max="7695" width="10.42578125" style="7" customWidth="1"/>
    <col min="7696" max="7696" width="12.85546875" style="7" customWidth="1"/>
    <col min="7697" max="7697" width="9.42578125" style="7" customWidth="1"/>
    <col min="7698" max="7698" width="12.85546875" style="7" customWidth="1"/>
    <col min="7699" max="7699" width="14" style="7" customWidth="1"/>
    <col min="7700" max="7700" width="9.42578125" style="7" customWidth="1"/>
    <col min="7701" max="7701" width="12.85546875" style="7" customWidth="1"/>
    <col min="7702" max="7702" width="14" style="7" customWidth="1"/>
    <col min="7703" max="7714" width="9" style="7"/>
    <col min="7715" max="7736" width="0" style="7" hidden="1" customWidth="1"/>
    <col min="7737" max="7927" width="9" style="7"/>
    <col min="7928" max="7928" width="7.140625" style="7" customWidth="1"/>
    <col min="7929" max="7929" width="1.42578125" style="7" customWidth="1"/>
    <col min="7930" max="7930" width="3.5703125" style="7" customWidth="1"/>
    <col min="7931" max="7931" width="3.7109375" style="7" customWidth="1"/>
    <col min="7932" max="7932" width="14.7109375" style="7" customWidth="1"/>
    <col min="7933" max="7933" width="77.85546875" style="7" customWidth="1"/>
    <col min="7934" max="7934" width="7.42578125" style="7" customWidth="1"/>
    <col min="7935" max="7935" width="9.5703125" style="7" customWidth="1"/>
    <col min="7936" max="7936" width="10.85546875" style="7" customWidth="1"/>
    <col min="7937" max="7937" width="20.140625" style="7" customWidth="1"/>
    <col min="7938" max="7938" width="13.28515625" style="7" customWidth="1"/>
    <col min="7939" max="7939" width="9" style="7"/>
    <col min="7940" max="7948" width="0" style="7" hidden="1" customWidth="1"/>
    <col min="7949" max="7949" width="10.5703125" style="7" customWidth="1"/>
    <col min="7950" max="7950" width="14" style="7" customWidth="1"/>
    <col min="7951" max="7951" width="10.42578125" style="7" customWidth="1"/>
    <col min="7952" max="7952" width="12.85546875" style="7" customWidth="1"/>
    <col min="7953" max="7953" width="9.42578125" style="7" customWidth="1"/>
    <col min="7954" max="7954" width="12.85546875" style="7" customWidth="1"/>
    <col min="7955" max="7955" width="14" style="7" customWidth="1"/>
    <col min="7956" max="7956" width="9.42578125" style="7" customWidth="1"/>
    <col min="7957" max="7957" width="12.85546875" style="7" customWidth="1"/>
    <col min="7958" max="7958" width="14" style="7" customWidth="1"/>
    <col min="7959" max="7970" width="9" style="7"/>
    <col min="7971" max="7992" width="0" style="7" hidden="1" customWidth="1"/>
    <col min="7993" max="8183" width="9" style="7"/>
    <col min="8184" max="8184" width="7.140625" style="7" customWidth="1"/>
    <col min="8185" max="8185" width="1.42578125" style="7" customWidth="1"/>
    <col min="8186" max="8186" width="3.5703125" style="7" customWidth="1"/>
    <col min="8187" max="8187" width="3.7109375" style="7" customWidth="1"/>
    <col min="8188" max="8188" width="14.7109375" style="7" customWidth="1"/>
    <col min="8189" max="8189" width="77.85546875" style="7" customWidth="1"/>
    <col min="8190" max="8190" width="7.42578125" style="7" customWidth="1"/>
    <col min="8191" max="8191" width="9.5703125" style="7" customWidth="1"/>
    <col min="8192" max="8192" width="10.85546875" style="7" customWidth="1"/>
    <col min="8193" max="8193" width="20.140625" style="7" customWidth="1"/>
    <col min="8194" max="8194" width="13.28515625" style="7" customWidth="1"/>
    <col min="8195" max="8195" width="9" style="7"/>
    <col min="8196" max="8204" width="0" style="7" hidden="1" customWidth="1"/>
    <col min="8205" max="8205" width="10.5703125" style="7" customWidth="1"/>
    <col min="8206" max="8206" width="14" style="7" customWidth="1"/>
    <col min="8207" max="8207" width="10.42578125" style="7" customWidth="1"/>
    <col min="8208" max="8208" width="12.85546875" style="7" customWidth="1"/>
    <col min="8209" max="8209" width="9.42578125" style="7" customWidth="1"/>
    <col min="8210" max="8210" width="12.85546875" style="7" customWidth="1"/>
    <col min="8211" max="8211" width="14" style="7" customWidth="1"/>
    <col min="8212" max="8212" width="9.42578125" style="7" customWidth="1"/>
    <col min="8213" max="8213" width="12.85546875" style="7" customWidth="1"/>
    <col min="8214" max="8214" width="14" style="7" customWidth="1"/>
    <col min="8215" max="8226" width="9" style="7"/>
    <col min="8227" max="8248" width="0" style="7" hidden="1" customWidth="1"/>
    <col min="8249" max="8439" width="9" style="7"/>
    <col min="8440" max="8440" width="7.140625" style="7" customWidth="1"/>
    <col min="8441" max="8441" width="1.42578125" style="7" customWidth="1"/>
    <col min="8442" max="8442" width="3.5703125" style="7" customWidth="1"/>
    <col min="8443" max="8443" width="3.7109375" style="7" customWidth="1"/>
    <col min="8444" max="8444" width="14.7109375" style="7" customWidth="1"/>
    <col min="8445" max="8445" width="77.85546875" style="7" customWidth="1"/>
    <col min="8446" max="8446" width="7.42578125" style="7" customWidth="1"/>
    <col min="8447" max="8447" width="9.5703125" style="7" customWidth="1"/>
    <col min="8448" max="8448" width="10.85546875" style="7" customWidth="1"/>
    <col min="8449" max="8449" width="20.140625" style="7" customWidth="1"/>
    <col min="8450" max="8450" width="13.28515625" style="7" customWidth="1"/>
    <col min="8451" max="8451" width="9" style="7"/>
    <col min="8452" max="8460" width="0" style="7" hidden="1" customWidth="1"/>
    <col min="8461" max="8461" width="10.5703125" style="7" customWidth="1"/>
    <col min="8462" max="8462" width="14" style="7" customWidth="1"/>
    <col min="8463" max="8463" width="10.42578125" style="7" customWidth="1"/>
    <col min="8464" max="8464" width="12.85546875" style="7" customWidth="1"/>
    <col min="8465" max="8465" width="9.42578125" style="7" customWidth="1"/>
    <col min="8466" max="8466" width="12.85546875" style="7" customWidth="1"/>
    <col min="8467" max="8467" width="14" style="7" customWidth="1"/>
    <col min="8468" max="8468" width="9.42578125" style="7" customWidth="1"/>
    <col min="8469" max="8469" width="12.85546875" style="7" customWidth="1"/>
    <col min="8470" max="8470" width="14" style="7" customWidth="1"/>
    <col min="8471" max="8482" width="9" style="7"/>
    <col min="8483" max="8504" width="0" style="7" hidden="1" customWidth="1"/>
    <col min="8505" max="8695" width="9" style="7"/>
    <col min="8696" max="8696" width="7.140625" style="7" customWidth="1"/>
    <col min="8697" max="8697" width="1.42578125" style="7" customWidth="1"/>
    <col min="8698" max="8698" width="3.5703125" style="7" customWidth="1"/>
    <col min="8699" max="8699" width="3.7109375" style="7" customWidth="1"/>
    <col min="8700" max="8700" width="14.7109375" style="7" customWidth="1"/>
    <col min="8701" max="8701" width="77.85546875" style="7" customWidth="1"/>
    <col min="8702" max="8702" width="7.42578125" style="7" customWidth="1"/>
    <col min="8703" max="8703" width="9.5703125" style="7" customWidth="1"/>
    <col min="8704" max="8704" width="10.85546875" style="7" customWidth="1"/>
    <col min="8705" max="8705" width="20.140625" style="7" customWidth="1"/>
    <col min="8706" max="8706" width="13.28515625" style="7" customWidth="1"/>
    <col min="8707" max="8707" width="9" style="7"/>
    <col min="8708" max="8716" width="0" style="7" hidden="1" customWidth="1"/>
    <col min="8717" max="8717" width="10.5703125" style="7" customWidth="1"/>
    <col min="8718" max="8718" width="14" style="7" customWidth="1"/>
    <col min="8719" max="8719" width="10.42578125" style="7" customWidth="1"/>
    <col min="8720" max="8720" width="12.85546875" style="7" customWidth="1"/>
    <col min="8721" max="8721" width="9.42578125" style="7" customWidth="1"/>
    <col min="8722" max="8722" width="12.85546875" style="7" customWidth="1"/>
    <col min="8723" max="8723" width="14" style="7" customWidth="1"/>
    <col min="8724" max="8724" width="9.42578125" style="7" customWidth="1"/>
    <col min="8725" max="8725" width="12.85546875" style="7" customWidth="1"/>
    <col min="8726" max="8726" width="14" style="7" customWidth="1"/>
    <col min="8727" max="8738" width="9" style="7"/>
    <col min="8739" max="8760" width="0" style="7" hidden="1" customWidth="1"/>
    <col min="8761" max="8951" width="9" style="7"/>
    <col min="8952" max="8952" width="7.140625" style="7" customWidth="1"/>
    <col min="8953" max="8953" width="1.42578125" style="7" customWidth="1"/>
    <col min="8954" max="8954" width="3.5703125" style="7" customWidth="1"/>
    <col min="8955" max="8955" width="3.7109375" style="7" customWidth="1"/>
    <col min="8956" max="8956" width="14.7109375" style="7" customWidth="1"/>
    <col min="8957" max="8957" width="77.85546875" style="7" customWidth="1"/>
    <col min="8958" max="8958" width="7.42578125" style="7" customWidth="1"/>
    <col min="8959" max="8959" width="9.5703125" style="7" customWidth="1"/>
    <col min="8960" max="8960" width="10.85546875" style="7" customWidth="1"/>
    <col min="8961" max="8961" width="20.140625" style="7" customWidth="1"/>
    <col min="8962" max="8962" width="13.28515625" style="7" customWidth="1"/>
    <col min="8963" max="8963" width="9" style="7"/>
    <col min="8964" max="8972" width="0" style="7" hidden="1" customWidth="1"/>
    <col min="8973" max="8973" width="10.5703125" style="7" customWidth="1"/>
    <col min="8974" max="8974" width="14" style="7" customWidth="1"/>
    <col min="8975" max="8975" width="10.42578125" style="7" customWidth="1"/>
    <col min="8976" max="8976" width="12.85546875" style="7" customWidth="1"/>
    <col min="8977" max="8977" width="9.42578125" style="7" customWidth="1"/>
    <col min="8978" max="8978" width="12.85546875" style="7" customWidth="1"/>
    <col min="8979" max="8979" width="14" style="7" customWidth="1"/>
    <col min="8980" max="8980" width="9.42578125" style="7" customWidth="1"/>
    <col min="8981" max="8981" width="12.85546875" style="7" customWidth="1"/>
    <col min="8982" max="8982" width="14" style="7" customWidth="1"/>
    <col min="8983" max="8994" width="9" style="7"/>
    <col min="8995" max="9016" width="0" style="7" hidden="1" customWidth="1"/>
    <col min="9017" max="9207" width="9" style="7"/>
    <col min="9208" max="9208" width="7.140625" style="7" customWidth="1"/>
    <col min="9209" max="9209" width="1.42578125" style="7" customWidth="1"/>
    <col min="9210" max="9210" width="3.5703125" style="7" customWidth="1"/>
    <col min="9211" max="9211" width="3.7109375" style="7" customWidth="1"/>
    <col min="9212" max="9212" width="14.7109375" style="7" customWidth="1"/>
    <col min="9213" max="9213" width="77.85546875" style="7" customWidth="1"/>
    <col min="9214" max="9214" width="7.42578125" style="7" customWidth="1"/>
    <col min="9215" max="9215" width="9.5703125" style="7" customWidth="1"/>
    <col min="9216" max="9216" width="10.85546875" style="7" customWidth="1"/>
    <col min="9217" max="9217" width="20.140625" style="7" customWidth="1"/>
    <col min="9218" max="9218" width="13.28515625" style="7" customWidth="1"/>
    <col min="9219" max="9219" width="9" style="7"/>
    <col min="9220" max="9228" width="0" style="7" hidden="1" customWidth="1"/>
    <col min="9229" max="9229" width="10.5703125" style="7" customWidth="1"/>
    <col min="9230" max="9230" width="14" style="7" customWidth="1"/>
    <col min="9231" max="9231" width="10.42578125" style="7" customWidth="1"/>
    <col min="9232" max="9232" width="12.85546875" style="7" customWidth="1"/>
    <col min="9233" max="9233" width="9.42578125" style="7" customWidth="1"/>
    <col min="9234" max="9234" width="12.85546875" style="7" customWidth="1"/>
    <col min="9235" max="9235" width="14" style="7" customWidth="1"/>
    <col min="9236" max="9236" width="9.42578125" style="7" customWidth="1"/>
    <col min="9237" max="9237" width="12.85546875" style="7" customWidth="1"/>
    <col min="9238" max="9238" width="14" style="7" customWidth="1"/>
    <col min="9239" max="9250" width="9" style="7"/>
    <col min="9251" max="9272" width="0" style="7" hidden="1" customWidth="1"/>
    <col min="9273" max="9463" width="9" style="7"/>
    <col min="9464" max="9464" width="7.140625" style="7" customWidth="1"/>
    <col min="9465" max="9465" width="1.42578125" style="7" customWidth="1"/>
    <col min="9466" max="9466" width="3.5703125" style="7" customWidth="1"/>
    <col min="9467" max="9467" width="3.7109375" style="7" customWidth="1"/>
    <col min="9468" max="9468" width="14.7109375" style="7" customWidth="1"/>
    <col min="9469" max="9469" width="77.85546875" style="7" customWidth="1"/>
    <col min="9470" max="9470" width="7.42578125" style="7" customWidth="1"/>
    <col min="9471" max="9471" width="9.5703125" style="7" customWidth="1"/>
    <col min="9472" max="9472" width="10.85546875" style="7" customWidth="1"/>
    <col min="9473" max="9473" width="20.140625" style="7" customWidth="1"/>
    <col min="9474" max="9474" width="13.28515625" style="7" customWidth="1"/>
    <col min="9475" max="9475" width="9" style="7"/>
    <col min="9476" max="9484" width="0" style="7" hidden="1" customWidth="1"/>
    <col min="9485" max="9485" width="10.5703125" style="7" customWidth="1"/>
    <col min="9486" max="9486" width="14" style="7" customWidth="1"/>
    <col min="9487" max="9487" width="10.42578125" style="7" customWidth="1"/>
    <col min="9488" max="9488" width="12.85546875" style="7" customWidth="1"/>
    <col min="9489" max="9489" width="9.42578125" style="7" customWidth="1"/>
    <col min="9490" max="9490" width="12.85546875" style="7" customWidth="1"/>
    <col min="9491" max="9491" width="14" style="7" customWidth="1"/>
    <col min="9492" max="9492" width="9.42578125" style="7" customWidth="1"/>
    <col min="9493" max="9493" width="12.85546875" style="7" customWidth="1"/>
    <col min="9494" max="9494" width="14" style="7" customWidth="1"/>
    <col min="9495" max="9506" width="9" style="7"/>
    <col min="9507" max="9528" width="0" style="7" hidden="1" customWidth="1"/>
    <col min="9529" max="9719" width="9" style="7"/>
    <col min="9720" max="9720" width="7.140625" style="7" customWidth="1"/>
    <col min="9721" max="9721" width="1.42578125" style="7" customWidth="1"/>
    <col min="9722" max="9722" width="3.5703125" style="7" customWidth="1"/>
    <col min="9723" max="9723" width="3.7109375" style="7" customWidth="1"/>
    <col min="9724" max="9724" width="14.7109375" style="7" customWidth="1"/>
    <col min="9725" max="9725" width="77.85546875" style="7" customWidth="1"/>
    <col min="9726" max="9726" width="7.42578125" style="7" customWidth="1"/>
    <col min="9727" max="9727" width="9.5703125" style="7" customWidth="1"/>
    <col min="9728" max="9728" width="10.85546875" style="7" customWidth="1"/>
    <col min="9729" max="9729" width="20.140625" style="7" customWidth="1"/>
    <col min="9730" max="9730" width="13.28515625" style="7" customWidth="1"/>
    <col min="9731" max="9731" width="9" style="7"/>
    <col min="9732" max="9740" width="0" style="7" hidden="1" customWidth="1"/>
    <col min="9741" max="9741" width="10.5703125" style="7" customWidth="1"/>
    <col min="9742" max="9742" width="14" style="7" customWidth="1"/>
    <col min="9743" max="9743" width="10.42578125" style="7" customWidth="1"/>
    <col min="9744" max="9744" width="12.85546875" style="7" customWidth="1"/>
    <col min="9745" max="9745" width="9.42578125" style="7" customWidth="1"/>
    <col min="9746" max="9746" width="12.85546875" style="7" customWidth="1"/>
    <col min="9747" max="9747" width="14" style="7" customWidth="1"/>
    <col min="9748" max="9748" width="9.42578125" style="7" customWidth="1"/>
    <col min="9749" max="9749" width="12.85546875" style="7" customWidth="1"/>
    <col min="9750" max="9750" width="14" style="7" customWidth="1"/>
    <col min="9751" max="9762" width="9" style="7"/>
    <col min="9763" max="9784" width="0" style="7" hidden="1" customWidth="1"/>
    <col min="9785" max="9975" width="9" style="7"/>
    <col min="9976" max="9976" width="7.140625" style="7" customWidth="1"/>
    <col min="9977" max="9977" width="1.42578125" style="7" customWidth="1"/>
    <col min="9978" max="9978" width="3.5703125" style="7" customWidth="1"/>
    <col min="9979" max="9979" width="3.7109375" style="7" customWidth="1"/>
    <col min="9980" max="9980" width="14.7109375" style="7" customWidth="1"/>
    <col min="9981" max="9981" width="77.85546875" style="7" customWidth="1"/>
    <col min="9982" max="9982" width="7.42578125" style="7" customWidth="1"/>
    <col min="9983" max="9983" width="9.5703125" style="7" customWidth="1"/>
    <col min="9984" max="9984" width="10.85546875" style="7" customWidth="1"/>
    <col min="9985" max="9985" width="20.140625" style="7" customWidth="1"/>
    <col min="9986" max="9986" width="13.28515625" style="7" customWidth="1"/>
    <col min="9987" max="9987" width="9" style="7"/>
    <col min="9988" max="9996" width="0" style="7" hidden="1" customWidth="1"/>
    <col min="9997" max="9997" width="10.5703125" style="7" customWidth="1"/>
    <col min="9998" max="9998" width="14" style="7" customWidth="1"/>
    <col min="9999" max="9999" width="10.42578125" style="7" customWidth="1"/>
    <col min="10000" max="10000" width="12.85546875" style="7" customWidth="1"/>
    <col min="10001" max="10001" width="9.42578125" style="7" customWidth="1"/>
    <col min="10002" max="10002" width="12.85546875" style="7" customWidth="1"/>
    <col min="10003" max="10003" width="14" style="7" customWidth="1"/>
    <col min="10004" max="10004" width="9.42578125" style="7" customWidth="1"/>
    <col min="10005" max="10005" width="12.85546875" style="7" customWidth="1"/>
    <col min="10006" max="10006" width="14" style="7" customWidth="1"/>
    <col min="10007" max="10018" width="9" style="7"/>
    <col min="10019" max="10040" width="0" style="7" hidden="1" customWidth="1"/>
    <col min="10041" max="10231" width="9" style="7"/>
    <col min="10232" max="10232" width="7.140625" style="7" customWidth="1"/>
    <col min="10233" max="10233" width="1.42578125" style="7" customWidth="1"/>
    <col min="10234" max="10234" width="3.5703125" style="7" customWidth="1"/>
    <col min="10235" max="10235" width="3.7109375" style="7" customWidth="1"/>
    <col min="10236" max="10236" width="14.7109375" style="7" customWidth="1"/>
    <col min="10237" max="10237" width="77.85546875" style="7" customWidth="1"/>
    <col min="10238" max="10238" width="7.42578125" style="7" customWidth="1"/>
    <col min="10239" max="10239" width="9.5703125" style="7" customWidth="1"/>
    <col min="10240" max="10240" width="10.85546875" style="7" customWidth="1"/>
    <col min="10241" max="10241" width="20.140625" style="7" customWidth="1"/>
    <col min="10242" max="10242" width="13.28515625" style="7" customWidth="1"/>
    <col min="10243" max="10243" width="9" style="7"/>
    <col min="10244" max="10252" width="0" style="7" hidden="1" customWidth="1"/>
    <col min="10253" max="10253" width="10.5703125" style="7" customWidth="1"/>
    <col min="10254" max="10254" width="14" style="7" customWidth="1"/>
    <col min="10255" max="10255" width="10.42578125" style="7" customWidth="1"/>
    <col min="10256" max="10256" width="12.85546875" style="7" customWidth="1"/>
    <col min="10257" max="10257" width="9.42578125" style="7" customWidth="1"/>
    <col min="10258" max="10258" width="12.85546875" style="7" customWidth="1"/>
    <col min="10259" max="10259" width="14" style="7" customWidth="1"/>
    <col min="10260" max="10260" width="9.42578125" style="7" customWidth="1"/>
    <col min="10261" max="10261" width="12.85546875" style="7" customWidth="1"/>
    <col min="10262" max="10262" width="14" style="7" customWidth="1"/>
    <col min="10263" max="10274" width="9" style="7"/>
    <col min="10275" max="10296" width="0" style="7" hidden="1" customWidth="1"/>
    <col min="10297" max="10487" width="9" style="7"/>
    <col min="10488" max="10488" width="7.140625" style="7" customWidth="1"/>
    <col min="10489" max="10489" width="1.42578125" style="7" customWidth="1"/>
    <col min="10490" max="10490" width="3.5703125" style="7" customWidth="1"/>
    <col min="10491" max="10491" width="3.7109375" style="7" customWidth="1"/>
    <col min="10492" max="10492" width="14.7109375" style="7" customWidth="1"/>
    <col min="10493" max="10493" width="77.85546875" style="7" customWidth="1"/>
    <col min="10494" max="10494" width="7.42578125" style="7" customWidth="1"/>
    <col min="10495" max="10495" width="9.5703125" style="7" customWidth="1"/>
    <col min="10496" max="10496" width="10.85546875" style="7" customWidth="1"/>
    <col min="10497" max="10497" width="20.140625" style="7" customWidth="1"/>
    <col min="10498" max="10498" width="13.28515625" style="7" customWidth="1"/>
    <col min="10499" max="10499" width="9" style="7"/>
    <col min="10500" max="10508" width="0" style="7" hidden="1" customWidth="1"/>
    <col min="10509" max="10509" width="10.5703125" style="7" customWidth="1"/>
    <col min="10510" max="10510" width="14" style="7" customWidth="1"/>
    <col min="10511" max="10511" width="10.42578125" style="7" customWidth="1"/>
    <col min="10512" max="10512" width="12.85546875" style="7" customWidth="1"/>
    <col min="10513" max="10513" width="9.42578125" style="7" customWidth="1"/>
    <col min="10514" max="10514" width="12.85546875" style="7" customWidth="1"/>
    <col min="10515" max="10515" width="14" style="7" customWidth="1"/>
    <col min="10516" max="10516" width="9.42578125" style="7" customWidth="1"/>
    <col min="10517" max="10517" width="12.85546875" style="7" customWidth="1"/>
    <col min="10518" max="10518" width="14" style="7" customWidth="1"/>
    <col min="10519" max="10530" width="9" style="7"/>
    <col min="10531" max="10552" width="0" style="7" hidden="1" customWidth="1"/>
    <col min="10553" max="10743" width="9" style="7"/>
    <col min="10744" max="10744" width="7.140625" style="7" customWidth="1"/>
    <col min="10745" max="10745" width="1.42578125" style="7" customWidth="1"/>
    <col min="10746" max="10746" width="3.5703125" style="7" customWidth="1"/>
    <col min="10747" max="10747" width="3.7109375" style="7" customWidth="1"/>
    <col min="10748" max="10748" width="14.7109375" style="7" customWidth="1"/>
    <col min="10749" max="10749" width="77.85546875" style="7" customWidth="1"/>
    <col min="10750" max="10750" width="7.42578125" style="7" customWidth="1"/>
    <col min="10751" max="10751" width="9.5703125" style="7" customWidth="1"/>
    <col min="10752" max="10752" width="10.85546875" style="7" customWidth="1"/>
    <col min="10753" max="10753" width="20.140625" style="7" customWidth="1"/>
    <col min="10754" max="10754" width="13.28515625" style="7" customWidth="1"/>
    <col min="10755" max="10755" width="9" style="7"/>
    <col min="10756" max="10764" width="0" style="7" hidden="1" customWidth="1"/>
    <col min="10765" max="10765" width="10.5703125" style="7" customWidth="1"/>
    <col min="10766" max="10766" width="14" style="7" customWidth="1"/>
    <col min="10767" max="10767" width="10.42578125" style="7" customWidth="1"/>
    <col min="10768" max="10768" width="12.85546875" style="7" customWidth="1"/>
    <col min="10769" max="10769" width="9.42578125" style="7" customWidth="1"/>
    <col min="10770" max="10770" width="12.85546875" style="7" customWidth="1"/>
    <col min="10771" max="10771" width="14" style="7" customWidth="1"/>
    <col min="10772" max="10772" width="9.42578125" style="7" customWidth="1"/>
    <col min="10773" max="10773" width="12.85546875" style="7" customWidth="1"/>
    <col min="10774" max="10774" width="14" style="7" customWidth="1"/>
    <col min="10775" max="10786" width="9" style="7"/>
    <col min="10787" max="10808" width="0" style="7" hidden="1" customWidth="1"/>
    <col min="10809" max="10999" width="9" style="7"/>
    <col min="11000" max="11000" width="7.140625" style="7" customWidth="1"/>
    <col min="11001" max="11001" width="1.42578125" style="7" customWidth="1"/>
    <col min="11002" max="11002" width="3.5703125" style="7" customWidth="1"/>
    <col min="11003" max="11003" width="3.7109375" style="7" customWidth="1"/>
    <col min="11004" max="11004" width="14.7109375" style="7" customWidth="1"/>
    <col min="11005" max="11005" width="77.85546875" style="7" customWidth="1"/>
    <col min="11006" max="11006" width="7.42578125" style="7" customWidth="1"/>
    <col min="11007" max="11007" width="9.5703125" style="7" customWidth="1"/>
    <col min="11008" max="11008" width="10.85546875" style="7" customWidth="1"/>
    <col min="11009" max="11009" width="20.140625" style="7" customWidth="1"/>
    <col min="11010" max="11010" width="13.28515625" style="7" customWidth="1"/>
    <col min="11011" max="11011" width="9" style="7"/>
    <col min="11012" max="11020" width="0" style="7" hidden="1" customWidth="1"/>
    <col min="11021" max="11021" width="10.5703125" style="7" customWidth="1"/>
    <col min="11022" max="11022" width="14" style="7" customWidth="1"/>
    <col min="11023" max="11023" width="10.42578125" style="7" customWidth="1"/>
    <col min="11024" max="11024" width="12.85546875" style="7" customWidth="1"/>
    <col min="11025" max="11025" width="9.42578125" style="7" customWidth="1"/>
    <col min="11026" max="11026" width="12.85546875" style="7" customWidth="1"/>
    <col min="11027" max="11027" width="14" style="7" customWidth="1"/>
    <col min="11028" max="11028" width="9.42578125" style="7" customWidth="1"/>
    <col min="11029" max="11029" width="12.85546875" style="7" customWidth="1"/>
    <col min="11030" max="11030" width="14" style="7" customWidth="1"/>
    <col min="11031" max="11042" width="9" style="7"/>
    <col min="11043" max="11064" width="0" style="7" hidden="1" customWidth="1"/>
    <col min="11065" max="11255" width="9" style="7"/>
    <col min="11256" max="11256" width="7.140625" style="7" customWidth="1"/>
    <col min="11257" max="11257" width="1.42578125" style="7" customWidth="1"/>
    <col min="11258" max="11258" width="3.5703125" style="7" customWidth="1"/>
    <col min="11259" max="11259" width="3.7109375" style="7" customWidth="1"/>
    <col min="11260" max="11260" width="14.7109375" style="7" customWidth="1"/>
    <col min="11261" max="11261" width="77.85546875" style="7" customWidth="1"/>
    <col min="11262" max="11262" width="7.42578125" style="7" customWidth="1"/>
    <col min="11263" max="11263" width="9.5703125" style="7" customWidth="1"/>
    <col min="11264" max="11264" width="10.85546875" style="7" customWidth="1"/>
    <col min="11265" max="11265" width="20.140625" style="7" customWidth="1"/>
    <col min="11266" max="11266" width="13.28515625" style="7" customWidth="1"/>
    <col min="11267" max="11267" width="9" style="7"/>
    <col min="11268" max="11276" width="0" style="7" hidden="1" customWidth="1"/>
    <col min="11277" max="11277" width="10.5703125" style="7" customWidth="1"/>
    <col min="11278" max="11278" width="14" style="7" customWidth="1"/>
    <col min="11279" max="11279" width="10.42578125" style="7" customWidth="1"/>
    <col min="11280" max="11280" width="12.85546875" style="7" customWidth="1"/>
    <col min="11281" max="11281" width="9.42578125" style="7" customWidth="1"/>
    <col min="11282" max="11282" width="12.85546875" style="7" customWidth="1"/>
    <col min="11283" max="11283" width="14" style="7" customWidth="1"/>
    <col min="11284" max="11284" width="9.42578125" style="7" customWidth="1"/>
    <col min="11285" max="11285" width="12.85546875" style="7" customWidth="1"/>
    <col min="11286" max="11286" width="14" style="7" customWidth="1"/>
    <col min="11287" max="11298" width="9" style="7"/>
    <col min="11299" max="11320" width="0" style="7" hidden="1" customWidth="1"/>
    <col min="11321" max="11511" width="9" style="7"/>
    <col min="11512" max="11512" width="7.140625" style="7" customWidth="1"/>
    <col min="11513" max="11513" width="1.42578125" style="7" customWidth="1"/>
    <col min="11514" max="11514" width="3.5703125" style="7" customWidth="1"/>
    <col min="11515" max="11515" width="3.7109375" style="7" customWidth="1"/>
    <col min="11516" max="11516" width="14.7109375" style="7" customWidth="1"/>
    <col min="11517" max="11517" width="77.85546875" style="7" customWidth="1"/>
    <col min="11518" max="11518" width="7.42578125" style="7" customWidth="1"/>
    <col min="11519" max="11519" width="9.5703125" style="7" customWidth="1"/>
    <col min="11520" max="11520" width="10.85546875" style="7" customWidth="1"/>
    <col min="11521" max="11521" width="20.140625" style="7" customWidth="1"/>
    <col min="11522" max="11522" width="13.28515625" style="7" customWidth="1"/>
    <col min="11523" max="11523" width="9" style="7"/>
    <col min="11524" max="11532" width="0" style="7" hidden="1" customWidth="1"/>
    <col min="11533" max="11533" width="10.5703125" style="7" customWidth="1"/>
    <col min="11534" max="11534" width="14" style="7" customWidth="1"/>
    <col min="11535" max="11535" width="10.42578125" style="7" customWidth="1"/>
    <col min="11536" max="11536" width="12.85546875" style="7" customWidth="1"/>
    <col min="11537" max="11537" width="9.42578125" style="7" customWidth="1"/>
    <col min="11538" max="11538" width="12.85546875" style="7" customWidth="1"/>
    <col min="11539" max="11539" width="14" style="7" customWidth="1"/>
    <col min="11540" max="11540" width="9.42578125" style="7" customWidth="1"/>
    <col min="11541" max="11541" width="12.85546875" style="7" customWidth="1"/>
    <col min="11542" max="11542" width="14" style="7" customWidth="1"/>
    <col min="11543" max="11554" width="9" style="7"/>
    <col min="11555" max="11576" width="0" style="7" hidden="1" customWidth="1"/>
    <col min="11577" max="11767" width="9" style="7"/>
    <col min="11768" max="11768" width="7.140625" style="7" customWidth="1"/>
    <col min="11769" max="11769" width="1.42578125" style="7" customWidth="1"/>
    <col min="11770" max="11770" width="3.5703125" style="7" customWidth="1"/>
    <col min="11771" max="11771" width="3.7109375" style="7" customWidth="1"/>
    <col min="11772" max="11772" width="14.7109375" style="7" customWidth="1"/>
    <col min="11773" max="11773" width="77.85546875" style="7" customWidth="1"/>
    <col min="11774" max="11774" width="7.42578125" style="7" customWidth="1"/>
    <col min="11775" max="11775" width="9.5703125" style="7" customWidth="1"/>
    <col min="11776" max="11776" width="10.85546875" style="7" customWidth="1"/>
    <col min="11777" max="11777" width="20.140625" style="7" customWidth="1"/>
    <col min="11778" max="11778" width="13.28515625" style="7" customWidth="1"/>
    <col min="11779" max="11779" width="9" style="7"/>
    <col min="11780" max="11788" width="0" style="7" hidden="1" customWidth="1"/>
    <col min="11789" max="11789" width="10.5703125" style="7" customWidth="1"/>
    <col min="11790" max="11790" width="14" style="7" customWidth="1"/>
    <col min="11791" max="11791" width="10.42578125" style="7" customWidth="1"/>
    <col min="11792" max="11792" width="12.85546875" style="7" customWidth="1"/>
    <col min="11793" max="11793" width="9.42578125" style="7" customWidth="1"/>
    <col min="11794" max="11794" width="12.85546875" style="7" customWidth="1"/>
    <col min="11795" max="11795" width="14" style="7" customWidth="1"/>
    <col min="11796" max="11796" width="9.42578125" style="7" customWidth="1"/>
    <col min="11797" max="11797" width="12.85546875" style="7" customWidth="1"/>
    <col min="11798" max="11798" width="14" style="7" customWidth="1"/>
    <col min="11799" max="11810" width="9" style="7"/>
    <col min="11811" max="11832" width="0" style="7" hidden="1" customWidth="1"/>
    <col min="11833" max="12023" width="9" style="7"/>
    <col min="12024" max="12024" width="7.140625" style="7" customWidth="1"/>
    <col min="12025" max="12025" width="1.42578125" style="7" customWidth="1"/>
    <col min="12026" max="12026" width="3.5703125" style="7" customWidth="1"/>
    <col min="12027" max="12027" width="3.7109375" style="7" customWidth="1"/>
    <col min="12028" max="12028" width="14.7109375" style="7" customWidth="1"/>
    <col min="12029" max="12029" width="77.85546875" style="7" customWidth="1"/>
    <col min="12030" max="12030" width="7.42578125" style="7" customWidth="1"/>
    <col min="12031" max="12031" width="9.5703125" style="7" customWidth="1"/>
    <col min="12032" max="12032" width="10.85546875" style="7" customWidth="1"/>
    <col min="12033" max="12033" width="20.140625" style="7" customWidth="1"/>
    <col min="12034" max="12034" width="13.28515625" style="7" customWidth="1"/>
    <col min="12035" max="12035" width="9" style="7"/>
    <col min="12036" max="12044" width="0" style="7" hidden="1" customWidth="1"/>
    <col min="12045" max="12045" width="10.5703125" style="7" customWidth="1"/>
    <col min="12046" max="12046" width="14" style="7" customWidth="1"/>
    <col min="12047" max="12047" width="10.42578125" style="7" customWidth="1"/>
    <col min="12048" max="12048" width="12.85546875" style="7" customWidth="1"/>
    <col min="12049" max="12049" width="9.42578125" style="7" customWidth="1"/>
    <col min="12050" max="12050" width="12.85546875" style="7" customWidth="1"/>
    <col min="12051" max="12051" width="14" style="7" customWidth="1"/>
    <col min="12052" max="12052" width="9.42578125" style="7" customWidth="1"/>
    <col min="12053" max="12053" width="12.85546875" style="7" customWidth="1"/>
    <col min="12054" max="12054" width="14" style="7" customWidth="1"/>
    <col min="12055" max="12066" width="9" style="7"/>
    <col min="12067" max="12088" width="0" style="7" hidden="1" customWidth="1"/>
    <col min="12089" max="12279" width="9" style="7"/>
    <col min="12280" max="12280" width="7.140625" style="7" customWidth="1"/>
    <col min="12281" max="12281" width="1.42578125" style="7" customWidth="1"/>
    <col min="12282" max="12282" width="3.5703125" style="7" customWidth="1"/>
    <col min="12283" max="12283" width="3.7109375" style="7" customWidth="1"/>
    <col min="12284" max="12284" width="14.7109375" style="7" customWidth="1"/>
    <col min="12285" max="12285" width="77.85546875" style="7" customWidth="1"/>
    <col min="12286" max="12286" width="7.42578125" style="7" customWidth="1"/>
    <col min="12287" max="12287" width="9.5703125" style="7" customWidth="1"/>
    <col min="12288" max="12288" width="10.85546875" style="7" customWidth="1"/>
    <col min="12289" max="12289" width="20.140625" style="7" customWidth="1"/>
    <col min="12290" max="12290" width="13.28515625" style="7" customWidth="1"/>
    <col min="12291" max="12291" width="9" style="7"/>
    <col min="12292" max="12300" width="0" style="7" hidden="1" customWidth="1"/>
    <col min="12301" max="12301" width="10.5703125" style="7" customWidth="1"/>
    <col min="12302" max="12302" width="14" style="7" customWidth="1"/>
    <col min="12303" max="12303" width="10.42578125" style="7" customWidth="1"/>
    <col min="12304" max="12304" width="12.85546875" style="7" customWidth="1"/>
    <col min="12305" max="12305" width="9.42578125" style="7" customWidth="1"/>
    <col min="12306" max="12306" width="12.85546875" style="7" customWidth="1"/>
    <col min="12307" max="12307" width="14" style="7" customWidth="1"/>
    <col min="12308" max="12308" width="9.42578125" style="7" customWidth="1"/>
    <col min="12309" max="12309" width="12.85546875" style="7" customWidth="1"/>
    <col min="12310" max="12310" width="14" style="7" customWidth="1"/>
    <col min="12311" max="12322" width="9" style="7"/>
    <col min="12323" max="12344" width="0" style="7" hidden="1" customWidth="1"/>
    <col min="12345" max="12535" width="9" style="7"/>
    <col min="12536" max="12536" width="7.140625" style="7" customWidth="1"/>
    <col min="12537" max="12537" width="1.42578125" style="7" customWidth="1"/>
    <col min="12538" max="12538" width="3.5703125" style="7" customWidth="1"/>
    <col min="12539" max="12539" width="3.7109375" style="7" customWidth="1"/>
    <col min="12540" max="12540" width="14.7109375" style="7" customWidth="1"/>
    <col min="12541" max="12541" width="77.85546875" style="7" customWidth="1"/>
    <col min="12542" max="12542" width="7.42578125" style="7" customWidth="1"/>
    <col min="12543" max="12543" width="9.5703125" style="7" customWidth="1"/>
    <col min="12544" max="12544" width="10.85546875" style="7" customWidth="1"/>
    <col min="12545" max="12545" width="20.140625" style="7" customWidth="1"/>
    <col min="12546" max="12546" width="13.28515625" style="7" customWidth="1"/>
    <col min="12547" max="12547" width="9" style="7"/>
    <col min="12548" max="12556" width="0" style="7" hidden="1" customWidth="1"/>
    <col min="12557" max="12557" width="10.5703125" style="7" customWidth="1"/>
    <col min="12558" max="12558" width="14" style="7" customWidth="1"/>
    <col min="12559" max="12559" width="10.42578125" style="7" customWidth="1"/>
    <col min="12560" max="12560" width="12.85546875" style="7" customWidth="1"/>
    <col min="12561" max="12561" width="9.42578125" style="7" customWidth="1"/>
    <col min="12562" max="12562" width="12.85546875" style="7" customWidth="1"/>
    <col min="12563" max="12563" width="14" style="7" customWidth="1"/>
    <col min="12564" max="12564" width="9.42578125" style="7" customWidth="1"/>
    <col min="12565" max="12565" width="12.85546875" style="7" customWidth="1"/>
    <col min="12566" max="12566" width="14" style="7" customWidth="1"/>
    <col min="12567" max="12578" width="9" style="7"/>
    <col min="12579" max="12600" width="0" style="7" hidden="1" customWidth="1"/>
    <col min="12601" max="12791" width="9" style="7"/>
    <col min="12792" max="12792" width="7.140625" style="7" customWidth="1"/>
    <col min="12793" max="12793" width="1.42578125" style="7" customWidth="1"/>
    <col min="12794" max="12794" width="3.5703125" style="7" customWidth="1"/>
    <col min="12795" max="12795" width="3.7109375" style="7" customWidth="1"/>
    <col min="12796" max="12796" width="14.7109375" style="7" customWidth="1"/>
    <col min="12797" max="12797" width="77.85546875" style="7" customWidth="1"/>
    <col min="12798" max="12798" width="7.42578125" style="7" customWidth="1"/>
    <col min="12799" max="12799" width="9.5703125" style="7" customWidth="1"/>
    <col min="12800" max="12800" width="10.85546875" style="7" customWidth="1"/>
    <col min="12801" max="12801" width="20.140625" style="7" customWidth="1"/>
    <col min="12802" max="12802" width="13.28515625" style="7" customWidth="1"/>
    <col min="12803" max="12803" width="9" style="7"/>
    <col min="12804" max="12812" width="0" style="7" hidden="1" customWidth="1"/>
    <col min="12813" max="12813" width="10.5703125" style="7" customWidth="1"/>
    <col min="12814" max="12814" width="14" style="7" customWidth="1"/>
    <col min="12815" max="12815" width="10.42578125" style="7" customWidth="1"/>
    <col min="12816" max="12816" width="12.85546875" style="7" customWidth="1"/>
    <col min="12817" max="12817" width="9.42578125" style="7" customWidth="1"/>
    <col min="12818" max="12818" width="12.85546875" style="7" customWidth="1"/>
    <col min="12819" max="12819" width="14" style="7" customWidth="1"/>
    <col min="12820" max="12820" width="9.42578125" style="7" customWidth="1"/>
    <col min="12821" max="12821" width="12.85546875" style="7" customWidth="1"/>
    <col min="12822" max="12822" width="14" style="7" customWidth="1"/>
    <col min="12823" max="12834" width="9" style="7"/>
    <col min="12835" max="12856" width="0" style="7" hidden="1" customWidth="1"/>
    <col min="12857" max="13047" width="9" style="7"/>
    <col min="13048" max="13048" width="7.140625" style="7" customWidth="1"/>
    <col min="13049" max="13049" width="1.42578125" style="7" customWidth="1"/>
    <col min="13050" max="13050" width="3.5703125" style="7" customWidth="1"/>
    <col min="13051" max="13051" width="3.7109375" style="7" customWidth="1"/>
    <col min="13052" max="13052" width="14.7109375" style="7" customWidth="1"/>
    <col min="13053" max="13053" width="77.85546875" style="7" customWidth="1"/>
    <col min="13054" max="13054" width="7.42578125" style="7" customWidth="1"/>
    <col min="13055" max="13055" width="9.5703125" style="7" customWidth="1"/>
    <col min="13056" max="13056" width="10.85546875" style="7" customWidth="1"/>
    <col min="13057" max="13057" width="20.140625" style="7" customWidth="1"/>
    <col min="13058" max="13058" width="13.28515625" style="7" customWidth="1"/>
    <col min="13059" max="13059" width="9" style="7"/>
    <col min="13060" max="13068" width="0" style="7" hidden="1" customWidth="1"/>
    <col min="13069" max="13069" width="10.5703125" style="7" customWidth="1"/>
    <col min="13070" max="13070" width="14" style="7" customWidth="1"/>
    <col min="13071" max="13071" width="10.42578125" style="7" customWidth="1"/>
    <col min="13072" max="13072" width="12.85546875" style="7" customWidth="1"/>
    <col min="13073" max="13073" width="9.42578125" style="7" customWidth="1"/>
    <col min="13074" max="13074" width="12.85546875" style="7" customWidth="1"/>
    <col min="13075" max="13075" width="14" style="7" customWidth="1"/>
    <col min="13076" max="13076" width="9.42578125" style="7" customWidth="1"/>
    <col min="13077" max="13077" width="12.85546875" style="7" customWidth="1"/>
    <col min="13078" max="13078" width="14" style="7" customWidth="1"/>
    <col min="13079" max="13090" width="9" style="7"/>
    <col min="13091" max="13112" width="0" style="7" hidden="1" customWidth="1"/>
    <col min="13113" max="13303" width="9" style="7"/>
    <col min="13304" max="13304" width="7.140625" style="7" customWidth="1"/>
    <col min="13305" max="13305" width="1.42578125" style="7" customWidth="1"/>
    <col min="13306" max="13306" width="3.5703125" style="7" customWidth="1"/>
    <col min="13307" max="13307" width="3.7109375" style="7" customWidth="1"/>
    <col min="13308" max="13308" width="14.7109375" style="7" customWidth="1"/>
    <col min="13309" max="13309" width="77.85546875" style="7" customWidth="1"/>
    <col min="13310" max="13310" width="7.42578125" style="7" customWidth="1"/>
    <col min="13311" max="13311" width="9.5703125" style="7" customWidth="1"/>
    <col min="13312" max="13312" width="10.85546875" style="7" customWidth="1"/>
    <col min="13313" max="13313" width="20.140625" style="7" customWidth="1"/>
    <col min="13314" max="13314" width="13.28515625" style="7" customWidth="1"/>
    <col min="13315" max="13315" width="9" style="7"/>
    <col min="13316" max="13324" width="0" style="7" hidden="1" customWidth="1"/>
    <col min="13325" max="13325" width="10.5703125" style="7" customWidth="1"/>
    <col min="13326" max="13326" width="14" style="7" customWidth="1"/>
    <col min="13327" max="13327" width="10.42578125" style="7" customWidth="1"/>
    <col min="13328" max="13328" width="12.85546875" style="7" customWidth="1"/>
    <col min="13329" max="13329" width="9.42578125" style="7" customWidth="1"/>
    <col min="13330" max="13330" width="12.85546875" style="7" customWidth="1"/>
    <col min="13331" max="13331" width="14" style="7" customWidth="1"/>
    <col min="13332" max="13332" width="9.42578125" style="7" customWidth="1"/>
    <col min="13333" max="13333" width="12.85546875" style="7" customWidth="1"/>
    <col min="13334" max="13334" width="14" style="7" customWidth="1"/>
    <col min="13335" max="13346" width="9" style="7"/>
    <col min="13347" max="13368" width="0" style="7" hidden="1" customWidth="1"/>
    <col min="13369" max="13559" width="9" style="7"/>
    <col min="13560" max="13560" width="7.140625" style="7" customWidth="1"/>
    <col min="13561" max="13561" width="1.42578125" style="7" customWidth="1"/>
    <col min="13562" max="13562" width="3.5703125" style="7" customWidth="1"/>
    <col min="13563" max="13563" width="3.7109375" style="7" customWidth="1"/>
    <col min="13564" max="13564" width="14.7109375" style="7" customWidth="1"/>
    <col min="13565" max="13565" width="77.85546875" style="7" customWidth="1"/>
    <col min="13566" max="13566" width="7.42578125" style="7" customWidth="1"/>
    <col min="13567" max="13567" width="9.5703125" style="7" customWidth="1"/>
    <col min="13568" max="13568" width="10.85546875" style="7" customWidth="1"/>
    <col min="13569" max="13569" width="20.140625" style="7" customWidth="1"/>
    <col min="13570" max="13570" width="13.28515625" style="7" customWidth="1"/>
    <col min="13571" max="13571" width="9" style="7"/>
    <col min="13572" max="13580" width="0" style="7" hidden="1" customWidth="1"/>
    <col min="13581" max="13581" width="10.5703125" style="7" customWidth="1"/>
    <col min="13582" max="13582" width="14" style="7" customWidth="1"/>
    <col min="13583" max="13583" width="10.42578125" style="7" customWidth="1"/>
    <col min="13584" max="13584" width="12.85546875" style="7" customWidth="1"/>
    <col min="13585" max="13585" width="9.42578125" style="7" customWidth="1"/>
    <col min="13586" max="13586" width="12.85546875" style="7" customWidth="1"/>
    <col min="13587" max="13587" width="14" style="7" customWidth="1"/>
    <col min="13588" max="13588" width="9.42578125" style="7" customWidth="1"/>
    <col min="13589" max="13589" width="12.85546875" style="7" customWidth="1"/>
    <col min="13590" max="13590" width="14" style="7" customWidth="1"/>
    <col min="13591" max="13602" width="9" style="7"/>
    <col min="13603" max="13624" width="0" style="7" hidden="1" customWidth="1"/>
    <col min="13625" max="13815" width="9" style="7"/>
    <col min="13816" max="13816" width="7.140625" style="7" customWidth="1"/>
    <col min="13817" max="13817" width="1.42578125" style="7" customWidth="1"/>
    <col min="13818" max="13818" width="3.5703125" style="7" customWidth="1"/>
    <col min="13819" max="13819" width="3.7109375" style="7" customWidth="1"/>
    <col min="13820" max="13820" width="14.7109375" style="7" customWidth="1"/>
    <col min="13821" max="13821" width="77.85546875" style="7" customWidth="1"/>
    <col min="13822" max="13822" width="7.42578125" style="7" customWidth="1"/>
    <col min="13823" max="13823" width="9.5703125" style="7" customWidth="1"/>
    <col min="13824" max="13824" width="10.85546875" style="7" customWidth="1"/>
    <col min="13825" max="13825" width="20.140625" style="7" customWidth="1"/>
    <col min="13826" max="13826" width="13.28515625" style="7" customWidth="1"/>
    <col min="13827" max="13827" width="9" style="7"/>
    <col min="13828" max="13836" width="0" style="7" hidden="1" customWidth="1"/>
    <col min="13837" max="13837" width="10.5703125" style="7" customWidth="1"/>
    <col min="13838" max="13838" width="14" style="7" customWidth="1"/>
    <col min="13839" max="13839" width="10.42578125" style="7" customWidth="1"/>
    <col min="13840" max="13840" width="12.85546875" style="7" customWidth="1"/>
    <col min="13841" max="13841" width="9.42578125" style="7" customWidth="1"/>
    <col min="13842" max="13842" width="12.85546875" style="7" customWidth="1"/>
    <col min="13843" max="13843" width="14" style="7" customWidth="1"/>
    <col min="13844" max="13844" width="9.42578125" style="7" customWidth="1"/>
    <col min="13845" max="13845" width="12.85546875" style="7" customWidth="1"/>
    <col min="13846" max="13846" width="14" style="7" customWidth="1"/>
    <col min="13847" max="13858" width="9" style="7"/>
    <col min="13859" max="13880" width="0" style="7" hidden="1" customWidth="1"/>
    <col min="13881" max="14071" width="9" style="7"/>
    <col min="14072" max="14072" width="7.140625" style="7" customWidth="1"/>
    <col min="14073" max="14073" width="1.42578125" style="7" customWidth="1"/>
    <col min="14074" max="14074" width="3.5703125" style="7" customWidth="1"/>
    <col min="14075" max="14075" width="3.7109375" style="7" customWidth="1"/>
    <col min="14076" max="14076" width="14.7109375" style="7" customWidth="1"/>
    <col min="14077" max="14077" width="77.85546875" style="7" customWidth="1"/>
    <col min="14078" max="14078" width="7.42578125" style="7" customWidth="1"/>
    <col min="14079" max="14079" width="9.5703125" style="7" customWidth="1"/>
    <col min="14080" max="14080" width="10.85546875" style="7" customWidth="1"/>
    <col min="14081" max="14081" width="20.140625" style="7" customWidth="1"/>
    <col min="14082" max="14082" width="13.28515625" style="7" customWidth="1"/>
    <col min="14083" max="14083" width="9" style="7"/>
    <col min="14084" max="14092" width="0" style="7" hidden="1" customWidth="1"/>
    <col min="14093" max="14093" width="10.5703125" style="7" customWidth="1"/>
    <col min="14094" max="14094" width="14" style="7" customWidth="1"/>
    <col min="14095" max="14095" width="10.42578125" style="7" customWidth="1"/>
    <col min="14096" max="14096" width="12.85546875" style="7" customWidth="1"/>
    <col min="14097" max="14097" width="9.42578125" style="7" customWidth="1"/>
    <col min="14098" max="14098" width="12.85546875" style="7" customWidth="1"/>
    <col min="14099" max="14099" width="14" style="7" customWidth="1"/>
    <col min="14100" max="14100" width="9.42578125" style="7" customWidth="1"/>
    <col min="14101" max="14101" width="12.85546875" style="7" customWidth="1"/>
    <col min="14102" max="14102" width="14" style="7" customWidth="1"/>
    <col min="14103" max="14114" width="9" style="7"/>
    <col min="14115" max="14136" width="0" style="7" hidden="1" customWidth="1"/>
    <col min="14137" max="14327" width="9" style="7"/>
    <col min="14328" max="14328" width="7.140625" style="7" customWidth="1"/>
    <col min="14329" max="14329" width="1.42578125" style="7" customWidth="1"/>
    <col min="14330" max="14330" width="3.5703125" style="7" customWidth="1"/>
    <col min="14331" max="14331" width="3.7109375" style="7" customWidth="1"/>
    <col min="14332" max="14332" width="14.7109375" style="7" customWidth="1"/>
    <col min="14333" max="14333" width="77.85546875" style="7" customWidth="1"/>
    <col min="14334" max="14334" width="7.42578125" style="7" customWidth="1"/>
    <col min="14335" max="14335" width="9.5703125" style="7" customWidth="1"/>
    <col min="14336" max="14336" width="10.85546875" style="7" customWidth="1"/>
    <col min="14337" max="14337" width="20.140625" style="7" customWidth="1"/>
    <col min="14338" max="14338" width="13.28515625" style="7" customWidth="1"/>
    <col min="14339" max="14339" width="9" style="7"/>
    <col min="14340" max="14348" width="0" style="7" hidden="1" customWidth="1"/>
    <col min="14349" max="14349" width="10.5703125" style="7" customWidth="1"/>
    <col min="14350" max="14350" width="14" style="7" customWidth="1"/>
    <col min="14351" max="14351" width="10.42578125" style="7" customWidth="1"/>
    <col min="14352" max="14352" width="12.85546875" style="7" customWidth="1"/>
    <col min="14353" max="14353" width="9.42578125" style="7" customWidth="1"/>
    <col min="14354" max="14354" width="12.85546875" style="7" customWidth="1"/>
    <col min="14355" max="14355" width="14" style="7" customWidth="1"/>
    <col min="14356" max="14356" width="9.42578125" style="7" customWidth="1"/>
    <col min="14357" max="14357" width="12.85546875" style="7" customWidth="1"/>
    <col min="14358" max="14358" width="14" style="7" customWidth="1"/>
    <col min="14359" max="14370" width="9" style="7"/>
    <col min="14371" max="14392" width="0" style="7" hidden="1" customWidth="1"/>
    <col min="14393" max="14583" width="9" style="7"/>
    <col min="14584" max="14584" width="7.140625" style="7" customWidth="1"/>
    <col min="14585" max="14585" width="1.42578125" style="7" customWidth="1"/>
    <col min="14586" max="14586" width="3.5703125" style="7" customWidth="1"/>
    <col min="14587" max="14587" width="3.7109375" style="7" customWidth="1"/>
    <col min="14588" max="14588" width="14.7109375" style="7" customWidth="1"/>
    <col min="14589" max="14589" width="77.85546875" style="7" customWidth="1"/>
    <col min="14590" max="14590" width="7.42578125" style="7" customWidth="1"/>
    <col min="14591" max="14591" width="9.5703125" style="7" customWidth="1"/>
    <col min="14592" max="14592" width="10.85546875" style="7" customWidth="1"/>
    <col min="14593" max="14593" width="20.140625" style="7" customWidth="1"/>
    <col min="14594" max="14594" width="13.28515625" style="7" customWidth="1"/>
    <col min="14595" max="14595" width="9" style="7"/>
    <col min="14596" max="14604" width="0" style="7" hidden="1" customWidth="1"/>
    <col min="14605" max="14605" width="10.5703125" style="7" customWidth="1"/>
    <col min="14606" max="14606" width="14" style="7" customWidth="1"/>
    <col min="14607" max="14607" width="10.42578125" style="7" customWidth="1"/>
    <col min="14608" max="14608" width="12.85546875" style="7" customWidth="1"/>
    <col min="14609" max="14609" width="9.42578125" style="7" customWidth="1"/>
    <col min="14610" max="14610" width="12.85546875" style="7" customWidth="1"/>
    <col min="14611" max="14611" width="14" style="7" customWidth="1"/>
    <col min="14612" max="14612" width="9.42578125" style="7" customWidth="1"/>
    <col min="14613" max="14613" width="12.85546875" style="7" customWidth="1"/>
    <col min="14614" max="14614" width="14" style="7" customWidth="1"/>
    <col min="14615" max="14626" width="9" style="7"/>
    <col min="14627" max="14648" width="0" style="7" hidden="1" customWidth="1"/>
    <col min="14649" max="14839" width="9" style="7"/>
    <col min="14840" max="14840" width="7.140625" style="7" customWidth="1"/>
    <col min="14841" max="14841" width="1.42578125" style="7" customWidth="1"/>
    <col min="14842" max="14842" width="3.5703125" style="7" customWidth="1"/>
    <col min="14843" max="14843" width="3.7109375" style="7" customWidth="1"/>
    <col min="14844" max="14844" width="14.7109375" style="7" customWidth="1"/>
    <col min="14845" max="14845" width="77.85546875" style="7" customWidth="1"/>
    <col min="14846" max="14846" width="7.42578125" style="7" customWidth="1"/>
    <col min="14847" max="14847" width="9.5703125" style="7" customWidth="1"/>
    <col min="14848" max="14848" width="10.85546875" style="7" customWidth="1"/>
    <col min="14849" max="14849" width="20.140625" style="7" customWidth="1"/>
    <col min="14850" max="14850" width="13.28515625" style="7" customWidth="1"/>
    <col min="14851" max="14851" width="9" style="7"/>
    <col min="14852" max="14860" width="0" style="7" hidden="1" customWidth="1"/>
    <col min="14861" max="14861" width="10.5703125" style="7" customWidth="1"/>
    <col min="14862" max="14862" width="14" style="7" customWidth="1"/>
    <col min="14863" max="14863" width="10.42578125" style="7" customWidth="1"/>
    <col min="14864" max="14864" width="12.85546875" style="7" customWidth="1"/>
    <col min="14865" max="14865" width="9.42578125" style="7" customWidth="1"/>
    <col min="14866" max="14866" width="12.85546875" style="7" customWidth="1"/>
    <col min="14867" max="14867" width="14" style="7" customWidth="1"/>
    <col min="14868" max="14868" width="9.42578125" style="7" customWidth="1"/>
    <col min="14869" max="14869" width="12.85546875" style="7" customWidth="1"/>
    <col min="14870" max="14870" width="14" style="7" customWidth="1"/>
    <col min="14871" max="14882" width="9" style="7"/>
    <col min="14883" max="14904" width="0" style="7" hidden="1" customWidth="1"/>
    <col min="14905" max="15095" width="9" style="7"/>
    <col min="15096" max="15096" width="7.140625" style="7" customWidth="1"/>
    <col min="15097" max="15097" width="1.42578125" style="7" customWidth="1"/>
    <col min="15098" max="15098" width="3.5703125" style="7" customWidth="1"/>
    <col min="15099" max="15099" width="3.7109375" style="7" customWidth="1"/>
    <col min="15100" max="15100" width="14.7109375" style="7" customWidth="1"/>
    <col min="15101" max="15101" width="77.85546875" style="7" customWidth="1"/>
    <col min="15102" max="15102" width="7.42578125" style="7" customWidth="1"/>
    <col min="15103" max="15103" width="9.5703125" style="7" customWidth="1"/>
    <col min="15104" max="15104" width="10.85546875" style="7" customWidth="1"/>
    <col min="15105" max="15105" width="20.140625" style="7" customWidth="1"/>
    <col min="15106" max="15106" width="13.28515625" style="7" customWidth="1"/>
    <col min="15107" max="15107" width="9" style="7"/>
    <col min="15108" max="15116" width="0" style="7" hidden="1" customWidth="1"/>
    <col min="15117" max="15117" width="10.5703125" style="7" customWidth="1"/>
    <col min="15118" max="15118" width="14" style="7" customWidth="1"/>
    <col min="15119" max="15119" width="10.42578125" style="7" customWidth="1"/>
    <col min="15120" max="15120" width="12.85546875" style="7" customWidth="1"/>
    <col min="15121" max="15121" width="9.42578125" style="7" customWidth="1"/>
    <col min="15122" max="15122" width="12.85546875" style="7" customWidth="1"/>
    <col min="15123" max="15123" width="14" style="7" customWidth="1"/>
    <col min="15124" max="15124" width="9.42578125" style="7" customWidth="1"/>
    <col min="15125" max="15125" width="12.85546875" style="7" customWidth="1"/>
    <col min="15126" max="15126" width="14" style="7" customWidth="1"/>
    <col min="15127" max="15138" width="9" style="7"/>
    <col min="15139" max="15160" width="0" style="7" hidden="1" customWidth="1"/>
    <col min="15161" max="15351" width="9" style="7"/>
    <col min="15352" max="15352" width="7.140625" style="7" customWidth="1"/>
    <col min="15353" max="15353" width="1.42578125" style="7" customWidth="1"/>
    <col min="15354" max="15354" width="3.5703125" style="7" customWidth="1"/>
    <col min="15355" max="15355" width="3.7109375" style="7" customWidth="1"/>
    <col min="15356" max="15356" width="14.7109375" style="7" customWidth="1"/>
    <col min="15357" max="15357" width="77.85546875" style="7" customWidth="1"/>
    <col min="15358" max="15358" width="7.42578125" style="7" customWidth="1"/>
    <col min="15359" max="15359" width="9.5703125" style="7" customWidth="1"/>
    <col min="15360" max="15360" width="10.85546875" style="7" customWidth="1"/>
    <col min="15361" max="15361" width="20.140625" style="7" customWidth="1"/>
    <col min="15362" max="15362" width="13.28515625" style="7" customWidth="1"/>
    <col min="15363" max="15363" width="9" style="7"/>
    <col min="15364" max="15372" width="0" style="7" hidden="1" customWidth="1"/>
    <col min="15373" max="15373" width="10.5703125" style="7" customWidth="1"/>
    <col min="15374" max="15374" width="14" style="7" customWidth="1"/>
    <col min="15375" max="15375" width="10.42578125" style="7" customWidth="1"/>
    <col min="15376" max="15376" width="12.85546875" style="7" customWidth="1"/>
    <col min="15377" max="15377" width="9.42578125" style="7" customWidth="1"/>
    <col min="15378" max="15378" width="12.85546875" style="7" customWidth="1"/>
    <col min="15379" max="15379" width="14" style="7" customWidth="1"/>
    <col min="15380" max="15380" width="9.42578125" style="7" customWidth="1"/>
    <col min="15381" max="15381" width="12.85546875" style="7" customWidth="1"/>
    <col min="15382" max="15382" width="14" style="7" customWidth="1"/>
    <col min="15383" max="15394" width="9" style="7"/>
    <col min="15395" max="15416" width="0" style="7" hidden="1" customWidth="1"/>
    <col min="15417" max="15607" width="9" style="7"/>
    <col min="15608" max="15608" width="7.140625" style="7" customWidth="1"/>
    <col min="15609" max="15609" width="1.42578125" style="7" customWidth="1"/>
    <col min="15610" max="15610" width="3.5703125" style="7" customWidth="1"/>
    <col min="15611" max="15611" width="3.7109375" style="7" customWidth="1"/>
    <col min="15612" max="15612" width="14.7109375" style="7" customWidth="1"/>
    <col min="15613" max="15613" width="77.85546875" style="7" customWidth="1"/>
    <col min="15614" max="15614" width="7.42578125" style="7" customWidth="1"/>
    <col min="15615" max="15615" width="9.5703125" style="7" customWidth="1"/>
    <col min="15616" max="15616" width="10.85546875" style="7" customWidth="1"/>
    <col min="15617" max="15617" width="20.140625" style="7" customWidth="1"/>
    <col min="15618" max="15618" width="13.28515625" style="7" customWidth="1"/>
    <col min="15619" max="15619" width="9" style="7"/>
    <col min="15620" max="15628" width="0" style="7" hidden="1" customWidth="1"/>
    <col min="15629" max="15629" width="10.5703125" style="7" customWidth="1"/>
    <col min="15630" max="15630" width="14" style="7" customWidth="1"/>
    <col min="15631" max="15631" width="10.42578125" style="7" customWidth="1"/>
    <col min="15632" max="15632" width="12.85546875" style="7" customWidth="1"/>
    <col min="15633" max="15633" width="9.42578125" style="7" customWidth="1"/>
    <col min="15634" max="15634" width="12.85546875" style="7" customWidth="1"/>
    <col min="15635" max="15635" width="14" style="7" customWidth="1"/>
    <col min="15636" max="15636" width="9.42578125" style="7" customWidth="1"/>
    <col min="15637" max="15637" width="12.85546875" style="7" customWidth="1"/>
    <col min="15638" max="15638" width="14" style="7" customWidth="1"/>
    <col min="15639" max="15650" width="9" style="7"/>
    <col min="15651" max="15672" width="0" style="7" hidden="1" customWidth="1"/>
    <col min="15673" max="15863" width="9" style="7"/>
    <col min="15864" max="15864" width="7.140625" style="7" customWidth="1"/>
    <col min="15865" max="15865" width="1.42578125" style="7" customWidth="1"/>
    <col min="15866" max="15866" width="3.5703125" style="7" customWidth="1"/>
    <col min="15867" max="15867" width="3.7109375" style="7" customWidth="1"/>
    <col min="15868" max="15868" width="14.7109375" style="7" customWidth="1"/>
    <col min="15869" max="15869" width="77.85546875" style="7" customWidth="1"/>
    <col min="15870" max="15870" width="7.42578125" style="7" customWidth="1"/>
    <col min="15871" max="15871" width="9.5703125" style="7" customWidth="1"/>
    <col min="15872" max="15872" width="10.85546875" style="7" customWidth="1"/>
    <col min="15873" max="15873" width="20.140625" style="7" customWidth="1"/>
    <col min="15874" max="15874" width="13.28515625" style="7" customWidth="1"/>
    <col min="15875" max="15875" width="9" style="7"/>
    <col min="15876" max="15884" width="0" style="7" hidden="1" customWidth="1"/>
    <col min="15885" max="15885" width="10.5703125" style="7" customWidth="1"/>
    <col min="15886" max="15886" width="14" style="7" customWidth="1"/>
    <col min="15887" max="15887" width="10.42578125" style="7" customWidth="1"/>
    <col min="15888" max="15888" width="12.85546875" style="7" customWidth="1"/>
    <col min="15889" max="15889" width="9.42578125" style="7" customWidth="1"/>
    <col min="15890" max="15890" width="12.85546875" style="7" customWidth="1"/>
    <col min="15891" max="15891" width="14" style="7" customWidth="1"/>
    <col min="15892" max="15892" width="9.42578125" style="7" customWidth="1"/>
    <col min="15893" max="15893" width="12.85546875" style="7" customWidth="1"/>
    <col min="15894" max="15894" width="14" style="7" customWidth="1"/>
    <col min="15895" max="15906" width="9" style="7"/>
    <col min="15907" max="15928" width="0" style="7" hidden="1" customWidth="1"/>
    <col min="15929" max="16119" width="9" style="7"/>
    <col min="16120" max="16120" width="7.140625" style="7" customWidth="1"/>
    <col min="16121" max="16121" width="1.42578125" style="7" customWidth="1"/>
    <col min="16122" max="16122" width="3.5703125" style="7" customWidth="1"/>
    <col min="16123" max="16123" width="3.7109375" style="7" customWidth="1"/>
    <col min="16124" max="16124" width="14.7109375" style="7" customWidth="1"/>
    <col min="16125" max="16125" width="77.85546875" style="7" customWidth="1"/>
    <col min="16126" max="16126" width="7.42578125" style="7" customWidth="1"/>
    <col min="16127" max="16127" width="9.5703125" style="7" customWidth="1"/>
    <col min="16128" max="16128" width="10.85546875" style="7" customWidth="1"/>
    <col min="16129" max="16129" width="20.140625" style="7" customWidth="1"/>
    <col min="16130" max="16130" width="13.28515625" style="7" customWidth="1"/>
    <col min="16131" max="16131" width="9" style="7"/>
    <col min="16132" max="16140" width="0" style="7" hidden="1" customWidth="1"/>
    <col min="16141" max="16141" width="10.5703125" style="7" customWidth="1"/>
    <col min="16142" max="16142" width="14" style="7" customWidth="1"/>
    <col min="16143" max="16143" width="10.42578125" style="7" customWidth="1"/>
    <col min="16144" max="16144" width="12.85546875" style="7" customWidth="1"/>
    <col min="16145" max="16145" width="9.42578125" style="7" customWidth="1"/>
    <col min="16146" max="16146" width="12.85546875" style="7" customWidth="1"/>
    <col min="16147" max="16147" width="14" style="7" customWidth="1"/>
    <col min="16148" max="16148" width="9.42578125" style="7" customWidth="1"/>
    <col min="16149" max="16149" width="12.85546875" style="7" customWidth="1"/>
    <col min="16150" max="16150" width="14" style="7" customWidth="1"/>
    <col min="16151" max="16162" width="9" style="7"/>
    <col min="16163" max="16184" width="0" style="7" hidden="1" customWidth="1"/>
    <col min="16185" max="16384" width="9" style="7"/>
  </cols>
  <sheetData>
    <row r="1" spans="1:37" s="6" customFormat="1" x14ac:dyDescent="0.25">
      <c r="A1" s="1"/>
      <c r="B1" s="2"/>
      <c r="C1" s="2"/>
      <c r="D1" s="3" t="s">
        <v>0</v>
      </c>
      <c r="E1" s="2"/>
      <c r="F1" s="4" t="s">
        <v>1</v>
      </c>
      <c r="G1" s="151" t="s">
        <v>2</v>
      </c>
      <c r="H1" s="151"/>
      <c r="I1" s="2"/>
      <c r="J1" s="4" t="s">
        <v>3</v>
      </c>
      <c r="K1" s="3" t="s">
        <v>4</v>
      </c>
      <c r="L1" s="4" t="s">
        <v>5</v>
      </c>
      <c r="M1" s="4"/>
      <c r="N1" s="4"/>
      <c r="O1" s="4"/>
      <c r="P1" s="4"/>
      <c r="Q1" s="4"/>
      <c r="R1" s="4"/>
      <c r="S1" s="4"/>
      <c r="T1" s="4"/>
      <c r="U1" s="5"/>
      <c r="V1" s="132"/>
      <c r="W1" s="132"/>
      <c r="X1" s="132"/>
    </row>
    <row r="2" spans="1:37" x14ac:dyDescent="0.25">
      <c r="L2" s="152"/>
      <c r="M2" s="152"/>
      <c r="N2" s="152"/>
      <c r="O2" s="152"/>
      <c r="P2" s="152"/>
      <c r="Q2" s="152"/>
      <c r="R2" s="152"/>
      <c r="S2" s="152"/>
      <c r="T2" s="152"/>
      <c r="U2" s="152"/>
      <c r="AK2" s="7" t="s">
        <v>6</v>
      </c>
    </row>
    <row r="3" spans="1:37" x14ac:dyDescent="0.25">
      <c r="B3" s="8"/>
      <c r="C3" s="9"/>
      <c r="D3" s="9"/>
      <c r="E3" s="9"/>
      <c r="F3" s="9"/>
      <c r="G3" s="9"/>
      <c r="H3" s="9"/>
      <c r="I3" s="9"/>
      <c r="J3" s="9"/>
      <c r="K3" s="10"/>
      <c r="AK3" s="7" t="s">
        <v>7</v>
      </c>
    </row>
    <row r="4" spans="1:37" ht="21" x14ac:dyDescent="0.25">
      <c r="B4" s="11"/>
      <c r="C4" s="12"/>
      <c r="D4" s="13" t="s">
        <v>8</v>
      </c>
      <c r="E4" s="12"/>
      <c r="F4" s="12"/>
      <c r="G4" s="12"/>
      <c r="H4" s="12"/>
      <c r="I4" s="12"/>
      <c r="J4" s="12"/>
      <c r="K4" s="14"/>
      <c r="M4" s="15" t="s">
        <v>9</v>
      </c>
      <c r="AK4" s="7" t="s">
        <v>10</v>
      </c>
    </row>
    <row r="5" spans="1:37" x14ac:dyDescent="0.25">
      <c r="B5" s="11"/>
      <c r="C5" s="12"/>
      <c r="D5" s="12"/>
      <c r="E5" s="12"/>
      <c r="F5" s="12"/>
      <c r="G5" s="12"/>
      <c r="H5" s="12"/>
      <c r="I5" s="12"/>
      <c r="J5" s="12"/>
      <c r="K5" s="14"/>
    </row>
    <row r="6" spans="1:37" x14ac:dyDescent="0.25">
      <c r="B6" s="11"/>
      <c r="C6" s="12"/>
      <c r="D6" s="16" t="s">
        <v>11</v>
      </c>
      <c r="E6" s="12"/>
      <c r="F6" s="12"/>
      <c r="G6" s="12"/>
      <c r="H6" s="12"/>
      <c r="I6" s="12"/>
      <c r="J6" s="12"/>
      <c r="K6" s="14"/>
    </row>
    <row r="7" spans="1:37" x14ac:dyDescent="0.25">
      <c r="B7" s="11"/>
      <c r="C7" s="12"/>
      <c r="D7" s="12"/>
      <c r="E7" s="150" t="str">
        <f>'[1]Rekapitulace stavby'!$K$6</f>
        <v>Rekonstrukce chodníků a infrastruktury silnice III/29827 Malšova Lhota - Hradec Králové</v>
      </c>
      <c r="F7" s="153"/>
      <c r="G7" s="153"/>
      <c r="H7" s="153"/>
      <c r="I7" s="12"/>
      <c r="J7" s="12"/>
      <c r="K7" s="14"/>
    </row>
    <row r="8" spans="1:37" s="17" customFormat="1" x14ac:dyDescent="0.25">
      <c r="B8" s="18"/>
      <c r="C8" s="19"/>
      <c r="D8" s="16" t="s">
        <v>12</v>
      </c>
      <c r="E8" s="19"/>
      <c r="F8" s="19"/>
      <c r="G8" s="19"/>
      <c r="H8" s="19"/>
      <c r="I8" s="19"/>
      <c r="J8" s="19"/>
      <c r="K8" s="20"/>
      <c r="V8" s="134"/>
      <c r="W8" s="134"/>
      <c r="X8" s="134"/>
    </row>
    <row r="9" spans="1:37" s="17" customFormat="1" x14ac:dyDescent="0.25">
      <c r="B9" s="18"/>
      <c r="C9" s="19"/>
      <c r="D9" s="19"/>
      <c r="E9" s="148" t="s">
        <v>13</v>
      </c>
      <c r="F9" s="149"/>
      <c r="G9" s="149"/>
      <c r="H9" s="149"/>
      <c r="I9" s="19"/>
      <c r="J9" s="19"/>
      <c r="K9" s="20"/>
      <c r="V9" s="134"/>
      <c r="W9" s="134"/>
      <c r="X9" s="134"/>
    </row>
    <row r="10" spans="1:37" s="17" customForma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20"/>
      <c r="V10" s="134"/>
      <c r="W10" s="134"/>
      <c r="X10" s="134"/>
    </row>
    <row r="11" spans="1:37" s="17" customFormat="1" x14ac:dyDescent="0.25">
      <c r="B11" s="18"/>
      <c r="C11" s="19"/>
      <c r="D11" s="16" t="s">
        <v>14</v>
      </c>
      <c r="E11" s="19"/>
      <c r="F11" s="21"/>
      <c r="G11" s="19"/>
      <c r="H11" s="19"/>
      <c r="I11" s="16" t="s">
        <v>15</v>
      </c>
      <c r="J11" s="21"/>
      <c r="K11" s="20"/>
      <c r="V11" s="134"/>
      <c r="W11" s="134"/>
      <c r="X11" s="134"/>
    </row>
    <row r="12" spans="1:37" s="17" customFormat="1" x14ac:dyDescent="0.25">
      <c r="B12" s="18"/>
      <c r="C12" s="19"/>
      <c r="D12" s="16" t="s">
        <v>16</v>
      </c>
      <c r="E12" s="19"/>
      <c r="F12" s="21" t="s">
        <v>17</v>
      </c>
      <c r="G12" s="19"/>
      <c r="H12" s="19"/>
      <c r="I12" s="16" t="s">
        <v>18</v>
      </c>
      <c r="J12" s="22" t="str">
        <f>'[1]Rekapitulace stavby'!$AN$8</f>
        <v>09.06.2014</v>
      </c>
      <c r="K12" s="20"/>
      <c r="V12" s="134"/>
      <c r="W12" s="134"/>
      <c r="X12" s="134"/>
    </row>
    <row r="13" spans="1:37" s="17" customFormat="1" x14ac:dyDescent="0.25">
      <c r="B13" s="18"/>
      <c r="C13" s="19"/>
      <c r="D13" s="19"/>
      <c r="E13" s="19"/>
      <c r="F13" s="19"/>
      <c r="G13" s="19"/>
      <c r="H13" s="19"/>
      <c r="I13" s="19"/>
      <c r="J13" s="19"/>
      <c r="K13" s="20"/>
      <c r="V13" s="134"/>
      <c r="W13" s="134"/>
      <c r="X13" s="134"/>
    </row>
    <row r="14" spans="1:37" s="17" customFormat="1" x14ac:dyDescent="0.25">
      <c r="B14" s="18"/>
      <c r="C14" s="19"/>
      <c r="D14" s="16" t="s">
        <v>19</v>
      </c>
      <c r="E14" s="19"/>
      <c r="F14" s="19"/>
      <c r="G14" s="19"/>
      <c r="H14" s="19"/>
      <c r="I14" s="16" t="s">
        <v>20</v>
      </c>
      <c r="J14" s="21"/>
      <c r="K14" s="20"/>
      <c r="V14" s="134"/>
      <c r="W14" s="134"/>
      <c r="X14" s="134"/>
    </row>
    <row r="15" spans="1:37" s="17" customFormat="1" x14ac:dyDescent="0.25">
      <c r="B15" s="18"/>
      <c r="C15" s="19"/>
      <c r="D15" s="19"/>
      <c r="E15" s="21" t="s">
        <v>21</v>
      </c>
      <c r="F15" s="19"/>
      <c r="G15" s="19"/>
      <c r="H15" s="19"/>
      <c r="I15" s="16" t="s">
        <v>22</v>
      </c>
      <c r="J15" s="21"/>
      <c r="K15" s="20"/>
      <c r="V15" s="134"/>
      <c r="W15" s="134"/>
      <c r="X15" s="134"/>
    </row>
    <row r="16" spans="1:37" s="17" customFormat="1" x14ac:dyDescent="0.25">
      <c r="B16" s="18"/>
      <c r="C16" s="19"/>
      <c r="D16" s="19"/>
      <c r="E16" s="19"/>
      <c r="F16" s="19"/>
      <c r="G16" s="19"/>
      <c r="H16" s="19"/>
      <c r="I16" s="19"/>
      <c r="J16" s="19"/>
      <c r="K16" s="20"/>
      <c r="V16" s="134"/>
      <c r="W16" s="134"/>
      <c r="X16" s="134"/>
    </row>
    <row r="17" spans="2:24" s="17" customFormat="1" x14ac:dyDescent="0.25">
      <c r="B17" s="18"/>
      <c r="C17" s="19"/>
      <c r="D17" s="16" t="s">
        <v>23</v>
      </c>
      <c r="E17" s="19"/>
      <c r="F17" s="19"/>
      <c r="G17" s="19"/>
      <c r="H17" s="19"/>
      <c r="I17" s="16" t="s">
        <v>20</v>
      </c>
      <c r="J17" s="21" t="str">
        <f>IF('[1]Rekapitulace stavby'!$AN$13="Vyplň údaj","",IF('[1]Rekapitulace stavby'!$AN$13="","",'[1]Rekapitulace stavby'!$AN$13))</f>
        <v/>
      </c>
      <c r="K17" s="20"/>
      <c r="V17" s="134"/>
      <c r="W17" s="134"/>
      <c r="X17" s="134"/>
    </row>
    <row r="18" spans="2:24" s="17" customFormat="1" x14ac:dyDescent="0.25">
      <c r="B18" s="18"/>
      <c r="C18" s="19"/>
      <c r="D18" s="19"/>
      <c r="E18" s="21" t="str">
        <f>IF('[1]Rekapitulace stavby'!$E$14="Vyplň údaj","",IF('[1]Rekapitulace stavby'!$E$14="","",'[1]Rekapitulace stavby'!$E$14))</f>
        <v xml:space="preserve"> </v>
      </c>
      <c r="F18" s="19"/>
      <c r="G18" s="19"/>
      <c r="H18" s="19"/>
      <c r="I18" s="16" t="s">
        <v>22</v>
      </c>
      <c r="J18" s="21" t="str">
        <f>IF('[1]Rekapitulace stavby'!$AN$14="Vyplň údaj","",IF('[1]Rekapitulace stavby'!$AN$14="","",'[1]Rekapitulace stavby'!$AN$14))</f>
        <v/>
      </c>
      <c r="K18" s="20"/>
      <c r="V18" s="134"/>
      <c r="W18" s="134"/>
      <c r="X18" s="134"/>
    </row>
    <row r="19" spans="2:24" s="17" customFormat="1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20"/>
      <c r="V19" s="134"/>
      <c r="W19" s="134"/>
      <c r="X19" s="134"/>
    </row>
    <row r="20" spans="2:24" s="17" customFormat="1" x14ac:dyDescent="0.25">
      <c r="B20" s="18"/>
      <c r="C20" s="19"/>
      <c r="D20" s="16" t="s">
        <v>24</v>
      </c>
      <c r="E20" s="19"/>
      <c r="F20" s="19"/>
      <c r="G20" s="19"/>
      <c r="H20" s="19"/>
      <c r="I20" s="16" t="s">
        <v>20</v>
      </c>
      <c r="J20" s="21"/>
      <c r="K20" s="20"/>
      <c r="V20" s="134"/>
      <c r="W20" s="134"/>
      <c r="X20" s="134"/>
    </row>
    <row r="21" spans="2:24" s="17" customFormat="1" x14ac:dyDescent="0.25">
      <c r="B21" s="18"/>
      <c r="C21" s="19"/>
      <c r="D21" s="19"/>
      <c r="E21" s="21" t="s">
        <v>25</v>
      </c>
      <c r="F21" s="19"/>
      <c r="G21" s="19"/>
      <c r="H21" s="19"/>
      <c r="I21" s="16" t="s">
        <v>22</v>
      </c>
      <c r="J21" s="21"/>
      <c r="K21" s="20"/>
      <c r="V21" s="134"/>
      <c r="W21" s="134"/>
      <c r="X21" s="134"/>
    </row>
    <row r="22" spans="2:24" s="17" customFormat="1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20"/>
      <c r="V22" s="134"/>
      <c r="W22" s="134"/>
      <c r="X22" s="134"/>
    </row>
    <row r="23" spans="2:24" s="17" customFormat="1" x14ac:dyDescent="0.25">
      <c r="B23" s="18"/>
      <c r="C23" s="19"/>
      <c r="D23" s="16" t="s">
        <v>26</v>
      </c>
      <c r="E23" s="19"/>
      <c r="F23" s="19"/>
      <c r="G23" s="19"/>
      <c r="H23" s="19"/>
      <c r="I23" s="19"/>
      <c r="J23" s="19"/>
      <c r="K23" s="20"/>
      <c r="V23" s="134"/>
      <c r="W23" s="134"/>
      <c r="X23" s="134"/>
    </row>
    <row r="24" spans="2:24" s="23" customFormat="1" x14ac:dyDescent="0.25">
      <c r="B24" s="24"/>
      <c r="C24" s="25"/>
      <c r="D24" s="25"/>
      <c r="E24" s="154"/>
      <c r="F24" s="155"/>
      <c r="G24" s="155"/>
      <c r="H24" s="155"/>
      <c r="I24" s="25"/>
      <c r="J24" s="25"/>
      <c r="K24" s="26"/>
      <c r="V24" s="135"/>
      <c r="W24" s="135"/>
      <c r="X24" s="135"/>
    </row>
    <row r="25" spans="2:24" s="17" customFormat="1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20"/>
      <c r="V25" s="134"/>
      <c r="W25" s="134"/>
      <c r="X25" s="134"/>
    </row>
    <row r="26" spans="2:24" s="17" customFormat="1" x14ac:dyDescent="0.25">
      <c r="B26" s="18"/>
      <c r="C26" s="19"/>
      <c r="D26" s="27"/>
      <c r="E26" s="27"/>
      <c r="F26" s="27"/>
      <c r="G26" s="27"/>
      <c r="H26" s="27"/>
      <c r="I26" s="27"/>
      <c r="J26" s="27"/>
      <c r="K26" s="28"/>
      <c r="V26" s="134"/>
      <c r="W26" s="134"/>
      <c r="X26" s="134"/>
    </row>
    <row r="27" spans="2:24" s="17" customFormat="1" ht="18" x14ac:dyDescent="0.25">
      <c r="B27" s="18"/>
      <c r="C27" s="19"/>
      <c r="D27" s="29" t="s">
        <v>27</v>
      </c>
      <c r="E27" s="19"/>
      <c r="F27" s="19"/>
      <c r="G27" s="19"/>
      <c r="H27" s="19"/>
      <c r="I27" s="19"/>
      <c r="J27" s="30">
        <f>ROUND($J$82,2)</f>
        <v>0</v>
      </c>
      <c r="K27" s="20"/>
      <c r="V27" s="134"/>
      <c r="W27" s="134"/>
      <c r="X27" s="134"/>
    </row>
    <row r="28" spans="2:24" s="17" customFormat="1" x14ac:dyDescent="0.25">
      <c r="B28" s="18"/>
      <c r="C28" s="19"/>
      <c r="D28" s="27"/>
      <c r="E28" s="27"/>
      <c r="F28" s="27"/>
      <c r="G28" s="27"/>
      <c r="H28" s="27"/>
      <c r="I28" s="27"/>
      <c r="J28" s="27"/>
      <c r="K28" s="28"/>
      <c r="V28" s="134"/>
      <c r="W28" s="134"/>
      <c r="X28" s="134"/>
    </row>
    <row r="29" spans="2:24" s="17" customFormat="1" x14ac:dyDescent="0.25">
      <c r="B29" s="18"/>
      <c r="C29" s="19"/>
      <c r="D29" s="19"/>
      <c r="E29" s="19"/>
      <c r="F29" s="31" t="s">
        <v>28</v>
      </c>
      <c r="G29" s="19"/>
      <c r="H29" s="19"/>
      <c r="I29" s="31" t="s">
        <v>29</v>
      </c>
      <c r="J29" s="31" t="s">
        <v>30</v>
      </c>
      <c r="K29" s="20"/>
      <c r="V29" s="134"/>
      <c r="W29" s="134"/>
      <c r="X29" s="134"/>
    </row>
    <row r="30" spans="2:24" s="17" customFormat="1" x14ac:dyDescent="0.25">
      <c r="B30" s="18"/>
      <c r="C30" s="19"/>
      <c r="D30" s="32" t="s">
        <v>31</v>
      </c>
      <c r="E30" s="32" t="s">
        <v>32</v>
      </c>
      <c r="F30" s="33">
        <f>ROUND(SUM($AV$82:$AV$178),2)</f>
        <v>0</v>
      </c>
      <c r="G30" s="19"/>
      <c r="H30" s="19"/>
      <c r="I30" s="34">
        <v>0.21</v>
      </c>
      <c r="J30" s="33">
        <f>ROUND(SUM($AV$82:$AV$178)*$I$30,2)</f>
        <v>0</v>
      </c>
      <c r="K30" s="20"/>
      <c r="V30" s="134"/>
      <c r="W30" s="134"/>
      <c r="X30" s="134"/>
    </row>
    <row r="31" spans="2:24" s="17" customFormat="1" x14ac:dyDescent="0.25">
      <c r="B31" s="18"/>
      <c r="C31" s="19"/>
      <c r="D31" s="19"/>
      <c r="E31" s="32" t="s">
        <v>33</v>
      </c>
      <c r="F31" s="33">
        <f>ROUND(SUM($AW$82:$AW$178),2)</f>
        <v>0</v>
      </c>
      <c r="G31" s="19"/>
      <c r="H31" s="19"/>
      <c r="I31" s="34">
        <v>0.15</v>
      </c>
      <c r="J31" s="33">
        <f>ROUND(SUM($AW$82:$AW$178)*$I$31,2)</f>
        <v>0</v>
      </c>
      <c r="K31" s="20"/>
      <c r="V31" s="134"/>
      <c r="W31" s="134"/>
      <c r="X31" s="134"/>
    </row>
    <row r="32" spans="2:24" s="17" customFormat="1" x14ac:dyDescent="0.25">
      <c r="B32" s="18"/>
      <c r="C32" s="19"/>
      <c r="D32" s="19"/>
      <c r="E32" s="32" t="s">
        <v>34</v>
      </c>
      <c r="F32" s="33">
        <f>ROUND(SUM($AX$82:$AX$178),2)</f>
        <v>0</v>
      </c>
      <c r="G32" s="19"/>
      <c r="H32" s="19"/>
      <c r="I32" s="34">
        <v>0.21</v>
      </c>
      <c r="J32" s="33">
        <v>0</v>
      </c>
      <c r="K32" s="20"/>
      <c r="V32" s="134"/>
      <c r="W32" s="134"/>
      <c r="X32" s="134"/>
    </row>
    <row r="33" spans="2:24" s="17" customFormat="1" x14ac:dyDescent="0.25">
      <c r="B33" s="18"/>
      <c r="C33" s="19"/>
      <c r="D33" s="19"/>
      <c r="E33" s="32" t="s">
        <v>35</v>
      </c>
      <c r="F33" s="33">
        <f>ROUND(SUM($AY$82:$AY$178),2)</f>
        <v>0</v>
      </c>
      <c r="G33" s="19"/>
      <c r="H33" s="19"/>
      <c r="I33" s="34">
        <v>0.15</v>
      </c>
      <c r="J33" s="33">
        <v>0</v>
      </c>
      <c r="K33" s="20"/>
      <c r="V33" s="134"/>
      <c r="W33" s="134"/>
      <c r="X33" s="134"/>
    </row>
    <row r="34" spans="2:24" s="17" customFormat="1" x14ac:dyDescent="0.25">
      <c r="B34" s="18"/>
      <c r="C34" s="19"/>
      <c r="D34" s="19"/>
      <c r="E34" s="32" t="s">
        <v>36</v>
      </c>
      <c r="F34" s="33">
        <f>ROUND(SUM($AZ$82:$AZ$178),2)</f>
        <v>0</v>
      </c>
      <c r="G34" s="19"/>
      <c r="H34" s="19"/>
      <c r="I34" s="34">
        <v>0</v>
      </c>
      <c r="J34" s="33">
        <v>0</v>
      </c>
      <c r="K34" s="20"/>
      <c r="V34" s="134"/>
      <c r="W34" s="134"/>
      <c r="X34" s="134"/>
    </row>
    <row r="35" spans="2:24" s="17" customFormat="1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20"/>
      <c r="V35" s="134"/>
      <c r="W35" s="134"/>
      <c r="X35" s="134"/>
    </row>
    <row r="36" spans="2:24" s="17" customFormat="1" ht="18" x14ac:dyDescent="0.25">
      <c r="B36" s="18"/>
      <c r="C36" s="35"/>
      <c r="D36" s="36" t="s">
        <v>37</v>
      </c>
      <c r="E36" s="37"/>
      <c r="F36" s="37"/>
      <c r="G36" s="38" t="s">
        <v>38</v>
      </c>
      <c r="H36" s="39" t="s">
        <v>39</v>
      </c>
      <c r="I36" s="37"/>
      <c r="J36" s="40">
        <f>ROUND(SUM($J$27:$J$34),2)</f>
        <v>0</v>
      </c>
      <c r="K36" s="41"/>
      <c r="V36" s="134"/>
      <c r="W36" s="134"/>
      <c r="X36" s="134"/>
    </row>
    <row r="37" spans="2:24" s="17" customFormat="1" x14ac:dyDescent="0.25">
      <c r="B37" s="42"/>
      <c r="C37" s="43"/>
      <c r="D37" s="43"/>
      <c r="E37" s="43"/>
      <c r="F37" s="43"/>
      <c r="G37" s="43"/>
      <c r="H37" s="43"/>
      <c r="I37" s="43"/>
      <c r="J37" s="43"/>
      <c r="K37" s="44"/>
      <c r="V37" s="134"/>
      <c r="W37" s="134"/>
      <c r="X37" s="134"/>
    </row>
    <row r="41" spans="2:24" s="17" customFormat="1" x14ac:dyDescent="0.25">
      <c r="B41" s="45"/>
      <c r="C41" s="46"/>
      <c r="D41" s="46"/>
      <c r="E41" s="46"/>
      <c r="F41" s="46"/>
      <c r="G41" s="46"/>
      <c r="H41" s="46"/>
      <c r="I41" s="46"/>
      <c r="J41" s="46"/>
      <c r="K41" s="47"/>
      <c r="V41" s="134"/>
      <c r="W41" s="134"/>
      <c r="X41" s="134"/>
    </row>
    <row r="42" spans="2:24" s="17" customFormat="1" ht="21" x14ac:dyDescent="0.25">
      <c r="B42" s="18"/>
      <c r="C42" s="13" t="s">
        <v>40</v>
      </c>
      <c r="D42" s="19"/>
      <c r="E42" s="19"/>
      <c r="F42" s="19"/>
      <c r="G42" s="19"/>
      <c r="H42" s="19"/>
      <c r="I42" s="19"/>
      <c r="J42" s="19"/>
      <c r="K42" s="20"/>
      <c r="V42" s="134"/>
      <c r="W42" s="134"/>
      <c r="X42" s="134"/>
    </row>
    <row r="43" spans="2:24" s="17" customFormat="1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20"/>
      <c r="V43" s="134"/>
      <c r="W43" s="134"/>
      <c r="X43" s="134"/>
    </row>
    <row r="44" spans="2:24" s="17" customFormat="1" x14ac:dyDescent="0.25">
      <c r="B44" s="18"/>
      <c r="C44" s="16" t="s">
        <v>11</v>
      </c>
      <c r="D44" s="19"/>
      <c r="E44" s="19"/>
      <c r="F44" s="19"/>
      <c r="G44" s="19"/>
      <c r="H44" s="19"/>
      <c r="I44" s="19"/>
      <c r="J44" s="19"/>
      <c r="K44" s="20"/>
      <c r="V44" s="134"/>
      <c r="W44" s="134"/>
      <c r="X44" s="134"/>
    </row>
    <row r="45" spans="2:24" s="17" customFormat="1" x14ac:dyDescent="0.25">
      <c r="B45" s="18"/>
      <c r="C45" s="19"/>
      <c r="D45" s="19"/>
      <c r="E45" s="150" t="str">
        <f>$E$7</f>
        <v>Rekonstrukce chodníků a infrastruktury silnice III/29827 Malšova Lhota - Hradec Králové</v>
      </c>
      <c r="F45" s="149"/>
      <c r="G45" s="149"/>
      <c r="H45" s="149"/>
      <c r="I45" s="19"/>
      <c r="J45" s="19"/>
      <c r="K45" s="20"/>
      <c r="V45" s="134"/>
      <c r="W45" s="134"/>
      <c r="X45" s="134"/>
    </row>
    <row r="46" spans="2:24" s="17" customFormat="1" x14ac:dyDescent="0.25">
      <c r="B46" s="18"/>
      <c r="C46" s="16" t="s">
        <v>12</v>
      </c>
      <c r="D46" s="19"/>
      <c r="E46" s="19"/>
      <c r="F46" s="19"/>
      <c r="G46" s="19"/>
      <c r="H46" s="19"/>
      <c r="I46" s="19"/>
      <c r="J46" s="19"/>
      <c r="K46" s="20"/>
      <c r="V46" s="134"/>
      <c r="W46" s="134"/>
      <c r="X46" s="134"/>
    </row>
    <row r="47" spans="2:24" s="17" customFormat="1" x14ac:dyDescent="0.25">
      <c r="B47" s="18"/>
      <c r="C47" s="19"/>
      <c r="D47" s="19"/>
      <c r="E47" s="148" t="str">
        <f>$E$9</f>
        <v>C.3.-II. - Přeložka plynovodu a přípojky - II.Etapa</v>
      </c>
      <c r="F47" s="149"/>
      <c r="G47" s="149"/>
      <c r="H47" s="149"/>
      <c r="I47" s="19"/>
      <c r="J47" s="19"/>
      <c r="K47" s="20"/>
      <c r="V47" s="134"/>
      <c r="W47" s="134"/>
      <c r="X47" s="134"/>
    </row>
    <row r="48" spans="2:24" s="17" customFormat="1" x14ac:dyDescent="0.25">
      <c r="B48" s="18"/>
      <c r="C48" s="19"/>
      <c r="D48" s="19"/>
      <c r="E48" s="19"/>
      <c r="F48" s="19"/>
      <c r="G48" s="19"/>
      <c r="H48" s="19"/>
      <c r="I48" s="19"/>
      <c r="J48" s="19"/>
      <c r="K48" s="20"/>
      <c r="V48" s="134"/>
      <c r="W48" s="134"/>
      <c r="X48" s="134"/>
    </row>
    <row r="49" spans="2:38" s="17" customFormat="1" x14ac:dyDescent="0.25">
      <c r="B49" s="18"/>
      <c r="C49" s="16" t="s">
        <v>16</v>
      </c>
      <c r="D49" s="19"/>
      <c r="E49" s="19"/>
      <c r="F49" s="21" t="str">
        <f>$F$12</f>
        <v>Malšova Lhota - Hradec Králové</v>
      </c>
      <c r="G49" s="19"/>
      <c r="H49" s="19"/>
      <c r="I49" s="16" t="s">
        <v>18</v>
      </c>
      <c r="J49" s="22" t="str">
        <f>IF($J$12="","",$J$12)</f>
        <v>09.06.2014</v>
      </c>
      <c r="K49" s="20"/>
      <c r="V49" s="134"/>
      <c r="W49" s="134"/>
      <c r="X49" s="134"/>
    </row>
    <row r="50" spans="2:38" s="17" customFormat="1" x14ac:dyDescent="0.25">
      <c r="B50" s="18"/>
      <c r="C50" s="19"/>
      <c r="D50" s="19"/>
      <c r="E50" s="19"/>
      <c r="F50" s="19"/>
      <c r="G50" s="19"/>
      <c r="H50" s="19"/>
      <c r="I50" s="19"/>
      <c r="J50" s="19"/>
      <c r="K50" s="20"/>
      <c r="V50" s="134"/>
      <c r="W50" s="134"/>
      <c r="X50" s="134"/>
    </row>
    <row r="51" spans="2:38" s="17" customFormat="1" x14ac:dyDescent="0.25">
      <c r="B51" s="18"/>
      <c r="C51" s="16" t="s">
        <v>19</v>
      </c>
      <c r="D51" s="19"/>
      <c r="E51" s="19"/>
      <c r="F51" s="21" t="str">
        <f>$E$15</f>
        <v>Statutární město Hradec Králové</v>
      </c>
      <c r="G51" s="19"/>
      <c r="H51" s="19"/>
      <c r="I51" s="16" t="s">
        <v>24</v>
      </c>
      <c r="J51" s="21" t="str">
        <f>$E$21</f>
        <v>Sanit Studio, s.r.o.</v>
      </c>
      <c r="K51" s="20"/>
      <c r="V51" s="134"/>
      <c r="W51" s="134"/>
      <c r="X51" s="134"/>
    </row>
    <row r="52" spans="2:38" s="17" customFormat="1" x14ac:dyDescent="0.25">
      <c r="B52" s="18"/>
      <c r="C52" s="16" t="s">
        <v>23</v>
      </c>
      <c r="D52" s="19"/>
      <c r="E52" s="19"/>
      <c r="F52" s="21" t="str">
        <f>IF($E$18="","",$E$18)</f>
        <v xml:space="preserve"> </v>
      </c>
      <c r="G52" s="19"/>
      <c r="H52" s="19"/>
      <c r="I52" s="19"/>
      <c r="J52" s="19"/>
      <c r="K52" s="20"/>
      <c r="V52" s="134"/>
      <c r="W52" s="134"/>
      <c r="X52" s="134"/>
    </row>
    <row r="53" spans="2:38" s="17" customFormat="1" x14ac:dyDescent="0.25">
      <c r="B53" s="18"/>
      <c r="C53" s="19"/>
      <c r="D53" s="19"/>
      <c r="E53" s="19"/>
      <c r="F53" s="19"/>
      <c r="G53" s="19"/>
      <c r="H53" s="19"/>
      <c r="I53" s="19"/>
      <c r="J53" s="19"/>
      <c r="K53" s="20"/>
      <c r="V53" s="134"/>
      <c r="W53" s="134"/>
      <c r="X53" s="134"/>
    </row>
    <row r="54" spans="2:38" s="17" customFormat="1" x14ac:dyDescent="0.25">
      <c r="B54" s="18"/>
      <c r="C54" s="48" t="s">
        <v>41</v>
      </c>
      <c r="D54" s="35"/>
      <c r="E54" s="35"/>
      <c r="F54" s="35"/>
      <c r="G54" s="35"/>
      <c r="H54" s="35"/>
      <c r="I54" s="35"/>
      <c r="J54" s="49" t="s">
        <v>42</v>
      </c>
      <c r="K54" s="50"/>
      <c r="V54" s="134"/>
      <c r="W54" s="134"/>
      <c r="X54" s="134"/>
    </row>
    <row r="55" spans="2:38" s="17" customFormat="1" x14ac:dyDescent="0.25">
      <c r="B55" s="18"/>
      <c r="C55" s="19"/>
      <c r="D55" s="19"/>
      <c r="E55" s="19"/>
      <c r="F55" s="19"/>
      <c r="G55" s="19"/>
      <c r="H55" s="19"/>
      <c r="I55" s="19"/>
      <c r="J55" s="19"/>
      <c r="K55" s="20"/>
      <c r="V55" s="134"/>
      <c r="W55" s="134"/>
      <c r="X55" s="134"/>
    </row>
    <row r="56" spans="2:38" s="17" customFormat="1" ht="18" x14ac:dyDescent="0.25">
      <c r="B56" s="18"/>
      <c r="C56" s="51" t="s">
        <v>43</v>
      </c>
      <c r="D56" s="19"/>
      <c r="E56" s="19"/>
      <c r="F56" s="19"/>
      <c r="G56" s="19"/>
      <c r="H56" s="19"/>
      <c r="I56" s="19"/>
      <c r="J56" s="30">
        <f>ROUND($J$82,2)</f>
        <v>0</v>
      </c>
      <c r="K56" s="20"/>
      <c r="V56" s="134"/>
      <c r="W56" s="134"/>
      <c r="X56" s="134"/>
      <c r="AL56" s="17" t="s">
        <v>44</v>
      </c>
    </row>
    <row r="57" spans="2:38" s="52" customFormat="1" ht="18" x14ac:dyDescent="0.25">
      <c r="B57" s="53"/>
      <c r="C57" s="54"/>
      <c r="D57" s="55" t="s">
        <v>45</v>
      </c>
      <c r="E57" s="55"/>
      <c r="F57" s="55"/>
      <c r="G57" s="55"/>
      <c r="H57" s="55"/>
      <c r="I57" s="55"/>
      <c r="J57" s="56">
        <f>ROUND($J$83,2)</f>
        <v>0</v>
      </c>
      <c r="K57" s="57"/>
      <c r="V57" s="136"/>
      <c r="W57" s="136"/>
      <c r="X57" s="136"/>
    </row>
    <row r="58" spans="2:38" s="58" customFormat="1" x14ac:dyDescent="0.25">
      <c r="B58" s="59"/>
      <c r="C58" s="60"/>
      <c r="D58" s="61" t="s">
        <v>46</v>
      </c>
      <c r="E58" s="61"/>
      <c r="F58" s="61"/>
      <c r="G58" s="61"/>
      <c r="H58" s="61"/>
      <c r="I58" s="61"/>
      <c r="J58" s="62">
        <f>ROUND($J$84,2)</f>
        <v>0</v>
      </c>
      <c r="K58" s="63"/>
      <c r="V58" s="137"/>
      <c r="W58" s="137"/>
      <c r="X58" s="137"/>
    </row>
    <row r="59" spans="2:38" s="58" customFormat="1" x14ac:dyDescent="0.25">
      <c r="B59" s="59"/>
      <c r="C59" s="60"/>
      <c r="D59" s="61" t="s">
        <v>47</v>
      </c>
      <c r="E59" s="61"/>
      <c r="F59" s="61"/>
      <c r="G59" s="61"/>
      <c r="H59" s="61"/>
      <c r="I59" s="61"/>
      <c r="J59" s="62">
        <f>ROUND($J$149,2)</f>
        <v>0</v>
      </c>
      <c r="K59" s="63"/>
      <c r="V59" s="137"/>
      <c r="W59" s="137"/>
      <c r="X59" s="137"/>
    </row>
    <row r="60" spans="2:38" s="58" customFormat="1" x14ac:dyDescent="0.25">
      <c r="B60" s="59"/>
      <c r="C60" s="60"/>
      <c r="D60" s="61" t="s">
        <v>48</v>
      </c>
      <c r="E60" s="61"/>
      <c r="F60" s="61"/>
      <c r="G60" s="61"/>
      <c r="H60" s="61"/>
      <c r="I60" s="61"/>
      <c r="J60" s="62">
        <f>ROUND($J$154,2)</f>
        <v>0</v>
      </c>
      <c r="K60" s="63"/>
      <c r="V60" s="137"/>
      <c r="W60" s="137"/>
      <c r="X60" s="137"/>
    </row>
    <row r="61" spans="2:38" s="58" customFormat="1" x14ac:dyDescent="0.25">
      <c r="B61" s="59"/>
      <c r="C61" s="60"/>
      <c r="D61" s="61" t="s">
        <v>49</v>
      </c>
      <c r="E61" s="61"/>
      <c r="F61" s="61"/>
      <c r="G61" s="61"/>
      <c r="H61" s="61"/>
      <c r="I61" s="61"/>
      <c r="J61" s="62">
        <f>ROUND($J$159,2)</f>
        <v>0</v>
      </c>
      <c r="K61" s="63"/>
      <c r="V61" s="137"/>
      <c r="W61" s="137"/>
      <c r="X61" s="137"/>
    </row>
    <row r="62" spans="2:38" s="58" customFormat="1" x14ac:dyDescent="0.25">
      <c r="B62" s="59"/>
      <c r="C62" s="60"/>
      <c r="D62" s="61" t="s">
        <v>50</v>
      </c>
      <c r="E62" s="61"/>
      <c r="F62" s="61"/>
      <c r="G62" s="61"/>
      <c r="H62" s="61"/>
      <c r="I62" s="61"/>
      <c r="J62" s="62">
        <f>ROUND($J$172,2)</f>
        <v>0</v>
      </c>
      <c r="K62" s="63"/>
      <c r="V62" s="137"/>
      <c r="W62" s="137"/>
      <c r="X62" s="137"/>
    </row>
    <row r="63" spans="2:38" s="17" customFormat="1" x14ac:dyDescent="0.25">
      <c r="B63" s="18"/>
      <c r="C63" s="19"/>
      <c r="D63" s="19"/>
      <c r="E63" s="19"/>
      <c r="F63" s="19"/>
      <c r="G63" s="19"/>
      <c r="H63" s="19"/>
      <c r="I63" s="19"/>
      <c r="J63" s="19"/>
      <c r="K63" s="20"/>
      <c r="V63" s="134"/>
      <c r="W63" s="134"/>
      <c r="X63" s="134"/>
    </row>
    <row r="64" spans="2:38" s="17" customFormat="1" x14ac:dyDescent="0.25">
      <c r="B64" s="42"/>
      <c r="C64" s="43"/>
      <c r="D64" s="43"/>
      <c r="E64" s="43"/>
      <c r="F64" s="43"/>
      <c r="G64" s="43"/>
      <c r="H64" s="43"/>
      <c r="I64" s="43"/>
      <c r="J64" s="43"/>
      <c r="K64" s="44"/>
      <c r="V64" s="134"/>
      <c r="W64" s="134"/>
      <c r="X64" s="134"/>
    </row>
    <row r="68" spans="2:24" s="17" customFormat="1" x14ac:dyDescent="0.25"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66"/>
      <c r="V68" s="134"/>
      <c r="W68" s="134"/>
      <c r="X68" s="134"/>
    </row>
    <row r="69" spans="2:24" s="17" customFormat="1" ht="21" x14ac:dyDescent="0.25">
      <c r="B69" s="18"/>
      <c r="C69" s="13" t="s">
        <v>51</v>
      </c>
      <c r="D69" s="19"/>
      <c r="E69" s="19"/>
      <c r="F69" s="19"/>
      <c r="G69" s="19"/>
      <c r="H69" s="19"/>
      <c r="I69" s="19"/>
      <c r="J69" s="19"/>
      <c r="K69" s="19"/>
      <c r="L69" s="66"/>
      <c r="V69" s="134"/>
      <c r="W69" s="134"/>
      <c r="X69" s="134"/>
    </row>
    <row r="70" spans="2:24" s="17" customFormat="1" x14ac:dyDescent="0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66"/>
      <c r="V70" s="134"/>
      <c r="W70" s="134"/>
      <c r="X70" s="134"/>
    </row>
    <row r="71" spans="2:24" s="17" customFormat="1" x14ac:dyDescent="0.25">
      <c r="B71" s="18"/>
      <c r="C71" s="16" t="s">
        <v>11</v>
      </c>
      <c r="D71" s="19"/>
      <c r="E71" s="19"/>
      <c r="F71" s="19"/>
      <c r="G71" s="19"/>
      <c r="H71" s="19"/>
      <c r="I71" s="19"/>
      <c r="J71" s="19"/>
      <c r="K71" s="19"/>
      <c r="L71" s="66"/>
      <c r="V71" s="134"/>
      <c r="W71" s="134"/>
      <c r="X71" s="134"/>
    </row>
    <row r="72" spans="2:24" s="17" customFormat="1" x14ac:dyDescent="0.25">
      <c r="B72" s="18"/>
      <c r="C72" s="19"/>
      <c r="D72" s="19"/>
      <c r="E72" s="150" t="str">
        <f>$E$7</f>
        <v>Rekonstrukce chodníků a infrastruktury silnice III/29827 Malšova Lhota - Hradec Králové</v>
      </c>
      <c r="F72" s="149"/>
      <c r="G72" s="149"/>
      <c r="H72" s="149"/>
      <c r="I72" s="19"/>
      <c r="J72" s="19"/>
      <c r="K72" s="19"/>
      <c r="L72" s="66"/>
      <c r="V72" s="134"/>
      <c r="W72" s="134"/>
      <c r="X72" s="134"/>
    </row>
    <row r="73" spans="2:24" s="17" customFormat="1" x14ac:dyDescent="0.25">
      <c r="B73" s="18"/>
      <c r="C73" s="16" t="s">
        <v>12</v>
      </c>
      <c r="D73" s="19"/>
      <c r="E73" s="19"/>
      <c r="F73" s="19"/>
      <c r="G73" s="19"/>
      <c r="H73" s="19"/>
      <c r="I73" s="19"/>
      <c r="J73" s="19"/>
      <c r="K73" s="19"/>
      <c r="L73" s="66"/>
      <c r="V73" s="134"/>
      <c r="W73" s="134"/>
      <c r="X73" s="134"/>
    </row>
    <row r="74" spans="2:24" s="17" customFormat="1" x14ac:dyDescent="0.25">
      <c r="B74" s="18"/>
      <c r="C74" s="19"/>
      <c r="D74" s="19"/>
      <c r="E74" s="148" t="str">
        <f>$E$9</f>
        <v>C.3.-II. - Přeložka plynovodu a přípojky - II.Etapa</v>
      </c>
      <c r="F74" s="149"/>
      <c r="G74" s="149"/>
      <c r="H74" s="149"/>
      <c r="I74" s="19"/>
      <c r="J74" s="19"/>
      <c r="K74" s="19"/>
      <c r="L74" s="66"/>
      <c r="V74" s="134"/>
      <c r="W74" s="134"/>
      <c r="X74" s="134"/>
    </row>
    <row r="75" spans="2:24" s="17" customFormat="1" x14ac:dyDescent="0.25">
      <c r="B75" s="18"/>
      <c r="C75" s="19"/>
      <c r="D75" s="19"/>
      <c r="E75" s="19"/>
      <c r="F75" s="19"/>
      <c r="G75" s="19"/>
      <c r="H75" s="19"/>
      <c r="I75" s="19"/>
      <c r="J75" s="19"/>
      <c r="K75" s="19"/>
      <c r="L75" s="66"/>
      <c r="V75" s="134"/>
      <c r="W75" s="134"/>
      <c r="X75" s="134"/>
    </row>
    <row r="76" spans="2:24" s="17" customFormat="1" x14ac:dyDescent="0.25">
      <c r="B76" s="18"/>
      <c r="C76" s="16" t="s">
        <v>16</v>
      </c>
      <c r="D76" s="19"/>
      <c r="E76" s="19"/>
      <c r="F76" s="21" t="str">
        <f>$F$12</f>
        <v>Malšova Lhota - Hradec Králové</v>
      </c>
      <c r="G76" s="19"/>
      <c r="H76" s="19"/>
      <c r="I76" s="16" t="s">
        <v>18</v>
      </c>
      <c r="J76" s="22" t="str">
        <f>IF($J$12="","",$J$12)</f>
        <v>09.06.2014</v>
      </c>
      <c r="K76" s="19"/>
      <c r="L76" s="66"/>
      <c r="V76" s="134"/>
      <c r="W76" s="134"/>
      <c r="X76" s="134"/>
    </row>
    <row r="77" spans="2:24" s="17" customFormat="1" x14ac:dyDescent="0.25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66"/>
      <c r="V77" s="134"/>
      <c r="W77" s="134"/>
      <c r="X77" s="134"/>
    </row>
    <row r="78" spans="2:24" s="17" customFormat="1" x14ac:dyDescent="0.25">
      <c r="B78" s="18"/>
      <c r="C78" s="16" t="s">
        <v>19</v>
      </c>
      <c r="D78" s="19"/>
      <c r="E78" s="19"/>
      <c r="F78" s="21" t="str">
        <f>$E$15</f>
        <v>Statutární město Hradec Králové</v>
      </c>
      <c r="G78" s="19"/>
      <c r="H78" s="19"/>
      <c r="I78" s="16" t="s">
        <v>24</v>
      </c>
      <c r="J78" s="21" t="str">
        <f>$E$21</f>
        <v>Sanit Studio, s.r.o.</v>
      </c>
      <c r="K78" s="19"/>
      <c r="L78" s="66"/>
      <c r="V78" s="134"/>
      <c r="W78" s="134"/>
      <c r="X78" s="134"/>
    </row>
    <row r="79" spans="2:24" s="17" customFormat="1" x14ac:dyDescent="0.25">
      <c r="B79" s="18"/>
      <c r="C79" s="16" t="s">
        <v>23</v>
      </c>
      <c r="D79" s="19"/>
      <c r="E79" s="19"/>
      <c r="F79" s="21" t="str">
        <f>IF($E$18="","",$E$18)</f>
        <v xml:space="preserve"> </v>
      </c>
      <c r="G79" s="19"/>
      <c r="H79" s="19"/>
      <c r="I79" s="19"/>
      <c r="J79" s="19"/>
      <c r="K79" s="19"/>
      <c r="L79" s="66"/>
      <c r="V79" s="134"/>
      <c r="W79" s="134"/>
      <c r="X79" s="134"/>
    </row>
    <row r="80" spans="2:24" s="17" customFormat="1" x14ac:dyDescent="0.25">
      <c r="B80" s="18"/>
      <c r="C80" s="19"/>
      <c r="D80" s="19"/>
      <c r="E80" s="19"/>
      <c r="F80" s="19"/>
      <c r="G80" s="19"/>
      <c r="H80" s="19"/>
      <c r="I80" s="19"/>
      <c r="J80" s="19"/>
      <c r="K80" s="19"/>
      <c r="L80" s="66"/>
      <c r="V80" s="134"/>
      <c r="W80" s="134"/>
      <c r="X80" s="134"/>
    </row>
    <row r="81" spans="2:56" s="67" customFormat="1" ht="30" x14ac:dyDescent="0.25">
      <c r="B81" s="68"/>
      <c r="C81" s="69" t="s">
        <v>52</v>
      </c>
      <c r="D81" s="70" t="s">
        <v>53</v>
      </c>
      <c r="E81" s="70" t="s">
        <v>54</v>
      </c>
      <c r="F81" s="70" t="s">
        <v>55</v>
      </c>
      <c r="G81" s="70" t="s">
        <v>56</v>
      </c>
      <c r="H81" s="70" t="s">
        <v>57</v>
      </c>
      <c r="I81" s="70" t="s">
        <v>58</v>
      </c>
      <c r="J81" s="70" t="s">
        <v>59</v>
      </c>
      <c r="K81" s="71" t="s">
        <v>60</v>
      </c>
      <c r="L81" s="72"/>
      <c r="M81" s="73" t="s">
        <v>61</v>
      </c>
      <c r="N81" s="74" t="s">
        <v>31</v>
      </c>
      <c r="O81" s="74" t="s">
        <v>62</v>
      </c>
      <c r="P81" s="74" t="s">
        <v>63</v>
      </c>
      <c r="Q81" s="74" t="s">
        <v>64</v>
      </c>
      <c r="R81" s="74" t="s">
        <v>65</v>
      </c>
      <c r="S81" s="74" t="s">
        <v>66</v>
      </c>
      <c r="T81" s="75" t="s">
        <v>67</v>
      </c>
      <c r="V81" s="138"/>
      <c r="W81" s="138"/>
      <c r="X81" s="138"/>
    </row>
    <row r="82" spans="2:56" s="17" customFormat="1" ht="18" hidden="1" x14ac:dyDescent="0.35">
      <c r="B82" s="18"/>
      <c r="C82" s="51" t="s">
        <v>43</v>
      </c>
      <c r="D82" s="19"/>
      <c r="E82" s="19"/>
      <c r="F82" s="19"/>
      <c r="G82" s="19"/>
      <c r="H82" s="19"/>
      <c r="I82" s="19"/>
      <c r="J82" s="76">
        <f>$BB$82</f>
        <v>0</v>
      </c>
      <c r="K82" s="19"/>
      <c r="L82" s="66"/>
      <c r="M82" s="77"/>
      <c r="N82" s="27"/>
      <c r="O82" s="27"/>
      <c r="P82" s="78">
        <f>$P$83</f>
        <v>0</v>
      </c>
      <c r="Q82" s="27"/>
      <c r="R82" s="78">
        <f>$R$83</f>
        <v>8.7201602500000011</v>
      </c>
      <c r="S82" s="27"/>
      <c r="T82" s="79">
        <f>$T$83</f>
        <v>0</v>
      </c>
      <c r="V82" s="134"/>
      <c r="W82" s="134"/>
      <c r="X82" s="134"/>
      <c r="AK82" s="17" t="s">
        <v>68</v>
      </c>
      <c r="AL82" s="17" t="s">
        <v>44</v>
      </c>
      <c r="BB82" s="80">
        <f>$BB$83</f>
        <v>0</v>
      </c>
    </row>
    <row r="83" spans="2:56" s="81" customFormat="1" ht="18" x14ac:dyDescent="0.35">
      <c r="B83" s="82"/>
      <c r="C83" s="83"/>
      <c r="D83" s="141" t="s">
        <v>68</v>
      </c>
      <c r="E83" s="142" t="s">
        <v>69</v>
      </c>
      <c r="F83" s="142" t="s">
        <v>70</v>
      </c>
      <c r="G83" s="141"/>
      <c r="H83" s="141"/>
      <c r="I83" s="141"/>
      <c r="J83" s="143">
        <f>$BB$83</f>
        <v>0</v>
      </c>
      <c r="K83" s="141"/>
      <c r="L83" s="146"/>
      <c r="M83" s="84"/>
      <c r="N83" s="83"/>
      <c r="O83" s="83"/>
      <c r="P83" s="85">
        <f>$P$84+$P$154+$P$159+$P$172</f>
        <v>0</v>
      </c>
      <c r="Q83" s="83"/>
      <c r="R83" s="85">
        <f>$R$84+$R$154+$R$159+$R$172</f>
        <v>8.7201602500000011</v>
      </c>
      <c r="S83" s="83"/>
      <c r="T83" s="86">
        <f>$T$84+$T$154+$T$159+$T$172</f>
        <v>0</v>
      </c>
      <c r="V83" s="139"/>
      <c r="W83" s="139"/>
      <c r="X83" s="139"/>
      <c r="AI83" s="87" t="s">
        <v>71</v>
      </c>
      <c r="AK83" s="87" t="s">
        <v>68</v>
      </c>
      <c r="AL83" s="87" t="s">
        <v>72</v>
      </c>
      <c r="AP83" s="87" t="s">
        <v>73</v>
      </c>
      <c r="BB83" s="88">
        <f>$BB$84+$BB$154+$BB$159+$BB$172</f>
        <v>0</v>
      </c>
    </row>
    <row r="84" spans="2:56" s="81" customFormat="1" ht="15.75" customHeight="1" x14ac:dyDescent="0.3">
      <c r="B84" s="82"/>
      <c r="C84" s="83"/>
      <c r="D84" s="141" t="s">
        <v>68</v>
      </c>
      <c r="E84" s="144" t="s">
        <v>71</v>
      </c>
      <c r="F84" s="144" t="s">
        <v>74</v>
      </c>
      <c r="G84" s="141"/>
      <c r="H84" s="141"/>
      <c r="I84" s="141"/>
      <c r="J84" s="145">
        <f>$BB$84</f>
        <v>0</v>
      </c>
      <c r="K84" s="141"/>
      <c r="L84" s="146"/>
      <c r="M84" s="84"/>
      <c r="N84" s="83"/>
      <c r="O84" s="83"/>
      <c r="P84" s="85">
        <f>$P$85+SUM($P$86:$P$149)</f>
        <v>0</v>
      </c>
      <c r="Q84" s="83"/>
      <c r="R84" s="85">
        <f>$R$85+SUM($R$86:$R$149)</f>
        <v>7.1388200000000008</v>
      </c>
      <c r="S84" s="83"/>
      <c r="T84" s="86">
        <f>$T$85+SUM($T$86:$T$149)</f>
        <v>0</v>
      </c>
      <c r="V84" s="139"/>
      <c r="W84" s="139"/>
      <c r="X84" s="139"/>
      <c r="AI84" s="87" t="s">
        <v>71</v>
      </c>
      <c r="AK84" s="87" t="s">
        <v>68</v>
      </c>
      <c r="AL84" s="87" t="s">
        <v>71</v>
      </c>
      <c r="AP84" s="87" t="s">
        <v>73</v>
      </c>
      <c r="BB84" s="88">
        <f>$BB$85+SUM($BB$86:$BB$149)</f>
        <v>0</v>
      </c>
    </row>
    <row r="85" spans="2:56" s="17" customFormat="1" ht="15.75" customHeight="1" x14ac:dyDescent="0.25">
      <c r="B85" s="18"/>
      <c r="C85" s="89" t="s">
        <v>71</v>
      </c>
      <c r="D85" s="89" t="s">
        <v>75</v>
      </c>
      <c r="E85" s="90" t="s">
        <v>76</v>
      </c>
      <c r="F85" s="91" t="s">
        <v>77</v>
      </c>
      <c r="G85" s="92" t="s">
        <v>78</v>
      </c>
      <c r="H85" s="93">
        <v>9</v>
      </c>
      <c r="I85" s="94"/>
      <c r="J85" s="94">
        <f>ROUND($I$85*$H$85,2)</f>
        <v>0</v>
      </c>
      <c r="K85" s="140" t="s">
        <v>79</v>
      </c>
      <c r="L85" s="66"/>
      <c r="M85" s="95"/>
      <c r="N85" s="96" t="s">
        <v>32</v>
      </c>
      <c r="O85" s="19"/>
      <c r="P85" s="19"/>
      <c r="Q85" s="97">
        <v>8.6800000000000002E-3</v>
      </c>
      <c r="R85" s="97">
        <f>$Q$85*$H$85</f>
        <v>7.8119999999999995E-2</v>
      </c>
      <c r="S85" s="97">
        <v>0</v>
      </c>
      <c r="T85" s="98">
        <f>$S$85*$H$85</f>
        <v>0</v>
      </c>
      <c r="V85" s="134"/>
      <c r="W85" s="134"/>
      <c r="X85" s="134"/>
      <c r="AI85" s="23" t="s">
        <v>80</v>
      </c>
      <c r="AK85" s="23" t="s">
        <v>75</v>
      </c>
      <c r="AL85" s="23" t="s">
        <v>7</v>
      </c>
      <c r="AP85" s="17" t="s">
        <v>73</v>
      </c>
      <c r="AV85" s="99">
        <f>IF($N$85="základní",$J$85,0)</f>
        <v>0</v>
      </c>
      <c r="AW85" s="99">
        <f>IF($N$85="snížená",$J$85,0)</f>
        <v>0</v>
      </c>
      <c r="AX85" s="99">
        <f>IF($N$85="zákl. přenesená",$J$85,0)</f>
        <v>0</v>
      </c>
      <c r="AY85" s="99">
        <f>IF($N$85="sníž. přenesená",$J$85,0)</f>
        <v>0</v>
      </c>
      <c r="AZ85" s="99">
        <f>IF($N$85="nulová",$J$85,0)</f>
        <v>0</v>
      </c>
      <c r="BA85" s="23" t="s">
        <v>71</v>
      </c>
      <c r="BB85" s="99">
        <f>ROUND($I$85*$H$85,2)</f>
        <v>0</v>
      </c>
      <c r="BC85" s="23" t="s">
        <v>80</v>
      </c>
      <c r="BD85" s="23" t="s">
        <v>81</v>
      </c>
    </row>
    <row r="86" spans="2:56" s="17" customFormat="1" ht="54" hidden="1" x14ac:dyDescent="0.25">
      <c r="B86" s="18"/>
      <c r="C86" s="19"/>
      <c r="D86" s="100" t="s">
        <v>82</v>
      </c>
      <c r="E86" s="19"/>
      <c r="F86" s="101" t="s">
        <v>83</v>
      </c>
      <c r="G86" s="19"/>
      <c r="H86" s="19"/>
      <c r="I86" s="19"/>
      <c r="J86" s="19"/>
      <c r="K86" s="19"/>
      <c r="L86" s="66"/>
      <c r="M86" s="102"/>
      <c r="N86" s="19"/>
      <c r="O86" s="19"/>
      <c r="P86" s="19"/>
      <c r="Q86" s="19"/>
      <c r="R86" s="19"/>
      <c r="S86" s="19"/>
      <c r="T86" s="103"/>
      <c r="V86" s="134"/>
      <c r="W86" s="134"/>
      <c r="X86" s="134"/>
      <c r="AK86" s="17" t="s">
        <v>82</v>
      </c>
      <c r="AL86" s="17" t="s">
        <v>7</v>
      </c>
    </row>
    <row r="87" spans="2:56" s="17" customFormat="1" hidden="1" x14ac:dyDescent="0.25">
      <c r="B87" s="104"/>
      <c r="C87" s="105"/>
      <c r="D87" s="106" t="s">
        <v>84</v>
      </c>
      <c r="E87" s="105"/>
      <c r="F87" s="107" t="s">
        <v>85</v>
      </c>
      <c r="G87" s="105"/>
      <c r="H87" s="108">
        <v>9</v>
      </c>
      <c r="I87" s="105"/>
      <c r="J87" s="105"/>
      <c r="K87" s="105"/>
      <c r="L87" s="109"/>
      <c r="M87" s="110"/>
      <c r="N87" s="105"/>
      <c r="O87" s="105"/>
      <c r="P87" s="105"/>
      <c r="Q87" s="105"/>
      <c r="R87" s="105"/>
      <c r="S87" s="105"/>
      <c r="T87" s="111"/>
      <c r="V87" s="134"/>
      <c r="W87" s="134"/>
      <c r="X87" s="134"/>
      <c r="AK87" s="112" t="s">
        <v>84</v>
      </c>
      <c r="AL87" s="112" t="s">
        <v>7</v>
      </c>
      <c r="AM87" s="112" t="s">
        <v>7</v>
      </c>
      <c r="AN87" s="112" t="s">
        <v>44</v>
      </c>
      <c r="AO87" s="112" t="s">
        <v>72</v>
      </c>
      <c r="AP87" s="112" t="s">
        <v>73</v>
      </c>
    </row>
    <row r="88" spans="2:56" s="17" customFormat="1" hidden="1" x14ac:dyDescent="0.25">
      <c r="B88" s="113"/>
      <c r="C88" s="114"/>
      <c r="D88" s="106" t="s">
        <v>84</v>
      </c>
      <c r="E88" s="114"/>
      <c r="F88" s="115" t="s">
        <v>86</v>
      </c>
      <c r="G88" s="114"/>
      <c r="H88" s="116">
        <v>9</v>
      </c>
      <c r="I88" s="114"/>
      <c r="J88" s="114"/>
      <c r="K88" s="114"/>
      <c r="L88" s="117"/>
      <c r="M88" s="118"/>
      <c r="N88" s="114"/>
      <c r="O88" s="114"/>
      <c r="P88" s="114"/>
      <c r="Q88" s="114"/>
      <c r="R88" s="114"/>
      <c r="S88" s="114"/>
      <c r="T88" s="119"/>
      <c r="V88" s="134"/>
      <c r="W88" s="134"/>
      <c r="X88" s="134"/>
      <c r="AK88" s="120" t="s">
        <v>84</v>
      </c>
      <c r="AL88" s="120" t="s">
        <v>7</v>
      </c>
      <c r="AM88" s="120" t="s">
        <v>80</v>
      </c>
      <c r="AN88" s="120" t="s">
        <v>44</v>
      </c>
      <c r="AO88" s="120" t="s">
        <v>71</v>
      </c>
      <c r="AP88" s="120" t="s">
        <v>73</v>
      </c>
    </row>
    <row r="89" spans="2:56" s="17" customFormat="1" ht="30" x14ac:dyDescent="0.25">
      <c r="B89" s="18"/>
      <c r="C89" s="89" t="s">
        <v>7</v>
      </c>
      <c r="D89" s="89" t="s">
        <v>75</v>
      </c>
      <c r="E89" s="90" t="s">
        <v>87</v>
      </c>
      <c r="F89" s="91" t="s">
        <v>88</v>
      </c>
      <c r="G89" s="92" t="s">
        <v>78</v>
      </c>
      <c r="H89" s="93">
        <v>1</v>
      </c>
      <c r="I89" s="94"/>
      <c r="J89" s="94">
        <f>ROUND($I$89*$H$89,2)</f>
        <v>0</v>
      </c>
      <c r="K89" s="140" t="s">
        <v>79</v>
      </c>
      <c r="L89" s="66"/>
      <c r="M89" s="95"/>
      <c r="N89" s="96" t="s">
        <v>32</v>
      </c>
      <c r="O89" s="19"/>
      <c r="P89" s="19"/>
      <c r="Q89" s="97">
        <v>1.068E-2</v>
      </c>
      <c r="R89" s="97">
        <f>$Q$89*$H$89</f>
        <v>1.068E-2</v>
      </c>
      <c r="S89" s="97">
        <v>0</v>
      </c>
      <c r="T89" s="98">
        <f>$S$89*$H$89</f>
        <v>0</v>
      </c>
      <c r="V89" s="134"/>
      <c r="W89" s="134"/>
      <c r="X89" s="134"/>
      <c r="AI89" s="23" t="s">
        <v>80</v>
      </c>
      <c r="AK89" s="23" t="s">
        <v>75</v>
      </c>
      <c r="AL89" s="23" t="s">
        <v>7</v>
      </c>
      <c r="AP89" s="17" t="s">
        <v>73</v>
      </c>
      <c r="AV89" s="99">
        <f>IF($N$89="základní",$J$89,0)</f>
        <v>0</v>
      </c>
      <c r="AW89" s="99">
        <f>IF($N$89="snížená",$J$89,0)</f>
        <v>0</v>
      </c>
      <c r="AX89" s="99">
        <f>IF($N$89="zákl. přenesená",$J$89,0)</f>
        <v>0</v>
      </c>
      <c r="AY89" s="99">
        <f>IF($N$89="sníž. přenesená",$J$89,0)</f>
        <v>0</v>
      </c>
      <c r="AZ89" s="99">
        <f>IF($N$89="nulová",$J$89,0)</f>
        <v>0</v>
      </c>
      <c r="BA89" s="23" t="s">
        <v>71</v>
      </c>
      <c r="BB89" s="99">
        <f>ROUND($I$89*$H$89,2)</f>
        <v>0</v>
      </c>
      <c r="BC89" s="23" t="s">
        <v>80</v>
      </c>
      <c r="BD89" s="23" t="s">
        <v>89</v>
      </c>
    </row>
    <row r="90" spans="2:56" s="17" customFormat="1" ht="54" hidden="1" x14ac:dyDescent="0.25">
      <c r="B90" s="18"/>
      <c r="C90" s="19"/>
      <c r="D90" s="100" t="s">
        <v>82</v>
      </c>
      <c r="E90" s="19"/>
      <c r="F90" s="101" t="s">
        <v>90</v>
      </c>
      <c r="G90" s="19"/>
      <c r="H90" s="19"/>
      <c r="I90" s="19"/>
      <c r="J90" s="19"/>
      <c r="K90" s="140"/>
      <c r="L90" s="66"/>
      <c r="M90" s="102"/>
      <c r="N90" s="19"/>
      <c r="O90" s="19"/>
      <c r="P90" s="19"/>
      <c r="Q90" s="19"/>
      <c r="R90" s="19"/>
      <c r="S90" s="19"/>
      <c r="T90" s="103"/>
      <c r="V90" s="134"/>
      <c r="W90" s="134"/>
      <c r="X90" s="134"/>
      <c r="AK90" s="17" t="s">
        <v>82</v>
      </c>
      <c r="AL90" s="17" t="s">
        <v>7</v>
      </c>
    </row>
    <row r="91" spans="2:56" s="17" customFormat="1" hidden="1" x14ac:dyDescent="0.25">
      <c r="B91" s="104"/>
      <c r="C91" s="105"/>
      <c r="D91" s="106" t="s">
        <v>84</v>
      </c>
      <c r="E91" s="105"/>
      <c r="F91" s="107" t="s">
        <v>71</v>
      </c>
      <c r="G91" s="105"/>
      <c r="H91" s="108">
        <v>1</v>
      </c>
      <c r="I91" s="105"/>
      <c r="J91" s="105"/>
      <c r="K91" s="140"/>
      <c r="L91" s="109"/>
      <c r="M91" s="110"/>
      <c r="N91" s="105"/>
      <c r="O91" s="105"/>
      <c r="P91" s="105"/>
      <c r="Q91" s="105"/>
      <c r="R91" s="105"/>
      <c r="S91" s="105"/>
      <c r="T91" s="111"/>
      <c r="V91" s="134"/>
      <c r="W91" s="134"/>
      <c r="X91" s="134"/>
      <c r="AK91" s="112" t="s">
        <v>84</v>
      </c>
      <c r="AL91" s="112" t="s">
        <v>7</v>
      </c>
      <c r="AM91" s="112" t="s">
        <v>7</v>
      </c>
      <c r="AN91" s="112" t="s">
        <v>44</v>
      </c>
      <c r="AO91" s="112" t="s">
        <v>72</v>
      </c>
      <c r="AP91" s="112" t="s">
        <v>73</v>
      </c>
    </row>
    <row r="92" spans="2:56" s="17" customFormat="1" hidden="1" x14ac:dyDescent="0.25">
      <c r="B92" s="113"/>
      <c r="C92" s="114"/>
      <c r="D92" s="106" t="s">
        <v>84</v>
      </c>
      <c r="E92" s="114"/>
      <c r="F92" s="115" t="s">
        <v>86</v>
      </c>
      <c r="G92" s="114"/>
      <c r="H92" s="116">
        <v>1</v>
      </c>
      <c r="I92" s="114"/>
      <c r="J92" s="114"/>
      <c r="K92" s="140"/>
      <c r="L92" s="117"/>
      <c r="M92" s="118"/>
      <c r="N92" s="114"/>
      <c r="O92" s="114"/>
      <c r="P92" s="114"/>
      <c r="Q92" s="114"/>
      <c r="R92" s="114"/>
      <c r="S92" s="114"/>
      <c r="T92" s="119"/>
      <c r="V92" s="134"/>
      <c r="W92" s="134"/>
      <c r="X92" s="134"/>
      <c r="AK92" s="120" t="s">
        <v>84</v>
      </c>
      <c r="AL92" s="120" t="s">
        <v>7</v>
      </c>
      <c r="AM92" s="120" t="s">
        <v>80</v>
      </c>
      <c r="AN92" s="120" t="s">
        <v>44</v>
      </c>
      <c r="AO92" s="120" t="s">
        <v>71</v>
      </c>
      <c r="AP92" s="120" t="s">
        <v>73</v>
      </c>
    </row>
    <row r="93" spans="2:56" s="17" customFormat="1" ht="45" x14ac:dyDescent="0.25">
      <c r="B93" s="18"/>
      <c r="C93" s="89" t="s">
        <v>91</v>
      </c>
      <c r="D93" s="89" t="s">
        <v>75</v>
      </c>
      <c r="E93" s="90" t="s">
        <v>92</v>
      </c>
      <c r="F93" s="91" t="s">
        <v>93</v>
      </c>
      <c r="G93" s="92" t="s">
        <v>78</v>
      </c>
      <c r="H93" s="93">
        <v>1</v>
      </c>
      <c r="I93" s="94"/>
      <c r="J93" s="94">
        <f>ROUND($I$93*$H$93,2)</f>
        <v>0</v>
      </c>
      <c r="K93" s="140" t="s">
        <v>79</v>
      </c>
      <c r="L93" s="66"/>
      <c r="M93" s="95"/>
      <c r="N93" s="96" t="s">
        <v>32</v>
      </c>
      <c r="O93" s="19"/>
      <c r="P93" s="19"/>
      <c r="Q93" s="97">
        <v>3.6900000000000002E-2</v>
      </c>
      <c r="R93" s="97">
        <f>$Q$93*$H$93</f>
        <v>3.6900000000000002E-2</v>
      </c>
      <c r="S93" s="97">
        <v>0</v>
      </c>
      <c r="T93" s="98">
        <f>$S$93*$H$93</f>
        <v>0</v>
      </c>
      <c r="V93" s="134"/>
      <c r="W93" s="134"/>
      <c r="X93" s="134"/>
      <c r="AI93" s="23" t="s">
        <v>80</v>
      </c>
      <c r="AK93" s="23" t="s">
        <v>75</v>
      </c>
      <c r="AL93" s="23" t="s">
        <v>7</v>
      </c>
      <c r="AP93" s="17" t="s">
        <v>73</v>
      </c>
      <c r="AV93" s="99">
        <f>IF($N$93="základní",$J$93,0)</f>
        <v>0</v>
      </c>
      <c r="AW93" s="99">
        <f>IF($N$93="snížená",$J$93,0)</f>
        <v>0</v>
      </c>
      <c r="AX93" s="99">
        <f>IF($N$93="zákl. přenesená",$J$93,0)</f>
        <v>0</v>
      </c>
      <c r="AY93" s="99">
        <f>IF($N$93="sníž. přenesená",$J$93,0)</f>
        <v>0</v>
      </c>
      <c r="AZ93" s="99">
        <f>IF($N$93="nulová",$J$93,0)</f>
        <v>0</v>
      </c>
      <c r="BA93" s="23" t="s">
        <v>71</v>
      </c>
      <c r="BB93" s="99">
        <f>ROUND($I$93*$H$93,2)</f>
        <v>0</v>
      </c>
      <c r="BC93" s="23" t="s">
        <v>80</v>
      </c>
      <c r="BD93" s="23" t="s">
        <v>94</v>
      </c>
    </row>
    <row r="94" spans="2:56" s="17" customFormat="1" ht="54" hidden="1" x14ac:dyDescent="0.25">
      <c r="B94" s="18"/>
      <c r="C94" s="19"/>
      <c r="D94" s="100" t="s">
        <v>82</v>
      </c>
      <c r="E94" s="19"/>
      <c r="F94" s="101" t="s">
        <v>95</v>
      </c>
      <c r="G94" s="19"/>
      <c r="H94" s="19"/>
      <c r="I94" s="19"/>
      <c r="J94" s="19"/>
      <c r="K94" s="140"/>
      <c r="L94" s="66"/>
      <c r="M94" s="102"/>
      <c r="N94" s="19"/>
      <c r="O94" s="19"/>
      <c r="P94" s="19"/>
      <c r="Q94" s="19"/>
      <c r="R94" s="19"/>
      <c r="S94" s="19"/>
      <c r="T94" s="103"/>
      <c r="V94" s="134"/>
      <c r="W94" s="134"/>
      <c r="X94" s="134"/>
      <c r="AK94" s="17" t="s">
        <v>82</v>
      </c>
      <c r="AL94" s="17" t="s">
        <v>7</v>
      </c>
    </row>
    <row r="95" spans="2:56" s="17" customFormat="1" hidden="1" x14ac:dyDescent="0.25">
      <c r="B95" s="104"/>
      <c r="C95" s="105"/>
      <c r="D95" s="106" t="s">
        <v>84</v>
      </c>
      <c r="E95" s="105"/>
      <c r="F95" s="107" t="s">
        <v>71</v>
      </c>
      <c r="G95" s="105"/>
      <c r="H95" s="108">
        <v>1</v>
      </c>
      <c r="I95" s="105"/>
      <c r="J95" s="105"/>
      <c r="K95" s="140"/>
      <c r="L95" s="109"/>
      <c r="M95" s="110"/>
      <c r="N95" s="105"/>
      <c r="O95" s="105"/>
      <c r="P95" s="105"/>
      <c r="Q95" s="105"/>
      <c r="R95" s="105"/>
      <c r="S95" s="105"/>
      <c r="T95" s="111"/>
      <c r="V95" s="134"/>
      <c r="W95" s="134"/>
      <c r="X95" s="134"/>
      <c r="AK95" s="112" t="s">
        <v>84</v>
      </c>
      <c r="AL95" s="112" t="s">
        <v>7</v>
      </c>
      <c r="AM95" s="112" t="s">
        <v>7</v>
      </c>
      <c r="AN95" s="112" t="s">
        <v>44</v>
      </c>
      <c r="AO95" s="112" t="s">
        <v>72</v>
      </c>
      <c r="AP95" s="112" t="s">
        <v>73</v>
      </c>
    </row>
    <row r="96" spans="2:56" s="17" customFormat="1" hidden="1" x14ac:dyDescent="0.25">
      <c r="B96" s="113"/>
      <c r="C96" s="114"/>
      <c r="D96" s="106" t="s">
        <v>84</v>
      </c>
      <c r="E96" s="114"/>
      <c r="F96" s="115" t="s">
        <v>86</v>
      </c>
      <c r="G96" s="114"/>
      <c r="H96" s="116">
        <v>1</v>
      </c>
      <c r="I96" s="114"/>
      <c r="J96" s="114"/>
      <c r="K96" s="140"/>
      <c r="L96" s="117"/>
      <c r="M96" s="118"/>
      <c r="N96" s="114"/>
      <c r="O96" s="114"/>
      <c r="P96" s="114"/>
      <c r="Q96" s="114"/>
      <c r="R96" s="114"/>
      <c r="S96" s="114"/>
      <c r="T96" s="119"/>
      <c r="V96" s="134"/>
      <c r="W96" s="134"/>
      <c r="X96" s="134"/>
      <c r="AK96" s="120" t="s">
        <v>84</v>
      </c>
      <c r="AL96" s="120" t="s">
        <v>7</v>
      </c>
      <c r="AM96" s="120" t="s">
        <v>80</v>
      </c>
      <c r="AN96" s="120" t="s">
        <v>44</v>
      </c>
      <c r="AO96" s="120" t="s">
        <v>71</v>
      </c>
      <c r="AP96" s="120" t="s">
        <v>73</v>
      </c>
    </row>
    <row r="97" spans="2:56" s="17" customFormat="1" ht="15.75" customHeight="1" x14ac:dyDescent="0.25">
      <c r="B97" s="18"/>
      <c r="C97" s="89" t="s">
        <v>80</v>
      </c>
      <c r="D97" s="89" t="s">
        <v>75</v>
      </c>
      <c r="E97" s="90" t="s">
        <v>96</v>
      </c>
      <c r="F97" s="91" t="s">
        <v>97</v>
      </c>
      <c r="G97" s="92" t="s">
        <v>98</v>
      </c>
      <c r="H97" s="93">
        <v>9.9</v>
      </c>
      <c r="I97" s="94"/>
      <c r="J97" s="94">
        <f>ROUND($I$97*$H$97,2)</f>
        <v>0</v>
      </c>
      <c r="K97" s="140" t="s">
        <v>79</v>
      </c>
      <c r="L97" s="66"/>
      <c r="M97" s="95"/>
      <c r="N97" s="96" t="s">
        <v>32</v>
      </c>
      <c r="O97" s="19"/>
      <c r="P97" s="19"/>
      <c r="Q97" s="97">
        <v>0</v>
      </c>
      <c r="R97" s="97">
        <f>$Q$97*$H$97</f>
        <v>0</v>
      </c>
      <c r="S97" s="97">
        <v>0</v>
      </c>
      <c r="T97" s="98">
        <f>$S$97*$H$97</f>
        <v>0</v>
      </c>
      <c r="V97" s="134"/>
      <c r="W97" s="134"/>
      <c r="X97" s="134"/>
      <c r="AI97" s="23" t="s">
        <v>80</v>
      </c>
      <c r="AK97" s="23" t="s">
        <v>75</v>
      </c>
      <c r="AL97" s="23" t="s">
        <v>7</v>
      </c>
      <c r="AP97" s="17" t="s">
        <v>73</v>
      </c>
      <c r="AV97" s="99">
        <f>IF($N$97="základní",$J$97,0)</f>
        <v>0</v>
      </c>
      <c r="AW97" s="99">
        <f>IF($N$97="snížená",$J$97,0)</f>
        <v>0</v>
      </c>
      <c r="AX97" s="99">
        <f>IF($N$97="zákl. přenesená",$J$97,0)</f>
        <v>0</v>
      </c>
      <c r="AY97" s="99">
        <f>IF($N$97="sníž. přenesená",$J$97,0)</f>
        <v>0</v>
      </c>
      <c r="AZ97" s="99">
        <f>IF($N$97="nulová",$J$97,0)</f>
        <v>0</v>
      </c>
      <c r="BA97" s="23" t="s">
        <v>71</v>
      </c>
      <c r="BB97" s="99">
        <f>ROUND($I$97*$H$97,2)</f>
        <v>0</v>
      </c>
      <c r="BC97" s="23" t="s">
        <v>80</v>
      </c>
      <c r="BD97" s="23" t="s">
        <v>99</v>
      </c>
    </row>
    <row r="98" spans="2:56" s="17" customFormat="1" ht="27" hidden="1" x14ac:dyDescent="0.25">
      <c r="B98" s="18"/>
      <c r="C98" s="19"/>
      <c r="D98" s="100" t="s">
        <v>82</v>
      </c>
      <c r="E98" s="19"/>
      <c r="F98" s="101" t="s">
        <v>100</v>
      </c>
      <c r="G98" s="19"/>
      <c r="H98" s="19"/>
      <c r="I98" s="19"/>
      <c r="J98" s="19"/>
      <c r="K98" s="140"/>
      <c r="L98" s="66"/>
      <c r="M98" s="102"/>
      <c r="N98" s="19"/>
      <c r="O98" s="19"/>
      <c r="P98" s="19"/>
      <c r="Q98" s="19"/>
      <c r="R98" s="19"/>
      <c r="S98" s="19"/>
      <c r="T98" s="103"/>
      <c r="V98" s="134"/>
      <c r="W98" s="134"/>
      <c r="X98" s="134"/>
      <c r="AK98" s="17" t="s">
        <v>82</v>
      </c>
      <c r="AL98" s="17" t="s">
        <v>7</v>
      </c>
    </row>
    <row r="99" spans="2:56" s="17" customFormat="1" hidden="1" x14ac:dyDescent="0.25">
      <c r="B99" s="104"/>
      <c r="C99" s="105"/>
      <c r="D99" s="106" t="s">
        <v>84</v>
      </c>
      <c r="E99" s="105"/>
      <c r="F99" s="107" t="s">
        <v>101</v>
      </c>
      <c r="G99" s="105"/>
      <c r="H99" s="108">
        <v>9.9</v>
      </c>
      <c r="I99" s="105"/>
      <c r="J99" s="105"/>
      <c r="K99" s="140"/>
      <c r="L99" s="109"/>
      <c r="M99" s="110"/>
      <c r="N99" s="105"/>
      <c r="O99" s="105"/>
      <c r="P99" s="105"/>
      <c r="Q99" s="105"/>
      <c r="R99" s="105"/>
      <c r="S99" s="105"/>
      <c r="T99" s="111"/>
      <c r="V99" s="134"/>
      <c r="W99" s="134"/>
      <c r="X99" s="134"/>
      <c r="AK99" s="112" t="s">
        <v>84</v>
      </c>
      <c r="AL99" s="112" t="s">
        <v>7</v>
      </c>
      <c r="AM99" s="112" t="s">
        <v>7</v>
      </c>
      <c r="AN99" s="112" t="s">
        <v>44</v>
      </c>
      <c r="AO99" s="112" t="s">
        <v>72</v>
      </c>
      <c r="AP99" s="112" t="s">
        <v>73</v>
      </c>
    </row>
    <row r="100" spans="2:56" s="17" customFormat="1" hidden="1" x14ac:dyDescent="0.25">
      <c r="B100" s="113"/>
      <c r="C100" s="114"/>
      <c r="D100" s="106" t="s">
        <v>84</v>
      </c>
      <c r="E100" s="114"/>
      <c r="F100" s="115" t="s">
        <v>86</v>
      </c>
      <c r="G100" s="114"/>
      <c r="H100" s="116">
        <v>9.9</v>
      </c>
      <c r="I100" s="114"/>
      <c r="J100" s="114"/>
      <c r="K100" s="140"/>
      <c r="L100" s="117"/>
      <c r="M100" s="118"/>
      <c r="N100" s="114"/>
      <c r="O100" s="114"/>
      <c r="P100" s="114"/>
      <c r="Q100" s="114"/>
      <c r="R100" s="114"/>
      <c r="S100" s="114"/>
      <c r="T100" s="119"/>
      <c r="V100" s="134"/>
      <c r="W100" s="134"/>
      <c r="X100" s="134"/>
      <c r="AK100" s="120" t="s">
        <v>84</v>
      </c>
      <c r="AL100" s="120" t="s">
        <v>7</v>
      </c>
      <c r="AM100" s="120" t="s">
        <v>80</v>
      </c>
      <c r="AN100" s="120" t="s">
        <v>44</v>
      </c>
      <c r="AO100" s="120" t="s">
        <v>71</v>
      </c>
      <c r="AP100" s="120" t="s">
        <v>73</v>
      </c>
    </row>
    <row r="101" spans="2:56" s="17" customFormat="1" ht="15.75" customHeight="1" x14ac:dyDescent="0.25">
      <c r="B101" s="18"/>
      <c r="C101" s="89" t="s">
        <v>102</v>
      </c>
      <c r="D101" s="89" t="s">
        <v>75</v>
      </c>
      <c r="E101" s="90" t="s">
        <v>103</v>
      </c>
      <c r="F101" s="91" t="s">
        <v>104</v>
      </c>
      <c r="G101" s="92" t="s">
        <v>98</v>
      </c>
      <c r="H101" s="93">
        <v>4.95</v>
      </c>
      <c r="I101" s="94"/>
      <c r="J101" s="94">
        <f>ROUND($I$101*$H$101,2)</f>
        <v>0</v>
      </c>
      <c r="K101" s="140" t="s">
        <v>79</v>
      </c>
      <c r="L101" s="66"/>
      <c r="M101" s="95"/>
      <c r="N101" s="96" t="s">
        <v>32</v>
      </c>
      <c r="O101" s="19"/>
      <c r="P101" s="19"/>
      <c r="Q101" s="97">
        <v>0</v>
      </c>
      <c r="R101" s="97">
        <f>$Q$101*$H$101</f>
        <v>0</v>
      </c>
      <c r="S101" s="97">
        <v>0</v>
      </c>
      <c r="T101" s="98">
        <f>$S$101*$H$101</f>
        <v>0</v>
      </c>
      <c r="V101" s="134"/>
      <c r="W101" s="134"/>
      <c r="X101" s="134"/>
      <c r="AI101" s="23" t="s">
        <v>80</v>
      </c>
      <c r="AK101" s="23" t="s">
        <v>75</v>
      </c>
      <c r="AL101" s="23" t="s">
        <v>7</v>
      </c>
      <c r="AP101" s="17" t="s">
        <v>73</v>
      </c>
      <c r="AV101" s="99">
        <f>IF($N$101="základní",$J$101,0)</f>
        <v>0</v>
      </c>
      <c r="AW101" s="99">
        <f>IF($N$101="snížená",$J$101,0)</f>
        <v>0</v>
      </c>
      <c r="AX101" s="99">
        <f>IF($N$101="zákl. přenesená",$J$101,0)</f>
        <v>0</v>
      </c>
      <c r="AY101" s="99">
        <f>IF($N$101="sníž. přenesená",$J$101,0)</f>
        <v>0</v>
      </c>
      <c r="AZ101" s="99">
        <f>IF($N$101="nulová",$J$101,0)</f>
        <v>0</v>
      </c>
      <c r="BA101" s="23" t="s">
        <v>71</v>
      </c>
      <c r="BB101" s="99">
        <f>ROUND($I$101*$H$101,2)</f>
        <v>0</v>
      </c>
      <c r="BC101" s="23" t="s">
        <v>80</v>
      </c>
      <c r="BD101" s="23" t="s">
        <v>105</v>
      </c>
    </row>
    <row r="102" spans="2:56" s="17" customFormat="1" ht="27" hidden="1" x14ac:dyDescent="0.25">
      <c r="B102" s="18"/>
      <c r="C102" s="19"/>
      <c r="D102" s="100" t="s">
        <v>82</v>
      </c>
      <c r="E102" s="19"/>
      <c r="F102" s="101" t="s">
        <v>106</v>
      </c>
      <c r="G102" s="19"/>
      <c r="H102" s="19"/>
      <c r="I102" s="19"/>
      <c r="J102" s="19"/>
      <c r="K102" s="140"/>
      <c r="L102" s="66"/>
      <c r="M102" s="102"/>
      <c r="N102" s="19"/>
      <c r="O102" s="19"/>
      <c r="P102" s="19"/>
      <c r="Q102" s="19"/>
      <c r="R102" s="19"/>
      <c r="S102" s="19"/>
      <c r="T102" s="103"/>
      <c r="V102" s="134"/>
      <c r="W102" s="134"/>
      <c r="X102" s="134"/>
      <c r="AK102" s="17" t="s">
        <v>82</v>
      </c>
      <c r="AL102" s="17" t="s">
        <v>7</v>
      </c>
    </row>
    <row r="103" spans="2:56" s="17" customFormat="1" hidden="1" x14ac:dyDescent="0.25">
      <c r="B103" s="104"/>
      <c r="C103" s="105"/>
      <c r="D103" s="106" t="s">
        <v>84</v>
      </c>
      <c r="E103" s="105"/>
      <c r="F103" s="107" t="s">
        <v>107</v>
      </c>
      <c r="G103" s="105"/>
      <c r="H103" s="108">
        <v>4.95</v>
      </c>
      <c r="I103" s="105"/>
      <c r="J103" s="105"/>
      <c r="K103" s="140"/>
      <c r="L103" s="109"/>
      <c r="M103" s="110"/>
      <c r="N103" s="105"/>
      <c r="O103" s="105"/>
      <c r="P103" s="105"/>
      <c r="Q103" s="105"/>
      <c r="R103" s="105"/>
      <c r="S103" s="105"/>
      <c r="T103" s="111"/>
      <c r="V103" s="134"/>
      <c r="W103" s="134"/>
      <c r="X103" s="134"/>
      <c r="AK103" s="112" t="s">
        <v>84</v>
      </c>
      <c r="AL103" s="112" t="s">
        <v>7</v>
      </c>
      <c r="AM103" s="112" t="s">
        <v>7</v>
      </c>
      <c r="AN103" s="112" t="s">
        <v>44</v>
      </c>
      <c r="AO103" s="112" t="s">
        <v>72</v>
      </c>
      <c r="AP103" s="112" t="s">
        <v>73</v>
      </c>
    </row>
    <row r="104" spans="2:56" s="17" customFormat="1" hidden="1" x14ac:dyDescent="0.25">
      <c r="B104" s="113"/>
      <c r="C104" s="114"/>
      <c r="D104" s="106" t="s">
        <v>84</v>
      </c>
      <c r="E104" s="114"/>
      <c r="F104" s="115" t="s">
        <v>86</v>
      </c>
      <c r="G104" s="114"/>
      <c r="H104" s="116">
        <v>4.95</v>
      </c>
      <c r="I104" s="114"/>
      <c r="J104" s="114"/>
      <c r="K104" s="140"/>
      <c r="L104" s="117"/>
      <c r="M104" s="118"/>
      <c r="N104" s="114"/>
      <c r="O104" s="114"/>
      <c r="P104" s="114"/>
      <c r="Q104" s="114"/>
      <c r="R104" s="114"/>
      <c r="S104" s="114"/>
      <c r="T104" s="119"/>
      <c r="V104" s="134"/>
      <c r="W104" s="134"/>
      <c r="X104" s="134"/>
      <c r="AK104" s="120" t="s">
        <v>84</v>
      </c>
      <c r="AL104" s="120" t="s">
        <v>7</v>
      </c>
      <c r="AM104" s="120" t="s">
        <v>80</v>
      </c>
      <c r="AN104" s="120" t="s">
        <v>44</v>
      </c>
      <c r="AO104" s="120" t="s">
        <v>71</v>
      </c>
      <c r="AP104" s="120" t="s">
        <v>73</v>
      </c>
    </row>
    <row r="105" spans="2:56" s="17" customFormat="1" ht="15.75" customHeight="1" x14ac:dyDescent="0.25">
      <c r="B105" s="18"/>
      <c r="C105" s="89" t="s">
        <v>108</v>
      </c>
      <c r="D105" s="89" t="s">
        <v>75</v>
      </c>
      <c r="E105" s="90" t="s">
        <v>109</v>
      </c>
      <c r="F105" s="91" t="s">
        <v>110</v>
      </c>
      <c r="G105" s="92" t="s">
        <v>111</v>
      </c>
      <c r="H105" s="93">
        <v>18</v>
      </c>
      <c r="I105" s="94"/>
      <c r="J105" s="94">
        <f>ROUND($I$105*$H$105,2)</f>
        <v>0</v>
      </c>
      <c r="K105" s="140" t="s">
        <v>79</v>
      </c>
      <c r="L105" s="66"/>
      <c r="M105" s="95"/>
      <c r="N105" s="96" t="s">
        <v>32</v>
      </c>
      <c r="O105" s="19"/>
      <c r="P105" s="19"/>
      <c r="Q105" s="97">
        <v>8.4000000000000003E-4</v>
      </c>
      <c r="R105" s="97">
        <f>$Q$105*$H$105</f>
        <v>1.5120000000000001E-2</v>
      </c>
      <c r="S105" s="97">
        <v>0</v>
      </c>
      <c r="T105" s="98">
        <f>$S$105*$H$105</f>
        <v>0</v>
      </c>
      <c r="V105" s="134"/>
      <c r="W105" s="134"/>
      <c r="X105" s="134"/>
      <c r="AI105" s="23" t="s">
        <v>80</v>
      </c>
      <c r="AK105" s="23" t="s">
        <v>75</v>
      </c>
      <c r="AL105" s="23" t="s">
        <v>7</v>
      </c>
      <c r="AP105" s="17" t="s">
        <v>73</v>
      </c>
      <c r="AV105" s="99">
        <f>IF($N$105="základní",$J$105,0)</f>
        <v>0</v>
      </c>
      <c r="AW105" s="99">
        <f>IF($N$105="snížená",$J$105,0)</f>
        <v>0</v>
      </c>
      <c r="AX105" s="99">
        <f>IF($N$105="zákl. přenesená",$J$105,0)</f>
        <v>0</v>
      </c>
      <c r="AY105" s="99">
        <f>IF($N$105="sníž. přenesená",$J$105,0)</f>
        <v>0</v>
      </c>
      <c r="AZ105" s="99">
        <f>IF($N$105="nulová",$J$105,0)</f>
        <v>0</v>
      </c>
      <c r="BA105" s="23" t="s">
        <v>71</v>
      </c>
      <c r="BB105" s="99">
        <f>ROUND($I$105*$H$105,2)</f>
        <v>0</v>
      </c>
      <c r="BC105" s="23" t="s">
        <v>80</v>
      </c>
      <c r="BD105" s="23" t="s">
        <v>112</v>
      </c>
    </row>
    <row r="106" spans="2:56" s="17" customFormat="1" ht="27" hidden="1" x14ac:dyDescent="0.25">
      <c r="B106" s="18"/>
      <c r="C106" s="19"/>
      <c r="D106" s="100" t="s">
        <v>82</v>
      </c>
      <c r="E106" s="19"/>
      <c r="F106" s="101" t="s">
        <v>113</v>
      </c>
      <c r="G106" s="19"/>
      <c r="H106" s="19"/>
      <c r="I106" s="19"/>
      <c r="J106" s="19"/>
      <c r="K106" s="140"/>
      <c r="L106" s="66"/>
      <c r="M106" s="102"/>
      <c r="N106" s="19"/>
      <c r="O106" s="19"/>
      <c r="P106" s="19"/>
      <c r="Q106" s="19"/>
      <c r="R106" s="19"/>
      <c r="S106" s="19"/>
      <c r="T106" s="103"/>
      <c r="V106" s="134"/>
      <c r="W106" s="134"/>
      <c r="X106" s="134"/>
      <c r="AK106" s="17" t="s">
        <v>82</v>
      </c>
      <c r="AL106" s="17" t="s">
        <v>7</v>
      </c>
    </row>
    <row r="107" spans="2:56" s="17" customFormat="1" hidden="1" x14ac:dyDescent="0.25">
      <c r="B107" s="104"/>
      <c r="C107" s="105"/>
      <c r="D107" s="106" t="s">
        <v>84</v>
      </c>
      <c r="E107" s="105"/>
      <c r="F107" s="107" t="s">
        <v>114</v>
      </c>
      <c r="G107" s="105"/>
      <c r="H107" s="108">
        <v>18</v>
      </c>
      <c r="I107" s="105"/>
      <c r="J107" s="105"/>
      <c r="K107" s="140"/>
      <c r="L107" s="109"/>
      <c r="M107" s="110"/>
      <c r="N107" s="105"/>
      <c r="O107" s="105"/>
      <c r="P107" s="105"/>
      <c r="Q107" s="105"/>
      <c r="R107" s="105"/>
      <c r="S107" s="105"/>
      <c r="T107" s="111"/>
      <c r="V107" s="134"/>
      <c r="W107" s="134"/>
      <c r="X107" s="134"/>
      <c r="AK107" s="112" t="s">
        <v>84</v>
      </c>
      <c r="AL107" s="112" t="s">
        <v>7</v>
      </c>
      <c r="AM107" s="112" t="s">
        <v>7</v>
      </c>
      <c r="AN107" s="112" t="s">
        <v>44</v>
      </c>
      <c r="AO107" s="112" t="s">
        <v>72</v>
      </c>
      <c r="AP107" s="112" t="s">
        <v>73</v>
      </c>
    </row>
    <row r="108" spans="2:56" s="17" customFormat="1" hidden="1" x14ac:dyDescent="0.25">
      <c r="B108" s="113"/>
      <c r="C108" s="114"/>
      <c r="D108" s="106" t="s">
        <v>84</v>
      </c>
      <c r="E108" s="114"/>
      <c r="F108" s="115" t="s">
        <v>86</v>
      </c>
      <c r="G108" s="114"/>
      <c r="H108" s="116">
        <v>18</v>
      </c>
      <c r="I108" s="114"/>
      <c r="J108" s="114"/>
      <c r="K108" s="140"/>
      <c r="L108" s="117"/>
      <c r="M108" s="118"/>
      <c r="N108" s="114"/>
      <c r="O108" s="114"/>
      <c r="P108" s="114"/>
      <c r="Q108" s="114"/>
      <c r="R108" s="114"/>
      <c r="S108" s="114"/>
      <c r="T108" s="119"/>
      <c r="V108" s="134"/>
      <c r="W108" s="134"/>
      <c r="X108" s="134"/>
      <c r="AK108" s="120" t="s">
        <v>84</v>
      </c>
      <c r="AL108" s="120" t="s">
        <v>7</v>
      </c>
      <c r="AM108" s="120" t="s">
        <v>80</v>
      </c>
      <c r="AN108" s="120" t="s">
        <v>44</v>
      </c>
      <c r="AO108" s="120" t="s">
        <v>71</v>
      </c>
      <c r="AP108" s="120" t="s">
        <v>73</v>
      </c>
    </row>
    <row r="109" spans="2:56" s="17" customFormat="1" ht="15.75" customHeight="1" x14ac:dyDescent="0.25">
      <c r="B109" s="18"/>
      <c r="C109" s="89" t="s">
        <v>115</v>
      </c>
      <c r="D109" s="89" t="s">
        <v>75</v>
      </c>
      <c r="E109" s="90" t="s">
        <v>116</v>
      </c>
      <c r="F109" s="91" t="s">
        <v>117</v>
      </c>
      <c r="G109" s="92" t="s">
        <v>111</v>
      </c>
      <c r="H109" s="93">
        <v>18</v>
      </c>
      <c r="I109" s="94"/>
      <c r="J109" s="94">
        <f>ROUND($I$109*$H$109,2)</f>
        <v>0</v>
      </c>
      <c r="K109" s="140" t="s">
        <v>79</v>
      </c>
      <c r="L109" s="66"/>
      <c r="M109" s="95"/>
      <c r="N109" s="96" t="s">
        <v>32</v>
      </c>
      <c r="O109" s="19"/>
      <c r="P109" s="19"/>
      <c r="Q109" s="97">
        <v>0</v>
      </c>
      <c r="R109" s="97">
        <f>$Q$109*$H$109</f>
        <v>0</v>
      </c>
      <c r="S109" s="97">
        <v>0</v>
      </c>
      <c r="T109" s="98">
        <f>$S$109*$H$109</f>
        <v>0</v>
      </c>
      <c r="V109" s="134"/>
      <c r="W109" s="134"/>
      <c r="X109" s="134"/>
      <c r="AI109" s="23" t="s">
        <v>80</v>
      </c>
      <c r="AK109" s="23" t="s">
        <v>75</v>
      </c>
      <c r="AL109" s="23" t="s">
        <v>7</v>
      </c>
      <c r="AP109" s="17" t="s">
        <v>73</v>
      </c>
      <c r="AV109" s="99">
        <f>IF($N$109="základní",$J$109,0)</f>
        <v>0</v>
      </c>
      <c r="AW109" s="99">
        <f>IF($N$109="snížená",$J$109,0)</f>
        <v>0</v>
      </c>
      <c r="AX109" s="99">
        <f>IF($N$109="zákl. přenesená",$J$109,0)</f>
        <v>0</v>
      </c>
      <c r="AY109" s="99">
        <f>IF($N$109="sníž. přenesená",$J$109,0)</f>
        <v>0</v>
      </c>
      <c r="AZ109" s="99">
        <f>IF($N$109="nulová",$J$109,0)</f>
        <v>0</v>
      </c>
      <c r="BA109" s="23" t="s">
        <v>71</v>
      </c>
      <c r="BB109" s="99">
        <f>ROUND($I$109*$H$109,2)</f>
        <v>0</v>
      </c>
      <c r="BC109" s="23" t="s">
        <v>80</v>
      </c>
      <c r="BD109" s="23" t="s">
        <v>118</v>
      </c>
    </row>
    <row r="110" spans="2:56" s="17" customFormat="1" ht="27" hidden="1" x14ac:dyDescent="0.25">
      <c r="B110" s="18"/>
      <c r="C110" s="19"/>
      <c r="D110" s="100" t="s">
        <v>82</v>
      </c>
      <c r="E110" s="19"/>
      <c r="F110" s="101" t="s">
        <v>119</v>
      </c>
      <c r="G110" s="19"/>
      <c r="H110" s="19"/>
      <c r="I110" s="19"/>
      <c r="J110" s="19"/>
      <c r="K110" s="140"/>
      <c r="L110" s="66"/>
      <c r="M110" s="102"/>
      <c r="N110" s="19"/>
      <c r="O110" s="19"/>
      <c r="P110" s="19"/>
      <c r="Q110" s="19"/>
      <c r="R110" s="19"/>
      <c r="S110" s="19"/>
      <c r="T110" s="103"/>
      <c r="V110" s="134"/>
      <c r="W110" s="134"/>
      <c r="X110" s="134"/>
      <c r="AK110" s="17" t="s">
        <v>82</v>
      </c>
      <c r="AL110" s="17" t="s">
        <v>7</v>
      </c>
    </row>
    <row r="111" spans="2:56" s="17" customFormat="1" hidden="1" x14ac:dyDescent="0.25">
      <c r="B111" s="104"/>
      <c r="C111" s="105"/>
      <c r="D111" s="106" t="s">
        <v>84</v>
      </c>
      <c r="E111" s="105"/>
      <c r="F111" s="107" t="s">
        <v>114</v>
      </c>
      <c r="G111" s="105"/>
      <c r="H111" s="108">
        <v>18</v>
      </c>
      <c r="I111" s="105"/>
      <c r="J111" s="105"/>
      <c r="K111" s="140"/>
      <c r="L111" s="109"/>
      <c r="M111" s="110"/>
      <c r="N111" s="105"/>
      <c r="O111" s="105"/>
      <c r="P111" s="105"/>
      <c r="Q111" s="105"/>
      <c r="R111" s="105"/>
      <c r="S111" s="105"/>
      <c r="T111" s="111"/>
      <c r="V111" s="134"/>
      <c r="W111" s="134"/>
      <c r="X111" s="134"/>
      <c r="AK111" s="112" t="s">
        <v>84</v>
      </c>
      <c r="AL111" s="112" t="s">
        <v>7</v>
      </c>
      <c r="AM111" s="112" t="s">
        <v>7</v>
      </c>
      <c r="AN111" s="112" t="s">
        <v>44</v>
      </c>
      <c r="AO111" s="112" t="s">
        <v>72</v>
      </c>
      <c r="AP111" s="112" t="s">
        <v>73</v>
      </c>
    </row>
    <row r="112" spans="2:56" s="17" customFormat="1" hidden="1" x14ac:dyDescent="0.25">
      <c r="B112" s="113"/>
      <c r="C112" s="114"/>
      <c r="D112" s="106" t="s">
        <v>84</v>
      </c>
      <c r="E112" s="114"/>
      <c r="F112" s="115" t="s">
        <v>86</v>
      </c>
      <c r="G112" s="114"/>
      <c r="H112" s="116">
        <v>18</v>
      </c>
      <c r="I112" s="114"/>
      <c r="J112" s="114"/>
      <c r="K112" s="140"/>
      <c r="L112" s="117"/>
      <c r="M112" s="118"/>
      <c r="N112" s="114"/>
      <c r="O112" s="114"/>
      <c r="P112" s="114"/>
      <c r="Q112" s="114"/>
      <c r="R112" s="114"/>
      <c r="S112" s="114"/>
      <c r="T112" s="119"/>
      <c r="V112" s="134"/>
      <c r="W112" s="134"/>
      <c r="X112" s="134"/>
      <c r="AK112" s="120" t="s">
        <v>84</v>
      </c>
      <c r="AL112" s="120" t="s">
        <v>7</v>
      </c>
      <c r="AM112" s="120" t="s">
        <v>80</v>
      </c>
      <c r="AN112" s="120" t="s">
        <v>44</v>
      </c>
      <c r="AO112" s="120" t="s">
        <v>71</v>
      </c>
      <c r="AP112" s="120" t="s">
        <v>73</v>
      </c>
    </row>
    <row r="113" spans="2:56" s="17" customFormat="1" ht="15.75" customHeight="1" x14ac:dyDescent="0.25">
      <c r="B113" s="18"/>
      <c r="C113" s="89" t="s">
        <v>120</v>
      </c>
      <c r="D113" s="89" t="s">
        <v>75</v>
      </c>
      <c r="E113" s="90" t="s">
        <v>121</v>
      </c>
      <c r="F113" s="91" t="s">
        <v>122</v>
      </c>
      <c r="G113" s="92" t="s">
        <v>98</v>
      </c>
      <c r="H113" s="93">
        <v>9.9</v>
      </c>
      <c r="I113" s="94"/>
      <c r="J113" s="94">
        <f>ROUND($I$113*$H$113,2)</f>
        <v>0</v>
      </c>
      <c r="K113" s="140" t="s">
        <v>79</v>
      </c>
      <c r="L113" s="66"/>
      <c r="M113" s="95"/>
      <c r="N113" s="96" t="s">
        <v>32</v>
      </c>
      <c r="O113" s="19"/>
      <c r="P113" s="19"/>
      <c r="Q113" s="97">
        <v>0</v>
      </c>
      <c r="R113" s="97">
        <f>$Q$113*$H$113</f>
        <v>0</v>
      </c>
      <c r="S113" s="97">
        <v>0</v>
      </c>
      <c r="T113" s="98">
        <f>$S$113*$H$113</f>
        <v>0</v>
      </c>
      <c r="V113" s="134"/>
      <c r="W113" s="134"/>
      <c r="X113" s="134"/>
      <c r="AI113" s="23" t="s">
        <v>80</v>
      </c>
      <c r="AK113" s="23" t="s">
        <v>75</v>
      </c>
      <c r="AL113" s="23" t="s">
        <v>7</v>
      </c>
      <c r="AP113" s="17" t="s">
        <v>73</v>
      </c>
      <c r="AV113" s="99">
        <f>IF($N$113="základní",$J$113,0)</f>
        <v>0</v>
      </c>
      <c r="AW113" s="99">
        <f>IF($N$113="snížená",$J$113,0)</f>
        <v>0</v>
      </c>
      <c r="AX113" s="99">
        <f>IF($N$113="zákl. přenesená",$J$113,0)</f>
        <v>0</v>
      </c>
      <c r="AY113" s="99">
        <f>IF($N$113="sníž. přenesená",$J$113,0)</f>
        <v>0</v>
      </c>
      <c r="AZ113" s="99">
        <f>IF($N$113="nulová",$J$113,0)</f>
        <v>0</v>
      </c>
      <c r="BA113" s="23" t="s">
        <v>71</v>
      </c>
      <c r="BB113" s="99">
        <f>ROUND($I$113*$H$113,2)</f>
        <v>0</v>
      </c>
      <c r="BC113" s="23" t="s">
        <v>80</v>
      </c>
      <c r="BD113" s="23" t="s">
        <v>123</v>
      </c>
    </row>
    <row r="114" spans="2:56" s="17" customFormat="1" ht="40.5" hidden="1" x14ac:dyDescent="0.25">
      <c r="B114" s="18"/>
      <c r="C114" s="19"/>
      <c r="D114" s="100" t="s">
        <v>82</v>
      </c>
      <c r="E114" s="19"/>
      <c r="F114" s="101" t="s">
        <v>124</v>
      </c>
      <c r="G114" s="19"/>
      <c r="H114" s="19"/>
      <c r="I114" s="19"/>
      <c r="J114" s="19"/>
      <c r="K114" s="140"/>
      <c r="L114" s="66"/>
      <c r="M114" s="102"/>
      <c r="N114" s="19"/>
      <c r="O114" s="19"/>
      <c r="P114" s="19"/>
      <c r="Q114" s="19"/>
      <c r="R114" s="19"/>
      <c r="S114" s="19"/>
      <c r="T114" s="103"/>
      <c r="V114" s="134"/>
      <c r="W114" s="134"/>
      <c r="X114" s="134"/>
      <c r="AK114" s="17" t="s">
        <v>82</v>
      </c>
      <c r="AL114" s="17" t="s">
        <v>7</v>
      </c>
    </row>
    <row r="115" spans="2:56" s="17" customFormat="1" hidden="1" x14ac:dyDescent="0.25">
      <c r="B115" s="104"/>
      <c r="C115" s="105"/>
      <c r="D115" s="106" t="s">
        <v>84</v>
      </c>
      <c r="E115" s="105"/>
      <c r="F115" s="107" t="s">
        <v>101</v>
      </c>
      <c r="G115" s="105"/>
      <c r="H115" s="108">
        <v>9.9</v>
      </c>
      <c r="I115" s="105"/>
      <c r="J115" s="105"/>
      <c r="K115" s="140"/>
      <c r="L115" s="109"/>
      <c r="M115" s="110"/>
      <c r="N115" s="105"/>
      <c r="O115" s="105"/>
      <c r="P115" s="105"/>
      <c r="Q115" s="105"/>
      <c r="R115" s="105"/>
      <c r="S115" s="105"/>
      <c r="T115" s="111"/>
      <c r="V115" s="134"/>
      <c r="W115" s="134"/>
      <c r="X115" s="134"/>
      <c r="AK115" s="112" t="s">
        <v>84</v>
      </c>
      <c r="AL115" s="112" t="s">
        <v>7</v>
      </c>
      <c r="AM115" s="112" t="s">
        <v>7</v>
      </c>
      <c r="AN115" s="112" t="s">
        <v>44</v>
      </c>
      <c r="AO115" s="112" t="s">
        <v>72</v>
      </c>
      <c r="AP115" s="112" t="s">
        <v>73</v>
      </c>
    </row>
    <row r="116" spans="2:56" s="17" customFormat="1" hidden="1" x14ac:dyDescent="0.25">
      <c r="B116" s="113"/>
      <c r="C116" s="114"/>
      <c r="D116" s="106" t="s">
        <v>84</v>
      </c>
      <c r="E116" s="114"/>
      <c r="F116" s="115" t="s">
        <v>86</v>
      </c>
      <c r="G116" s="114"/>
      <c r="H116" s="116">
        <v>9.9</v>
      </c>
      <c r="I116" s="114"/>
      <c r="J116" s="114"/>
      <c r="K116" s="140"/>
      <c r="L116" s="117"/>
      <c r="M116" s="118"/>
      <c r="N116" s="114"/>
      <c r="O116" s="114"/>
      <c r="P116" s="114"/>
      <c r="Q116" s="114"/>
      <c r="R116" s="114"/>
      <c r="S116" s="114"/>
      <c r="T116" s="119"/>
      <c r="V116" s="134"/>
      <c r="W116" s="134"/>
      <c r="X116" s="134"/>
      <c r="AK116" s="120" t="s">
        <v>84</v>
      </c>
      <c r="AL116" s="120" t="s">
        <v>7</v>
      </c>
      <c r="AM116" s="120" t="s">
        <v>80</v>
      </c>
      <c r="AN116" s="120" t="s">
        <v>44</v>
      </c>
      <c r="AO116" s="120" t="s">
        <v>71</v>
      </c>
      <c r="AP116" s="120" t="s">
        <v>73</v>
      </c>
    </row>
    <row r="117" spans="2:56" s="17" customFormat="1" ht="15.75" customHeight="1" x14ac:dyDescent="0.25">
      <c r="B117" s="18"/>
      <c r="C117" s="89" t="s">
        <v>125</v>
      </c>
      <c r="D117" s="89" t="s">
        <v>75</v>
      </c>
      <c r="E117" s="90" t="s">
        <v>126</v>
      </c>
      <c r="F117" s="91" t="s">
        <v>127</v>
      </c>
      <c r="G117" s="92" t="s">
        <v>98</v>
      </c>
      <c r="H117" s="93">
        <v>5.3620000000000001</v>
      </c>
      <c r="I117" s="94"/>
      <c r="J117" s="94">
        <f>ROUND($I$117*$H$117,2)</f>
        <v>0</v>
      </c>
      <c r="K117" s="140" t="s">
        <v>79</v>
      </c>
      <c r="L117" s="66"/>
      <c r="M117" s="95"/>
      <c r="N117" s="96" t="s">
        <v>32</v>
      </c>
      <c r="O117" s="19"/>
      <c r="P117" s="19"/>
      <c r="Q117" s="97">
        <v>0</v>
      </c>
      <c r="R117" s="97">
        <f>$Q$117*$H$117</f>
        <v>0</v>
      </c>
      <c r="S117" s="97">
        <v>0</v>
      </c>
      <c r="T117" s="98">
        <f>$S$117*$H$117</f>
        <v>0</v>
      </c>
      <c r="V117" s="134"/>
      <c r="W117" s="134"/>
      <c r="X117" s="134"/>
      <c r="AI117" s="23" t="s">
        <v>80</v>
      </c>
      <c r="AK117" s="23" t="s">
        <v>75</v>
      </c>
      <c r="AL117" s="23" t="s">
        <v>7</v>
      </c>
      <c r="AP117" s="17" t="s">
        <v>73</v>
      </c>
      <c r="AV117" s="99">
        <f>IF($N$117="základní",$J$117,0)</f>
        <v>0</v>
      </c>
      <c r="AW117" s="99">
        <f>IF($N$117="snížená",$J$117,0)</f>
        <v>0</v>
      </c>
      <c r="AX117" s="99">
        <f>IF($N$117="zákl. přenesená",$J$117,0)</f>
        <v>0</v>
      </c>
      <c r="AY117" s="99">
        <f>IF($N$117="sníž. přenesená",$J$117,0)</f>
        <v>0</v>
      </c>
      <c r="AZ117" s="99">
        <f>IF($N$117="nulová",$J$117,0)</f>
        <v>0</v>
      </c>
      <c r="BA117" s="23" t="s">
        <v>71</v>
      </c>
      <c r="BB117" s="99">
        <f>ROUND($I$117*$H$117,2)</f>
        <v>0</v>
      </c>
      <c r="BC117" s="23" t="s">
        <v>80</v>
      </c>
      <c r="BD117" s="23" t="s">
        <v>128</v>
      </c>
    </row>
    <row r="118" spans="2:56" s="17" customFormat="1" ht="40.5" hidden="1" x14ac:dyDescent="0.25">
      <c r="B118" s="18"/>
      <c r="C118" s="19"/>
      <c r="D118" s="100" t="s">
        <v>82</v>
      </c>
      <c r="E118" s="19"/>
      <c r="F118" s="101" t="s">
        <v>129</v>
      </c>
      <c r="G118" s="19"/>
      <c r="H118" s="19"/>
      <c r="I118" s="19"/>
      <c r="J118" s="19"/>
      <c r="K118" s="140"/>
      <c r="L118" s="66"/>
      <c r="M118" s="102"/>
      <c r="N118" s="19"/>
      <c r="O118" s="19"/>
      <c r="P118" s="19"/>
      <c r="Q118" s="19"/>
      <c r="R118" s="19"/>
      <c r="S118" s="19"/>
      <c r="T118" s="103"/>
      <c r="V118" s="134"/>
      <c r="W118" s="134"/>
      <c r="X118" s="134"/>
      <c r="AK118" s="17" t="s">
        <v>82</v>
      </c>
      <c r="AL118" s="17" t="s">
        <v>7</v>
      </c>
    </row>
    <row r="119" spans="2:56" s="17" customFormat="1" hidden="1" x14ac:dyDescent="0.25">
      <c r="B119" s="104"/>
      <c r="C119" s="105"/>
      <c r="D119" s="106" t="s">
        <v>84</v>
      </c>
      <c r="E119" s="105"/>
      <c r="F119" s="107" t="s">
        <v>130</v>
      </c>
      <c r="G119" s="105"/>
      <c r="H119" s="108">
        <v>5.3620000000000001</v>
      </c>
      <c r="I119" s="105"/>
      <c r="J119" s="105"/>
      <c r="K119" s="140"/>
      <c r="L119" s="109"/>
      <c r="M119" s="110"/>
      <c r="N119" s="105"/>
      <c r="O119" s="105"/>
      <c r="P119" s="105"/>
      <c r="Q119" s="105"/>
      <c r="R119" s="105"/>
      <c r="S119" s="105"/>
      <c r="T119" s="111"/>
      <c r="V119" s="134"/>
      <c r="W119" s="134"/>
      <c r="X119" s="134"/>
      <c r="AK119" s="112" t="s">
        <v>84</v>
      </c>
      <c r="AL119" s="112" t="s">
        <v>7</v>
      </c>
      <c r="AM119" s="112" t="s">
        <v>7</v>
      </c>
      <c r="AN119" s="112" t="s">
        <v>44</v>
      </c>
      <c r="AO119" s="112" t="s">
        <v>72</v>
      </c>
      <c r="AP119" s="112" t="s">
        <v>73</v>
      </c>
    </row>
    <row r="120" spans="2:56" s="17" customFormat="1" hidden="1" x14ac:dyDescent="0.25">
      <c r="B120" s="113"/>
      <c r="C120" s="114"/>
      <c r="D120" s="106" t="s">
        <v>84</v>
      </c>
      <c r="E120" s="114"/>
      <c r="F120" s="115" t="s">
        <v>86</v>
      </c>
      <c r="G120" s="114"/>
      <c r="H120" s="116">
        <v>5.3620000000000001</v>
      </c>
      <c r="I120" s="114"/>
      <c r="J120" s="114"/>
      <c r="K120" s="140"/>
      <c r="L120" s="117"/>
      <c r="M120" s="118"/>
      <c r="N120" s="114"/>
      <c r="O120" s="114"/>
      <c r="P120" s="114"/>
      <c r="Q120" s="114"/>
      <c r="R120" s="114"/>
      <c r="S120" s="114"/>
      <c r="T120" s="119"/>
      <c r="V120" s="134"/>
      <c r="W120" s="134"/>
      <c r="X120" s="134"/>
      <c r="AK120" s="120" t="s">
        <v>84</v>
      </c>
      <c r="AL120" s="120" t="s">
        <v>7</v>
      </c>
      <c r="AM120" s="120" t="s">
        <v>80</v>
      </c>
      <c r="AN120" s="120" t="s">
        <v>44</v>
      </c>
      <c r="AO120" s="120" t="s">
        <v>71</v>
      </c>
      <c r="AP120" s="120" t="s">
        <v>73</v>
      </c>
    </row>
    <row r="121" spans="2:56" s="17" customFormat="1" ht="45" x14ac:dyDescent="0.25">
      <c r="B121" s="18"/>
      <c r="C121" s="89" t="s">
        <v>131</v>
      </c>
      <c r="D121" s="89" t="s">
        <v>75</v>
      </c>
      <c r="E121" s="90" t="s">
        <v>132</v>
      </c>
      <c r="F121" s="91" t="s">
        <v>133</v>
      </c>
      <c r="G121" s="92" t="s">
        <v>98</v>
      </c>
      <c r="H121" s="93">
        <v>4.5380000000000003</v>
      </c>
      <c r="I121" s="94"/>
      <c r="J121" s="94">
        <f>ROUND($I$121*$H$121,2)</f>
        <v>0</v>
      </c>
      <c r="K121" s="140" t="s">
        <v>79</v>
      </c>
      <c r="L121" s="66"/>
      <c r="M121" s="95"/>
      <c r="N121" s="96" t="s">
        <v>32</v>
      </c>
      <c r="O121" s="19"/>
      <c r="P121" s="19"/>
      <c r="Q121" s="97">
        <v>0</v>
      </c>
      <c r="R121" s="97">
        <f>$Q$121*$H$121</f>
        <v>0</v>
      </c>
      <c r="S121" s="97">
        <v>0</v>
      </c>
      <c r="T121" s="98">
        <f>$S$121*$H$121</f>
        <v>0</v>
      </c>
      <c r="V121" s="134"/>
      <c r="W121" s="134"/>
      <c r="X121" s="134"/>
      <c r="AI121" s="23" t="s">
        <v>80</v>
      </c>
      <c r="AK121" s="23" t="s">
        <v>75</v>
      </c>
      <c r="AL121" s="23" t="s">
        <v>7</v>
      </c>
      <c r="AP121" s="17" t="s">
        <v>73</v>
      </c>
      <c r="AV121" s="99">
        <f>IF($N$121="základní",$J$121,0)</f>
        <v>0</v>
      </c>
      <c r="AW121" s="99">
        <f>IF($N$121="snížená",$J$121,0)</f>
        <v>0</v>
      </c>
      <c r="AX121" s="99">
        <f>IF($N$121="zákl. přenesená",$J$121,0)</f>
        <v>0</v>
      </c>
      <c r="AY121" s="99">
        <f>IF($N$121="sníž. přenesená",$J$121,0)</f>
        <v>0</v>
      </c>
      <c r="AZ121" s="99">
        <f>IF($N$121="nulová",$J$121,0)</f>
        <v>0</v>
      </c>
      <c r="BA121" s="23" t="s">
        <v>71</v>
      </c>
      <c r="BB121" s="99">
        <f>ROUND($I$121*$H$121,2)</f>
        <v>0</v>
      </c>
      <c r="BC121" s="23" t="s">
        <v>80</v>
      </c>
      <c r="BD121" s="23" t="s">
        <v>134</v>
      </c>
    </row>
    <row r="122" spans="2:56" s="17" customFormat="1" ht="40.5" hidden="1" x14ac:dyDescent="0.25">
      <c r="B122" s="18"/>
      <c r="C122" s="19"/>
      <c r="D122" s="100" t="s">
        <v>82</v>
      </c>
      <c r="E122" s="19"/>
      <c r="F122" s="101" t="s">
        <v>135</v>
      </c>
      <c r="G122" s="19"/>
      <c r="H122" s="19"/>
      <c r="I122" s="19"/>
      <c r="J122" s="19"/>
      <c r="K122" s="140"/>
      <c r="L122" s="66"/>
      <c r="M122" s="102"/>
      <c r="N122" s="19"/>
      <c r="O122" s="19"/>
      <c r="P122" s="19"/>
      <c r="Q122" s="19"/>
      <c r="R122" s="19"/>
      <c r="S122" s="19"/>
      <c r="T122" s="103"/>
      <c r="V122" s="134"/>
      <c r="W122" s="134"/>
      <c r="X122" s="134"/>
      <c r="AK122" s="17" t="s">
        <v>82</v>
      </c>
      <c r="AL122" s="17" t="s">
        <v>7</v>
      </c>
    </row>
    <row r="123" spans="2:56" s="17" customFormat="1" hidden="1" x14ac:dyDescent="0.25">
      <c r="B123" s="104"/>
      <c r="C123" s="105"/>
      <c r="D123" s="106" t="s">
        <v>84</v>
      </c>
      <c r="E123" s="105"/>
      <c r="F123" s="107" t="s">
        <v>136</v>
      </c>
      <c r="G123" s="105"/>
      <c r="H123" s="108">
        <v>4.5380000000000003</v>
      </c>
      <c r="I123" s="105"/>
      <c r="J123" s="105"/>
      <c r="K123" s="140"/>
      <c r="L123" s="109"/>
      <c r="M123" s="110"/>
      <c r="N123" s="105"/>
      <c r="O123" s="105"/>
      <c r="P123" s="105"/>
      <c r="Q123" s="105"/>
      <c r="R123" s="105"/>
      <c r="S123" s="105"/>
      <c r="T123" s="111"/>
      <c r="V123" s="134"/>
      <c r="W123" s="134"/>
      <c r="X123" s="134"/>
      <c r="AK123" s="112" t="s">
        <v>84</v>
      </c>
      <c r="AL123" s="112" t="s">
        <v>7</v>
      </c>
      <c r="AM123" s="112" t="s">
        <v>7</v>
      </c>
      <c r="AN123" s="112" t="s">
        <v>44</v>
      </c>
      <c r="AO123" s="112" t="s">
        <v>72</v>
      </c>
      <c r="AP123" s="112" t="s">
        <v>73</v>
      </c>
    </row>
    <row r="124" spans="2:56" s="17" customFormat="1" hidden="1" x14ac:dyDescent="0.25">
      <c r="B124" s="113"/>
      <c r="C124" s="114"/>
      <c r="D124" s="106" t="s">
        <v>84</v>
      </c>
      <c r="E124" s="114"/>
      <c r="F124" s="115" t="s">
        <v>86</v>
      </c>
      <c r="G124" s="114"/>
      <c r="H124" s="116">
        <v>4.5380000000000003</v>
      </c>
      <c r="I124" s="114"/>
      <c r="J124" s="114"/>
      <c r="K124" s="140"/>
      <c r="L124" s="117"/>
      <c r="M124" s="118"/>
      <c r="N124" s="114"/>
      <c r="O124" s="114"/>
      <c r="P124" s="114"/>
      <c r="Q124" s="114"/>
      <c r="R124" s="114"/>
      <c r="S124" s="114"/>
      <c r="T124" s="119"/>
      <c r="V124" s="134"/>
      <c r="W124" s="134"/>
      <c r="X124" s="134"/>
      <c r="AK124" s="120" t="s">
        <v>84</v>
      </c>
      <c r="AL124" s="120" t="s">
        <v>7</v>
      </c>
      <c r="AM124" s="120" t="s">
        <v>80</v>
      </c>
      <c r="AN124" s="120" t="s">
        <v>44</v>
      </c>
      <c r="AO124" s="120" t="s">
        <v>71</v>
      </c>
      <c r="AP124" s="120" t="s">
        <v>73</v>
      </c>
    </row>
    <row r="125" spans="2:56" s="17" customFormat="1" ht="15.75" customHeight="1" x14ac:dyDescent="0.25">
      <c r="B125" s="18"/>
      <c r="C125" s="89" t="s">
        <v>137</v>
      </c>
      <c r="D125" s="89" t="s">
        <v>75</v>
      </c>
      <c r="E125" s="90" t="s">
        <v>138</v>
      </c>
      <c r="F125" s="91" t="s">
        <v>139</v>
      </c>
      <c r="G125" s="92" t="s">
        <v>98</v>
      </c>
      <c r="H125" s="93">
        <v>4.5380000000000003</v>
      </c>
      <c r="I125" s="94"/>
      <c r="J125" s="94">
        <f>ROUND($I$125*$H$125,2)</f>
        <v>0</v>
      </c>
      <c r="K125" s="140" t="s">
        <v>79</v>
      </c>
      <c r="L125" s="66"/>
      <c r="M125" s="95"/>
      <c r="N125" s="96" t="s">
        <v>32</v>
      </c>
      <c r="O125" s="19"/>
      <c r="P125" s="19"/>
      <c r="Q125" s="97">
        <v>0</v>
      </c>
      <c r="R125" s="97">
        <f>$Q$125*$H$125</f>
        <v>0</v>
      </c>
      <c r="S125" s="97">
        <v>0</v>
      </c>
      <c r="T125" s="98">
        <f>$S$125*$H$125</f>
        <v>0</v>
      </c>
      <c r="V125" s="134"/>
      <c r="W125" s="134"/>
      <c r="X125" s="134"/>
      <c r="AI125" s="23" t="s">
        <v>80</v>
      </c>
      <c r="AK125" s="23" t="s">
        <v>75</v>
      </c>
      <c r="AL125" s="23" t="s">
        <v>7</v>
      </c>
      <c r="AP125" s="17" t="s">
        <v>73</v>
      </c>
      <c r="AV125" s="99">
        <f>IF($N$125="základní",$J$125,0)</f>
        <v>0</v>
      </c>
      <c r="AW125" s="99">
        <f>IF($N$125="snížená",$J$125,0)</f>
        <v>0</v>
      </c>
      <c r="AX125" s="99">
        <f>IF($N$125="zákl. přenesená",$J$125,0)</f>
        <v>0</v>
      </c>
      <c r="AY125" s="99">
        <f>IF($N$125="sníž. přenesená",$J$125,0)</f>
        <v>0</v>
      </c>
      <c r="AZ125" s="99">
        <f>IF($N$125="nulová",$J$125,0)</f>
        <v>0</v>
      </c>
      <c r="BA125" s="23" t="s">
        <v>71</v>
      </c>
      <c r="BB125" s="99">
        <f>ROUND($I$125*$H$125,2)</f>
        <v>0</v>
      </c>
      <c r="BC125" s="23" t="s">
        <v>80</v>
      </c>
      <c r="BD125" s="23" t="s">
        <v>140</v>
      </c>
    </row>
    <row r="126" spans="2:56" s="17" customFormat="1" ht="27" hidden="1" x14ac:dyDescent="0.25">
      <c r="B126" s="18"/>
      <c r="C126" s="19"/>
      <c r="D126" s="100" t="s">
        <v>82</v>
      </c>
      <c r="E126" s="19"/>
      <c r="F126" s="101" t="s">
        <v>141</v>
      </c>
      <c r="G126" s="19"/>
      <c r="H126" s="19"/>
      <c r="I126" s="19"/>
      <c r="J126" s="19"/>
      <c r="K126" s="140"/>
      <c r="L126" s="66"/>
      <c r="M126" s="102"/>
      <c r="N126" s="19"/>
      <c r="O126" s="19"/>
      <c r="P126" s="19"/>
      <c r="Q126" s="19"/>
      <c r="R126" s="19"/>
      <c r="S126" s="19"/>
      <c r="T126" s="103"/>
      <c r="V126" s="134"/>
      <c r="W126" s="134"/>
      <c r="X126" s="134"/>
      <c r="AK126" s="17" t="s">
        <v>82</v>
      </c>
      <c r="AL126" s="17" t="s">
        <v>7</v>
      </c>
    </row>
    <row r="127" spans="2:56" s="17" customFormat="1" hidden="1" x14ac:dyDescent="0.25">
      <c r="B127" s="104"/>
      <c r="C127" s="105"/>
      <c r="D127" s="106" t="s">
        <v>84</v>
      </c>
      <c r="E127" s="105"/>
      <c r="F127" s="107" t="s">
        <v>136</v>
      </c>
      <c r="G127" s="105"/>
      <c r="H127" s="108">
        <v>4.5380000000000003</v>
      </c>
      <c r="I127" s="105"/>
      <c r="J127" s="105"/>
      <c r="K127" s="140"/>
      <c r="L127" s="109"/>
      <c r="M127" s="110"/>
      <c r="N127" s="105"/>
      <c r="O127" s="105"/>
      <c r="P127" s="105"/>
      <c r="Q127" s="105"/>
      <c r="R127" s="105"/>
      <c r="S127" s="105"/>
      <c r="T127" s="111"/>
      <c r="V127" s="134"/>
      <c r="W127" s="134"/>
      <c r="X127" s="134"/>
      <c r="AK127" s="112" t="s">
        <v>84</v>
      </c>
      <c r="AL127" s="112" t="s">
        <v>7</v>
      </c>
      <c r="AM127" s="112" t="s">
        <v>7</v>
      </c>
      <c r="AN127" s="112" t="s">
        <v>44</v>
      </c>
      <c r="AO127" s="112" t="s">
        <v>72</v>
      </c>
      <c r="AP127" s="112" t="s">
        <v>73</v>
      </c>
    </row>
    <row r="128" spans="2:56" s="17" customFormat="1" hidden="1" x14ac:dyDescent="0.25">
      <c r="B128" s="113"/>
      <c r="C128" s="114"/>
      <c r="D128" s="106" t="s">
        <v>84</v>
      </c>
      <c r="E128" s="114"/>
      <c r="F128" s="115" t="s">
        <v>86</v>
      </c>
      <c r="G128" s="114"/>
      <c r="H128" s="116">
        <v>4.5380000000000003</v>
      </c>
      <c r="I128" s="114"/>
      <c r="J128" s="114"/>
      <c r="K128" s="140"/>
      <c r="L128" s="117"/>
      <c r="M128" s="118"/>
      <c r="N128" s="114"/>
      <c r="O128" s="114"/>
      <c r="P128" s="114"/>
      <c r="Q128" s="114"/>
      <c r="R128" s="114"/>
      <c r="S128" s="114"/>
      <c r="T128" s="119"/>
      <c r="V128" s="134"/>
      <c r="W128" s="134"/>
      <c r="X128" s="134"/>
      <c r="AK128" s="120" t="s">
        <v>84</v>
      </c>
      <c r="AL128" s="120" t="s">
        <v>7</v>
      </c>
      <c r="AM128" s="120" t="s">
        <v>80</v>
      </c>
      <c r="AN128" s="120" t="s">
        <v>44</v>
      </c>
      <c r="AO128" s="120" t="s">
        <v>71</v>
      </c>
      <c r="AP128" s="120" t="s">
        <v>73</v>
      </c>
    </row>
    <row r="129" spans="2:56" s="17" customFormat="1" ht="15.75" customHeight="1" x14ac:dyDescent="0.25">
      <c r="B129" s="18"/>
      <c r="C129" s="89" t="s">
        <v>142</v>
      </c>
      <c r="D129" s="89" t="s">
        <v>75</v>
      </c>
      <c r="E129" s="90" t="s">
        <v>143</v>
      </c>
      <c r="F129" s="91" t="s">
        <v>144</v>
      </c>
      <c r="G129" s="92" t="s">
        <v>98</v>
      </c>
      <c r="H129" s="93">
        <v>4.5380000000000003</v>
      </c>
      <c r="I129" s="94"/>
      <c r="J129" s="94">
        <f>ROUND($I$129*$H$129,2)</f>
        <v>0</v>
      </c>
      <c r="K129" s="140" t="s">
        <v>79</v>
      </c>
      <c r="L129" s="66"/>
      <c r="M129" s="95"/>
      <c r="N129" s="96" t="s">
        <v>32</v>
      </c>
      <c r="O129" s="19"/>
      <c r="P129" s="19"/>
      <c r="Q129" s="97">
        <v>0</v>
      </c>
      <c r="R129" s="97">
        <f>$Q$129*$H$129</f>
        <v>0</v>
      </c>
      <c r="S129" s="97">
        <v>0</v>
      </c>
      <c r="T129" s="98">
        <f>$S$129*$H$129</f>
        <v>0</v>
      </c>
      <c r="V129" s="134"/>
      <c r="W129" s="134"/>
      <c r="X129" s="134"/>
      <c r="AI129" s="23" t="s">
        <v>80</v>
      </c>
      <c r="AK129" s="23" t="s">
        <v>75</v>
      </c>
      <c r="AL129" s="23" t="s">
        <v>7</v>
      </c>
      <c r="AP129" s="17" t="s">
        <v>73</v>
      </c>
      <c r="AV129" s="99">
        <f>IF($N$129="základní",$J$129,0)</f>
        <v>0</v>
      </c>
      <c r="AW129" s="99">
        <f>IF($N$129="snížená",$J$129,0)</f>
        <v>0</v>
      </c>
      <c r="AX129" s="99">
        <f>IF($N$129="zákl. přenesená",$J$129,0)</f>
        <v>0</v>
      </c>
      <c r="AY129" s="99">
        <f>IF($N$129="sníž. přenesená",$J$129,0)</f>
        <v>0</v>
      </c>
      <c r="AZ129" s="99">
        <f>IF($N$129="nulová",$J$129,0)</f>
        <v>0</v>
      </c>
      <c r="BA129" s="23" t="s">
        <v>71</v>
      </c>
      <c r="BB129" s="99">
        <f>ROUND($I$129*$H$129,2)</f>
        <v>0</v>
      </c>
      <c r="BC129" s="23" t="s">
        <v>80</v>
      </c>
      <c r="BD129" s="23" t="s">
        <v>145</v>
      </c>
    </row>
    <row r="130" spans="2:56" s="17" customFormat="1" hidden="1" x14ac:dyDescent="0.25">
      <c r="B130" s="18"/>
      <c r="C130" s="19"/>
      <c r="D130" s="100" t="s">
        <v>82</v>
      </c>
      <c r="E130" s="19"/>
      <c r="F130" s="101" t="s">
        <v>144</v>
      </c>
      <c r="G130" s="19"/>
      <c r="H130" s="19"/>
      <c r="I130" s="19"/>
      <c r="J130" s="19"/>
      <c r="K130" s="140"/>
      <c r="L130" s="66"/>
      <c r="M130" s="102"/>
      <c r="N130" s="19"/>
      <c r="O130" s="19"/>
      <c r="P130" s="19"/>
      <c r="Q130" s="19"/>
      <c r="R130" s="19"/>
      <c r="S130" s="19"/>
      <c r="T130" s="103"/>
      <c r="V130" s="134"/>
      <c r="W130" s="134"/>
      <c r="X130" s="134"/>
      <c r="AK130" s="17" t="s">
        <v>82</v>
      </c>
      <c r="AL130" s="17" t="s">
        <v>7</v>
      </c>
    </row>
    <row r="131" spans="2:56" s="17" customFormat="1" hidden="1" x14ac:dyDescent="0.25">
      <c r="B131" s="104"/>
      <c r="C131" s="105"/>
      <c r="D131" s="106" t="s">
        <v>84</v>
      </c>
      <c r="E131" s="105"/>
      <c r="F131" s="107" t="s">
        <v>136</v>
      </c>
      <c r="G131" s="105"/>
      <c r="H131" s="108">
        <v>4.5380000000000003</v>
      </c>
      <c r="I131" s="105"/>
      <c r="J131" s="105"/>
      <c r="K131" s="140"/>
      <c r="L131" s="109"/>
      <c r="M131" s="110"/>
      <c r="N131" s="105"/>
      <c r="O131" s="105"/>
      <c r="P131" s="105"/>
      <c r="Q131" s="105"/>
      <c r="R131" s="105"/>
      <c r="S131" s="105"/>
      <c r="T131" s="111"/>
      <c r="V131" s="134"/>
      <c r="W131" s="134"/>
      <c r="X131" s="134"/>
      <c r="AK131" s="112" t="s">
        <v>84</v>
      </c>
      <c r="AL131" s="112" t="s">
        <v>7</v>
      </c>
      <c r="AM131" s="112" t="s">
        <v>7</v>
      </c>
      <c r="AN131" s="112" t="s">
        <v>44</v>
      </c>
      <c r="AO131" s="112" t="s">
        <v>72</v>
      </c>
      <c r="AP131" s="112" t="s">
        <v>73</v>
      </c>
    </row>
    <row r="132" spans="2:56" s="17" customFormat="1" hidden="1" x14ac:dyDescent="0.25">
      <c r="B132" s="113"/>
      <c r="C132" s="114"/>
      <c r="D132" s="106" t="s">
        <v>84</v>
      </c>
      <c r="E132" s="114"/>
      <c r="F132" s="115" t="s">
        <v>86</v>
      </c>
      <c r="G132" s="114"/>
      <c r="H132" s="116">
        <v>4.5380000000000003</v>
      </c>
      <c r="I132" s="114"/>
      <c r="J132" s="114"/>
      <c r="K132" s="140"/>
      <c r="L132" s="117"/>
      <c r="M132" s="118"/>
      <c r="N132" s="114"/>
      <c r="O132" s="114"/>
      <c r="P132" s="114"/>
      <c r="Q132" s="114"/>
      <c r="R132" s="114"/>
      <c r="S132" s="114"/>
      <c r="T132" s="119"/>
      <c r="V132" s="134"/>
      <c r="W132" s="134"/>
      <c r="X132" s="134"/>
      <c r="AK132" s="120" t="s">
        <v>84</v>
      </c>
      <c r="AL132" s="120" t="s">
        <v>7</v>
      </c>
      <c r="AM132" s="120" t="s">
        <v>80</v>
      </c>
      <c r="AN132" s="120" t="s">
        <v>44</v>
      </c>
      <c r="AO132" s="120" t="s">
        <v>71</v>
      </c>
      <c r="AP132" s="120" t="s">
        <v>73</v>
      </c>
    </row>
    <row r="133" spans="2:56" s="17" customFormat="1" ht="15.75" customHeight="1" x14ac:dyDescent="0.25">
      <c r="B133" s="18"/>
      <c r="C133" s="89" t="s">
        <v>146</v>
      </c>
      <c r="D133" s="89" t="s">
        <v>75</v>
      </c>
      <c r="E133" s="90" t="s">
        <v>147</v>
      </c>
      <c r="F133" s="91" t="s">
        <v>148</v>
      </c>
      <c r="G133" s="92" t="s">
        <v>149</v>
      </c>
      <c r="H133" s="93">
        <v>7.556</v>
      </c>
      <c r="I133" s="94"/>
      <c r="J133" s="94">
        <f>ROUND($I$133*$H$133,2)</f>
        <v>0</v>
      </c>
      <c r="K133" s="140" t="s">
        <v>79</v>
      </c>
      <c r="L133" s="66"/>
      <c r="M133" s="95"/>
      <c r="N133" s="96" t="s">
        <v>32</v>
      </c>
      <c r="O133" s="19"/>
      <c r="P133" s="19"/>
      <c r="Q133" s="97">
        <v>0</v>
      </c>
      <c r="R133" s="97">
        <f>$Q$133*$H$133</f>
        <v>0</v>
      </c>
      <c r="S133" s="97">
        <v>0</v>
      </c>
      <c r="T133" s="98">
        <f>$S$133*$H$133</f>
        <v>0</v>
      </c>
      <c r="V133" s="134"/>
      <c r="W133" s="134"/>
      <c r="X133" s="134"/>
      <c r="AI133" s="23" t="s">
        <v>80</v>
      </c>
      <c r="AK133" s="23" t="s">
        <v>75</v>
      </c>
      <c r="AL133" s="23" t="s">
        <v>7</v>
      </c>
      <c r="AP133" s="17" t="s">
        <v>73</v>
      </c>
      <c r="AV133" s="99">
        <f>IF($N$133="základní",$J$133,0)</f>
        <v>0</v>
      </c>
      <c r="AW133" s="99">
        <f>IF($N$133="snížená",$J$133,0)</f>
        <v>0</v>
      </c>
      <c r="AX133" s="99">
        <f>IF($N$133="zákl. přenesená",$J$133,0)</f>
        <v>0</v>
      </c>
      <c r="AY133" s="99">
        <f>IF($N$133="sníž. přenesená",$J$133,0)</f>
        <v>0</v>
      </c>
      <c r="AZ133" s="99">
        <f>IF($N$133="nulová",$J$133,0)</f>
        <v>0</v>
      </c>
      <c r="BA133" s="23" t="s">
        <v>71</v>
      </c>
      <c r="BB133" s="99">
        <f>ROUND($I$133*$H$133,2)</f>
        <v>0</v>
      </c>
      <c r="BC133" s="23" t="s">
        <v>80</v>
      </c>
      <c r="BD133" s="23" t="s">
        <v>150</v>
      </c>
    </row>
    <row r="134" spans="2:56" s="17" customFormat="1" hidden="1" x14ac:dyDescent="0.25">
      <c r="B134" s="18"/>
      <c r="C134" s="19"/>
      <c r="D134" s="100" t="s">
        <v>82</v>
      </c>
      <c r="E134" s="19"/>
      <c r="F134" s="101" t="s">
        <v>151</v>
      </c>
      <c r="G134" s="19"/>
      <c r="H134" s="19"/>
      <c r="I134" s="19"/>
      <c r="J134" s="19"/>
      <c r="K134" s="140"/>
      <c r="L134" s="66"/>
      <c r="M134" s="102"/>
      <c r="N134" s="19"/>
      <c r="O134" s="19"/>
      <c r="P134" s="19"/>
      <c r="Q134" s="19"/>
      <c r="R134" s="19"/>
      <c r="S134" s="19"/>
      <c r="T134" s="103"/>
      <c r="V134" s="134"/>
      <c r="W134" s="134"/>
      <c r="X134" s="134"/>
      <c r="AK134" s="17" t="s">
        <v>82</v>
      </c>
      <c r="AL134" s="17" t="s">
        <v>7</v>
      </c>
    </row>
    <row r="135" spans="2:56" s="17" customFormat="1" hidden="1" x14ac:dyDescent="0.25">
      <c r="B135" s="104"/>
      <c r="C135" s="105"/>
      <c r="D135" s="106" t="s">
        <v>84</v>
      </c>
      <c r="E135" s="105"/>
      <c r="F135" s="107" t="s">
        <v>152</v>
      </c>
      <c r="G135" s="105"/>
      <c r="H135" s="108">
        <v>7.556</v>
      </c>
      <c r="I135" s="105"/>
      <c r="J135" s="105"/>
      <c r="K135" s="140"/>
      <c r="L135" s="109"/>
      <c r="M135" s="110"/>
      <c r="N135" s="105"/>
      <c r="O135" s="105"/>
      <c r="P135" s="105"/>
      <c r="Q135" s="105"/>
      <c r="R135" s="105"/>
      <c r="S135" s="105"/>
      <c r="T135" s="111"/>
      <c r="V135" s="134"/>
      <c r="W135" s="134"/>
      <c r="X135" s="134"/>
      <c r="AK135" s="112" t="s">
        <v>84</v>
      </c>
      <c r="AL135" s="112" t="s">
        <v>7</v>
      </c>
      <c r="AM135" s="112" t="s">
        <v>7</v>
      </c>
      <c r="AN135" s="112" t="s">
        <v>44</v>
      </c>
      <c r="AO135" s="112" t="s">
        <v>72</v>
      </c>
      <c r="AP135" s="112" t="s">
        <v>73</v>
      </c>
    </row>
    <row r="136" spans="2:56" s="17" customFormat="1" hidden="1" x14ac:dyDescent="0.25">
      <c r="B136" s="113"/>
      <c r="C136" s="114"/>
      <c r="D136" s="106" t="s">
        <v>84</v>
      </c>
      <c r="E136" s="114"/>
      <c r="F136" s="115" t="s">
        <v>86</v>
      </c>
      <c r="G136" s="114"/>
      <c r="H136" s="116">
        <v>7.556</v>
      </c>
      <c r="I136" s="114"/>
      <c r="J136" s="114"/>
      <c r="K136" s="140"/>
      <c r="L136" s="117"/>
      <c r="M136" s="118"/>
      <c r="N136" s="114"/>
      <c r="O136" s="114"/>
      <c r="P136" s="114"/>
      <c r="Q136" s="114"/>
      <c r="R136" s="114"/>
      <c r="S136" s="114"/>
      <c r="T136" s="119"/>
      <c r="V136" s="134"/>
      <c r="W136" s="134"/>
      <c r="X136" s="134"/>
      <c r="AK136" s="120" t="s">
        <v>84</v>
      </c>
      <c r="AL136" s="120" t="s">
        <v>7</v>
      </c>
      <c r="AM136" s="120" t="s">
        <v>80</v>
      </c>
      <c r="AN136" s="120" t="s">
        <v>44</v>
      </c>
      <c r="AO136" s="120" t="s">
        <v>71</v>
      </c>
      <c r="AP136" s="120" t="s">
        <v>73</v>
      </c>
    </row>
    <row r="137" spans="2:56" s="17" customFormat="1" ht="15.75" customHeight="1" x14ac:dyDescent="0.25">
      <c r="B137" s="18"/>
      <c r="C137" s="89" t="s">
        <v>153</v>
      </c>
      <c r="D137" s="89" t="s">
        <v>75</v>
      </c>
      <c r="E137" s="90" t="s">
        <v>154</v>
      </c>
      <c r="F137" s="91" t="s">
        <v>155</v>
      </c>
      <c r="G137" s="92" t="s">
        <v>98</v>
      </c>
      <c r="H137" s="93">
        <v>5.3620000000000001</v>
      </c>
      <c r="I137" s="94"/>
      <c r="J137" s="94">
        <f>ROUND($I$137*$H$137,2)</f>
        <v>0</v>
      </c>
      <c r="K137" s="140" t="s">
        <v>79</v>
      </c>
      <c r="L137" s="66"/>
      <c r="M137" s="95"/>
      <c r="N137" s="96" t="s">
        <v>32</v>
      </c>
      <c r="O137" s="19"/>
      <c r="P137" s="19"/>
      <c r="Q137" s="97">
        <v>0</v>
      </c>
      <c r="R137" s="97">
        <f>$Q$137*$H$137</f>
        <v>0</v>
      </c>
      <c r="S137" s="97">
        <v>0</v>
      </c>
      <c r="T137" s="98">
        <f>$S$137*$H$137</f>
        <v>0</v>
      </c>
      <c r="V137" s="134"/>
      <c r="W137" s="134"/>
      <c r="X137" s="134"/>
      <c r="AI137" s="23" t="s">
        <v>80</v>
      </c>
      <c r="AK137" s="23" t="s">
        <v>75</v>
      </c>
      <c r="AL137" s="23" t="s">
        <v>7</v>
      </c>
      <c r="AP137" s="17" t="s">
        <v>73</v>
      </c>
      <c r="AV137" s="99">
        <f>IF($N$137="základní",$J$137,0)</f>
        <v>0</v>
      </c>
      <c r="AW137" s="99">
        <f>IF($N$137="snížená",$J$137,0)</f>
        <v>0</v>
      </c>
      <c r="AX137" s="99">
        <f>IF($N$137="zákl. přenesená",$J$137,0)</f>
        <v>0</v>
      </c>
      <c r="AY137" s="99">
        <f>IF($N$137="sníž. přenesená",$J$137,0)</f>
        <v>0</v>
      </c>
      <c r="AZ137" s="99">
        <f>IF($N$137="nulová",$J$137,0)</f>
        <v>0</v>
      </c>
      <c r="BA137" s="23" t="s">
        <v>71</v>
      </c>
      <c r="BB137" s="99">
        <f>ROUND($I$137*$H$137,2)</f>
        <v>0</v>
      </c>
      <c r="BC137" s="23" t="s">
        <v>80</v>
      </c>
      <c r="BD137" s="23" t="s">
        <v>156</v>
      </c>
    </row>
    <row r="138" spans="2:56" s="17" customFormat="1" ht="27" hidden="1" x14ac:dyDescent="0.25">
      <c r="B138" s="18"/>
      <c r="C138" s="19"/>
      <c r="D138" s="100" t="s">
        <v>82</v>
      </c>
      <c r="E138" s="19"/>
      <c r="F138" s="101" t="s">
        <v>157</v>
      </c>
      <c r="G138" s="19"/>
      <c r="H138" s="19"/>
      <c r="I138" s="19"/>
      <c r="J138" s="19"/>
      <c r="K138" s="140"/>
      <c r="L138" s="66"/>
      <c r="M138" s="102"/>
      <c r="N138" s="19"/>
      <c r="O138" s="19"/>
      <c r="P138" s="19"/>
      <c r="Q138" s="19"/>
      <c r="R138" s="19"/>
      <c r="S138" s="19"/>
      <c r="T138" s="103"/>
      <c r="V138" s="134"/>
      <c r="W138" s="134"/>
      <c r="X138" s="134"/>
      <c r="AK138" s="17" t="s">
        <v>82</v>
      </c>
      <c r="AL138" s="17" t="s">
        <v>7</v>
      </c>
    </row>
    <row r="139" spans="2:56" s="17" customFormat="1" hidden="1" x14ac:dyDescent="0.25">
      <c r="B139" s="104"/>
      <c r="C139" s="105"/>
      <c r="D139" s="106" t="s">
        <v>84</v>
      </c>
      <c r="E139" s="105"/>
      <c r="F139" s="107" t="s">
        <v>130</v>
      </c>
      <c r="G139" s="105"/>
      <c r="H139" s="108">
        <v>5.3620000000000001</v>
      </c>
      <c r="I139" s="105"/>
      <c r="J139" s="105"/>
      <c r="K139" s="140"/>
      <c r="L139" s="109"/>
      <c r="M139" s="110"/>
      <c r="N139" s="105"/>
      <c r="O139" s="105"/>
      <c r="P139" s="105"/>
      <c r="Q139" s="105"/>
      <c r="R139" s="105"/>
      <c r="S139" s="105"/>
      <c r="T139" s="111"/>
      <c r="V139" s="134"/>
      <c r="W139" s="134"/>
      <c r="X139" s="134"/>
      <c r="AK139" s="112" t="s">
        <v>84</v>
      </c>
      <c r="AL139" s="112" t="s">
        <v>7</v>
      </c>
      <c r="AM139" s="112" t="s">
        <v>7</v>
      </c>
      <c r="AN139" s="112" t="s">
        <v>44</v>
      </c>
      <c r="AO139" s="112" t="s">
        <v>72</v>
      </c>
      <c r="AP139" s="112" t="s">
        <v>73</v>
      </c>
    </row>
    <row r="140" spans="2:56" s="17" customFormat="1" hidden="1" x14ac:dyDescent="0.25">
      <c r="B140" s="113"/>
      <c r="C140" s="114"/>
      <c r="D140" s="106" t="s">
        <v>84</v>
      </c>
      <c r="E140" s="114"/>
      <c r="F140" s="115" t="s">
        <v>86</v>
      </c>
      <c r="G140" s="114"/>
      <c r="H140" s="116">
        <v>5.3620000000000001</v>
      </c>
      <c r="I140" s="114"/>
      <c r="J140" s="114"/>
      <c r="K140" s="140"/>
      <c r="L140" s="117"/>
      <c r="M140" s="118"/>
      <c r="N140" s="114"/>
      <c r="O140" s="114"/>
      <c r="P140" s="114"/>
      <c r="Q140" s="114"/>
      <c r="R140" s="114"/>
      <c r="S140" s="114"/>
      <c r="T140" s="119"/>
      <c r="V140" s="134"/>
      <c r="W140" s="134"/>
      <c r="X140" s="134"/>
      <c r="AK140" s="120" t="s">
        <v>84</v>
      </c>
      <c r="AL140" s="120" t="s">
        <v>7</v>
      </c>
      <c r="AM140" s="120" t="s">
        <v>80</v>
      </c>
      <c r="AN140" s="120" t="s">
        <v>44</v>
      </c>
      <c r="AO140" s="120" t="s">
        <v>71</v>
      </c>
      <c r="AP140" s="120" t="s">
        <v>73</v>
      </c>
    </row>
    <row r="141" spans="2:56" s="17" customFormat="1" ht="45" x14ac:dyDescent="0.25">
      <c r="B141" s="18"/>
      <c r="C141" s="89" t="s">
        <v>158</v>
      </c>
      <c r="D141" s="89" t="s">
        <v>75</v>
      </c>
      <c r="E141" s="90" t="s">
        <v>159</v>
      </c>
      <c r="F141" s="91" t="s">
        <v>160</v>
      </c>
      <c r="G141" s="92" t="s">
        <v>98</v>
      </c>
      <c r="H141" s="93">
        <v>3.7130000000000001</v>
      </c>
      <c r="I141" s="94"/>
      <c r="J141" s="94">
        <f>ROUND($I$141*$H$141,2)</f>
        <v>0</v>
      </c>
      <c r="K141" s="140" t="s">
        <v>79</v>
      </c>
      <c r="L141" s="66"/>
      <c r="M141" s="95"/>
      <c r="N141" s="96" t="s">
        <v>32</v>
      </c>
      <c r="O141" s="19"/>
      <c r="P141" s="19"/>
      <c r="Q141" s="97">
        <v>0</v>
      </c>
      <c r="R141" s="97">
        <f>$Q$141*$H$141</f>
        <v>0</v>
      </c>
      <c r="S141" s="97">
        <v>0</v>
      </c>
      <c r="T141" s="98">
        <f>$S$141*$H$141</f>
        <v>0</v>
      </c>
      <c r="V141" s="134"/>
      <c r="W141" s="134"/>
      <c r="X141" s="134"/>
      <c r="AI141" s="23" t="s">
        <v>80</v>
      </c>
      <c r="AK141" s="23" t="s">
        <v>75</v>
      </c>
      <c r="AL141" s="23" t="s">
        <v>7</v>
      </c>
      <c r="AP141" s="17" t="s">
        <v>73</v>
      </c>
      <c r="AV141" s="99">
        <f>IF($N$141="základní",$J$141,0)</f>
        <v>0</v>
      </c>
      <c r="AW141" s="99">
        <f>IF($N$141="snížená",$J$141,0)</f>
        <v>0</v>
      </c>
      <c r="AX141" s="99">
        <f>IF($N$141="zákl. přenesená",$J$141,0)</f>
        <v>0</v>
      </c>
      <c r="AY141" s="99">
        <f>IF($N$141="sníž. přenesená",$J$141,0)</f>
        <v>0</v>
      </c>
      <c r="AZ141" s="99">
        <f>IF($N$141="nulová",$J$141,0)</f>
        <v>0</v>
      </c>
      <c r="BA141" s="23" t="s">
        <v>71</v>
      </c>
      <c r="BB141" s="99">
        <f>ROUND($I$141*$H$141,2)</f>
        <v>0</v>
      </c>
      <c r="BC141" s="23" t="s">
        <v>80</v>
      </c>
      <c r="BD141" s="23" t="s">
        <v>161</v>
      </c>
    </row>
    <row r="142" spans="2:56" s="17" customFormat="1" ht="40.5" hidden="1" x14ac:dyDescent="0.25">
      <c r="B142" s="18"/>
      <c r="C142" s="19"/>
      <c r="D142" s="100" t="s">
        <v>82</v>
      </c>
      <c r="E142" s="19"/>
      <c r="F142" s="101" t="s">
        <v>162</v>
      </c>
      <c r="G142" s="19"/>
      <c r="H142" s="19"/>
      <c r="I142" s="19"/>
      <c r="J142" s="19"/>
      <c r="K142" s="19"/>
      <c r="L142" s="66"/>
      <c r="M142" s="102"/>
      <c r="N142" s="19"/>
      <c r="O142" s="19"/>
      <c r="P142" s="19"/>
      <c r="Q142" s="19"/>
      <c r="R142" s="19"/>
      <c r="S142" s="19"/>
      <c r="T142" s="103"/>
      <c r="V142" s="134"/>
      <c r="W142" s="134"/>
      <c r="X142" s="134"/>
      <c r="AK142" s="17" t="s">
        <v>82</v>
      </c>
      <c r="AL142" s="17" t="s">
        <v>7</v>
      </c>
    </row>
    <row r="143" spans="2:56" s="17" customFormat="1" hidden="1" x14ac:dyDescent="0.25">
      <c r="B143" s="104"/>
      <c r="C143" s="105"/>
      <c r="D143" s="106" t="s">
        <v>84</v>
      </c>
      <c r="E143" s="105"/>
      <c r="F143" s="107" t="s">
        <v>163</v>
      </c>
      <c r="G143" s="105"/>
      <c r="H143" s="108">
        <v>3.7130000000000001</v>
      </c>
      <c r="I143" s="105"/>
      <c r="J143" s="105"/>
      <c r="K143" s="105"/>
      <c r="L143" s="109"/>
      <c r="M143" s="110"/>
      <c r="N143" s="105"/>
      <c r="O143" s="105"/>
      <c r="P143" s="105"/>
      <c r="Q143" s="105"/>
      <c r="R143" s="105"/>
      <c r="S143" s="105"/>
      <c r="T143" s="111"/>
      <c r="V143" s="134"/>
      <c r="W143" s="134"/>
      <c r="X143" s="134"/>
      <c r="AK143" s="112" t="s">
        <v>84</v>
      </c>
      <c r="AL143" s="112" t="s">
        <v>7</v>
      </c>
      <c r="AM143" s="112" t="s">
        <v>7</v>
      </c>
      <c r="AN143" s="112" t="s">
        <v>44</v>
      </c>
      <c r="AO143" s="112" t="s">
        <v>72</v>
      </c>
      <c r="AP143" s="112" t="s">
        <v>73</v>
      </c>
    </row>
    <row r="144" spans="2:56" s="17" customFormat="1" hidden="1" x14ac:dyDescent="0.25">
      <c r="B144" s="113"/>
      <c r="C144" s="114"/>
      <c r="D144" s="106" t="s">
        <v>84</v>
      </c>
      <c r="E144" s="114"/>
      <c r="F144" s="115" t="s">
        <v>86</v>
      </c>
      <c r="G144" s="114"/>
      <c r="H144" s="116">
        <v>3.7130000000000001</v>
      </c>
      <c r="I144" s="114"/>
      <c r="J144" s="114"/>
      <c r="K144" s="114"/>
      <c r="L144" s="117"/>
      <c r="M144" s="118"/>
      <c r="N144" s="114"/>
      <c r="O144" s="114"/>
      <c r="P144" s="114"/>
      <c r="Q144" s="114"/>
      <c r="R144" s="114"/>
      <c r="S144" s="114"/>
      <c r="T144" s="119"/>
      <c r="V144" s="134"/>
      <c r="W144" s="134"/>
      <c r="X144" s="134"/>
      <c r="AK144" s="120" t="s">
        <v>84</v>
      </c>
      <c r="AL144" s="120" t="s">
        <v>7</v>
      </c>
      <c r="AM144" s="120" t="s">
        <v>80</v>
      </c>
      <c r="AN144" s="120" t="s">
        <v>44</v>
      </c>
      <c r="AO144" s="120" t="s">
        <v>71</v>
      </c>
      <c r="AP144" s="120" t="s">
        <v>73</v>
      </c>
    </row>
    <row r="145" spans="2:56" s="17" customFormat="1" ht="15.75" customHeight="1" x14ac:dyDescent="0.25">
      <c r="B145" s="18"/>
      <c r="C145" s="121" t="s">
        <v>164</v>
      </c>
      <c r="D145" s="121" t="s">
        <v>165</v>
      </c>
      <c r="E145" s="122" t="s">
        <v>166</v>
      </c>
      <c r="F145" s="123" t="s">
        <v>167</v>
      </c>
      <c r="G145" s="124" t="s">
        <v>149</v>
      </c>
      <c r="H145" s="125">
        <v>6.9980000000000002</v>
      </c>
      <c r="I145" s="126"/>
      <c r="J145" s="126">
        <f>ROUND($I$145*$H$145,2)</f>
        <v>0</v>
      </c>
      <c r="K145" s="123" t="s">
        <v>79</v>
      </c>
      <c r="L145" s="127"/>
      <c r="M145" s="123"/>
      <c r="N145" s="128" t="s">
        <v>32</v>
      </c>
      <c r="O145" s="19"/>
      <c r="P145" s="19"/>
      <c r="Q145" s="97">
        <v>1</v>
      </c>
      <c r="R145" s="97">
        <f>$Q$145*$H$145</f>
        <v>6.9980000000000002</v>
      </c>
      <c r="S145" s="97">
        <v>0</v>
      </c>
      <c r="T145" s="98">
        <f>$S$145*$H$145</f>
        <v>0</v>
      </c>
      <c r="V145" s="134"/>
      <c r="W145" s="134"/>
      <c r="X145" s="134"/>
      <c r="AI145" s="23" t="s">
        <v>120</v>
      </c>
      <c r="AK145" s="23" t="s">
        <v>165</v>
      </c>
      <c r="AL145" s="23" t="s">
        <v>7</v>
      </c>
      <c r="AP145" s="17" t="s">
        <v>73</v>
      </c>
      <c r="AV145" s="99">
        <f>IF($N$145="základní",$J$145,0)</f>
        <v>0</v>
      </c>
      <c r="AW145" s="99">
        <f>IF($N$145="snížená",$J$145,0)</f>
        <v>0</v>
      </c>
      <c r="AX145" s="99">
        <f>IF($N$145="zákl. přenesená",$J$145,0)</f>
        <v>0</v>
      </c>
      <c r="AY145" s="99">
        <f>IF($N$145="sníž. přenesená",$J$145,0)</f>
        <v>0</v>
      </c>
      <c r="AZ145" s="99">
        <f>IF($N$145="nulová",$J$145,0)</f>
        <v>0</v>
      </c>
      <c r="BA145" s="23" t="s">
        <v>71</v>
      </c>
      <c r="BB145" s="99">
        <f>ROUND($I$145*$H$145,2)</f>
        <v>0</v>
      </c>
      <c r="BC145" s="23" t="s">
        <v>80</v>
      </c>
      <c r="BD145" s="23" t="s">
        <v>168</v>
      </c>
    </row>
    <row r="146" spans="2:56" s="17" customFormat="1" ht="40.5" hidden="1" x14ac:dyDescent="0.25">
      <c r="B146" s="18"/>
      <c r="C146" s="19"/>
      <c r="D146" s="100" t="s">
        <v>82</v>
      </c>
      <c r="E146" s="19"/>
      <c r="F146" s="101" t="s">
        <v>169</v>
      </c>
      <c r="G146" s="19"/>
      <c r="H146" s="19"/>
      <c r="I146" s="19"/>
      <c r="J146" s="19"/>
      <c r="K146" s="19"/>
      <c r="L146" s="66"/>
      <c r="M146" s="102"/>
      <c r="N146" s="19"/>
      <c r="O146" s="19"/>
      <c r="P146" s="19"/>
      <c r="Q146" s="19"/>
      <c r="R146" s="19"/>
      <c r="S146" s="19"/>
      <c r="T146" s="103"/>
      <c r="V146" s="134"/>
      <c r="W146" s="134"/>
      <c r="X146" s="134"/>
      <c r="AK146" s="17" t="s">
        <v>82</v>
      </c>
      <c r="AL146" s="17" t="s">
        <v>7</v>
      </c>
    </row>
    <row r="147" spans="2:56" s="17" customFormat="1" hidden="1" x14ac:dyDescent="0.25">
      <c r="B147" s="104"/>
      <c r="C147" s="105"/>
      <c r="D147" s="106" t="s">
        <v>84</v>
      </c>
      <c r="E147" s="105"/>
      <c r="F147" s="107" t="s">
        <v>170</v>
      </c>
      <c r="G147" s="105"/>
      <c r="H147" s="108">
        <v>6.9980000000000002</v>
      </c>
      <c r="I147" s="105"/>
      <c r="J147" s="105"/>
      <c r="K147" s="105"/>
      <c r="L147" s="109"/>
      <c r="M147" s="110"/>
      <c r="N147" s="105"/>
      <c r="O147" s="105"/>
      <c r="P147" s="105"/>
      <c r="Q147" s="105"/>
      <c r="R147" s="105"/>
      <c r="S147" s="105"/>
      <c r="T147" s="111"/>
      <c r="V147" s="134"/>
      <c r="W147" s="134"/>
      <c r="X147" s="134"/>
      <c r="AK147" s="112" t="s">
        <v>84</v>
      </c>
      <c r="AL147" s="112" t="s">
        <v>7</v>
      </c>
      <c r="AM147" s="112" t="s">
        <v>7</v>
      </c>
      <c r="AN147" s="112" t="s">
        <v>44</v>
      </c>
      <c r="AO147" s="112" t="s">
        <v>72</v>
      </c>
      <c r="AP147" s="112" t="s">
        <v>73</v>
      </c>
    </row>
    <row r="148" spans="2:56" s="17" customFormat="1" hidden="1" x14ac:dyDescent="0.25">
      <c r="B148" s="113"/>
      <c r="C148" s="114"/>
      <c r="D148" s="106" t="s">
        <v>84</v>
      </c>
      <c r="E148" s="114"/>
      <c r="F148" s="115" t="s">
        <v>86</v>
      </c>
      <c r="G148" s="114"/>
      <c r="H148" s="116">
        <v>6.9980000000000002</v>
      </c>
      <c r="I148" s="114"/>
      <c r="J148" s="114"/>
      <c r="K148" s="114"/>
      <c r="L148" s="117"/>
      <c r="M148" s="118"/>
      <c r="N148" s="114"/>
      <c r="O148" s="114"/>
      <c r="P148" s="114"/>
      <c r="Q148" s="114"/>
      <c r="R148" s="114"/>
      <c r="S148" s="114"/>
      <c r="T148" s="119"/>
      <c r="V148" s="134"/>
      <c r="W148" s="134"/>
      <c r="X148" s="134"/>
      <c r="AK148" s="120" t="s">
        <v>84</v>
      </c>
      <c r="AL148" s="120" t="s">
        <v>7</v>
      </c>
      <c r="AM148" s="120" t="s">
        <v>80</v>
      </c>
      <c r="AN148" s="120" t="s">
        <v>44</v>
      </c>
      <c r="AO148" s="120" t="s">
        <v>71</v>
      </c>
      <c r="AP148" s="120" t="s">
        <v>73</v>
      </c>
    </row>
    <row r="149" spans="2:56" s="81" customFormat="1" ht="15.75" customHeight="1" x14ac:dyDescent="0.3">
      <c r="B149" s="82"/>
      <c r="C149" s="83"/>
      <c r="D149" s="141" t="s">
        <v>68</v>
      </c>
      <c r="E149" s="144" t="s">
        <v>142</v>
      </c>
      <c r="F149" s="144" t="s">
        <v>171</v>
      </c>
      <c r="G149" s="141"/>
      <c r="H149" s="141"/>
      <c r="I149" s="141"/>
      <c r="J149" s="145">
        <f>$BB$149</f>
        <v>0</v>
      </c>
      <c r="K149" s="141"/>
      <c r="L149" s="146"/>
      <c r="M149" s="84"/>
      <c r="N149" s="83"/>
      <c r="O149" s="83"/>
      <c r="P149" s="85">
        <f>SUM($P$150:$P$153)</f>
        <v>0</v>
      </c>
      <c r="Q149" s="83"/>
      <c r="R149" s="85">
        <f>SUM($R$150:$R$153)</f>
        <v>0</v>
      </c>
      <c r="S149" s="83"/>
      <c r="T149" s="86">
        <f>SUM($T$150:$T$153)</f>
        <v>0</v>
      </c>
      <c r="V149" s="139"/>
      <c r="W149" s="139"/>
      <c r="X149" s="139"/>
      <c r="AI149" s="87" t="s">
        <v>71</v>
      </c>
      <c r="AK149" s="87" t="s">
        <v>68</v>
      </c>
      <c r="AL149" s="87" t="s">
        <v>7</v>
      </c>
      <c r="AP149" s="87" t="s">
        <v>73</v>
      </c>
      <c r="BB149" s="88">
        <f>SUM($BB$150:$BB$153)</f>
        <v>0</v>
      </c>
    </row>
    <row r="150" spans="2:56" s="17" customFormat="1" ht="15.75" customHeight="1" x14ac:dyDescent="0.25">
      <c r="B150" s="18"/>
      <c r="C150" s="89" t="s">
        <v>172</v>
      </c>
      <c r="D150" s="89" t="s">
        <v>75</v>
      </c>
      <c r="E150" s="90" t="s">
        <v>173</v>
      </c>
      <c r="F150" s="91" t="s">
        <v>174</v>
      </c>
      <c r="G150" s="92" t="s">
        <v>98</v>
      </c>
      <c r="H150" s="93">
        <v>5.7750000000000004</v>
      </c>
      <c r="I150" s="94"/>
      <c r="J150" s="94">
        <f>ROUND($I$150*$H$150,2)</f>
        <v>0</v>
      </c>
      <c r="K150" s="140" t="s">
        <v>79</v>
      </c>
      <c r="L150" s="66"/>
      <c r="M150" s="95"/>
      <c r="N150" s="96" t="s">
        <v>32</v>
      </c>
      <c r="O150" s="19"/>
      <c r="P150" s="19"/>
      <c r="Q150" s="97">
        <v>0</v>
      </c>
      <c r="R150" s="97">
        <f>$Q$150*$H$150</f>
        <v>0</v>
      </c>
      <c r="S150" s="97">
        <v>0</v>
      </c>
      <c r="T150" s="98">
        <f>$S$150*$H$150</f>
        <v>0</v>
      </c>
      <c r="V150" s="134"/>
      <c r="W150" s="134"/>
      <c r="X150" s="134"/>
      <c r="AI150" s="23" t="s">
        <v>80</v>
      </c>
      <c r="AK150" s="23" t="s">
        <v>75</v>
      </c>
      <c r="AL150" s="23" t="s">
        <v>91</v>
      </c>
      <c r="AP150" s="17" t="s">
        <v>73</v>
      </c>
      <c r="AV150" s="99">
        <f>IF($N$150="základní",$J$150,0)</f>
        <v>0</v>
      </c>
      <c r="AW150" s="99">
        <f>IF($N$150="snížená",$J$150,0)</f>
        <v>0</v>
      </c>
      <c r="AX150" s="99">
        <f>IF($N$150="zákl. přenesená",$J$150,0)</f>
        <v>0</v>
      </c>
      <c r="AY150" s="99">
        <f>IF($N$150="sníž. přenesená",$J$150,0)</f>
        <v>0</v>
      </c>
      <c r="AZ150" s="99">
        <f>IF($N$150="nulová",$J$150,0)</f>
        <v>0</v>
      </c>
      <c r="BA150" s="23" t="s">
        <v>71</v>
      </c>
      <c r="BB150" s="99">
        <f>ROUND($I$150*$H$150,2)</f>
        <v>0</v>
      </c>
      <c r="BC150" s="23" t="s">
        <v>80</v>
      </c>
      <c r="BD150" s="23" t="s">
        <v>175</v>
      </c>
    </row>
    <row r="151" spans="2:56" s="17" customFormat="1" ht="27" hidden="1" x14ac:dyDescent="0.25">
      <c r="B151" s="18"/>
      <c r="C151" s="19"/>
      <c r="D151" s="100" t="s">
        <v>82</v>
      </c>
      <c r="E151" s="19"/>
      <c r="F151" s="101" t="s">
        <v>176</v>
      </c>
      <c r="G151" s="19"/>
      <c r="H151" s="19"/>
      <c r="I151" s="19"/>
      <c r="J151" s="19"/>
      <c r="K151" s="140"/>
      <c r="L151" s="66"/>
      <c r="M151" s="102"/>
      <c r="N151" s="19"/>
      <c r="O151" s="19"/>
      <c r="P151" s="19"/>
      <c r="Q151" s="19"/>
      <c r="R151" s="19"/>
      <c r="S151" s="19"/>
      <c r="T151" s="103"/>
      <c r="V151" s="134"/>
      <c r="W151" s="134"/>
      <c r="X151" s="134"/>
      <c r="AK151" s="17" t="s">
        <v>82</v>
      </c>
      <c r="AL151" s="17" t="s">
        <v>91</v>
      </c>
    </row>
    <row r="152" spans="2:56" s="17" customFormat="1" hidden="1" x14ac:dyDescent="0.25">
      <c r="B152" s="104"/>
      <c r="C152" s="105"/>
      <c r="D152" s="106" t="s">
        <v>84</v>
      </c>
      <c r="E152" s="105"/>
      <c r="F152" s="107" t="s">
        <v>177</v>
      </c>
      <c r="G152" s="105"/>
      <c r="H152" s="108">
        <v>5.7750000000000004</v>
      </c>
      <c r="I152" s="105"/>
      <c r="J152" s="105"/>
      <c r="K152" s="140"/>
      <c r="L152" s="109"/>
      <c r="M152" s="110"/>
      <c r="N152" s="105"/>
      <c r="O152" s="105"/>
      <c r="P152" s="105"/>
      <c r="Q152" s="105"/>
      <c r="R152" s="105"/>
      <c r="S152" s="105"/>
      <c r="T152" s="111"/>
      <c r="V152" s="134"/>
      <c r="W152" s="134"/>
      <c r="X152" s="134"/>
      <c r="AK152" s="112" t="s">
        <v>84</v>
      </c>
      <c r="AL152" s="112" t="s">
        <v>91</v>
      </c>
      <c r="AM152" s="112" t="s">
        <v>7</v>
      </c>
      <c r="AN152" s="112" t="s">
        <v>44</v>
      </c>
      <c r="AO152" s="112" t="s">
        <v>72</v>
      </c>
      <c r="AP152" s="112" t="s">
        <v>73</v>
      </c>
    </row>
    <row r="153" spans="2:56" s="17" customFormat="1" hidden="1" x14ac:dyDescent="0.25">
      <c r="B153" s="113"/>
      <c r="C153" s="114"/>
      <c r="D153" s="106" t="s">
        <v>84</v>
      </c>
      <c r="E153" s="114"/>
      <c r="F153" s="115" t="s">
        <v>86</v>
      </c>
      <c r="G153" s="114"/>
      <c r="H153" s="116">
        <v>5.7750000000000004</v>
      </c>
      <c r="I153" s="114"/>
      <c r="J153" s="114"/>
      <c r="K153" s="140"/>
      <c r="L153" s="117"/>
      <c r="M153" s="118"/>
      <c r="N153" s="114"/>
      <c r="O153" s="114"/>
      <c r="P153" s="114"/>
      <c r="Q153" s="114"/>
      <c r="R153" s="114"/>
      <c r="S153" s="114"/>
      <c r="T153" s="119"/>
      <c r="V153" s="134"/>
      <c r="W153" s="134"/>
      <c r="X153" s="134"/>
      <c r="AK153" s="120" t="s">
        <v>84</v>
      </c>
      <c r="AL153" s="120" t="s">
        <v>91</v>
      </c>
      <c r="AM153" s="120" t="s">
        <v>80</v>
      </c>
      <c r="AN153" s="120" t="s">
        <v>44</v>
      </c>
      <c r="AO153" s="120" t="s">
        <v>71</v>
      </c>
      <c r="AP153" s="120" t="s">
        <v>73</v>
      </c>
    </row>
    <row r="154" spans="2:56" s="81" customFormat="1" ht="15.75" customHeight="1" x14ac:dyDescent="0.3">
      <c r="B154" s="82"/>
      <c r="C154" s="83"/>
      <c r="D154" s="141" t="s">
        <v>68</v>
      </c>
      <c r="E154" s="144" t="s">
        <v>80</v>
      </c>
      <c r="F154" s="144" t="s">
        <v>178</v>
      </c>
      <c r="G154" s="141"/>
      <c r="H154" s="141"/>
      <c r="I154" s="141"/>
      <c r="J154" s="145">
        <f>$BB$154</f>
        <v>0</v>
      </c>
      <c r="K154" s="147"/>
      <c r="L154" s="146"/>
      <c r="M154" s="84"/>
      <c r="N154" s="83"/>
      <c r="O154" s="83"/>
      <c r="P154" s="85">
        <f>SUM($P$155:$P$158)</f>
        <v>0</v>
      </c>
      <c r="Q154" s="83"/>
      <c r="R154" s="85">
        <f>SUM($R$155:$R$158)</f>
        <v>1.55988525</v>
      </c>
      <c r="S154" s="83"/>
      <c r="T154" s="86">
        <f>SUM($T$155:$T$158)</f>
        <v>0</v>
      </c>
      <c r="V154" s="139"/>
      <c r="W154" s="139"/>
      <c r="X154" s="139"/>
      <c r="AI154" s="87" t="s">
        <v>71</v>
      </c>
      <c r="AK154" s="87" t="s">
        <v>68</v>
      </c>
      <c r="AL154" s="87" t="s">
        <v>71</v>
      </c>
      <c r="AP154" s="87" t="s">
        <v>73</v>
      </c>
      <c r="BB154" s="88">
        <f>SUM($BB$155:$BB$158)</f>
        <v>0</v>
      </c>
    </row>
    <row r="155" spans="2:56" s="17" customFormat="1" ht="15.75" customHeight="1" x14ac:dyDescent="0.25">
      <c r="B155" s="18"/>
      <c r="C155" s="89" t="s">
        <v>179</v>
      </c>
      <c r="D155" s="89" t="s">
        <v>75</v>
      </c>
      <c r="E155" s="90" t="s">
        <v>180</v>
      </c>
      <c r="F155" s="91" t="s">
        <v>181</v>
      </c>
      <c r="G155" s="92" t="s">
        <v>98</v>
      </c>
      <c r="H155" s="93">
        <v>0.82499999999999996</v>
      </c>
      <c r="I155" s="94"/>
      <c r="J155" s="94">
        <f>ROUND($I$155*$H$155,2)</f>
        <v>0</v>
      </c>
      <c r="K155" s="140" t="s">
        <v>79</v>
      </c>
      <c r="L155" s="66"/>
      <c r="M155" s="95"/>
      <c r="N155" s="96" t="s">
        <v>32</v>
      </c>
      <c r="O155" s="19"/>
      <c r="P155" s="19"/>
      <c r="Q155" s="97">
        <v>1.8907700000000001</v>
      </c>
      <c r="R155" s="97">
        <f>$Q$155*$H$155</f>
        <v>1.55988525</v>
      </c>
      <c r="S155" s="97">
        <v>0</v>
      </c>
      <c r="T155" s="98">
        <f>$S$155*$H$155</f>
        <v>0</v>
      </c>
      <c r="V155" s="134"/>
      <c r="W155" s="134"/>
      <c r="X155" s="134"/>
      <c r="AI155" s="23" t="s">
        <v>80</v>
      </c>
      <c r="AK155" s="23" t="s">
        <v>75</v>
      </c>
      <c r="AL155" s="23" t="s">
        <v>7</v>
      </c>
      <c r="AP155" s="17" t="s">
        <v>73</v>
      </c>
      <c r="AV155" s="99">
        <f>IF($N$155="základní",$J$155,0)</f>
        <v>0</v>
      </c>
      <c r="AW155" s="99">
        <f>IF($N$155="snížená",$J$155,0)</f>
        <v>0</v>
      </c>
      <c r="AX155" s="99">
        <f>IF($N$155="zákl. přenesená",$J$155,0)</f>
        <v>0</v>
      </c>
      <c r="AY155" s="99">
        <f>IF($N$155="sníž. přenesená",$J$155,0)</f>
        <v>0</v>
      </c>
      <c r="AZ155" s="99">
        <f>IF($N$155="nulová",$J$155,0)</f>
        <v>0</v>
      </c>
      <c r="BA155" s="23" t="s">
        <v>71</v>
      </c>
      <c r="BB155" s="99">
        <f>ROUND($I$155*$H$155,2)</f>
        <v>0</v>
      </c>
      <c r="BC155" s="23" t="s">
        <v>80</v>
      </c>
      <c r="BD155" s="23" t="s">
        <v>182</v>
      </c>
    </row>
    <row r="156" spans="2:56" s="17" customFormat="1" ht="27" hidden="1" x14ac:dyDescent="0.25">
      <c r="B156" s="18"/>
      <c r="C156" s="19"/>
      <c r="D156" s="100" t="s">
        <v>82</v>
      </c>
      <c r="E156" s="19"/>
      <c r="F156" s="101" t="s">
        <v>183</v>
      </c>
      <c r="G156" s="19"/>
      <c r="H156" s="19"/>
      <c r="I156" s="19"/>
      <c r="J156" s="19"/>
      <c r="K156" s="140"/>
      <c r="L156" s="66"/>
      <c r="M156" s="102"/>
      <c r="N156" s="19"/>
      <c r="O156" s="19"/>
      <c r="P156" s="19"/>
      <c r="Q156" s="19"/>
      <c r="R156" s="19"/>
      <c r="S156" s="19"/>
      <c r="T156" s="103"/>
      <c r="V156" s="134"/>
      <c r="W156" s="134"/>
      <c r="X156" s="134"/>
      <c r="AK156" s="17" t="s">
        <v>82</v>
      </c>
      <c r="AL156" s="17" t="s">
        <v>7</v>
      </c>
    </row>
    <row r="157" spans="2:56" s="17" customFormat="1" hidden="1" x14ac:dyDescent="0.25">
      <c r="B157" s="104"/>
      <c r="C157" s="105"/>
      <c r="D157" s="106" t="s">
        <v>84</v>
      </c>
      <c r="E157" s="105"/>
      <c r="F157" s="107" t="s">
        <v>184</v>
      </c>
      <c r="G157" s="105"/>
      <c r="H157" s="108">
        <v>0.82499999999999996</v>
      </c>
      <c r="I157" s="105"/>
      <c r="J157" s="105"/>
      <c r="K157" s="140"/>
      <c r="L157" s="109"/>
      <c r="M157" s="110"/>
      <c r="N157" s="105"/>
      <c r="O157" s="105"/>
      <c r="P157" s="105"/>
      <c r="Q157" s="105"/>
      <c r="R157" s="105"/>
      <c r="S157" s="105"/>
      <c r="T157" s="111"/>
      <c r="V157" s="134"/>
      <c r="W157" s="134"/>
      <c r="X157" s="134"/>
      <c r="AK157" s="112" t="s">
        <v>84</v>
      </c>
      <c r="AL157" s="112" t="s">
        <v>7</v>
      </c>
      <c r="AM157" s="112" t="s">
        <v>7</v>
      </c>
      <c r="AN157" s="112" t="s">
        <v>44</v>
      </c>
      <c r="AO157" s="112" t="s">
        <v>72</v>
      </c>
      <c r="AP157" s="112" t="s">
        <v>73</v>
      </c>
    </row>
    <row r="158" spans="2:56" s="17" customFormat="1" hidden="1" x14ac:dyDescent="0.25">
      <c r="B158" s="113"/>
      <c r="C158" s="114"/>
      <c r="D158" s="106" t="s">
        <v>84</v>
      </c>
      <c r="E158" s="114"/>
      <c r="F158" s="115" t="s">
        <v>86</v>
      </c>
      <c r="G158" s="114"/>
      <c r="H158" s="116">
        <v>0.82499999999999996</v>
      </c>
      <c r="I158" s="114"/>
      <c r="J158" s="114"/>
      <c r="K158" s="140"/>
      <c r="L158" s="117"/>
      <c r="M158" s="118"/>
      <c r="N158" s="114"/>
      <c r="O158" s="114"/>
      <c r="P158" s="114"/>
      <c r="Q158" s="114"/>
      <c r="R158" s="114"/>
      <c r="S158" s="114"/>
      <c r="T158" s="119"/>
      <c r="V158" s="134"/>
      <c r="W158" s="134"/>
      <c r="X158" s="134"/>
      <c r="AK158" s="120" t="s">
        <v>84</v>
      </c>
      <c r="AL158" s="120" t="s">
        <v>7</v>
      </c>
      <c r="AM158" s="120" t="s">
        <v>80</v>
      </c>
      <c r="AN158" s="120" t="s">
        <v>44</v>
      </c>
      <c r="AO158" s="120" t="s">
        <v>71</v>
      </c>
      <c r="AP158" s="120" t="s">
        <v>73</v>
      </c>
    </row>
    <row r="159" spans="2:56" s="81" customFormat="1" ht="15.75" customHeight="1" x14ac:dyDescent="0.3">
      <c r="B159" s="82"/>
      <c r="C159" s="83"/>
      <c r="D159" s="141" t="s">
        <v>68</v>
      </c>
      <c r="E159" s="144" t="s">
        <v>120</v>
      </c>
      <c r="F159" s="144" t="s">
        <v>185</v>
      </c>
      <c r="G159" s="141"/>
      <c r="H159" s="141"/>
      <c r="I159" s="141"/>
      <c r="J159" s="145">
        <f>$BB$159</f>
        <v>0</v>
      </c>
      <c r="K159" s="147"/>
      <c r="L159" s="146"/>
      <c r="M159" s="84"/>
      <c r="N159" s="83"/>
      <c r="O159" s="83"/>
      <c r="P159" s="85">
        <f>SUM($P$160:$P$171)</f>
        <v>0</v>
      </c>
      <c r="Q159" s="83"/>
      <c r="R159" s="85">
        <f>SUM($R$160:$R$171)</f>
        <v>2.1455000000000002E-2</v>
      </c>
      <c r="S159" s="83"/>
      <c r="T159" s="86">
        <f>SUM($T$160:$T$171)</f>
        <v>0</v>
      </c>
      <c r="V159" s="139"/>
      <c r="W159" s="139"/>
      <c r="X159" s="139"/>
      <c r="AI159" s="87" t="s">
        <v>71</v>
      </c>
      <c r="AK159" s="87" t="s">
        <v>68</v>
      </c>
      <c r="AL159" s="87" t="s">
        <v>71</v>
      </c>
      <c r="AP159" s="87" t="s">
        <v>73</v>
      </c>
      <c r="BB159" s="88">
        <f>SUM($BB$160:$BB$171)</f>
        <v>0</v>
      </c>
    </row>
    <row r="160" spans="2:56" s="17" customFormat="1" ht="45" x14ac:dyDescent="0.25">
      <c r="B160" s="18"/>
      <c r="C160" s="89" t="s">
        <v>186</v>
      </c>
      <c r="D160" s="89" t="s">
        <v>75</v>
      </c>
      <c r="E160" s="90" t="s">
        <v>187</v>
      </c>
      <c r="F160" s="91" t="s">
        <v>188</v>
      </c>
      <c r="G160" s="92" t="s">
        <v>78</v>
      </c>
      <c r="H160" s="93">
        <v>7</v>
      </c>
      <c r="I160" s="94"/>
      <c r="J160" s="94">
        <f>ROUND($I$160*$H$160,2)</f>
        <v>0</v>
      </c>
      <c r="K160" s="140" t="s">
        <v>79</v>
      </c>
      <c r="L160" s="66"/>
      <c r="M160" s="95"/>
      <c r="N160" s="96" t="s">
        <v>32</v>
      </c>
      <c r="O160" s="19"/>
      <c r="P160" s="19"/>
      <c r="Q160" s="97">
        <v>0</v>
      </c>
      <c r="R160" s="97">
        <f>$Q$160*$H$160</f>
        <v>0</v>
      </c>
      <c r="S160" s="97">
        <v>0</v>
      </c>
      <c r="T160" s="98">
        <f>$S$160*$H$160</f>
        <v>0</v>
      </c>
      <c r="V160" s="134"/>
      <c r="W160" s="134"/>
      <c r="X160" s="134"/>
      <c r="AI160" s="23" t="s">
        <v>80</v>
      </c>
      <c r="AK160" s="23" t="s">
        <v>75</v>
      </c>
      <c r="AL160" s="23" t="s">
        <v>7</v>
      </c>
      <c r="AP160" s="17" t="s">
        <v>73</v>
      </c>
      <c r="AV160" s="99">
        <f>IF($N$160="základní",$J$160,0)</f>
        <v>0</v>
      </c>
      <c r="AW160" s="99">
        <f>IF($N$160="snížená",$J$160,0)</f>
        <v>0</v>
      </c>
      <c r="AX160" s="99">
        <f>IF($N$160="zákl. přenesená",$J$160,0)</f>
        <v>0</v>
      </c>
      <c r="AY160" s="99">
        <f>IF($N$160="sníž. přenesená",$J$160,0)</f>
        <v>0</v>
      </c>
      <c r="AZ160" s="99">
        <f>IF($N$160="nulová",$J$160,0)</f>
        <v>0</v>
      </c>
      <c r="BA160" s="23" t="s">
        <v>71</v>
      </c>
      <c r="BB160" s="99">
        <f>ROUND($I$160*$H$160,2)</f>
        <v>0</v>
      </c>
      <c r="BC160" s="23" t="s">
        <v>80</v>
      </c>
      <c r="BD160" s="23" t="s">
        <v>189</v>
      </c>
    </row>
    <row r="161" spans="2:56" s="17" customFormat="1" ht="27" hidden="1" x14ac:dyDescent="0.25">
      <c r="B161" s="18"/>
      <c r="C161" s="19"/>
      <c r="D161" s="100" t="s">
        <v>82</v>
      </c>
      <c r="E161" s="19"/>
      <c r="F161" s="101" t="s">
        <v>190</v>
      </c>
      <c r="G161" s="19"/>
      <c r="H161" s="19"/>
      <c r="I161" s="19"/>
      <c r="J161" s="19"/>
      <c r="K161" s="19"/>
      <c r="L161" s="66"/>
      <c r="M161" s="102"/>
      <c r="N161" s="19"/>
      <c r="O161" s="19"/>
      <c r="P161" s="19"/>
      <c r="Q161" s="19"/>
      <c r="R161" s="19"/>
      <c r="S161" s="19"/>
      <c r="T161" s="103"/>
      <c r="V161" s="134"/>
      <c r="W161" s="134"/>
      <c r="X161" s="134"/>
      <c r="AK161" s="17" t="s">
        <v>82</v>
      </c>
      <c r="AL161" s="17" t="s">
        <v>7</v>
      </c>
    </row>
    <row r="162" spans="2:56" s="17" customFormat="1" hidden="1" x14ac:dyDescent="0.25">
      <c r="B162" s="104"/>
      <c r="C162" s="105"/>
      <c r="D162" s="106" t="s">
        <v>84</v>
      </c>
      <c r="E162" s="105"/>
      <c r="F162" s="107" t="s">
        <v>115</v>
      </c>
      <c r="G162" s="105"/>
      <c r="H162" s="108">
        <v>7</v>
      </c>
      <c r="I162" s="105"/>
      <c r="J162" s="105"/>
      <c r="K162" s="105"/>
      <c r="L162" s="109"/>
      <c r="M162" s="110"/>
      <c r="N162" s="105"/>
      <c r="O162" s="105"/>
      <c r="P162" s="105"/>
      <c r="Q162" s="105"/>
      <c r="R162" s="105"/>
      <c r="S162" s="105"/>
      <c r="T162" s="111"/>
      <c r="V162" s="134"/>
      <c r="W162" s="134"/>
      <c r="X162" s="134"/>
      <c r="AK162" s="112" t="s">
        <v>84</v>
      </c>
      <c r="AL162" s="112" t="s">
        <v>7</v>
      </c>
      <c r="AM162" s="112" t="s">
        <v>7</v>
      </c>
      <c r="AN162" s="112" t="s">
        <v>44</v>
      </c>
      <c r="AO162" s="112" t="s">
        <v>72</v>
      </c>
      <c r="AP162" s="112" t="s">
        <v>73</v>
      </c>
    </row>
    <row r="163" spans="2:56" s="17" customFormat="1" hidden="1" x14ac:dyDescent="0.25">
      <c r="B163" s="113"/>
      <c r="C163" s="114"/>
      <c r="D163" s="106" t="s">
        <v>84</v>
      </c>
      <c r="E163" s="114"/>
      <c r="F163" s="115" t="s">
        <v>86</v>
      </c>
      <c r="G163" s="114"/>
      <c r="H163" s="116">
        <v>7</v>
      </c>
      <c r="I163" s="114"/>
      <c r="J163" s="114"/>
      <c r="K163" s="114"/>
      <c r="L163" s="117"/>
      <c r="M163" s="118"/>
      <c r="N163" s="114"/>
      <c r="O163" s="114"/>
      <c r="P163" s="114"/>
      <c r="Q163" s="114"/>
      <c r="R163" s="114"/>
      <c r="S163" s="114"/>
      <c r="T163" s="119"/>
      <c r="V163" s="134"/>
      <c r="W163" s="134"/>
      <c r="X163" s="134"/>
      <c r="AK163" s="120" t="s">
        <v>84</v>
      </c>
      <c r="AL163" s="120" t="s">
        <v>7</v>
      </c>
      <c r="AM163" s="120" t="s">
        <v>80</v>
      </c>
      <c r="AN163" s="120" t="s">
        <v>44</v>
      </c>
      <c r="AO163" s="120" t="s">
        <v>71</v>
      </c>
      <c r="AP163" s="120" t="s">
        <v>73</v>
      </c>
    </row>
    <row r="164" spans="2:56" s="17" customFormat="1" ht="15.75" customHeight="1" x14ac:dyDescent="0.25">
      <c r="B164" s="18"/>
      <c r="C164" s="121" t="s">
        <v>191</v>
      </c>
      <c r="D164" s="121" t="s">
        <v>165</v>
      </c>
      <c r="E164" s="122" t="s">
        <v>192</v>
      </c>
      <c r="F164" s="123" t="s">
        <v>193</v>
      </c>
      <c r="G164" s="124" t="s">
        <v>78</v>
      </c>
      <c r="H164" s="125">
        <v>7</v>
      </c>
      <c r="I164" s="126"/>
      <c r="J164" s="126">
        <f>ROUND($I$164*$H$164,2)</f>
        <v>0</v>
      </c>
      <c r="K164" s="123" t="s">
        <v>79</v>
      </c>
      <c r="L164" s="127"/>
      <c r="M164" s="123"/>
      <c r="N164" s="128" t="s">
        <v>32</v>
      </c>
      <c r="O164" s="19"/>
      <c r="P164" s="19"/>
      <c r="Q164" s="97">
        <v>2.99E-3</v>
      </c>
      <c r="R164" s="97">
        <f>$Q$164*$H$164</f>
        <v>2.0930000000000001E-2</v>
      </c>
      <c r="S164" s="97">
        <v>0</v>
      </c>
      <c r="T164" s="98">
        <f>$S$164*$H$164</f>
        <v>0</v>
      </c>
      <c r="V164" s="134"/>
      <c r="W164" s="134"/>
      <c r="X164" s="134"/>
      <c r="AI164" s="23" t="s">
        <v>120</v>
      </c>
      <c r="AK164" s="23" t="s">
        <v>165</v>
      </c>
      <c r="AL164" s="23" t="s">
        <v>7</v>
      </c>
      <c r="AP164" s="17" t="s">
        <v>73</v>
      </c>
      <c r="AV164" s="99">
        <f>IF($N$164="základní",$J$164,0)</f>
        <v>0</v>
      </c>
      <c r="AW164" s="99">
        <f>IF($N$164="snížená",$J$164,0)</f>
        <v>0</v>
      </c>
      <c r="AX164" s="99">
        <f>IF($N$164="zákl. přenesená",$J$164,0)</f>
        <v>0</v>
      </c>
      <c r="AY164" s="99">
        <f>IF($N$164="sníž. přenesená",$J$164,0)</f>
        <v>0</v>
      </c>
      <c r="AZ164" s="99">
        <f>IF($N$164="nulová",$J$164,0)</f>
        <v>0</v>
      </c>
      <c r="BA164" s="23" t="s">
        <v>71</v>
      </c>
      <c r="BB164" s="99">
        <f>ROUND($I$164*$H$164,2)</f>
        <v>0</v>
      </c>
      <c r="BC164" s="23" t="s">
        <v>80</v>
      </c>
      <c r="BD164" s="23" t="s">
        <v>194</v>
      </c>
    </row>
    <row r="165" spans="2:56" s="17" customFormat="1" ht="27" hidden="1" x14ac:dyDescent="0.25">
      <c r="B165" s="18"/>
      <c r="C165" s="19"/>
      <c r="D165" s="100" t="s">
        <v>82</v>
      </c>
      <c r="E165" s="19"/>
      <c r="F165" s="101" t="s">
        <v>195</v>
      </c>
      <c r="G165" s="19"/>
      <c r="H165" s="19"/>
      <c r="I165" s="19"/>
      <c r="J165" s="19"/>
      <c r="K165" s="19"/>
      <c r="L165" s="66"/>
      <c r="M165" s="102"/>
      <c r="N165" s="19"/>
      <c r="O165" s="19"/>
      <c r="P165" s="19"/>
      <c r="Q165" s="19"/>
      <c r="R165" s="19"/>
      <c r="S165" s="19"/>
      <c r="T165" s="103"/>
      <c r="V165" s="134"/>
      <c r="W165" s="134"/>
      <c r="X165" s="134"/>
      <c r="AK165" s="17" t="s">
        <v>82</v>
      </c>
      <c r="AL165" s="17" t="s">
        <v>7</v>
      </c>
    </row>
    <row r="166" spans="2:56" s="17" customFormat="1" hidden="1" x14ac:dyDescent="0.25">
      <c r="B166" s="104"/>
      <c r="C166" s="105"/>
      <c r="D166" s="106" t="s">
        <v>84</v>
      </c>
      <c r="E166" s="105"/>
      <c r="F166" s="107" t="s">
        <v>115</v>
      </c>
      <c r="G166" s="105"/>
      <c r="H166" s="108">
        <v>7</v>
      </c>
      <c r="I166" s="105"/>
      <c r="J166" s="105"/>
      <c r="K166" s="105"/>
      <c r="L166" s="109"/>
      <c r="M166" s="110"/>
      <c r="N166" s="105"/>
      <c r="O166" s="105"/>
      <c r="P166" s="105"/>
      <c r="Q166" s="105"/>
      <c r="R166" s="105"/>
      <c r="S166" s="105"/>
      <c r="T166" s="111"/>
      <c r="V166" s="134"/>
      <c r="W166" s="134"/>
      <c r="X166" s="134"/>
      <c r="AK166" s="112" t="s">
        <v>84</v>
      </c>
      <c r="AL166" s="112" t="s">
        <v>7</v>
      </c>
      <c r="AM166" s="112" t="s">
        <v>7</v>
      </c>
      <c r="AN166" s="112" t="s">
        <v>44</v>
      </c>
      <c r="AO166" s="112" t="s">
        <v>72</v>
      </c>
      <c r="AP166" s="112" t="s">
        <v>73</v>
      </c>
    </row>
    <row r="167" spans="2:56" s="17" customFormat="1" hidden="1" x14ac:dyDescent="0.25">
      <c r="B167" s="113"/>
      <c r="C167" s="114"/>
      <c r="D167" s="106" t="s">
        <v>84</v>
      </c>
      <c r="E167" s="114"/>
      <c r="F167" s="115" t="s">
        <v>86</v>
      </c>
      <c r="G167" s="114"/>
      <c r="H167" s="116">
        <v>7</v>
      </c>
      <c r="I167" s="114"/>
      <c r="J167" s="114"/>
      <c r="K167" s="114"/>
      <c r="L167" s="117"/>
      <c r="M167" s="118"/>
      <c r="N167" s="114"/>
      <c r="O167" s="114"/>
      <c r="P167" s="114"/>
      <c r="Q167" s="114"/>
      <c r="R167" s="114"/>
      <c r="S167" s="114"/>
      <c r="T167" s="119"/>
      <c r="V167" s="134"/>
      <c r="W167" s="134"/>
      <c r="X167" s="134"/>
      <c r="AK167" s="120" t="s">
        <v>84</v>
      </c>
      <c r="AL167" s="120" t="s">
        <v>7</v>
      </c>
      <c r="AM167" s="120" t="s">
        <v>80</v>
      </c>
      <c r="AN167" s="120" t="s">
        <v>44</v>
      </c>
      <c r="AO167" s="120" t="s">
        <v>71</v>
      </c>
      <c r="AP167" s="120" t="s">
        <v>73</v>
      </c>
    </row>
    <row r="168" spans="2:56" s="17" customFormat="1" ht="15.75" customHeight="1" x14ac:dyDescent="0.25">
      <c r="B168" s="18"/>
      <c r="C168" s="89" t="s">
        <v>196</v>
      </c>
      <c r="D168" s="89" t="s">
        <v>75</v>
      </c>
      <c r="E168" s="90" t="s">
        <v>197</v>
      </c>
      <c r="F168" s="91" t="s">
        <v>198</v>
      </c>
      <c r="G168" s="92" t="s">
        <v>78</v>
      </c>
      <c r="H168" s="93">
        <v>7.5</v>
      </c>
      <c r="I168" s="94"/>
      <c r="J168" s="94">
        <f>ROUND($I$168*$H$168,2)</f>
        <v>0</v>
      </c>
      <c r="K168" s="140" t="s">
        <v>79</v>
      </c>
      <c r="L168" s="66"/>
      <c r="M168" s="95"/>
      <c r="N168" s="96" t="s">
        <v>32</v>
      </c>
      <c r="O168" s="19"/>
      <c r="P168" s="19"/>
      <c r="Q168" s="97">
        <v>6.9999999999999994E-5</v>
      </c>
      <c r="R168" s="97">
        <f>$Q$168*$H$168</f>
        <v>5.2499999999999997E-4</v>
      </c>
      <c r="S168" s="97">
        <v>0</v>
      </c>
      <c r="T168" s="98">
        <f>$S$168*$H$168</f>
        <v>0</v>
      </c>
      <c r="V168" s="134"/>
      <c r="W168" s="134"/>
      <c r="X168" s="134"/>
      <c r="AI168" s="23" t="s">
        <v>80</v>
      </c>
      <c r="AK168" s="23" t="s">
        <v>75</v>
      </c>
      <c r="AL168" s="23" t="s">
        <v>7</v>
      </c>
      <c r="AP168" s="17" t="s">
        <v>73</v>
      </c>
      <c r="AV168" s="99">
        <f>IF($N$168="základní",$J$168,0)</f>
        <v>0</v>
      </c>
      <c r="AW168" s="99">
        <f>IF($N$168="snížená",$J$168,0)</f>
        <v>0</v>
      </c>
      <c r="AX168" s="99">
        <f>IF($N$168="zákl. přenesená",$J$168,0)</f>
        <v>0</v>
      </c>
      <c r="AY168" s="99">
        <f>IF($N$168="sníž. přenesená",$J$168,0)</f>
        <v>0</v>
      </c>
      <c r="AZ168" s="99">
        <f>IF($N$168="nulová",$J$168,0)</f>
        <v>0</v>
      </c>
      <c r="BA168" s="23" t="s">
        <v>71</v>
      </c>
      <c r="BB168" s="99">
        <f>ROUND($I$168*$H$168,2)</f>
        <v>0</v>
      </c>
      <c r="BC168" s="23" t="s">
        <v>80</v>
      </c>
      <c r="BD168" s="23" t="s">
        <v>199</v>
      </c>
    </row>
    <row r="169" spans="2:56" s="17" customFormat="1" hidden="1" x14ac:dyDescent="0.25">
      <c r="B169" s="18"/>
      <c r="C169" s="19"/>
      <c r="D169" s="100" t="s">
        <v>82</v>
      </c>
      <c r="E169" s="19"/>
      <c r="F169" s="101" t="s">
        <v>200</v>
      </c>
      <c r="G169" s="19"/>
      <c r="H169" s="19"/>
      <c r="I169" s="19"/>
      <c r="J169" s="19"/>
      <c r="K169" s="140"/>
      <c r="L169" s="66"/>
      <c r="M169" s="102"/>
      <c r="N169" s="19"/>
      <c r="O169" s="19"/>
      <c r="P169" s="19"/>
      <c r="Q169" s="19"/>
      <c r="R169" s="19"/>
      <c r="S169" s="19"/>
      <c r="T169" s="103"/>
      <c r="V169" s="134"/>
      <c r="W169" s="134"/>
      <c r="X169" s="134"/>
      <c r="AK169" s="17" t="s">
        <v>82</v>
      </c>
      <c r="AL169" s="17" t="s">
        <v>7</v>
      </c>
    </row>
    <row r="170" spans="2:56" s="17" customFormat="1" hidden="1" x14ac:dyDescent="0.25">
      <c r="B170" s="104"/>
      <c r="C170" s="105"/>
      <c r="D170" s="106" t="s">
        <v>84</v>
      </c>
      <c r="E170" s="105"/>
      <c r="F170" s="107" t="s">
        <v>201</v>
      </c>
      <c r="G170" s="105"/>
      <c r="H170" s="108">
        <v>7.5</v>
      </c>
      <c r="I170" s="105"/>
      <c r="J170" s="105"/>
      <c r="K170" s="140"/>
      <c r="L170" s="109"/>
      <c r="M170" s="110"/>
      <c r="N170" s="105"/>
      <c r="O170" s="105"/>
      <c r="P170" s="105"/>
      <c r="Q170" s="105"/>
      <c r="R170" s="105"/>
      <c r="S170" s="105"/>
      <c r="T170" s="111"/>
      <c r="V170" s="134"/>
      <c r="W170" s="134"/>
      <c r="X170" s="134"/>
      <c r="AK170" s="112" t="s">
        <v>84</v>
      </c>
      <c r="AL170" s="112" t="s">
        <v>7</v>
      </c>
      <c r="AM170" s="112" t="s">
        <v>7</v>
      </c>
      <c r="AN170" s="112" t="s">
        <v>44</v>
      </c>
      <c r="AO170" s="112" t="s">
        <v>72</v>
      </c>
      <c r="AP170" s="112" t="s">
        <v>73</v>
      </c>
    </row>
    <row r="171" spans="2:56" s="17" customFormat="1" hidden="1" x14ac:dyDescent="0.25">
      <c r="B171" s="113"/>
      <c r="C171" s="114"/>
      <c r="D171" s="106" t="s">
        <v>84</v>
      </c>
      <c r="E171" s="114"/>
      <c r="F171" s="115" t="s">
        <v>86</v>
      </c>
      <c r="G171" s="114"/>
      <c r="H171" s="116">
        <v>7.5</v>
      </c>
      <c r="I171" s="114"/>
      <c r="J171" s="114"/>
      <c r="K171" s="140"/>
      <c r="L171" s="117"/>
      <c r="M171" s="118"/>
      <c r="N171" s="114"/>
      <c r="O171" s="114"/>
      <c r="P171" s="114"/>
      <c r="Q171" s="114"/>
      <c r="R171" s="114"/>
      <c r="S171" s="114"/>
      <c r="T171" s="119"/>
      <c r="V171" s="134"/>
      <c r="W171" s="134"/>
      <c r="X171" s="134"/>
      <c r="AK171" s="120" t="s">
        <v>84</v>
      </c>
      <c r="AL171" s="120" t="s">
        <v>7</v>
      </c>
      <c r="AM171" s="120" t="s">
        <v>80</v>
      </c>
      <c r="AN171" s="120" t="s">
        <v>44</v>
      </c>
      <c r="AO171" s="120" t="s">
        <v>71</v>
      </c>
      <c r="AP171" s="120" t="s">
        <v>73</v>
      </c>
    </row>
    <row r="172" spans="2:56" s="81" customFormat="1" ht="15.75" customHeight="1" x14ac:dyDescent="0.3">
      <c r="B172" s="82"/>
      <c r="C172" s="83"/>
      <c r="D172" s="141" t="s">
        <v>68</v>
      </c>
      <c r="E172" s="144" t="s">
        <v>202</v>
      </c>
      <c r="F172" s="144" t="s">
        <v>203</v>
      </c>
      <c r="G172" s="141"/>
      <c r="H172" s="141"/>
      <c r="I172" s="141"/>
      <c r="J172" s="145">
        <f>$BB$172</f>
        <v>0</v>
      </c>
      <c r="K172" s="147"/>
      <c r="L172" s="146"/>
      <c r="M172" s="84"/>
      <c r="N172" s="83"/>
      <c r="O172" s="83"/>
      <c r="P172" s="85">
        <f>SUM($P$173:$P$178)</f>
        <v>0</v>
      </c>
      <c r="Q172" s="83"/>
      <c r="R172" s="85">
        <f>SUM($R$173:$R$178)</f>
        <v>0</v>
      </c>
      <c r="S172" s="83"/>
      <c r="T172" s="86">
        <f>SUM($T$173:$T$178)</f>
        <v>0</v>
      </c>
      <c r="V172" s="139"/>
      <c r="W172" s="139"/>
      <c r="X172" s="139"/>
      <c r="AI172" s="87" t="s">
        <v>71</v>
      </c>
      <c r="AK172" s="87" t="s">
        <v>68</v>
      </c>
      <c r="AL172" s="87" t="s">
        <v>71</v>
      </c>
      <c r="AP172" s="87" t="s">
        <v>73</v>
      </c>
      <c r="BB172" s="88">
        <f>SUM($BB$173:$BB$178)</f>
        <v>0</v>
      </c>
    </row>
    <row r="173" spans="2:56" s="17" customFormat="1" ht="45" x14ac:dyDescent="0.25">
      <c r="B173" s="18"/>
      <c r="C173" s="89" t="s">
        <v>204</v>
      </c>
      <c r="D173" s="89" t="s">
        <v>75</v>
      </c>
      <c r="E173" s="90" t="s">
        <v>205</v>
      </c>
      <c r="F173" s="91" t="s">
        <v>206</v>
      </c>
      <c r="G173" s="92" t="s">
        <v>149</v>
      </c>
      <c r="H173" s="93">
        <v>8.7200000000000006</v>
      </c>
      <c r="I173" s="94"/>
      <c r="J173" s="94">
        <f>ROUND($I$173*$H$173,2)</f>
        <v>0</v>
      </c>
      <c r="K173" s="140" t="s">
        <v>79</v>
      </c>
      <c r="L173" s="66"/>
      <c r="M173" s="95"/>
      <c r="N173" s="96" t="s">
        <v>32</v>
      </c>
      <c r="O173" s="19"/>
      <c r="P173" s="19"/>
      <c r="Q173" s="97">
        <v>0</v>
      </c>
      <c r="R173" s="97">
        <f>$Q$173*$H$173</f>
        <v>0</v>
      </c>
      <c r="S173" s="97">
        <v>0</v>
      </c>
      <c r="T173" s="98">
        <f>$S$173*$H$173</f>
        <v>0</v>
      </c>
      <c r="V173" s="134"/>
      <c r="W173" s="134"/>
      <c r="X173" s="134"/>
      <c r="AI173" s="23" t="s">
        <v>80</v>
      </c>
      <c r="AK173" s="23" t="s">
        <v>75</v>
      </c>
      <c r="AL173" s="23" t="s">
        <v>7</v>
      </c>
      <c r="AP173" s="17" t="s">
        <v>73</v>
      </c>
      <c r="AV173" s="99">
        <f>IF($N$173="základní",$J$173,0)</f>
        <v>0</v>
      </c>
      <c r="AW173" s="99">
        <f>IF($N$173="snížená",$J$173,0)</f>
        <v>0</v>
      </c>
      <c r="AX173" s="99">
        <f>IF($N$173="zákl. přenesená",$J$173,0)</f>
        <v>0</v>
      </c>
      <c r="AY173" s="99">
        <f>IF($N$173="sníž. přenesená",$J$173,0)</f>
        <v>0</v>
      </c>
      <c r="AZ173" s="99">
        <f>IF($N$173="nulová",$J$173,0)</f>
        <v>0</v>
      </c>
      <c r="BA173" s="23" t="s">
        <v>71</v>
      </c>
      <c r="BB173" s="99">
        <f>ROUND($I$173*$H$173,2)</f>
        <v>0</v>
      </c>
      <c r="BC173" s="23" t="s">
        <v>80</v>
      </c>
      <c r="BD173" s="23" t="s">
        <v>207</v>
      </c>
    </row>
    <row r="174" spans="2:56" s="17" customFormat="1" ht="27" hidden="1" x14ac:dyDescent="0.25">
      <c r="B174" s="18"/>
      <c r="C174" s="19"/>
      <c r="D174" s="100" t="s">
        <v>82</v>
      </c>
      <c r="E174" s="19"/>
      <c r="F174" s="101" t="s">
        <v>208</v>
      </c>
      <c r="G174" s="19"/>
      <c r="H174" s="19"/>
      <c r="I174" s="19"/>
      <c r="J174" s="19"/>
      <c r="K174" s="19"/>
      <c r="L174" s="66"/>
      <c r="M174" s="102"/>
      <c r="N174" s="19"/>
      <c r="O174" s="19"/>
      <c r="P174" s="19"/>
      <c r="Q174" s="19"/>
      <c r="R174" s="19"/>
      <c r="S174" s="19"/>
      <c r="T174" s="103"/>
      <c r="V174" s="134"/>
      <c r="W174" s="134"/>
      <c r="X174" s="134"/>
      <c r="AK174" s="17" t="s">
        <v>82</v>
      </c>
      <c r="AL174" s="17" t="s">
        <v>7</v>
      </c>
    </row>
    <row r="175" spans="2:56" s="17" customFormat="1" hidden="1" x14ac:dyDescent="0.25">
      <c r="B175" s="104"/>
      <c r="C175" s="105"/>
      <c r="D175" s="106" t="s">
        <v>84</v>
      </c>
      <c r="E175" s="105"/>
      <c r="F175" s="107" t="s">
        <v>209</v>
      </c>
      <c r="G175" s="105"/>
      <c r="H175" s="108">
        <v>7.1390000000000002</v>
      </c>
      <c r="I175" s="105"/>
      <c r="J175" s="105"/>
      <c r="K175" s="105"/>
      <c r="L175" s="109"/>
      <c r="M175" s="110"/>
      <c r="N175" s="105"/>
      <c r="O175" s="105"/>
      <c r="P175" s="105"/>
      <c r="Q175" s="105"/>
      <c r="R175" s="105"/>
      <c r="S175" s="105"/>
      <c r="T175" s="111"/>
      <c r="V175" s="134"/>
      <c r="W175" s="134"/>
      <c r="X175" s="134"/>
      <c r="AK175" s="112" t="s">
        <v>84</v>
      </c>
      <c r="AL175" s="112" t="s">
        <v>7</v>
      </c>
      <c r="AM175" s="112" t="s">
        <v>7</v>
      </c>
      <c r="AN175" s="112" t="s">
        <v>44</v>
      </c>
      <c r="AO175" s="112" t="s">
        <v>72</v>
      </c>
      <c r="AP175" s="112" t="s">
        <v>73</v>
      </c>
    </row>
    <row r="176" spans="2:56" s="17" customFormat="1" hidden="1" x14ac:dyDescent="0.25">
      <c r="B176" s="104"/>
      <c r="C176" s="105"/>
      <c r="D176" s="106" t="s">
        <v>84</v>
      </c>
      <c r="E176" s="105"/>
      <c r="F176" s="107" t="s">
        <v>210</v>
      </c>
      <c r="G176" s="105"/>
      <c r="H176" s="108">
        <v>1.56</v>
      </c>
      <c r="I176" s="105"/>
      <c r="J176" s="105"/>
      <c r="K176" s="105"/>
      <c r="L176" s="109"/>
      <c r="M176" s="110"/>
      <c r="N176" s="105"/>
      <c r="O176" s="105"/>
      <c r="P176" s="105"/>
      <c r="Q176" s="105"/>
      <c r="R176" s="105"/>
      <c r="S176" s="105"/>
      <c r="T176" s="111"/>
      <c r="V176" s="134"/>
      <c r="W176" s="134"/>
      <c r="X176" s="134"/>
      <c r="AK176" s="112" t="s">
        <v>84</v>
      </c>
      <c r="AL176" s="112" t="s">
        <v>7</v>
      </c>
      <c r="AM176" s="112" t="s">
        <v>7</v>
      </c>
      <c r="AN176" s="112" t="s">
        <v>44</v>
      </c>
      <c r="AO176" s="112" t="s">
        <v>72</v>
      </c>
      <c r="AP176" s="112" t="s">
        <v>73</v>
      </c>
    </row>
    <row r="177" spans="2:42" s="17" customFormat="1" hidden="1" x14ac:dyDescent="0.25">
      <c r="B177" s="104"/>
      <c r="C177" s="105"/>
      <c r="D177" s="106" t="s">
        <v>84</v>
      </c>
      <c r="E177" s="105"/>
      <c r="F177" s="107" t="s">
        <v>211</v>
      </c>
      <c r="G177" s="105"/>
      <c r="H177" s="108">
        <v>2.1000000000000001E-2</v>
      </c>
      <c r="I177" s="105"/>
      <c r="J177" s="105"/>
      <c r="K177" s="105"/>
      <c r="L177" s="109"/>
      <c r="M177" s="110"/>
      <c r="N177" s="105"/>
      <c r="O177" s="105"/>
      <c r="P177" s="105"/>
      <c r="Q177" s="105"/>
      <c r="R177" s="105"/>
      <c r="S177" s="105"/>
      <c r="T177" s="111"/>
      <c r="V177" s="134"/>
      <c r="W177" s="134"/>
      <c r="X177" s="134"/>
      <c r="AK177" s="112" t="s">
        <v>84</v>
      </c>
      <c r="AL177" s="112" t="s">
        <v>7</v>
      </c>
      <c r="AM177" s="112" t="s">
        <v>7</v>
      </c>
      <c r="AN177" s="112" t="s">
        <v>44</v>
      </c>
      <c r="AO177" s="112" t="s">
        <v>72</v>
      </c>
      <c r="AP177" s="112" t="s">
        <v>73</v>
      </c>
    </row>
    <row r="178" spans="2:42" s="17" customFormat="1" hidden="1" x14ac:dyDescent="0.25">
      <c r="B178" s="113"/>
      <c r="C178" s="114"/>
      <c r="D178" s="106" t="s">
        <v>84</v>
      </c>
      <c r="E178" s="114"/>
      <c r="F178" s="115" t="s">
        <v>86</v>
      </c>
      <c r="G178" s="114"/>
      <c r="H178" s="116">
        <v>8.7200000000000006</v>
      </c>
      <c r="I178" s="114"/>
      <c r="J178" s="114"/>
      <c r="K178" s="114"/>
      <c r="L178" s="117"/>
      <c r="M178" s="129"/>
      <c r="N178" s="130"/>
      <c r="O178" s="130"/>
      <c r="P178" s="130"/>
      <c r="Q178" s="130"/>
      <c r="R178" s="130"/>
      <c r="S178" s="130"/>
      <c r="T178" s="131"/>
      <c r="V178" s="134"/>
      <c r="W178" s="134"/>
      <c r="X178" s="134"/>
      <c r="AK178" s="120" t="s">
        <v>84</v>
      </c>
      <c r="AL178" s="120" t="s">
        <v>7</v>
      </c>
      <c r="AM178" s="120" t="s">
        <v>80</v>
      </c>
      <c r="AN178" s="120" t="s">
        <v>44</v>
      </c>
      <c r="AO178" s="120" t="s">
        <v>71</v>
      </c>
      <c r="AP178" s="120" t="s">
        <v>73</v>
      </c>
    </row>
    <row r="179" spans="2:42" s="17" customFormat="1" x14ac:dyDescent="0.25">
      <c r="B179" s="42"/>
      <c r="C179" s="43"/>
      <c r="D179" s="43"/>
      <c r="E179" s="43"/>
      <c r="F179" s="43"/>
      <c r="G179" s="43"/>
      <c r="H179" s="43"/>
      <c r="I179" s="43"/>
      <c r="J179" s="43"/>
      <c r="K179" s="43"/>
      <c r="L179" s="66"/>
      <c r="V179" s="134"/>
      <c r="W179" s="134"/>
      <c r="X179" s="134"/>
    </row>
  </sheetData>
  <autoFilter ref="C81:K178" xr:uid="{F67429F4-BBCB-4B10-A3F6-D1F392BCB27B}">
    <filterColumn colId="2">
      <customFilters>
        <customFilter operator="notEqual" val=" "/>
      </customFilters>
    </filterColumn>
  </autoFilter>
  <mergeCells count="9">
    <mergeCell ref="E47:H47"/>
    <mergeCell ref="E72:H72"/>
    <mergeCell ref="E74:H74"/>
    <mergeCell ref="G1:H1"/>
    <mergeCell ref="L2:U2"/>
    <mergeCell ref="E7:H7"/>
    <mergeCell ref="E9:H9"/>
    <mergeCell ref="E24:H24"/>
    <mergeCell ref="E45:H45"/>
  </mergeCells>
  <hyperlinks>
    <hyperlink ref="F1:G1" location="C2" tooltip="Krycí list soupisu" display="1) Krycí list soupisu" xr:uid="{0836C62D-03EB-4E43-B253-C24261C1D2C0}"/>
    <hyperlink ref="G1:H1" location="C54" tooltip="Rekapitulace" display="2) Rekapitulace" xr:uid="{E2017953-7104-4144-9B83-39F6EAA38C77}"/>
    <hyperlink ref="J1" location="C81" tooltip="Soupis prací" display="3) Soupis prací" xr:uid="{B0CEB37E-B5DE-4866-BADF-40B4BBC58E7F}"/>
    <hyperlink ref="L1:U1" location="'Rekapitulace stavby'!C2" tooltip="Rekapitulace stavby" display="Rekapitulace stavby" xr:uid="{2D647B7D-A40D-400E-9515-64DC6A396D7C}"/>
  </hyperlinks>
  <pageMargins left="0.7" right="0.7" top="0.78740157499999996" bottom="0.78740157499999996" header="0.3" footer="0.3"/>
  <pageSetup paperSize="9" scale="60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Přeložka plynovodu a přípojky</vt:lpstr>
      <vt:lpstr>'Přeložka plynovodu a přípojky'!Oblast_tisku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Kůrková Drahomíra Ing.</dc:creator>
  <cp:lastModifiedBy>Kateřina Morávková</cp:lastModifiedBy>
  <cp:lastPrinted>2021-01-21T10:56:21Z</cp:lastPrinted>
  <dcterms:created xsi:type="dcterms:W3CDTF">2020-12-09T15:07:24Z</dcterms:created>
  <dcterms:modified xsi:type="dcterms:W3CDTF">2021-01-21T10:56:40Z</dcterms:modified>
</cp:coreProperties>
</file>