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Zateplení obvodových..." sheetId="2" r:id="rId2"/>
    <sheet name="02 - Výměna oken a dveří ..." sheetId="3" r:id="rId3"/>
    <sheet name="03 - Rekonstrukce střešní..." sheetId="4" r:id="rId4"/>
    <sheet name="04 - Vzduchotechnika" sheetId="5" r:id="rId5"/>
    <sheet name="05 - Zařízení pro vytápěn..." sheetId="6" r:id="rId6"/>
    <sheet name="06 - Elektroinstalace. hr..." sheetId="7" r:id="rId7"/>
    <sheet name="VRN - Vedlejší rozpočtové..." sheetId="8" r:id="rId8"/>
    <sheet name="Seznam figur" sheetId="9" r:id="rId9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'01 - Zateplení obvodových...'!$C$128:$K$671</definedName>
    <definedName name="_xlnm.Print_Area" localSheetId="1">'01 - Zateplení obvodových...'!$C$4:$J$76,'01 - Zateplení obvodových...'!$C$82:$J$110,'01 - Zateplení obvodových...'!$C$116:$K$671</definedName>
    <definedName name="_xlnm.Print_Titles" localSheetId="1">'01 - Zateplení obvodových...'!$128:$128</definedName>
    <definedName name="_xlnm._FilterDatabase" localSheetId="2" hidden="1">'02 - Výměna oken a dveří ...'!$C$124:$K$278</definedName>
    <definedName name="_xlnm.Print_Area" localSheetId="2">'02 - Výměna oken a dveří ...'!$C$4:$J$76,'02 - Výměna oken a dveří ...'!$C$82:$J$106,'02 - Výměna oken a dveří ...'!$C$112:$K$278</definedName>
    <definedName name="_xlnm.Print_Titles" localSheetId="2">'02 - Výměna oken a dveří ...'!$124:$124</definedName>
    <definedName name="_xlnm._FilterDatabase" localSheetId="3" hidden="1">'03 - Rekonstrukce střešní...'!$C$126:$K$335</definedName>
    <definedName name="_xlnm.Print_Area" localSheetId="3">'03 - Rekonstrukce střešní...'!$C$4:$J$76,'03 - Rekonstrukce střešní...'!$C$82:$J$108,'03 - Rekonstrukce střešní...'!$C$114:$K$335</definedName>
    <definedName name="_xlnm.Print_Titles" localSheetId="3">'03 - Rekonstrukce střešní...'!$126:$126</definedName>
    <definedName name="_xlnm._FilterDatabase" localSheetId="4" hidden="1">'04 - Vzduchotechnika'!$C$117:$K$146</definedName>
    <definedName name="_xlnm.Print_Area" localSheetId="4">'04 - Vzduchotechnika'!$C$4:$J$76,'04 - Vzduchotechnika'!$C$82:$J$99,'04 - Vzduchotechnika'!$C$105:$K$146</definedName>
    <definedName name="_xlnm.Print_Titles" localSheetId="4">'04 - Vzduchotechnika'!$117:$117</definedName>
    <definedName name="_xlnm._FilterDatabase" localSheetId="5" hidden="1">'05 - Zařízení pro vytápěn...'!$C$121:$K$159</definedName>
    <definedName name="_xlnm.Print_Area" localSheetId="5">'05 - Zařízení pro vytápěn...'!$C$4:$J$76,'05 - Zařízení pro vytápěn...'!$C$82:$J$103,'05 - Zařízení pro vytápěn...'!$C$109:$K$159</definedName>
    <definedName name="_xlnm.Print_Titles" localSheetId="5">'05 - Zařízení pro vytápěn...'!$121:$121</definedName>
    <definedName name="_xlnm._FilterDatabase" localSheetId="6" hidden="1">'06 - Elektroinstalace. hr...'!$C$120:$K$205</definedName>
    <definedName name="_xlnm.Print_Area" localSheetId="6">'06 - Elektroinstalace. hr...'!$C$4:$J$76,'06 - Elektroinstalace. hr...'!$C$82:$J$102,'06 - Elektroinstalace. hr...'!$C$108:$K$205</definedName>
    <definedName name="_xlnm.Print_Titles" localSheetId="6">'06 - Elektroinstalace. hr...'!$120:$120</definedName>
    <definedName name="_xlnm._FilterDatabase" localSheetId="7" hidden="1">'VRN - Vedlejší rozpočtové...'!$C$116:$K$130</definedName>
    <definedName name="_xlnm.Print_Area" localSheetId="7">'VRN - Vedlejší rozpočtové...'!$C$4:$J$76,'VRN - Vedlejší rozpočtové...'!$C$82:$J$98,'VRN - Vedlejší rozpočtové...'!$C$104:$K$130</definedName>
    <definedName name="_xlnm.Print_Titles" localSheetId="7">'VRN - Vedlejší rozpočtové...'!$116:$116</definedName>
    <definedName name="_xlnm.Print_Area" localSheetId="8">'Seznam figur'!$C$4:$G$11</definedName>
    <definedName name="_xlnm.Print_Titles" localSheetId="8">'Seznam figur'!$9:$9</definedName>
  </definedNames>
  <calcPr/>
</workbook>
</file>

<file path=xl/calcChain.xml><?xml version="1.0" encoding="utf-8"?>
<calcChain xmlns="http://schemas.openxmlformats.org/spreadsheetml/2006/main">
  <c i="9" l="1" r="D7"/>
  <c i="8" r="J37"/>
  <c r="J36"/>
  <c i="1" r="AY101"/>
  <c i="8" r="J35"/>
  <c i="1" r="AX101"/>
  <c i="8"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J113"/>
  <c r="F113"/>
  <c r="F111"/>
  <c r="E109"/>
  <c r="J91"/>
  <c r="F91"/>
  <c r="F89"/>
  <c r="E87"/>
  <c r="J24"/>
  <c r="E24"/>
  <c r="J114"/>
  <c r="J23"/>
  <c r="J18"/>
  <c r="E18"/>
  <c r="F114"/>
  <c r="J17"/>
  <c r="J12"/>
  <c r="J111"/>
  <c r="E7"/>
  <c r="E107"/>
  <c i="7" r="J37"/>
  <c r="J36"/>
  <c i="1" r="AY100"/>
  <c i="7" r="J35"/>
  <c i="1" r="AX100"/>
  <c i="7"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J117"/>
  <c r="F117"/>
  <c r="F115"/>
  <c r="E113"/>
  <c r="J91"/>
  <c r="F91"/>
  <c r="F89"/>
  <c r="E87"/>
  <c r="J24"/>
  <c r="E24"/>
  <c r="J118"/>
  <c r="J23"/>
  <c r="J18"/>
  <c r="E18"/>
  <c r="F118"/>
  <c r="J17"/>
  <c r="J12"/>
  <c r="J115"/>
  <c r="E7"/>
  <c r="E85"/>
  <c i="6" r="J37"/>
  <c r="J36"/>
  <c i="1" r="AY99"/>
  <c i="6" r="J35"/>
  <c i="1" r="AX99"/>
  <c i="6"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T155"/>
  <c r="R156"/>
  <c r="R155"/>
  <c r="P156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118"/>
  <c r="F118"/>
  <c r="F116"/>
  <c r="E114"/>
  <c r="J91"/>
  <c r="F91"/>
  <c r="F89"/>
  <c r="E87"/>
  <c r="J24"/>
  <c r="E24"/>
  <c r="J119"/>
  <c r="J23"/>
  <c r="J18"/>
  <c r="E18"/>
  <c r="F92"/>
  <c r="J17"/>
  <c r="J12"/>
  <c r="J116"/>
  <c r="E7"/>
  <c r="E112"/>
  <c i="5" r="J37"/>
  <c r="J36"/>
  <c i="1" r="AY98"/>
  <c i="5" r="J35"/>
  <c i="1" r="AX98"/>
  <c i="5"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J114"/>
  <c r="F114"/>
  <c r="F112"/>
  <c r="E110"/>
  <c r="J91"/>
  <c r="F91"/>
  <c r="F89"/>
  <c r="E87"/>
  <c r="J24"/>
  <c r="E24"/>
  <c r="J92"/>
  <c r="J23"/>
  <c r="J18"/>
  <c r="E18"/>
  <c r="F115"/>
  <c r="J17"/>
  <c r="J12"/>
  <c r="J89"/>
  <c r="E7"/>
  <c r="E108"/>
  <c i="4" r="J37"/>
  <c r="J36"/>
  <c i="1" r="AY97"/>
  <c i="4" r="J35"/>
  <c i="1" r="AX97"/>
  <c i="4" r="BI332"/>
  <c r="BH332"/>
  <c r="BG332"/>
  <c r="BF332"/>
  <c r="T332"/>
  <c r="R332"/>
  <c r="P332"/>
  <c r="BI327"/>
  <c r="BH327"/>
  <c r="BG327"/>
  <c r="BF327"/>
  <c r="T327"/>
  <c r="R327"/>
  <c r="P327"/>
  <c r="BI325"/>
  <c r="BH325"/>
  <c r="BG325"/>
  <c r="BF325"/>
  <c r="T325"/>
  <c r="R325"/>
  <c r="P325"/>
  <c r="BI321"/>
  <c r="BH321"/>
  <c r="BG321"/>
  <c r="BF321"/>
  <c r="T321"/>
  <c r="T320"/>
  <c r="R321"/>
  <c r="R320"/>
  <c r="P321"/>
  <c r="P320"/>
  <c r="BI318"/>
  <c r="BH318"/>
  <c r="BG318"/>
  <c r="BF318"/>
  <c r="T318"/>
  <c r="T317"/>
  <c r="R318"/>
  <c r="R317"/>
  <c r="P318"/>
  <c r="P317"/>
  <c r="BI316"/>
  <c r="BH316"/>
  <c r="BG316"/>
  <c r="BF316"/>
  <c r="T316"/>
  <c r="R316"/>
  <c r="P316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3"/>
  <c r="BH303"/>
  <c r="BG303"/>
  <c r="BF303"/>
  <c r="T303"/>
  <c r="R303"/>
  <c r="P303"/>
  <c r="BI301"/>
  <c r="BH301"/>
  <c r="BG301"/>
  <c r="BF301"/>
  <c r="T301"/>
  <c r="R301"/>
  <c r="P301"/>
  <c r="BI298"/>
  <c r="BH298"/>
  <c r="BG298"/>
  <c r="BF298"/>
  <c r="T298"/>
  <c r="R298"/>
  <c r="P298"/>
  <c r="BI296"/>
  <c r="BH296"/>
  <c r="BG296"/>
  <c r="BF296"/>
  <c r="T296"/>
  <c r="R296"/>
  <c r="P296"/>
  <c r="BI293"/>
  <c r="BH293"/>
  <c r="BG293"/>
  <c r="BF293"/>
  <c r="T293"/>
  <c r="R293"/>
  <c r="P293"/>
  <c r="BI290"/>
  <c r="BH290"/>
  <c r="BG290"/>
  <c r="BF290"/>
  <c r="T290"/>
  <c r="R290"/>
  <c r="P290"/>
  <c r="BI288"/>
  <c r="BH288"/>
  <c r="BG288"/>
  <c r="BF288"/>
  <c r="T288"/>
  <c r="R288"/>
  <c r="P288"/>
  <c r="BI283"/>
  <c r="BH283"/>
  <c r="BG283"/>
  <c r="BF283"/>
  <c r="T283"/>
  <c r="R283"/>
  <c r="P283"/>
  <c r="BI280"/>
  <c r="BH280"/>
  <c r="BG280"/>
  <c r="BF280"/>
  <c r="T280"/>
  <c r="R280"/>
  <c r="P280"/>
  <c r="BI275"/>
  <c r="BH275"/>
  <c r="BG275"/>
  <c r="BF275"/>
  <c r="T275"/>
  <c r="R275"/>
  <c r="P275"/>
  <c r="BI273"/>
  <c r="BH273"/>
  <c r="BG273"/>
  <c r="BF273"/>
  <c r="T273"/>
  <c r="R273"/>
  <c r="P273"/>
  <c r="BI267"/>
  <c r="BH267"/>
  <c r="BG267"/>
  <c r="BF267"/>
  <c r="T267"/>
  <c r="R267"/>
  <c r="P267"/>
  <c r="BI265"/>
  <c r="BH265"/>
  <c r="BG265"/>
  <c r="BF265"/>
  <c r="T265"/>
  <c r="R265"/>
  <c r="P265"/>
  <c r="BI262"/>
  <c r="BH262"/>
  <c r="BG262"/>
  <c r="BF262"/>
  <c r="T262"/>
  <c r="R262"/>
  <c r="P262"/>
  <c r="BI257"/>
  <c r="BH257"/>
  <c r="BG257"/>
  <c r="BF257"/>
  <c r="T257"/>
  <c r="R257"/>
  <c r="P257"/>
  <c r="BI256"/>
  <c r="BH256"/>
  <c r="BG256"/>
  <c r="BF256"/>
  <c r="T256"/>
  <c r="R256"/>
  <c r="P256"/>
  <c r="BI254"/>
  <c r="BH254"/>
  <c r="BG254"/>
  <c r="BF254"/>
  <c r="T254"/>
  <c r="R254"/>
  <c r="P254"/>
  <c r="BI246"/>
  <c r="BH246"/>
  <c r="BG246"/>
  <c r="BF246"/>
  <c r="T246"/>
  <c r="R246"/>
  <c r="P246"/>
  <c r="BI244"/>
  <c r="BH244"/>
  <c r="BG244"/>
  <c r="BF244"/>
  <c r="T244"/>
  <c r="R244"/>
  <c r="P244"/>
  <c r="BI239"/>
  <c r="BH239"/>
  <c r="BG239"/>
  <c r="BF239"/>
  <c r="T239"/>
  <c r="R239"/>
  <c r="P239"/>
  <c r="BI237"/>
  <c r="BH237"/>
  <c r="BG237"/>
  <c r="BF237"/>
  <c r="T237"/>
  <c r="R237"/>
  <c r="P237"/>
  <c r="BI224"/>
  <c r="BH224"/>
  <c r="BG224"/>
  <c r="BF224"/>
  <c r="T224"/>
  <c r="R224"/>
  <c r="P224"/>
  <c r="BI222"/>
  <c r="BH222"/>
  <c r="BG222"/>
  <c r="BF222"/>
  <c r="T222"/>
  <c r="R222"/>
  <c r="P222"/>
  <c r="BI209"/>
  <c r="BH209"/>
  <c r="BG209"/>
  <c r="BF209"/>
  <c r="T209"/>
  <c r="R209"/>
  <c r="P209"/>
  <c r="BI206"/>
  <c r="BH206"/>
  <c r="BG206"/>
  <c r="BF206"/>
  <c r="T206"/>
  <c r="R206"/>
  <c r="P206"/>
  <c r="BI202"/>
  <c r="BH202"/>
  <c r="BG202"/>
  <c r="BF202"/>
  <c r="T202"/>
  <c r="R202"/>
  <c r="P202"/>
  <c r="BI195"/>
  <c r="BH195"/>
  <c r="BG195"/>
  <c r="BF195"/>
  <c r="T195"/>
  <c r="R195"/>
  <c r="P195"/>
  <c r="BI186"/>
  <c r="BH186"/>
  <c r="BG186"/>
  <c r="BF186"/>
  <c r="T186"/>
  <c r="R186"/>
  <c r="P186"/>
  <c r="BI178"/>
  <c r="BH178"/>
  <c r="BG178"/>
  <c r="BF178"/>
  <c r="T178"/>
  <c r="R178"/>
  <c r="P178"/>
  <c r="BI176"/>
  <c r="BH176"/>
  <c r="BG176"/>
  <c r="BF176"/>
  <c r="T176"/>
  <c r="R176"/>
  <c r="P176"/>
  <c r="BI170"/>
  <c r="BH170"/>
  <c r="BG170"/>
  <c r="BF170"/>
  <c r="T170"/>
  <c r="R170"/>
  <c r="P170"/>
  <c r="BI168"/>
  <c r="BH168"/>
  <c r="BG168"/>
  <c r="BF168"/>
  <c r="T168"/>
  <c r="R168"/>
  <c r="P168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J123"/>
  <c r="F123"/>
  <c r="F121"/>
  <c r="E119"/>
  <c r="J91"/>
  <c r="F91"/>
  <c r="F89"/>
  <c r="E87"/>
  <c r="J24"/>
  <c r="E24"/>
  <c r="J124"/>
  <c r="J23"/>
  <c r="J18"/>
  <c r="E18"/>
  <c r="F124"/>
  <c r="J17"/>
  <c r="J12"/>
  <c r="J89"/>
  <c r="E7"/>
  <c r="E117"/>
  <c i="3" r="J37"/>
  <c r="J36"/>
  <c i="1" r="AY96"/>
  <c i="3" r="J35"/>
  <c i="1" r="AX96"/>
  <c i="3" r="BI277"/>
  <c r="BH277"/>
  <c r="BG277"/>
  <c r="BF277"/>
  <c r="T277"/>
  <c r="R277"/>
  <c r="P277"/>
  <c r="BI275"/>
  <c r="BH275"/>
  <c r="BG275"/>
  <c r="BF275"/>
  <c r="T275"/>
  <c r="R275"/>
  <c r="P275"/>
  <c r="BI260"/>
  <c r="BH260"/>
  <c r="BG260"/>
  <c r="BF260"/>
  <c r="T260"/>
  <c r="R260"/>
  <c r="P260"/>
  <c r="BI256"/>
  <c r="BH256"/>
  <c r="BG256"/>
  <c r="BF256"/>
  <c r="T256"/>
  <c r="R256"/>
  <c r="P256"/>
  <c r="BI253"/>
  <c r="BH253"/>
  <c r="BG253"/>
  <c r="BF253"/>
  <c r="T253"/>
  <c r="R253"/>
  <c r="P253"/>
  <c r="BI251"/>
  <c r="BH251"/>
  <c r="BG251"/>
  <c r="BF251"/>
  <c r="T251"/>
  <c r="R251"/>
  <c r="P251"/>
  <c r="BI248"/>
  <c r="BH248"/>
  <c r="BG248"/>
  <c r="BF248"/>
  <c r="T248"/>
  <c r="R248"/>
  <c r="P248"/>
  <c r="BI244"/>
  <c r="BH244"/>
  <c r="BG244"/>
  <c r="BF244"/>
  <c r="T244"/>
  <c r="R244"/>
  <c r="P244"/>
  <c r="BI241"/>
  <c r="BH241"/>
  <c r="BG241"/>
  <c r="BF241"/>
  <c r="T241"/>
  <c r="R241"/>
  <c r="P241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05"/>
  <c r="BH205"/>
  <c r="BG205"/>
  <c r="BF205"/>
  <c r="T205"/>
  <c r="R205"/>
  <c r="P205"/>
  <c r="BI202"/>
  <c r="BH202"/>
  <c r="BG202"/>
  <c r="BF202"/>
  <c r="T202"/>
  <c r="T201"/>
  <c r="R202"/>
  <c r="R201"/>
  <c r="P202"/>
  <c r="P201"/>
  <c r="BI200"/>
  <c r="BH200"/>
  <c r="BG200"/>
  <c r="BF200"/>
  <c r="T200"/>
  <c r="R200"/>
  <c r="P200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80"/>
  <c r="BH180"/>
  <c r="BG180"/>
  <c r="BF180"/>
  <c r="T180"/>
  <c r="R180"/>
  <c r="P180"/>
  <c r="BI177"/>
  <c r="BH177"/>
  <c r="BG177"/>
  <c r="BF177"/>
  <c r="T177"/>
  <c r="R177"/>
  <c r="P177"/>
  <c r="BI167"/>
  <c r="BH167"/>
  <c r="BG167"/>
  <c r="BF167"/>
  <c r="T167"/>
  <c r="R167"/>
  <c r="P167"/>
  <c r="BI165"/>
  <c r="BH165"/>
  <c r="BG165"/>
  <c r="BF165"/>
  <c r="T165"/>
  <c r="R165"/>
  <c r="P165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28"/>
  <c r="BH128"/>
  <c r="BG128"/>
  <c r="BF128"/>
  <c r="T128"/>
  <c r="R128"/>
  <c r="P128"/>
  <c r="J121"/>
  <c r="F121"/>
  <c r="F119"/>
  <c r="E117"/>
  <c r="J91"/>
  <c r="F91"/>
  <c r="F89"/>
  <c r="E87"/>
  <c r="J24"/>
  <c r="E24"/>
  <c r="J122"/>
  <c r="J23"/>
  <c r="J18"/>
  <c r="E18"/>
  <c r="F92"/>
  <c r="J17"/>
  <c r="J12"/>
  <c r="J119"/>
  <c r="E7"/>
  <c r="E85"/>
  <c i="2" r="J37"/>
  <c r="J36"/>
  <c i="1" r="AY95"/>
  <c i="2" r="J35"/>
  <c i="1" r="AX95"/>
  <c i="2" r="BI668"/>
  <c r="BH668"/>
  <c r="BG668"/>
  <c r="BF668"/>
  <c r="T668"/>
  <c r="T667"/>
  <c r="R668"/>
  <c r="R667"/>
  <c r="P668"/>
  <c r="P667"/>
  <c r="BI666"/>
  <c r="BH666"/>
  <c r="BG666"/>
  <c r="BF666"/>
  <c r="T666"/>
  <c r="R666"/>
  <c r="P666"/>
  <c r="BI665"/>
  <c r="BH665"/>
  <c r="BG665"/>
  <c r="BF665"/>
  <c r="T665"/>
  <c r="R665"/>
  <c r="P665"/>
  <c r="BI664"/>
  <c r="BH664"/>
  <c r="BG664"/>
  <c r="BF664"/>
  <c r="T664"/>
  <c r="R664"/>
  <c r="P664"/>
  <c r="BI660"/>
  <c r="BH660"/>
  <c r="BG660"/>
  <c r="BF660"/>
  <c r="T660"/>
  <c r="R660"/>
  <c r="P660"/>
  <c r="BI656"/>
  <c r="BH656"/>
  <c r="BG656"/>
  <c r="BF656"/>
  <c r="T656"/>
  <c r="T655"/>
  <c r="R656"/>
  <c r="R655"/>
  <c r="P656"/>
  <c r="P655"/>
  <c r="BI654"/>
  <c r="BH654"/>
  <c r="BG654"/>
  <c r="BF654"/>
  <c r="T654"/>
  <c r="R654"/>
  <c r="P654"/>
  <c r="BI651"/>
  <c r="BH651"/>
  <c r="BG651"/>
  <c r="BF651"/>
  <c r="T651"/>
  <c r="R651"/>
  <c r="P651"/>
  <c r="BI649"/>
  <c r="BH649"/>
  <c r="BG649"/>
  <c r="BF649"/>
  <c r="T649"/>
  <c r="R649"/>
  <c r="P649"/>
  <c r="BI646"/>
  <c r="BH646"/>
  <c r="BG646"/>
  <c r="BF646"/>
  <c r="T646"/>
  <c r="R646"/>
  <c r="P646"/>
  <c r="BI634"/>
  <c r="BH634"/>
  <c r="BG634"/>
  <c r="BF634"/>
  <c r="T634"/>
  <c r="R634"/>
  <c r="P634"/>
  <c r="BI632"/>
  <c r="BH632"/>
  <c r="BG632"/>
  <c r="BF632"/>
  <c r="T632"/>
  <c r="R632"/>
  <c r="P632"/>
  <c r="BI630"/>
  <c r="BH630"/>
  <c r="BG630"/>
  <c r="BF630"/>
  <c r="T630"/>
  <c r="R630"/>
  <c r="P630"/>
  <c r="BI620"/>
  <c r="BH620"/>
  <c r="BG620"/>
  <c r="BF620"/>
  <c r="T620"/>
  <c r="R620"/>
  <c r="P620"/>
  <c r="BI618"/>
  <c r="BH618"/>
  <c r="BG618"/>
  <c r="BF618"/>
  <c r="T618"/>
  <c r="R618"/>
  <c r="P618"/>
  <c r="BI611"/>
  <c r="BH611"/>
  <c r="BG611"/>
  <c r="BF611"/>
  <c r="T611"/>
  <c r="R611"/>
  <c r="P611"/>
  <c r="BI605"/>
  <c r="BH605"/>
  <c r="BG605"/>
  <c r="BF605"/>
  <c r="T605"/>
  <c r="R605"/>
  <c r="P605"/>
  <c r="BI603"/>
  <c r="BH603"/>
  <c r="BG603"/>
  <c r="BF603"/>
  <c r="T603"/>
  <c r="R603"/>
  <c r="P603"/>
  <c r="BI597"/>
  <c r="BH597"/>
  <c r="BG597"/>
  <c r="BF597"/>
  <c r="T597"/>
  <c r="R597"/>
  <c r="P597"/>
  <c r="BI593"/>
  <c r="BH593"/>
  <c r="BG593"/>
  <c r="BF593"/>
  <c r="T593"/>
  <c r="R593"/>
  <c r="P593"/>
  <c r="BI590"/>
  <c r="BH590"/>
  <c r="BG590"/>
  <c r="BF590"/>
  <c r="T590"/>
  <c r="T589"/>
  <c r="R590"/>
  <c r="R589"/>
  <c r="P590"/>
  <c r="P589"/>
  <c r="BI588"/>
  <c r="BH588"/>
  <c r="BG588"/>
  <c r="BF588"/>
  <c r="T588"/>
  <c r="R588"/>
  <c r="P588"/>
  <c r="BI586"/>
  <c r="BH586"/>
  <c r="BG586"/>
  <c r="BF586"/>
  <c r="T586"/>
  <c r="R586"/>
  <c r="P586"/>
  <c r="BI585"/>
  <c r="BH585"/>
  <c r="BG585"/>
  <c r="BF585"/>
  <c r="T585"/>
  <c r="R585"/>
  <c r="P585"/>
  <c r="BI584"/>
  <c r="BH584"/>
  <c r="BG584"/>
  <c r="BF584"/>
  <c r="T584"/>
  <c r="R584"/>
  <c r="P584"/>
  <c r="BI581"/>
  <c r="BH581"/>
  <c r="BG581"/>
  <c r="BF581"/>
  <c r="T581"/>
  <c r="R581"/>
  <c r="P581"/>
  <c r="BI577"/>
  <c r="BH577"/>
  <c r="BG577"/>
  <c r="BF577"/>
  <c r="T577"/>
  <c r="R577"/>
  <c r="P577"/>
  <c r="BI538"/>
  <c r="BH538"/>
  <c r="BG538"/>
  <c r="BF538"/>
  <c r="T538"/>
  <c r="R538"/>
  <c r="P538"/>
  <c r="BI518"/>
  <c r="BH518"/>
  <c r="BG518"/>
  <c r="BF518"/>
  <c r="T518"/>
  <c r="R518"/>
  <c r="P518"/>
  <c r="BI513"/>
  <c r="BH513"/>
  <c r="BG513"/>
  <c r="BF513"/>
  <c r="T513"/>
  <c r="R513"/>
  <c r="P513"/>
  <c r="BI508"/>
  <c r="BH508"/>
  <c r="BG508"/>
  <c r="BF508"/>
  <c r="T508"/>
  <c r="R508"/>
  <c r="P508"/>
  <c r="BI490"/>
  <c r="BH490"/>
  <c r="BG490"/>
  <c r="BF490"/>
  <c r="T490"/>
  <c r="R490"/>
  <c r="P490"/>
  <c r="BI485"/>
  <c r="BH485"/>
  <c r="BG485"/>
  <c r="BF485"/>
  <c r="T485"/>
  <c r="R485"/>
  <c r="P485"/>
  <c r="BI483"/>
  <c r="BH483"/>
  <c r="BG483"/>
  <c r="BF483"/>
  <c r="T483"/>
  <c r="R483"/>
  <c r="P483"/>
  <c r="BI481"/>
  <c r="BH481"/>
  <c r="BG481"/>
  <c r="BF481"/>
  <c r="T481"/>
  <c r="R481"/>
  <c r="P481"/>
  <c r="BI476"/>
  <c r="BH476"/>
  <c r="BG476"/>
  <c r="BF476"/>
  <c r="T476"/>
  <c r="R476"/>
  <c r="P476"/>
  <c r="BI474"/>
  <c r="BH474"/>
  <c r="BG474"/>
  <c r="BF474"/>
  <c r="T474"/>
  <c r="R474"/>
  <c r="P474"/>
  <c r="BI472"/>
  <c r="BH472"/>
  <c r="BG472"/>
  <c r="BF472"/>
  <c r="T472"/>
  <c r="R472"/>
  <c r="P472"/>
  <c r="BI470"/>
  <c r="BH470"/>
  <c r="BG470"/>
  <c r="BF470"/>
  <c r="T470"/>
  <c r="R470"/>
  <c r="P470"/>
  <c r="BI468"/>
  <c r="BH468"/>
  <c r="BG468"/>
  <c r="BF468"/>
  <c r="T468"/>
  <c r="R468"/>
  <c r="P468"/>
  <c r="BI466"/>
  <c r="BH466"/>
  <c r="BG466"/>
  <c r="BF466"/>
  <c r="T466"/>
  <c r="R466"/>
  <c r="P466"/>
  <c r="BI458"/>
  <c r="BH458"/>
  <c r="BG458"/>
  <c r="BF458"/>
  <c r="T458"/>
  <c r="R458"/>
  <c r="P458"/>
  <c r="BI453"/>
  <c r="BH453"/>
  <c r="BG453"/>
  <c r="BF453"/>
  <c r="T453"/>
  <c r="R453"/>
  <c r="P453"/>
  <c r="BI449"/>
  <c r="BH449"/>
  <c r="BG449"/>
  <c r="BF449"/>
  <c r="T449"/>
  <c r="R449"/>
  <c r="P449"/>
  <c r="BI447"/>
  <c r="BH447"/>
  <c r="BG447"/>
  <c r="BF447"/>
  <c r="T447"/>
  <c r="R447"/>
  <c r="P447"/>
  <c r="BI434"/>
  <c r="BH434"/>
  <c r="BG434"/>
  <c r="BF434"/>
  <c r="T434"/>
  <c r="R434"/>
  <c r="P434"/>
  <c r="BI430"/>
  <c r="BH430"/>
  <c r="BG430"/>
  <c r="BF430"/>
  <c r="T430"/>
  <c r="R430"/>
  <c r="P430"/>
  <c r="BI418"/>
  <c r="BH418"/>
  <c r="BG418"/>
  <c r="BF418"/>
  <c r="T418"/>
  <c r="R418"/>
  <c r="P418"/>
  <c r="BI413"/>
  <c r="BH413"/>
  <c r="BG413"/>
  <c r="BF413"/>
  <c r="T413"/>
  <c r="R413"/>
  <c r="P413"/>
  <c r="BI406"/>
  <c r="BH406"/>
  <c r="BG406"/>
  <c r="BF406"/>
  <c r="T406"/>
  <c r="R406"/>
  <c r="P406"/>
  <c r="BI367"/>
  <c r="BH367"/>
  <c r="BG367"/>
  <c r="BF367"/>
  <c r="T367"/>
  <c r="R367"/>
  <c r="P367"/>
  <c r="BI355"/>
  <c r="BH355"/>
  <c r="BG355"/>
  <c r="BF355"/>
  <c r="T355"/>
  <c r="R355"/>
  <c r="P355"/>
  <c r="BI353"/>
  <c r="BH353"/>
  <c r="BG353"/>
  <c r="BF353"/>
  <c r="T353"/>
  <c r="R353"/>
  <c r="P353"/>
  <c r="BI337"/>
  <c r="BH337"/>
  <c r="BG337"/>
  <c r="BF337"/>
  <c r="T337"/>
  <c r="R337"/>
  <c r="P337"/>
  <c r="BI319"/>
  <c r="BH319"/>
  <c r="BG319"/>
  <c r="BF319"/>
  <c r="T319"/>
  <c r="R319"/>
  <c r="P319"/>
  <c r="BI316"/>
  <c r="BH316"/>
  <c r="BG316"/>
  <c r="BF316"/>
  <c r="T316"/>
  <c r="R316"/>
  <c r="P316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79"/>
  <c r="BH279"/>
  <c r="BG279"/>
  <c r="BF279"/>
  <c r="T279"/>
  <c r="R279"/>
  <c r="P279"/>
  <c r="BI276"/>
  <c r="BH276"/>
  <c r="BG276"/>
  <c r="BF276"/>
  <c r="T276"/>
  <c r="R276"/>
  <c r="P276"/>
  <c r="BI271"/>
  <c r="BH271"/>
  <c r="BG271"/>
  <c r="BF271"/>
  <c r="T271"/>
  <c r="R271"/>
  <c r="P271"/>
  <c r="BI269"/>
  <c r="BH269"/>
  <c r="BG269"/>
  <c r="BF269"/>
  <c r="T269"/>
  <c r="R269"/>
  <c r="P269"/>
  <c r="BI264"/>
  <c r="BH264"/>
  <c r="BG264"/>
  <c r="BF264"/>
  <c r="T264"/>
  <c r="R264"/>
  <c r="P264"/>
  <c r="BI251"/>
  <c r="BH251"/>
  <c r="BG251"/>
  <c r="BF251"/>
  <c r="T251"/>
  <c r="R251"/>
  <c r="P251"/>
  <c r="BI229"/>
  <c r="BH229"/>
  <c r="BG229"/>
  <c r="BF229"/>
  <c r="T229"/>
  <c r="R229"/>
  <c r="P229"/>
  <c r="BI227"/>
  <c r="BH227"/>
  <c r="BG227"/>
  <c r="BF227"/>
  <c r="T227"/>
  <c r="R227"/>
  <c r="P227"/>
  <c r="BI219"/>
  <c r="BH219"/>
  <c r="BG219"/>
  <c r="BF219"/>
  <c r="T219"/>
  <c r="R219"/>
  <c r="P219"/>
  <c r="BI217"/>
  <c r="BH217"/>
  <c r="BG217"/>
  <c r="BF217"/>
  <c r="T217"/>
  <c r="R217"/>
  <c r="P217"/>
  <c r="BI212"/>
  <c r="BH212"/>
  <c r="BG212"/>
  <c r="BF212"/>
  <c r="T212"/>
  <c r="R212"/>
  <c r="P212"/>
  <c r="BI208"/>
  <c r="BH208"/>
  <c r="BG208"/>
  <c r="BF208"/>
  <c r="T208"/>
  <c r="R208"/>
  <c r="P208"/>
  <c r="BI204"/>
  <c r="BH204"/>
  <c r="BG204"/>
  <c r="BF204"/>
  <c r="T204"/>
  <c r="R204"/>
  <c r="P204"/>
  <c r="BI184"/>
  <c r="BH184"/>
  <c r="BG184"/>
  <c r="BF184"/>
  <c r="T184"/>
  <c r="R184"/>
  <c r="P184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0"/>
  <c r="BH140"/>
  <c r="BG140"/>
  <c r="BF140"/>
  <c r="T140"/>
  <c r="R140"/>
  <c r="P140"/>
  <c r="BI137"/>
  <c r="BH137"/>
  <c r="BG137"/>
  <c r="BF137"/>
  <c r="T137"/>
  <c r="R137"/>
  <c r="P137"/>
  <c r="BI136"/>
  <c r="BH136"/>
  <c r="BG136"/>
  <c r="BF136"/>
  <c r="T136"/>
  <c r="R136"/>
  <c r="P136"/>
  <c r="BI132"/>
  <c r="BH132"/>
  <c r="BG132"/>
  <c r="BF132"/>
  <c r="T132"/>
  <c r="R132"/>
  <c r="P132"/>
  <c r="J125"/>
  <c r="F125"/>
  <c r="F123"/>
  <c r="E121"/>
  <c r="J91"/>
  <c r="F91"/>
  <c r="F89"/>
  <c r="E87"/>
  <c r="J24"/>
  <c r="E24"/>
  <c r="J126"/>
  <c r="J23"/>
  <c r="J18"/>
  <c r="E18"/>
  <c r="F126"/>
  <c r="J17"/>
  <c r="J12"/>
  <c r="J89"/>
  <c r="E7"/>
  <c r="E85"/>
  <c i="1" r="L90"/>
  <c r="AM90"/>
  <c r="AM89"/>
  <c r="L89"/>
  <c r="AM87"/>
  <c r="L87"/>
  <c r="L85"/>
  <c r="L84"/>
  <c i="8" r="BK130"/>
  <c r="J129"/>
  <c r="J128"/>
  <c r="BK126"/>
  <c r="BK125"/>
  <c r="J123"/>
  <c r="BK121"/>
  <c i="7" r="BK205"/>
  <c r="J203"/>
  <c r="BK199"/>
  <c r="J196"/>
  <c r="BK191"/>
  <c r="J186"/>
  <c r="J185"/>
  <c r="BK183"/>
  <c r="BK181"/>
  <c r="BK174"/>
  <c r="BK167"/>
  <c r="J152"/>
  <c r="BK151"/>
  <c r="BK144"/>
  <c r="J144"/>
  <c r="J141"/>
  <c r="J135"/>
  <c r="BK133"/>
  <c r="J131"/>
  <c r="J130"/>
  <c r="J124"/>
  <c i="6" r="J158"/>
  <c r="BK152"/>
  <c r="BK148"/>
  <c r="J143"/>
  <c r="J138"/>
  <c r="J128"/>
  <c r="J127"/>
  <c i="5" r="BK145"/>
  <c r="J144"/>
  <c r="J137"/>
  <c r="J134"/>
  <c r="J130"/>
  <c r="J127"/>
  <c i="4" r="BK332"/>
  <c r="J327"/>
  <c r="J321"/>
  <c r="BK313"/>
  <c r="BK303"/>
  <c r="BK283"/>
  <c r="BK273"/>
  <c r="BK265"/>
  <c r="J256"/>
  <c r="J244"/>
  <c r="BK222"/>
  <c r="BK206"/>
  <c r="J195"/>
  <c r="J178"/>
  <c r="BK170"/>
  <c r="J159"/>
  <c r="J155"/>
  <c r="BK139"/>
  <c r="J137"/>
  <c r="BK132"/>
  <c i="3" r="J248"/>
  <c r="BK244"/>
  <c r="J228"/>
  <c r="BK225"/>
  <c r="J219"/>
  <c r="J200"/>
  <c r="J196"/>
  <c r="BK167"/>
  <c r="BK149"/>
  <c r="J128"/>
  <c i="2" r="J656"/>
  <c r="BK620"/>
  <c r="J603"/>
  <c r="BK588"/>
  <c r="BK584"/>
  <c r="J577"/>
  <c r="BK483"/>
  <c r="J481"/>
  <c r="BK468"/>
  <c r="BK458"/>
  <c r="J453"/>
  <c r="J449"/>
  <c r="BK418"/>
  <c r="BK367"/>
  <c r="BK353"/>
  <c r="J337"/>
  <c r="J301"/>
  <c r="BK299"/>
  <c r="J264"/>
  <c r="BK251"/>
  <c r="J227"/>
  <c r="J146"/>
  <c r="BK137"/>
  <c i="1" r="AS94"/>
  <c i="8" r="BK128"/>
  <c r="J125"/>
  <c r="BK123"/>
  <c r="J121"/>
  <c r="BK119"/>
  <c i="7" r="J205"/>
  <c r="BK203"/>
  <c r="J201"/>
  <c r="J199"/>
  <c r="J197"/>
  <c r="BK196"/>
  <c r="BK195"/>
  <c r="BK192"/>
  <c r="J191"/>
  <c r="BK190"/>
  <c r="BK189"/>
  <c r="BK188"/>
  <c r="J187"/>
  <c r="BK184"/>
  <c r="J179"/>
  <c r="J170"/>
  <c r="J163"/>
  <c r="BK159"/>
  <c r="J157"/>
  <c r="J138"/>
  <c r="BK136"/>
  <c r="BK132"/>
  <c r="BK125"/>
  <c i="6" r="BK138"/>
  <c r="BK137"/>
  <c r="BK136"/>
  <c i="5" r="BK144"/>
  <c r="BK143"/>
  <c r="J121"/>
  <c i="4" r="J313"/>
  <c r="BK309"/>
  <c r="J290"/>
  <c r="BK288"/>
  <c r="J275"/>
  <c r="J273"/>
  <c r="BK239"/>
  <c r="J237"/>
  <c r="J224"/>
  <c r="J202"/>
  <c r="BK186"/>
  <c r="BK176"/>
  <c r="BK153"/>
  <c r="BK148"/>
  <c i="3" r="J275"/>
  <c r="BK241"/>
  <c r="BK228"/>
  <c r="J222"/>
  <c r="BK200"/>
  <c r="J198"/>
  <c r="BK196"/>
  <c r="BK165"/>
  <c r="J143"/>
  <c i="2" r="BK660"/>
  <c r="BK632"/>
  <c r="BK618"/>
  <c r="J590"/>
  <c r="J538"/>
  <c r="J413"/>
  <c r="J367"/>
  <c r="BK337"/>
  <c r="J316"/>
  <c r="J276"/>
  <c r="J269"/>
  <c r="J181"/>
  <c r="BK180"/>
  <c r="J172"/>
  <c r="J171"/>
  <c i="8" r="J130"/>
  <c r="BK129"/>
  <c r="J126"/>
  <c r="J119"/>
  <c i="7" r="BK201"/>
  <c r="BK197"/>
  <c r="J195"/>
  <c r="J192"/>
  <c r="J190"/>
  <c r="J189"/>
  <c r="J188"/>
  <c r="BK186"/>
  <c r="BK185"/>
  <c r="BK178"/>
  <c r="J177"/>
  <c r="BK176"/>
  <c r="J173"/>
  <c r="BK172"/>
  <c r="J169"/>
  <c r="J168"/>
  <c r="J164"/>
  <c r="J153"/>
  <c i="3" r="BK277"/>
  <c r="J277"/>
  <c r="BK256"/>
  <c r="BK222"/>
  <c r="J216"/>
  <c r="J205"/>
  <c r="BK180"/>
  <c r="J146"/>
  <c r="BK143"/>
  <c r="BK128"/>
  <c i="2" r="J664"/>
  <c r="BK634"/>
  <c r="J632"/>
  <c r="BK630"/>
  <c r="J620"/>
  <c r="BK597"/>
  <c r="J588"/>
  <c r="J474"/>
  <c r="BK472"/>
  <c r="BK449"/>
  <c r="J430"/>
  <c r="BK316"/>
  <c r="BK217"/>
  <c r="J180"/>
  <c r="J177"/>
  <c r="BK166"/>
  <c r="J156"/>
  <c r="J151"/>
  <c r="BK136"/>
  <c i="7" r="BK187"/>
  <c r="J183"/>
  <c r="J182"/>
  <c r="J181"/>
  <c r="BK180"/>
  <c r="BK179"/>
  <c r="J178"/>
  <c r="J174"/>
  <c r="BK173"/>
  <c r="J172"/>
  <c r="BK170"/>
  <c r="J162"/>
  <c r="J160"/>
  <c r="BK149"/>
  <c r="BK146"/>
  <c r="BK143"/>
  <c r="J140"/>
  <c r="BK138"/>
  <c r="J136"/>
  <c r="BK131"/>
  <c r="BK128"/>
  <c r="BK127"/>
  <c r="BK126"/>
  <c i="6" r="J156"/>
  <c r="J152"/>
  <c r="J147"/>
  <c r="BK145"/>
  <c r="BK140"/>
  <c r="J133"/>
  <c r="J126"/>
  <c r="J125"/>
  <c i="5" r="BK146"/>
  <c r="J145"/>
  <c r="BK142"/>
  <c r="BK140"/>
  <c r="BK138"/>
  <c r="BK135"/>
  <c r="J133"/>
  <c r="J132"/>
  <c r="BK127"/>
  <c r="J126"/>
  <c r="J124"/>
  <c i="4" r="J332"/>
  <c r="BK327"/>
  <c r="J325"/>
  <c r="BK316"/>
  <c r="J311"/>
  <c r="BK298"/>
  <c r="J283"/>
  <c r="BK280"/>
  <c r="BK262"/>
  <c r="J254"/>
  <c r="BK224"/>
  <c r="J170"/>
  <c r="J168"/>
  <c r="J157"/>
  <c r="BK151"/>
  <c i="3" r="BK275"/>
  <c r="BK260"/>
  <c r="J253"/>
  <c r="BK248"/>
  <c r="J241"/>
  <c r="J234"/>
  <c r="J231"/>
  <c r="BK202"/>
  <c r="BK197"/>
  <c r="BK177"/>
  <c i="2" r="J651"/>
  <c r="BK646"/>
  <c r="BK605"/>
  <c r="BK590"/>
  <c r="J586"/>
  <c r="BK585"/>
  <c r="J584"/>
  <c r="J513"/>
  <c r="BK508"/>
  <c r="BK490"/>
  <c r="J476"/>
  <c r="J458"/>
  <c r="BK434"/>
  <c r="BK406"/>
  <c r="BK269"/>
  <c r="J251"/>
  <c r="BK204"/>
  <c r="J162"/>
  <c r="BK159"/>
  <c r="BK146"/>
  <c i="7" r="J184"/>
  <c r="BK182"/>
  <c r="J180"/>
  <c r="BK177"/>
  <c r="J176"/>
  <c r="BK169"/>
  <c r="BK168"/>
  <c r="J167"/>
  <c r="BK165"/>
  <c r="J165"/>
  <c r="BK164"/>
  <c r="BK163"/>
  <c r="BK162"/>
  <c r="BK160"/>
  <c r="BK156"/>
  <c r="BK153"/>
  <c r="J149"/>
  <c r="BK140"/>
  <c r="J137"/>
  <c r="J134"/>
  <c r="J132"/>
  <c r="J126"/>
  <c i="6" r="BK150"/>
  <c i="7" r="J156"/>
  <c r="J154"/>
  <c r="J151"/>
  <c r="J148"/>
  <c r="J146"/>
  <c r="BK141"/>
  <c r="BK137"/>
  <c r="BK134"/>
  <c r="BK130"/>
  <c r="BK129"/>
  <c r="J125"/>
  <c r="BK124"/>
  <c i="6" r="J159"/>
  <c r="J153"/>
  <c r="J150"/>
  <c r="J149"/>
  <c r="BK147"/>
  <c r="J145"/>
  <c r="J136"/>
  <c r="BK135"/>
  <c r="BK133"/>
  <c r="J132"/>
  <c r="BK131"/>
  <c r="J130"/>
  <c r="BK129"/>
  <c i="5" r="J146"/>
  <c r="J142"/>
  <c r="BK139"/>
  <c r="J138"/>
  <c r="BK136"/>
  <c r="J131"/>
  <c r="BK125"/>
  <c r="J122"/>
  <c i="4" r="J318"/>
  <c r="J316"/>
  <c r="J303"/>
  <c r="BK301"/>
  <c r="J298"/>
  <c r="BK296"/>
  <c r="BK290"/>
  <c r="J265"/>
  <c r="BK257"/>
  <c r="J246"/>
  <c r="J239"/>
  <c r="BK209"/>
  <c r="BK159"/>
  <c r="J151"/>
  <c r="J139"/>
  <c r="BK137"/>
  <c r="BK131"/>
  <c r="J130"/>
  <c i="3" r="J260"/>
  <c r="J251"/>
  <c r="BK237"/>
  <c r="BK205"/>
  <c r="J180"/>
  <c r="J167"/>
  <c r="J165"/>
  <c r="J149"/>
  <c i="2" r="BK665"/>
  <c r="BK664"/>
  <c r="J660"/>
  <c r="J654"/>
  <c r="J646"/>
  <c r="J630"/>
  <c r="J611"/>
  <c r="J593"/>
  <c r="BK577"/>
  <c r="BK538"/>
  <c r="J518"/>
  <c r="J508"/>
  <c r="J483"/>
  <c r="BK481"/>
  <c r="BK474"/>
  <c r="J468"/>
  <c r="BK447"/>
  <c r="BK430"/>
  <c r="J418"/>
  <c r="BK303"/>
  <c r="J271"/>
  <c r="BK264"/>
  <c r="J219"/>
  <c r="BK208"/>
  <c r="J184"/>
  <c r="BK179"/>
  <c r="BK177"/>
  <c r="J170"/>
  <c r="J166"/>
  <c r="J159"/>
  <c r="BK156"/>
  <c r="BK151"/>
  <c r="J136"/>
  <c r="BK132"/>
  <c i="7" r="J159"/>
  <c r="BK157"/>
  <c r="BK154"/>
  <c r="BK152"/>
  <c r="BK148"/>
  <c r="J143"/>
  <c r="BK135"/>
  <c r="J133"/>
  <c r="J129"/>
  <c r="J128"/>
  <c r="J127"/>
  <c i="6" r="BK159"/>
  <c r="BK158"/>
  <c r="BK156"/>
  <c r="J151"/>
  <c r="BK149"/>
  <c r="J141"/>
  <c r="J139"/>
  <c r="J135"/>
  <c r="J129"/>
  <c r="BK128"/>
  <c r="BK125"/>
  <c i="5" r="J136"/>
  <c r="BK132"/>
  <c r="BK129"/>
  <c r="BK126"/>
  <c r="BK124"/>
  <c r="BK122"/>
  <c r="J120"/>
  <c i="4" r="BK321"/>
  <c r="J280"/>
  <c r="BK267"/>
  <c r="J262"/>
  <c r="BK256"/>
  <c r="BK237"/>
  <c r="J209"/>
  <c r="J206"/>
  <c r="BK178"/>
  <c r="BK168"/>
  <c r="J148"/>
  <c r="J141"/>
  <c r="BK134"/>
  <c r="J132"/>
  <c r="J131"/>
  <c r="BK130"/>
  <c i="3" r="J256"/>
  <c r="J244"/>
  <c r="BK234"/>
  <c r="BK231"/>
  <c r="J225"/>
  <c r="BK146"/>
  <c i="2" r="BK654"/>
  <c r="J618"/>
  <c r="BK518"/>
  <c r="BK513"/>
  <c r="J490"/>
  <c r="J485"/>
  <c r="J470"/>
  <c r="J466"/>
  <c r="J434"/>
  <c r="J406"/>
  <c r="BK355"/>
  <c r="J279"/>
  <c r="BK271"/>
  <c r="BK227"/>
  <c r="BK219"/>
  <c r="J212"/>
  <c r="J204"/>
  <c r="BK172"/>
  <c r="J168"/>
  <c r="J165"/>
  <c r="BK162"/>
  <c r="BK148"/>
  <c r="BK140"/>
  <c r="J140"/>
  <c i="6" r="BK154"/>
  <c r="J148"/>
  <c r="J140"/>
  <c r="BK139"/>
  <c r="BK132"/>
  <c i="5" r="BK141"/>
  <c r="J139"/>
  <c r="BK137"/>
  <c r="BK131"/>
  <c r="J129"/>
  <c r="J125"/>
  <c r="J123"/>
  <c r="BK121"/>
  <c r="BK120"/>
  <c i="4" r="BK325"/>
  <c r="BK311"/>
  <c r="J301"/>
  <c r="J296"/>
  <c r="J293"/>
  <c r="J288"/>
  <c r="J267"/>
  <c r="J257"/>
  <c r="BK254"/>
  <c r="BK202"/>
  <c r="BK195"/>
  <c r="BK155"/>
  <c r="J146"/>
  <c r="BK141"/>
  <c i="3" r="BK253"/>
  <c r="J237"/>
  <c r="BK219"/>
  <c r="BK216"/>
  <c r="J202"/>
  <c r="BK198"/>
  <c r="J197"/>
  <c r="J177"/>
  <c i="2" r="J649"/>
  <c r="J634"/>
  <c r="BK611"/>
  <c r="BK586"/>
  <c r="J585"/>
  <c r="J581"/>
  <c r="BK485"/>
  <c r="BK476"/>
  <c r="BK453"/>
  <c r="BK413"/>
  <c r="BK319"/>
  <c r="BK229"/>
  <c r="J208"/>
  <c r="BK184"/>
  <c r="BK181"/>
  <c r="J179"/>
  <c r="BK171"/>
  <c r="J137"/>
  <c r="J132"/>
  <c i="6" r="J154"/>
  <c r="BK153"/>
  <c r="BK151"/>
  <c r="BK143"/>
  <c r="BK141"/>
  <c r="J137"/>
  <c r="J131"/>
  <c r="BK130"/>
  <c r="BK127"/>
  <c r="BK126"/>
  <c i="5" r="J143"/>
  <c r="J141"/>
  <c r="J140"/>
  <c r="J135"/>
  <c r="BK134"/>
  <c r="BK133"/>
  <c r="BK130"/>
  <c r="BK123"/>
  <c i="4" r="BK318"/>
  <c r="J309"/>
  <c r="BK293"/>
  <c r="BK275"/>
  <c r="BK246"/>
  <c r="BK244"/>
  <c r="J222"/>
  <c r="J186"/>
  <c r="J176"/>
  <c r="BK157"/>
  <c r="J153"/>
  <c r="BK146"/>
  <c r="J134"/>
  <c i="3" r="BK251"/>
  <c i="2" r="BK668"/>
  <c r="J668"/>
  <c r="BK666"/>
  <c r="J666"/>
  <c r="J665"/>
  <c r="BK656"/>
  <c r="BK651"/>
  <c r="BK649"/>
  <c r="J605"/>
  <c r="BK603"/>
  <c r="J597"/>
  <c r="BK593"/>
  <c r="BK581"/>
  <c r="J472"/>
  <c r="BK470"/>
  <c r="BK466"/>
  <c r="J447"/>
  <c r="J355"/>
  <c r="J353"/>
  <c r="J319"/>
  <c r="J303"/>
  <c r="BK301"/>
  <c r="J299"/>
  <c r="BK279"/>
  <c r="BK276"/>
  <c r="J229"/>
  <c r="J217"/>
  <c r="BK212"/>
  <c r="BK170"/>
  <c r="BK168"/>
  <c r="BK165"/>
  <c r="J148"/>
  <c l="1" r="P167"/>
  <c r="BK592"/>
  <c r="T604"/>
  <c i="3" r="T164"/>
  <c r="P195"/>
  <c r="P259"/>
  <c i="4" r="P129"/>
  <c r="P128"/>
  <c r="P136"/>
  <c r="BK245"/>
  <c r="J245"/>
  <c r="J102"/>
  <c r="P289"/>
  <c i="5" r="R119"/>
  <c i="2" r="BK167"/>
  <c r="J167"/>
  <c r="J99"/>
  <c r="BK583"/>
  <c r="J583"/>
  <c r="J101"/>
  <c r="BK619"/>
  <c r="J619"/>
  <c r="J106"/>
  <c i="3" r="BK164"/>
  <c r="J164"/>
  <c r="J99"/>
  <c r="BK195"/>
  <c r="J195"/>
  <c r="J100"/>
  <c r="T195"/>
  <c r="T259"/>
  <c i="4" r="P140"/>
  <c r="BK289"/>
  <c r="J289"/>
  <c r="J103"/>
  <c r="T302"/>
  <c r="R324"/>
  <c i="5" r="R128"/>
  <c i="6" r="T134"/>
  <c r="P157"/>
  <c i="2" r="T131"/>
  <c r="P457"/>
  <c r="R592"/>
  <c r="R604"/>
  <c i="3" r="T127"/>
  <c r="T126"/>
  <c r="T204"/>
  <c r="P252"/>
  <c i="4" r="R129"/>
  <c r="R128"/>
  <c r="T136"/>
  <c r="T245"/>
  <c r="R302"/>
  <c r="BK324"/>
  <c r="J324"/>
  <c r="J107"/>
  <c i="5" r="BK128"/>
  <c r="J128"/>
  <c r="J98"/>
  <c i="6" r="BK124"/>
  <c r="BK142"/>
  <c r="J142"/>
  <c r="J100"/>
  <c r="BK157"/>
  <c r="J157"/>
  <c r="J102"/>
  <c i="2" r="P131"/>
  <c r="T457"/>
  <c r="T592"/>
  <c r="P604"/>
  <c r="BK659"/>
  <c r="J659"/>
  <c r="J108"/>
  <c i="3" r="R127"/>
  <c r="BK204"/>
  <c r="J204"/>
  <c r="J103"/>
  <c r="R259"/>
  <c i="4" r="BK140"/>
  <c r="J140"/>
  <c r="J101"/>
  <c r="P245"/>
  <c r="T289"/>
  <c r="T324"/>
  <c i="5" r="BK119"/>
  <c r="J119"/>
  <c r="J97"/>
  <c r="T119"/>
  <c i="6" r="T124"/>
  <c r="R134"/>
  <c r="T157"/>
  <c r="P142"/>
  <c i="2" r="R167"/>
  <c r="P583"/>
  <c r="P619"/>
  <c i="3" r="P164"/>
  <c r="R204"/>
  <c r="T252"/>
  <c i="4" r="BK129"/>
  <c r="J129"/>
  <c r="J98"/>
  <c r="T129"/>
  <c r="T128"/>
  <c r="BK136"/>
  <c r="J136"/>
  <c r="J100"/>
  <c r="R136"/>
  <c r="R245"/>
  <c r="BK302"/>
  <c r="J302"/>
  <c r="J104"/>
  <c i="5" r="T128"/>
  <c i="6" r="P124"/>
  <c r="T142"/>
  <c i="2" r="R131"/>
  <c r="R457"/>
  <c r="T619"/>
  <c r="R659"/>
  <c i="3" r="BK127"/>
  <c i="7" r="BK123"/>
  <c r="J123"/>
  <c r="J98"/>
  <c r="P123"/>
  <c r="P122"/>
  <c r="BK194"/>
  <c r="BK193"/>
  <c r="J193"/>
  <c r="J99"/>
  <c r="BK198"/>
  <c r="J198"/>
  <c r="J101"/>
  <c r="R198"/>
  <c i="2" r="BK131"/>
  <c r="J131"/>
  <c r="J98"/>
  <c r="BK457"/>
  <c r="J457"/>
  <c r="J100"/>
  <c r="T583"/>
  <c r="R619"/>
  <c r="P659"/>
  <c i="3" r="P127"/>
  <c r="P126"/>
  <c r="P204"/>
  <c r="P203"/>
  <c r="BK252"/>
  <c r="J252"/>
  <c r="J104"/>
  <c r="R252"/>
  <c i="4" r="R140"/>
  <c r="P302"/>
  <c i="5" r="P119"/>
  <c i="6" r="BK134"/>
  <c r="J134"/>
  <c r="J99"/>
  <c r="P134"/>
  <c r="R157"/>
  <c i="7" r="T123"/>
  <c r="T122"/>
  <c r="P194"/>
  <c r="P193"/>
  <c r="R194"/>
  <c r="R193"/>
  <c r="P198"/>
  <c i="8" r="P118"/>
  <c r="P117"/>
  <c i="1" r="AU101"/>
  <c i="8" r="T118"/>
  <c r="T117"/>
  <c i="2" r="T167"/>
  <c r="R583"/>
  <c r="P592"/>
  <c r="P591"/>
  <c r="BK604"/>
  <c r="J604"/>
  <c r="J105"/>
  <c r="T659"/>
  <c i="3" r="R164"/>
  <c r="R195"/>
  <c r="BK259"/>
  <c r="J259"/>
  <c r="J105"/>
  <c i="4" r="T140"/>
  <c r="R289"/>
  <c r="P324"/>
  <c i="5" r="P128"/>
  <c i="6" r="R124"/>
  <c r="R142"/>
  <c i="7" r="R123"/>
  <c r="R122"/>
  <c r="R121"/>
  <c r="T194"/>
  <c r="T193"/>
  <c r="T198"/>
  <c i="8" r="BK118"/>
  <c r="J118"/>
  <c r="J97"/>
  <c r="R118"/>
  <c r="R117"/>
  <c i="2" r="J92"/>
  <c r="BE137"/>
  <c r="BE171"/>
  <c r="BE204"/>
  <c r="BE264"/>
  <c r="BE269"/>
  <c r="BE271"/>
  <c r="BE316"/>
  <c r="BE430"/>
  <c r="BE513"/>
  <c r="BE538"/>
  <c r="BE584"/>
  <c r="BE611"/>
  <c r="BE630"/>
  <c r="BE646"/>
  <c r="BE665"/>
  <c r="BE666"/>
  <c r="BE668"/>
  <c i="3" r="BE180"/>
  <c r="BE205"/>
  <c r="BE225"/>
  <c r="BK201"/>
  <c r="J201"/>
  <c r="J101"/>
  <c i="4" r="BE130"/>
  <c r="BE195"/>
  <c r="BE202"/>
  <c r="BE239"/>
  <c r="BE265"/>
  <c r="BE311"/>
  <c r="BE313"/>
  <c i="5" r="E85"/>
  <c r="J115"/>
  <c r="BE125"/>
  <c r="BE126"/>
  <c r="BE127"/>
  <c r="BE138"/>
  <c r="BE144"/>
  <c i="6" r="E85"/>
  <c r="J92"/>
  <c r="BE129"/>
  <c r="BE135"/>
  <c r="BE139"/>
  <c r="BE140"/>
  <c r="BE152"/>
  <c r="BE158"/>
  <c i="7" r="BE153"/>
  <c i="2" r="E119"/>
  <c r="BE148"/>
  <c r="BE165"/>
  <c r="BE166"/>
  <c r="BE168"/>
  <c r="BE170"/>
  <c r="BE172"/>
  <c r="BE301"/>
  <c r="BE303"/>
  <c r="BE406"/>
  <c r="BE447"/>
  <c r="BE466"/>
  <c r="BE490"/>
  <c r="BK589"/>
  <c r="J589"/>
  <c r="J102"/>
  <c i="3" r="J89"/>
  <c r="BE128"/>
  <c r="BE241"/>
  <c r="BE248"/>
  <c r="BE260"/>
  <c i="4" r="E85"/>
  <c r="J92"/>
  <c r="BE153"/>
  <c r="BE290"/>
  <c r="BE321"/>
  <c r="BK320"/>
  <c r="J320"/>
  <c r="J106"/>
  <c i="5" r="J112"/>
  <c r="BE133"/>
  <c r="BE134"/>
  <c r="BE135"/>
  <c r="BE136"/>
  <c r="BE140"/>
  <c i="6" r="J89"/>
  <c r="BE126"/>
  <c r="BE127"/>
  <c r="BE130"/>
  <c r="BE141"/>
  <c r="BE156"/>
  <c i="7" r="J92"/>
  <c i="2" r="J123"/>
  <c r="BE132"/>
  <c r="BE156"/>
  <c r="BE208"/>
  <c r="BE337"/>
  <c r="BE367"/>
  <c r="BE474"/>
  <c r="BE508"/>
  <c r="BE597"/>
  <c r="BE620"/>
  <c r="BE632"/>
  <c r="BK655"/>
  <c r="J655"/>
  <c r="J107"/>
  <c r="BK667"/>
  <c r="J667"/>
  <c r="J109"/>
  <c i="3" r="J92"/>
  <c r="BE165"/>
  <c r="BE167"/>
  <c r="BE177"/>
  <c r="BE196"/>
  <c i="4" r="J121"/>
  <c r="BE137"/>
  <c r="BE139"/>
  <c r="BE155"/>
  <c r="BE157"/>
  <c r="BE254"/>
  <c r="BE288"/>
  <c r="BE296"/>
  <c r="BE298"/>
  <c r="BE309"/>
  <c r="BE318"/>
  <c i="6" r="F119"/>
  <c r="BE131"/>
  <c r="BE132"/>
  <c r="BE133"/>
  <c r="BE137"/>
  <c i="7" r="BE126"/>
  <c r="BE134"/>
  <c r="BE151"/>
  <c r="BE156"/>
  <c i="2" r="BE146"/>
  <c r="BE162"/>
  <c r="BE251"/>
  <c r="BE276"/>
  <c r="BE279"/>
  <c r="BE470"/>
  <c r="BE590"/>
  <c r="BE649"/>
  <c r="BE651"/>
  <c r="BE664"/>
  <c i="3" r="E115"/>
  <c r="BE219"/>
  <c r="BE231"/>
  <c r="BE275"/>
  <c i="4" r="BE134"/>
  <c r="BE206"/>
  <c r="BE222"/>
  <c r="BE224"/>
  <c r="BE237"/>
  <c r="BE244"/>
  <c r="BE273"/>
  <c r="BE275"/>
  <c r="BE280"/>
  <c r="BE283"/>
  <c r="BE327"/>
  <c r="BE332"/>
  <c r="BK317"/>
  <c r="J317"/>
  <c r="J105"/>
  <c i="5" r="BE120"/>
  <c r="BE121"/>
  <c r="BE124"/>
  <c r="BE129"/>
  <c r="BE130"/>
  <c r="BE145"/>
  <c i="6" r="BE128"/>
  <c r="BE138"/>
  <c r="BE148"/>
  <c r="BE159"/>
  <c i="7" r="J89"/>
  <c r="BE133"/>
  <c r="BE138"/>
  <c r="BE144"/>
  <c r="BE149"/>
  <c r="BE152"/>
  <c r="BE157"/>
  <c i="6" r="BE151"/>
  <c r="BE153"/>
  <c i="7" r="F92"/>
  <c r="BE125"/>
  <c r="BE127"/>
  <c r="BE128"/>
  <c r="BE131"/>
  <c r="BE135"/>
  <c r="BE136"/>
  <c r="BE148"/>
  <c r="BE162"/>
  <c r="BE172"/>
  <c r="BE178"/>
  <c r="BE181"/>
  <c r="BE185"/>
  <c i="2" r="BE151"/>
  <c r="BE177"/>
  <c r="BE181"/>
  <c r="BE212"/>
  <c r="BE227"/>
  <c r="BE353"/>
  <c r="BE483"/>
  <c r="BE485"/>
  <c r="BE588"/>
  <c r="BE603"/>
  <c r="BE618"/>
  <c r="BE634"/>
  <c i="3" r="F122"/>
  <c r="BE146"/>
  <c r="BE200"/>
  <c r="BE244"/>
  <c i="4" r="BE131"/>
  <c r="BE132"/>
  <c r="BE141"/>
  <c r="BE148"/>
  <c r="BE176"/>
  <c r="BE178"/>
  <c r="BE246"/>
  <c r="BE256"/>
  <c r="BE267"/>
  <c i="5" r="F92"/>
  <c r="BE137"/>
  <c r="BE139"/>
  <c i="6" r="BE143"/>
  <c r="BE149"/>
  <c r="BE150"/>
  <c r="BE154"/>
  <c i="7" r="E111"/>
  <c r="BE124"/>
  <c r="BE137"/>
  <c r="BE141"/>
  <c r="BE174"/>
  <c r="BE176"/>
  <c r="BE184"/>
  <c i="2" r="BE229"/>
  <c r="BE319"/>
  <c r="BE434"/>
  <c r="BE468"/>
  <c r="BE577"/>
  <c r="BE581"/>
  <c r="BE605"/>
  <c i="3" r="BE197"/>
  <c r="BE198"/>
  <c r="BE202"/>
  <c r="BE228"/>
  <c r="BE237"/>
  <c r="BE277"/>
  <c i="7" r="BE159"/>
  <c r="BE163"/>
  <c r="BE167"/>
  <c r="BE170"/>
  <c r="BE191"/>
  <c r="BE195"/>
  <c r="BE199"/>
  <c i="8" r="E85"/>
  <c r="J92"/>
  <c r="BE123"/>
  <c r="BE126"/>
  <c r="BE129"/>
  <c i="2" r="BE136"/>
  <c r="BE140"/>
  <c r="BE184"/>
  <c r="BE217"/>
  <c r="BE219"/>
  <c r="BE299"/>
  <c r="BE418"/>
  <c r="BE449"/>
  <c r="BE453"/>
  <c r="BE458"/>
  <c r="BE481"/>
  <c r="BE585"/>
  <c r="BE586"/>
  <c r="BE654"/>
  <c r="BE656"/>
  <c i="3" r="BE149"/>
  <c r="BE216"/>
  <c r="BE234"/>
  <c r="BE253"/>
  <c r="BE256"/>
  <c i="4" r="F92"/>
  <c r="BE146"/>
  <c r="BE159"/>
  <c r="BE168"/>
  <c r="BE170"/>
  <c r="BE209"/>
  <c r="BE293"/>
  <c r="BE303"/>
  <c i="5" r="BE123"/>
  <c r="BE141"/>
  <c r="BE142"/>
  <c i="6" r="BE125"/>
  <c r="BE145"/>
  <c i="7" r="BE143"/>
  <c r="BE146"/>
  <c r="BE160"/>
  <c r="BE164"/>
  <c r="BE165"/>
  <c r="BE169"/>
  <c r="BE177"/>
  <c r="BE182"/>
  <c r="BE183"/>
  <c r="BE186"/>
  <c r="BE197"/>
  <c r="BE201"/>
  <c i="8" r="J89"/>
  <c r="F92"/>
  <c r="BE121"/>
  <c r="BE130"/>
  <c i="2" r="F92"/>
  <c r="BE159"/>
  <c r="BE179"/>
  <c r="BE180"/>
  <c r="BE355"/>
  <c r="BE413"/>
  <c r="BE472"/>
  <c r="BE476"/>
  <c r="BE518"/>
  <c r="BE593"/>
  <c r="BE660"/>
  <c i="3" r="BE143"/>
  <c r="BE222"/>
  <c r="BE251"/>
  <c i="4" r="BE151"/>
  <c r="BE186"/>
  <c r="BE257"/>
  <c r="BE262"/>
  <c r="BE301"/>
  <c r="BE316"/>
  <c r="BE325"/>
  <c i="5" r="BE122"/>
  <c r="BE131"/>
  <c r="BE132"/>
  <c r="BE143"/>
  <c r="BE146"/>
  <c i="6" r="BE136"/>
  <c r="BE147"/>
  <c r="BK155"/>
  <c r="J155"/>
  <c r="J101"/>
  <c i="7" r="BE129"/>
  <c r="BE130"/>
  <c r="BE132"/>
  <c r="BE140"/>
  <c r="BE154"/>
  <c r="BE168"/>
  <c r="BE173"/>
  <c r="BE179"/>
  <c r="BE180"/>
  <c r="BE187"/>
  <c r="BE188"/>
  <c r="BE189"/>
  <c r="BE190"/>
  <c r="BE192"/>
  <c r="BE196"/>
  <c r="BE203"/>
  <c r="BE205"/>
  <c i="8" r="BE119"/>
  <c r="BE125"/>
  <c r="BE128"/>
  <c i="4" r="F34"/>
  <c i="1" r="BA97"/>
  <c i="7" r="F36"/>
  <c i="1" r="BC100"/>
  <c i="2" r="F34"/>
  <c i="1" r="BA95"/>
  <c i="2" r="F36"/>
  <c i="1" r="BC95"/>
  <c i="6" r="J34"/>
  <c i="1" r="AW99"/>
  <c i="3" r="F35"/>
  <c i="1" r="BB96"/>
  <c i="8" r="F35"/>
  <c i="1" r="BB101"/>
  <c i="5" r="F35"/>
  <c i="1" r="BB98"/>
  <c i="6" r="F35"/>
  <c i="1" r="BB99"/>
  <c i="7" r="J34"/>
  <c i="1" r="AW100"/>
  <c i="8" r="J34"/>
  <c i="1" r="AW101"/>
  <c i="6" r="F34"/>
  <c i="1" r="BA99"/>
  <c i="7" r="F37"/>
  <c i="1" r="BD100"/>
  <c i="5" r="F36"/>
  <c i="1" r="BC98"/>
  <c i="4" r="J34"/>
  <c i="1" r="AW97"/>
  <c i="3" r="J34"/>
  <c i="1" r="AW96"/>
  <c i="4" r="F36"/>
  <c i="1" r="BC97"/>
  <c i="2" r="F37"/>
  <c i="1" r="BD95"/>
  <c i="5" r="F34"/>
  <c i="1" r="BA98"/>
  <c i="2" r="F35"/>
  <c i="1" r="BB95"/>
  <c i="5" r="F37"/>
  <c i="1" r="BD98"/>
  <c i="8" r="F36"/>
  <c i="1" r="BC101"/>
  <c i="8" r="F37"/>
  <c i="1" r="BD101"/>
  <c i="4" r="F35"/>
  <c i="1" r="BB97"/>
  <c i="3" r="F36"/>
  <c i="1" r="BC96"/>
  <c i="4" r="F37"/>
  <c i="1" r="BD97"/>
  <c i="3" r="F37"/>
  <c i="1" r="BD96"/>
  <c i="7" r="F35"/>
  <c i="1" r="BB100"/>
  <c i="5" r="J34"/>
  <c i="1" r="AW98"/>
  <c i="3" r="F34"/>
  <c i="1" r="BA96"/>
  <c i="6" r="F36"/>
  <c i="1" r="BC99"/>
  <c i="2" r="J34"/>
  <c i="1" r="AW95"/>
  <c i="6" r="F37"/>
  <c i="1" r="BD99"/>
  <c i="8" r="F34"/>
  <c i="1" r="BA101"/>
  <c i="7" r="F34"/>
  <c i="1" r="BA100"/>
  <c i="2" l="1" r="P130"/>
  <c r="P129"/>
  <c i="1" r="AU95"/>
  <c i="6" r="P123"/>
  <c r="P122"/>
  <c i="1" r="AU99"/>
  <c i="4" r="R135"/>
  <c i="7" r="T121"/>
  <c i="5" r="T118"/>
  <c i="6" r="BK123"/>
  <c r="BK122"/>
  <c r="J122"/>
  <c r="J96"/>
  <c i="2" r="R591"/>
  <c i="3" r="T203"/>
  <c r="T125"/>
  <c r="P125"/>
  <c i="1" r="AU96"/>
  <c i="3" r="BK126"/>
  <c r="J126"/>
  <c r="J97"/>
  <c i="2" r="T591"/>
  <c i="4" r="R127"/>
  <c r="T135"/>
  <c i="2" r="T130"/>
  <c r="T129"/>
  <c i="5" r="R118"/>
  <c r="P118"/>
  <c i="1" r="AU98"/>
  <c i="4" r="T127"/>
  <c i="2" r="R130"/>
  <c r="R129"/>
  <c i="3" r="R203"/>
  <c i="6" r="T123"/>
  <c r="T122"/>
  <c i="7" r="P121"/>
  <c i="1" r="AU100"/>
  <c i="4" r="P135"/>
  <c r="P127"/>
  <c i="1" r="AU97"/>
  <c i="6" r="R123"/>
  <c r="R122"/>
  <c i="3" r="R126"/>
  <c r="R125"/>
  <c i="2" r="BK591"/>
  <c r="J591"/>
  <c r="J103"/>
  <c r="J592"/>
  <c r="J104"/>
  <c i="3" r="BK203"/>
  <c r="J203"/>
  <c r="J102"/>
  <c i="4" r="BK128"/>
  <c r="J128"/>
  <c r="J97"/>
  <c i="5" r="BK118"/>
  <c r="J118"/>
  <c i="6" r="J124"/>
  <c r="J98"/>
  <c i="4" r="BK135"/>
  <c r="J135"/>
  <c r="J99"/>
  <c i="7" r="BK122"/>
  <c r="J122"/>
  <c r="J97"/>
  <c i="3" r="J127"/>
  <c r="J98"/>
  <c i="7" r="J194"/>
  <c r="J100"/>
  <c i="2" r="BK130"/>
  <c r="BK129"/>
  <c r="J129"/>
  <c i="8" r="BK117"/>
  <c r="J117"/>
  <c i="6" r="F33"/>
  <c i="1" r="AZ99"/>
  <c i="7" r="J33"/>
  <c i="1" r="AV100"/>
  <c r="AT100"/>
  <c i="5" r="J30"/>
  <c i="1" r="AG98"/>
  <c i="4" r="J33"/>
  <c i="1" r="AV97"/>
  <c r="AT97"/>
  <c r="BB94"/>
  <c r="W31"/>
  <c r="BA94"/>
  <c r="W30"/>
  <c i="3" r="J33"/>
  <c i="1" r="AV96"/>
  <c r="AT96"/>
  <c i="2" r="F33"/>
  <c i="1" r="AZ95"/>
  <c r="BC94"/>
  <c r="AY94"/>
  <c i="7" r="F33"/>
  <c i="1" r="AZ100"/>
  <c i="2" r="J30"/>
  <c i="1" r="AG95"/>
  <c i="5" r="F33"/>
  <c i="1" r="AZ98"/>
  <c i="3" r="F33"/>
  <c i="1" r="AZ96"/>
  <c i="8" r="J30"/>
  <c i="1" r="AG101"/>
  <c i="6" r="J33"/>
  <c i="1" r="AV99"/>
  <c r="AT99"/>
  <c i="8" r="F33"/>
  <c i="1" r="AZ101"/>
  <c i="2" r="J33"/>
  <c i="1" r="AV95"/>
  <c r="AT95"/>
  <c i="4" r="F33"/>
  <c i="1" r="AZ97"/>
  <c i="5" r="J33"/>
  <c i="1" r="AV98"/>
  <c r="AT98"/>
  <c i="8" r="J33"/>
  <c i="1" r="AV101"/>
  <c r="AT101"/>
  <c r="BD94"/>
  <c r="W33"/>
  <c i="8" l="1" r="J39"/>
  <c i="2" r="J39"/>
  <c i="5" r="J39"/>
  <c i="6" r="J123"/>
  <c r="J97"/>
  <c i="4" r="BK127"/>
  <c r="J127"/>
  <c i="5" r="J96"/>
  <c i="2" r="J96"/>
  <c r="J130"/>
  <c r="J97"/>
  <c i="3" r="BK125"/>
  <c r="J125"/>
  <c r="J96"/>
  <c i="7" r="BK121"/>
  <c r="J121"/>
  <c r="J96"/>
  <c i="8" r="J96"/>
  <c i="1" r="AN98"/>
  <c r="AN95"/>
  <c r="AN101"/>
  <c r="AU94"/>
  <c r="AX94"/>
  <c r="W32"/>
  <c r="AZ94"/>
  <c r="AV94"/>
  <c r="AK29"/>
  <c r="AW94"/>
  <c r="AK30"/>
  <c i="4" r="J30"/>
  <c i="1" r="AG97"/>
  <c r="AN97"/>
  <c i="6" r="J30"/>
  <c i="1" r="AG99"/>
  <c r="AN99"/>
  <c i="4" l="1" r="J96"/>
  <c r="J39"/>
  <c i="6" r="J39"/>
  <c i="1" r="W29"/>
  <c i="3" r="J30"/>
  <c i="1" r="AG96"/>
  <c r="AN96"/>
  <c i="7" r="J30"/>
  <c i="1" r="AG100"/>
  <c r="AN100"/>
  <c r="AT94"/>
  <c i="3" l="1" r="J39"/>
  <c i="7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<sst xmlns="http://schemas.openxmlformats.org/spreadsheetml/2006/main">
  <si>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</si>
  <si>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</si>
  <si>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</si>
  <si>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</si>
  <si>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</si>
  <si>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{32b17ebc-2a12-4ca9-b4b9-7a4112d376c6}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</si>
  <si>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</si>
  <si>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</si>
  <si>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</si>
  <si>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</si>
  <si>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</si>
  <si>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</si>
  <si>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</si>
  <si>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</si>
  <si>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201937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</si>
  <si>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</si>
  <si>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</si>
  <si>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Snížení energetické náročnosti budovy MŠ Slunečnice</t>
  </si>
  <si>
    <t>KSO:</t>
  </si>
  <si>
    <t>CC-CZ:</t>
  </si>
  <si>
    <t>Místo:</t>
  </si>
  <si>
    <t>Hradec Králové</t>
  </si>
  <si>
    <t>Datum:</t>
  </si>
  <si>
    <t>23. 12. 2019</t>
  </si>
  <si>
    <t>Zadavatel:</t>
  </si>
  <si>
    <t>IČ:</t>
  </si>
  <si>
    <t>MŠ, speciální základní škola a praktická škola,HK</t>
  </si>
  <si>
    <t>DIČ:</t>
  </si>
  <si>
    <t>Uchazeč:</t>
  </si>
  <si>
    <t>Vyplň údaj</t>
  </si>
  <si>
    <t>Projektant:</t>
  </si>
  <si>
    <t xml:space="preserve">Obchodní projekt Hradec Králové v.o.s. </t>
  </si>
  <si>
    <t>True</t>
  </si>
  <si>
    <t>Zpracovatel:</t>
  </si>
  <si>
    <t xml:space="preserve"> </t>
  </si>
  <si>
    <t>Poznámka:</t>
  </si>
  <si>
    <t>NEDÍLNOU SOUČÁSTÍ ROZPOČTU JE PROJEKTOVÁ DOKUMENTACE!_x000d_
Soupis prací je sestaven s využitím položek Cenové soustavy ÚRS. Cenové a technické podmínky soustavy ÚRS, které nejsou součástí soupisu prací, jsou neomezeně dálkově k dispozici na www.cs-urs.cz. Položky soupisu prací, které nemají ve sloupci "Cenová soustava" uveden žádný údaj, nepochází s Cenové soustavy ÚRS. _x000d_
Dodávka akce se předpokládá včetně kompletní montáže, dopravy, vnitrostaveništní manipulace, veškerého souvisejícího doplňkového, podružného a montážního materiálu tak, aby celé zařízení bylo funkční a splňovalo všechny předpisy, které se na ně vztahují._x000d_
Při zpracování nabídky je nutné vycházet ze všech částí dokumentace (textové i grafické části, všech schémat a specifikace materiálu)._x000d_
Součástí ceny musí být veškeré náklady, aby cena byla konečná a zahrnovala celou dodávku a montáž akce._x000d_
Všechny použité výrobky musí mít osvědčení o schválení k provozu v České republice._x000d_
V průběhu provádění prací budou respektovány všechny příslušné platné předpisy a požadavky BOZP. Náklady vyplývající z jejich dodržení jsou součástí jednotkové ceny a nebudou zvlášť hrazeny._x000d_
Veškeré práce budou provedeny úhledně, řádně a kvalitně řemeslným způsobem._x000d_
Zařízení bude uvedeno do provozu až po provedení všech výchozích zkouškách (revizích) el. instalace a pod. O provedených zkouškách budou vystaveny protokoly._x000d_
POVINNOSTÍ DODAVATELE JE PŘEKONTROLOVAT SPECIFIKACI MATERIÁLŮ A CHYBĚJÍCÍ MATERIÁL NEBO VÝKON DOPLNIT A OCENIT!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</si>
  <si>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</si>
  <si>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</si>
  <si>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</si>
  <si>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</si>
  <si>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</si>
  <si>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</si>
  <si>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</si>
  <si>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</si>
  <si>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</si>
  <si>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</si>
  <si>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</si>
  <si>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</si>
  <si>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</si>
  <si>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</si>
  <si>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</si>
  <si>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</si>
  <si>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</si>
  <si>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</si>
  <si>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</si>
  <si>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</si>
  <si>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</si>
  <si>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</si>
  <si>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</si>
  <si>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</si>
  <si>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</si>
  <si>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</si>
  <si>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</si>
  <si>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</si>
  <si>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</si>
  <si>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</si>
  <si>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</si>
  <si>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</si>
  <si>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</si>
  <si>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</si>
  <si>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</si>
  <si>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</si>
  <si>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</si>
  <si>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</si>
  <si>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</si>
  <si>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</si>
  <si>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</si>
  <si>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</si>
  <si>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</si>
  <si>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</si>
  <si>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</si>
  <si>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</si>
  <si>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Zateplení obvodových stěn a vnitřní úpravy</t>
  </si>
  <si>
    <t>STA</t>
  </si>
  <si>
    <t>1</t>
  </si>
  <si>
    <t>{7d18a89e-b417-4bb4-a626-f0ee36db9729}</t>
  </si>
  <si>
    <t>2</t>
  </si>
  <si>
    <t>02</t>
  </si>
  <si>
    <t>Výměna oken a dveří v obvodovém plášti</t>
  </si>
  <si>
    <t>{a56c9022-5a24-4150-893c-df2543264f40}</t>
  </si>
  <si>
    <t>03</t>
  </si>
  <si>
    <t>Rekonstrukce střešního pláště</t>
  </si>
  <si>
    <t>{4a27cbe2-6277-4e29-82f3-54c26b5cb239}</t>
  </si>
  <si>
    <t>04</t>
  </si>
  <si>
    <t>Vzduchotechnika</t>
  </si>
  <si>
    <t>{da108daa-ad57-4168-98d4-693408de697b}</t>
  </si>
  <si>
    <t>05</t>
  </si>
  <si>
    <t>Zařízení pro vytápění staveb</t>
  </si>
  <si>
    <t>{064b0c2b-77d6-4ca3-bf2a-622d56926aa8}</t>
  </si>
  <si>
    <t>06</t>
  </si>
  <si>
    <t>Elektroinstalace. hromosvody</t>
  </si>
  <si>
    <t>{b9f77d45-5a13-47a4-85ff-b79ae495ed1b}</t>
  </si>
  <si>
    <t>VRN</t>
  </si>
  <si>
    <t>Vedlejší rozpočtové náklady</t>
  </si>
  <si>
    <t>{bca5cbbb-41f3-4d81-8ca8-f2fee1d7f928}</t>
  </si>
  <si>
    <t>KRYCÍ LIST SOUPISU PRACÍ</t>
  </si>
  <si>
    <t>Objekt:</t>
  </si>
  <si>
    <t>01 - Zateplení obvodových stěn a vnitřní úpravy</t>
  </si>
  <si>
    <t xml:space="preserve">NEDÍLNOU SOUČÁSTÍ ROZPOČTU JE PROJEKTOVÁ DOKUMENTACE! Soupis prací je sestaven s využitím položek Cenové soustavy ÚRS. Cenové a technické podmínky soustavy ÚRS, které nejsou součástí soupisu prací, jsou neomezeně dálkově k dispozici na www.cs-urs.cz. Položky soupisu prací, které nemají ve sloupci "Cenová soustava" uveden žádný údaj, nepochází s Cenové soustavy ÚRS.  Dodávka akce se předpokládá včetně kompletní montáže, dopravy, vnitrostaveništní manipulace, veškerého souvisejícího doplňkového, podružného a montážního materiálu tak, aby celé zařízení bylo funkční a splňovalo všechny předpisy, které se na ně vztahují. Při zpracování nabídky je nutné vycházet ze všech částí dokumentace (textové i grafické části, všech schémat a specifikace materiálu). Součástí ceny musí být veškeré náklady, aby cena byla konečná a zahrnovala celou dodávku a montáž akce. Všechny použité výrobky musí mít osvědčení o schválení k provozu v České republice. V průběhu provádění prací budou respektovány všechny příslušné platné předpisy a požadavky BOZP. Náklady vyplývající z jejich dodržení jsou součástí jednotkové ceny a nebudou zvlášť hrazeny. Veškeré práce budou provedeny úhledně, řádně a kvalitně řemeslným způsobem. Zařízení bude uvedeno do provozu až po provedení všech výchozích zkouškách (revizích) el. instalace a pod. O provedených zkouškách budou vystaveny protokoly. POVINNOSTÍ DODAVATELE JE PŘEKONTROLOVAT SPECIFIKACI MATERIÁLŮ A CHYBĚJÍCÍ MATERIÁL NEBO VÝKON DOPLNIT A OCENIT!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</si>
  <si>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</si>
  <si>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</si>
  <si>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</si>
  <si>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</si>
  <si>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</si>
  <si>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</si>
  <si>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</si>
  <si>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</si>
  <si>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</si>
  <si>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</si>
  <si>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</si>
  <si>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</si>
  <si>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</si>
  <si>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763 - Konstrukce suché výstavby</t>
  </si>
  <si>
    <t xml:space="preserve">    764 - Konstrukce klempířské</t>
  </si>
  <si>
    <t xml:space="preserve">    767 - Konstrukce zámečnické</t>
  </si>
  <si>
    <t xml:space="preserve">    784 - Dokončovací práce - malby a tapety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</si>
  <si>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</si>
  <si>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</si>
  <si>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</si>
  <si>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</si>
  <si>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</si>
  <si>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</si>
  <si>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</si>
  <si>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</si>
  <si>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</si>
  <si>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</si>
  <si>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</si>
  <si>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</si>
  <si>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</si>
  <si>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</si>
  <si>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</si>
  <si>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</si>
  <si>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</si>
  <si>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</si>
  <si>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</si>
  <si>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</si>
  <si>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komunikací pro pěší z betonových nebo kamenných dlaždic</t>
  </si>
  <si>
    <t>m2</t>
  </si>
  <si>
    <t>CS ÚRS 2019 02</t>
  </si>
  <si>
    <t>4</t>
  </si>
  <si>
    <t>1841831291</t>
  </si>
  <si>
    <t>VV</t>
  </si>
  <si>
    <t>"stávající okapový chodník - pro zatažení izolantu pod terén</t>
  </si>
  <si>
    <t>(32,85+11+12,7+6,1+2,3+12,7+11)*0,5</t>
  </si>
  <si>
    <t>Součet</t>
  </si>
  <si>
    <t>113107112</t>
  </si>
  <si>
    <t>Odstranění podkladu z kameniva těženého tl 200 mm ručně</t>
  </si>
  <si>
    <t>-703979220</t>
  </si>
  <si>
    <t>3</t>
  </si>
  <si>
    <t>119001421</t>
  </si>
  <si>
    <t xml:space="preserve">Dočasné zajištění kabelů a jiných sítí  ze 3 volně ložených kabelů a sítí </t>
  </si>
  <si>
    <t>m</t>
  </si>
  <si>
    <t>1430276565</t>
  </si>
  <si>
    <t>(32,85+11+12,7+6,3+6,3+12,7+11)*0,3</t>
  </si>
  <si>
    <t>132212101</t>
  </si>
  <si>
    <t>Hloubení rýh š do 600 mm ručním nebo pneum nářadím v soudržných horninách tř. 3</t>
  </si>
  <si>
    <t>m3</t>
  </si>
  <si>
    <t>-1338695230</t>
  </si>
  <si>
    <t>P</t>
  </si>
  <si>
    <t xml:space="preserve">Poznámka k položce:_x000d_
Náklady spojené s vytyčením a ochranou inženýrských sítí jsou zohledněny ve VRN tohoto rozpočtu </t>
  </si>
  <si>
    <t xml:space="preserve">"odkopání pro založení pod zem  - dle popisu TECHNICKÁ ZPRÁVA </t>
  </si>
  <si>
    <t>(32,85+11+12,7+6,3+6,3+12,7+11)*0,6</t>
  </si>
  <si>
    <t>5</t>
  </si>
  <si>
    <t>132212109</t>
  </si>
  <si>
    <t>Příplatek za lepivost u hloubení rýh š do 600 mm ručním nebo pneum nářadím v hornině tř. 3</t>
  </si>
  <si>
    <t>-1259223462</t>
  </si>
  <si>
    <t>55,71</t>
  </si>
  <si>
    <t>6</t>
  </si>
  <si>
    <t>162201102</t>
  </si>
  <si>
    <t>Vodorovné přemístění do 50 m výkopku/sypaniny z horniny tř. 1 až 4</t>
  </si>
  <si>
    <t>-1569292559</t>
  </si>
  <si>
    <t>55,71*2" odvoz na určenou deponii a zpět</t>
  </si>
  <si>
    <t>7</t>
  </si>
  <si>
    <t>174101101</t>
  </si>
  <si>
    <t>Zásyp jam, šachet rýh nebo kolem objektů sypaninou se zhutněním</t>
  </si>
  <si>
    <t>1948952929</t>
  </si>
  <si>
    <t>"dle popisu projektu - obsyp kolem objektu - bude upřesněno na stavbě</t>
  </si>
  <si>
    <t>"zpětný zásyp vykopanou zeminou</t>
  </si>
  <si>
    <t>55,71*0,42</t>
  </si>
  <si>
    <t>8</t>
  </si>
  <si>
    <t>181111122</t>
  </si>
  <si>
    <t>Plošná úprava terénu do 500 m2 zemina tř 1 až 4 nerovnosti do 150 mm ve svahu do 1:2</t>
  </si>
  <si>
    <t>1845035560</t>
  </si>
  <si>
    <t>(32,85+11+12,7+6,3+6,3+12,7+11)*1</t>
  </si>
  <si>
    <t>9</t>
  </si>
  <si>
    <t>181411131</t>
  </si>
  <si>
    <t>Založení parkového trávníku výsevem plochy do 1000 m2 v rovině a ve svahu do 1:5</t>
  </si>
  <si>
    <t>1526842361</t>
  </si>
  <si>
    <t>" po dokončení stavebních prací - uvedení zelených ploch do původního stavu s pomocí přebytečné zeminy - předpoklad cca2m od hrany objektu</t>
  </si>
  <si>
    <t>(32,85+11+12,7+6,3+6,3+12,7+11)*2</t>
  </si>
  <si>
    <t>10</t>
  </si>
  <si>
    <t>M</t>
  </si>
  <si>
    <t>00572470</t>
  </si>
  <si>
    <t>osivo směs travní univerzál</t>
  </si>
  <si>
    <t>kg</t>
  </si>
  <si>
    <t>-716981070</t>
  </si>
  <si>
    <t>185,7</t>
  </si>
  <si>
    <t>185,7*0,15 'Přepočtené koeficientem množství</t>
  </si>
  <si>
    <t>11</t>
  </si>
  <si>
    <t>181951102</t>
  </si>
  <si>
    <t>Úprava pláně v hornině tř. 1 až 4 se zhutněním</t>
  </si>
  <si>
    <t>-1967732351</t>
  </si>
  <si>
    <t>12</t>
  </si>
  <si>
    <t>183403153</t>
  </si>
  <si>
    <t>Obdělání půdy hrabáním v rovině a svahu do 1:5</t>
  </si>
  <si>
    <t>703030437</t>
  </si>
  <si>
    <t>Úpravy povrchů, podlahy a osazování výplní</t>
  </si>
  <si>
    <t>13</t>
  </si>
  <si>
    <t>611131101</t>
  </si>
  <si>
    <t>Cementový postřik vnitřních stropů nanášený celoplošně ručně</t>
  </si>
  <si>
    <t>412771589</t>
  </si>
  <si>
    <t>873,19*0,5 "v místě opravy</t>
  </si>
  <si>
    <t>14</t>
  </si>
  <si>
    <t>611131121</t>
  </si>
  <si>
    <t>Penetrační disperzní nátěr vnitřních stropů nanášený ručně</t>
  </si>
  <si>
    <t>1246932195</t>
  </si>
  <si>
    <t>611142001</t>
  </si>
  <si>
    <t>Potažení vnitřních stropů sklovláknitým pletivem vtlačeným do tenkovrstvé hmoty</t>
  </si>
  <si>
    <t>-1509952242</t>
  </si>
  <si>
    <t>16</t>
  </si>
  <si>
    <t>611325423</t>
  </si>
  <si>
    <t>Oprava vnitřní vápenocementové štukové omítky stropů v rozsahu plochy do 50%</t>
  </si>
  <si>
    <t>-259173803</t>
  </si>
  <si>
    <t>18,56+9,64+27,68+9,52+47,13+14,25+14,16+26,7+9,54+16,95+45,11+8,66+13,41*2+10,09*2+8,77+2,74" 1 PP</t>
  </si>
  <si>
    <t>57,73+37,94+4,65+13,73+14,25+26,7+14,34+13,73+37,94+4,65+57,73" 1 NP</t>
  </si>
  <si>
    <t>57,73+37,94+4,65+13,73+14,25+26,7+14,34+37,94+13,73+4,65+57,73" 2 NP</t>
  </si>
  <si>
    <t>17</t>
  </si>
  <si>
    <t>612131101</t>
  </si>
  <si>
    <t>Cementový postřik vnitřních stěn nanášený celoplošně ručně</t>
  </si>
  <si>
    <t>461208519</t>
  </si>
  <si>
    <t xml:space="preserve">1535,035*0,5" v místě opravy </t>
  </si>
  <si>
    <t>18</t>
  </si>
  <si>
    <t>612131121</t>
  </si>
  <si>
    <t>Penetrační disperzní nátěr vnitřních stěn nanášený ručně</t>
  </si>
  <si>
    <t>-444771304</t>
  </si>
  <si>
    <t>19</t>
  </si>
  <si>
    <t>612142001</t>
  </si>
  <si>
    <t>Potažení vnitřních stěn sklovláknitým pletivem vtlačeným do tenkovrstvé hmoty</t>
  </si>
  <si>
    <t>2029530297</t>
  </si>
  <si>
    <t>20</t>
  </si>
  <si>
    <t>612325223</t>
  </si>
  <si>
    <t>Vápenocementová štuková omítka malých ploch do 1,0 m2 na stěnách</t>
  </si>
  <si>
    <t>kus</t>
  </si>
  <si>
    <t>-755194540</t>
  </si>
  <si>
    <t>opravy spojené s novou VZT</t>
  </si>
  <si>
    <t>12*2+10</t>
  </si>
  <si>
    <t>612325423</t>
  </si>
  <si>
    <t>Oprava vnitřní vápenocementové štukové omítky stěn v rozsahu plochy do 50%</t>
  </si>
  <si>
    <t>-2123748176</t>
  </si>
  <si>
    <t>" 1 PP</t>
  </si>
  <si>
    <t>(9,5*15+6,25*5*2+3,15*14+4,5*2+6,25)*2,5</t>
  </si>
  <si>
    <t>-1,5*18</t>
  </si>
  <si>
    <t>-0,9*2,0*2*16</t>
  </si>
  <si>
    <t>(6,5*4+6,1*2+3,5*2+1,5*2)*2,8</t>
  </si>
  <si>
    <t>-1,0*4</t>
  </si>
  <si>
    <t>-0,7*2,0*4*2</t>
  </si>
  <si>
    <t>Mezisoučet</t>
  </si>
  <si>
    <t>" 1 NP</t>
  </si>
  <si>
    <t>(9,5*10+6,25*2*5+6,25*6+3,5*8+4,5*2)*2,1</t>
  </si>
  <si>
    <t>-1,5*19</t>
  </si>
  <si>
    <t>-0,7*2,0*2*14</t>
  </si>
  <si>
    <t>" 2 NP</t>
  </si>
  <si>
    <t>22</t>
  </si>
  <si>
    <t>622131121</t>
  </si>
  <si>
    <t>Penetrace vnějších stěn nanášená ručně</t>
  </si>
  <si>
    <t>1406805893</t>
  </si>
  <si>
    <t xml:space="preserve">" dle popisu TZ a seznamu skladeb konstrukcí  a dle DET 3+4</t>
  </si>
  <si>
    <t>81,333+29,346+363,01*0,35+69,2+23,75+576,345</t>
  </si>
  <si>
    <t>23</t>
  </si>
  <si>
    <t>622135002</t>
  </si>
  <si>
    <t>Vyrovnání podkladu vnějších stěn maltou cementovou tl do 10 mm</t>
  </si>
  <si>
    <t>30907749</t>
  </si>
  <si>
    <t xml:space="preserve">" dle popisu TZ  a PD - předpoklad 30% plochy</t>
  </si>
  <si>
    <t>907,028*0,3</t>
  </si>
  <si>
    <t>24</t>
  </si>
  <si>
    <t>622211021</t>
  </si>
  <si>
    <t>Montáž kontaktního zateplení vnějších stěn z polystyrénových desek tl do 120 mm</t>
  </si>
  <si>
    <t>1001241250</t>
  </si>
  <si>
    <t xml:space="preserve">Poznámka k položce:_x000d_
množství kotev  KZS je dle popisu v TZ str. 3 oddíl 2.2 a str. 4</t>
  </si>
  <si>
    <t>dle popisu v TZ a v.č. D.1.1.2.1. - 1.1.3.1.</t>
  </si>
  <si>
    <t>(0,6+0,3)*(10,24+32,09+10,24+12,8+6,1+6,1+12,8)</t>
  </si>
  <si>
    <t>25</t>
  </si>
  <si>
    <t>28376018</t>
  </si>
  <si>
    <t>deska perimetrická fasádní soklová tl 120mm</t>
  </si>
  <si>
    <t>1242773138</t>
  </si>
  <si>
    <t>81,333*1,1</t>
  </si>
  <si>
    <t>26</t>
  </si>
  <si>
    <t>622211041</t>
  </si>
  <si>
    <t>Montáž kontaktního zateplení vnějších stěn lepením a mechanickým kotvením polystyrénových desek tl do 200 mm</t>
  </si>
  <si>
    <t>1203779978</t>
  </si>
  <si>
    <t>0,3*(10,24+32,09+10,24+12,8+6,1+6,1+12,8)</t>
  </si>
  <si>
    <t>odpočet dveře</t>
  </si>
  <si>
    <t>-0,3*(1,45+1,1)</t>
  </si>
  <si>
    <t>27</t>
  </si>
  <si>
    <t>28376022</t>
  </si>
  <si>
    <t>deska perimetrická fasádní soklová tl 180mm</t>
  </si>
  <si>
    <t>1824638974</t>
  </si>
  <si>
    <t>29,346*1,1</t>
  </si>
  <si>
    <t>28</t>
  </si>
  <si>
    <t>622212051</t>
  </si>
  <si>
    <t>Montáž kontaktního zateplení vnějšího ostění hl. špalety do 400 mm z polystyrenu tl do 40 mm</t>
  </si>
  <si>
    <t>-1729752197</t>
  </si>
  <si>
    <t xml:space="preserve">dle popisu  TZ a v.č. d.1.1.2.1. - 1.1.3.9.</t>
  </si>
  <si>
    <t>(0,53+0,53+0,6)*1</t>
  </si>
  <si>
    <t>(1,5+1,5+0,6)*1</t>
  </si>
  <si>
    <t>(1,5+1,8+1,5)*2</t>
  </si>
  <si>
    <t>(0,9+0,9+2,4)*18</t>
  </si>
  <si>
    <t>(2,1+2,1+2,4)*29</t>
  </si>
  <si>
    <t>(2,1+2,1+1,8)*8</t>
  </si>
  <si>
    <t>(2,1+2,1+1,2)*4</t>
  </si>
  <si>
    <t>(1,45+2,5+2,5)*1</t>
  </si>
  <si>
    <t>(1,1+2+2)*1</t>
  </si>
  <si>
    <t>parapety</t>
  </si>
  <si>
    <t>0,6</t>
  </si>
  <si>
    <t>1,8*2</t>
  </si>
  <si>
    <t>2,4*18</t>
  </si>
  <si>
    <t>2,4*29</t>
  </si>
  <si>
    <t>1,8*8</t>
  </si>
  <si>
    <t>1,2*4</t>
  </si>
  <si>
    <t>29</t>
  </si>
  <si>
    <t>28376438</t>
  </si>
  <si>
    <t>deska z polystyrénu XPS, hrana rovná a strukturovaný povrch tl 30mm</t>
  </si>
  <si>
    <t>-1150334468</t>
  </si>
  <si>
    <t>136,8*0,4*1,1</t>
  </si>
  <si>
    <t>30</t>
  </si>
  <si>
    <t>622221011</t>
  </si>
  <si>
    <t>Montáž kontaktního zateplení vnějších stěn lepením a mechanickým kotvením desek z minerální vlny s podélnou orientací vláken tl do 80 mm</t>
  </si>
  <si>
    <t>1869438314</t>
  </si>
  <si>
    <t xml:space="preserve">dle popisu v TZ a PD v.č. D.1.1.2.1. - 1.1.3.9. - podhled a přední část atiky  a dle DET 3+4</t>
  </si>
  <si>
    <t>(0,5+0,3)*(32,55+32,55+10,7+10,7)</t>
  </si>
  <si>
    <t>31</t>
  </si>
  <si>
    <t>63151519</t>
  </si>
  <si>
    <t>deska tepelně izolační minerální kontaktních fasád podélné vlákno tl 50mm</t>
  </si>
  <si>
    <t>325596785</t>
  </si>
  <si>
    <t>69,2*1,1</t>
  </si>
  <si>
    <t>32</t>
  </si>
  <si>
    <t>622221021</t>
  </si>
  <si>
    <t>Montáž kontaktního zateplení vnějších stěn lepením a mechanickým kotvením desek z minerální vlny s podélnou orientací vláken tl do 120 mm</t>
  </si>
  <si>
    <t>-403789122</t>
  </si>
  <si>
    <t xml:space="preserve">dle popisu v TZ a  v č. D.1.2.1. - .1.1.3.9.</t>
  </si>
  <si>
    <t>dorovnání lezén do úrovně fasády</t>
  </si>
  <si>
    <t>0,25*10*9,5</t>
  </si>
  <si>
    <t>33</t>
  </si>
  <si>
    <t>63151529</t>
  </si>
  <si>
    <t>deska tepelně izolační minerální kontaktních fasád podélné vlákno tl 120mm</t>
  </si>
  <si>
    <t>1589533210</t>
  </si>
  <si>
    <t>23,75</t>
  </si>
  <si>
    <t>23,75*1,1 'Přepočtené koeficientem množství</t>
  </si>
  <si>
    <t>34</t>
  </si>
  <si>
    <t>622221041</t>
  </si>
  <si>
    <t>Montáž kontaktního zateplení vnějších stěn lepením a mechanickým kotvením desek z minerální vlny s podélnou orientací tl přes 160 mm</t>
  </si>
  <si>
    <t>694963488</t>
  </si>
  <si>
    <t>dle popisu v TZ a v.č. D.1.1.2.1. - 1.1.3.9.</t>
  </si>
  <si>
    <t>(9,5+0,2)*(10+31,9+31,9+10)</t>
  </si>
  <si>
    <t>-6,5*3,6</t>
  </si>
  <si>
    <t>-2,4*0,9*10</t>
  </si>
  <si>
    <t>-6*0,9</t>
  </si>
  <si>
    <t>-2,4*2,1*29</t>
  </si>
  <si>
    <t>-2,4*0,9*6</t>
  </si>
  <si>
    <t>-1,2*2,1*4</t>
  </si>
  <si>
    <t>-1,8*2,1*8</t>
  </si>
  <si>
    <t>krček</t>
  </si>
  <si>
    <t>3,35*5,85*2</t>
  </si>
  <si>
    <t>0,6*3,35*2</t>
  </si>
  <si>
    <t>0,5*3,35*2</t>
  </si>
  <si>
    <t>-1,45*2,2</t>
  </si>
  <si>
    <t>-1,8*1,5*2</t>
  </si>
  <si>
    <t>-0,6*1,5</t>
  </si>
  <si>
    <t>-23,75</t>
  </si>
  <si>
    <t>35</t>
  </si>
  <si>
    <t>63151539</t>
  </si>
  <si>
    <t>deska tepelně izolační minerální kontaktních fasád podélné vlákno tl 180mm</t>
  </si>
  <si>
    <t>1234798590</t>
  </si>
  <si>
    <t>576,345*1,1</t>
  </si>
  <si>
    <t>36</t>
  </si>
  <si>
    <t>622252002</t>
  </si>
  <si>
    <t>Montáž ostatních lišt kontaktního zateplení</t>
  </si>
  <si>
    <t>-357377996</t>
  </si>
  <si>
    <t>381,161+35,75+367,875+234,308+83,8+143,64</t>
  </si>
  <si>
    <t>37</t>
  </si>
  <si>
    <t>59051476</t>
  </si>
  <si>
    <t>profil okenní začišťovací se sklovláknitou armovací tkaninou 9 mm/2,4 m</t>
  </si>
  <si>
    <t>-904912645</t>
  </si>
  <si>
    <t>apu lišty</t>
  </si>
  <si>
    <t>363,01*1,05 'Přepočtené koeficientem množství</t>
  </si>
  <si>
    <t>38</t>
  </si>
  <si>
    <t>59051500</t>
  </si>
  <si>
    <t>profil dilatační stěnový s tkaninou</t>
  </si>
  <si>
    <t>62467720</t>
  </si>
  <si>
    <t>32,5</t>
  </si>
  <si>
    <t>32,5*1,1 'Přepočtené koeficientem množství</t>
  </si>
  <si>
    <t>39</t>
  </si>
  <si>
    <t>59051486</t>
  </si>
  <si>
    <t>lišta rohová PVC 10/15cm s tkaninou</t>
  </si>
  <si>
    <t>1146088153</t>
  </si>
  <si>
    <t>rohové lišty</t>
  </si>
  <si>
    <t>(0,53+0,53)*1</t>
  </si>
  <si>
    <t>(1,5+1,5)*1</t>
  </si>
  <si>
    <t>(1,5+1,5)*2</t>
  </si>
  <si>
    <t>(0,9+0,9)*18</t>
  </si>
  <si>
    <t>(2,1+2,1)*29</t>
  </si>
  <si>
    <t>(2,1+2,1)*8</t>
  </si>
  <si>
    <t>(2,1+2,1)*4</t>
  </si>
  <si>
    <t>(2,5+2,5)*1</t>
  </si>
  <si>
    <t>(2+2)*1</t>
  </si>
  <si>
    <t>10,05*4</t>
  </si>
  <si>
    <t>32,55+32,55+10,7+10,7</t>
  </si>
  <si>
    <t>350,36*1,05 'Přepočtené koeficientem množství</t>
  </si>
  <si>
    <t>40</t>
  </si>
  <si>
    <t>59051510</t>
  </si>
  <si>
    <t>profil okenní s nepřiznanou podomítkovou okapnicí PVC 2,0 m</t>
  </si>
  <si>
    <t>1913793662</t>
  </si>
  <si>
    <t>s okapnicí</t>
  </si>
  <si>
    <t>1,45</t>
  </si>
  <si>
    <t>1,1</t>
  </si>
  <si>
    <t>83,8</t>
  </si>
  <si>
    <t>223,15*1,05 'Přepočtené koeficientem množství</t>
  </si>
  <si>
    <t>41</t>
  </si>
  <si>
    <t>28342206</t>
  </si>
  <si>
    <t>profil ukončovací PVC s výztužnou tkaninu pro ukončení ETICS</t>
  </si>
  <si>
    <t>441538786</t>
  </si>
  <si>
    <t>31,9*2+10*2" ukončení ETICS</t>
  </si>
  <si>
    <t>42</t>
  </si>
  <si>
    <t>59051512</t>
  </si>
  <si>
    <t>profil parapetní se sklovláknitou armovací tkaninou PVC 2 m</t>
  </si>
  <si>
    <t>1965098708</t>
  </si>
  <si>
    <t>parapetní lišta</t>
  </si>
  <si>
    <t>136,8*1,05 'Přepočtené koeficientem množství</t>
  </si>
  <si>
    <t>43</t>
  </si>
  <si>
    <t>622335102</t>
  </si>
  <si>
    <t>Oprava cementové hladké omítky vnějších stěn v rozsahu do 30%</t>
  </si>
  <si>
    <t>-1612459467</t>
  </si>
  <si>
    <t>zatažení pod zem</t>
  </si>
  <si>
    <t>0,6*(10,24+32,09+10,24+12,8+6,1+6,1+12,8)</t>
  </si>
  <si>
    <t>sokl</t>
  </si>
  <si>
    <t xml:space="preserve"> podhled a přední část atiky</t>
  </si>
  <si>
    <t>0,5*(32,55+32,55+10,7+10,7)</t>
  </si>
  <si>
    <t>hlavní zateplení</t>
  </si>
  <si>
    <t>9,5*(10+31,9+31,9+10)</t>
  </si>
  <si>
    <t xml:space="preserve">špalety </t>
  </si>
  <si>
    <t>363,01*0,3</t>
  </si>
  <si>
    <t>44</t>
  </si>
  <si>
    <t>622511111</t>
  </si>
  <si>
    <t>Tenkovrstvá akrylátová mozaiková střednězrnná omítka včetně penetrace vnějších stěn</t>
  </si>
  <si>
    <t>365983884</t>
  </si>
  <si>
    <t>45</t>
  </si>
  <si>
    <t>622532011</t>
  </si>
  <si>
    <t xml:space="preserve">Omítka tenkovrstvá vnějších ploch  probarvená, včetně penetrace podkladu se zvýšenou ochranou proti mikroorganismům zrnitá, tloušťky 1,5 mm stěn</t>
  </si>
  <si>
    <t>55724766</t>
  </si>
  <si>
    <t xml:space="preserve">Poznámka k položce:_x000d_
dle popisu TZ str. 5_x000d_
Bude použita průmyslově vyráběná jednosložková pastovitá tenkovrstvá omítka na bázi silikátu, určená do exteriéru. Škrábané struktury s fotokatalytickým efektem. Systémová součást zateplovacích systémů. Zrnitost 1,5 mm, objemová hmotnost cca 1,8k g/m3, faktor difuzního odporu (µ) cca 20-30. </t>
  </si>
  <si>
    <t>81,333+363,01*0,35+69,2+23,75+576,345</t>
  </si>
  <si>
    <t>46</t>
  </si>
  <si>
    <t>624635301</t>
  </si>
  <si>
    <t>Tmelení tmelem spáry průřezu do 200mm2</t>
  </si>
  <si>
    <t>1613139815</t>
  </si>
  <si>
    <t>Poznámka k položce:_x000d_
SPÁRA VYPLNĚNA TMELENA MS POLYMEROVÝM TMELEM</t>
  </si>
  <si>
    <t>dle popisu TZ</t>
  </si>
  <si>
    <t xml:space="preserve"> výměra pro parapetní tmelení</t>
  </si>
  <si>
    <t>47</t>
  </si>
  <si>
    <t>629991001</t>
  </si>
  <si>
    <t>Zakrytí podélných ploch fólií volně položenou</t>
  </si>
  <si>
    <t>1042805145</t>
  </si>
  <si>
    <t>"zakrytím pod lešením</t>
  </si>
  <si>
    <t>(32,85+11+12,7+6,3+6,3+12,7+11)*2,0</t>
  </si>
  <si>
    <t>48</t>
  </si>
  <si>
    <t>629991011</t>
  </si>
  <si>
    <t>Zakrytí výplní otvorů a svislých ploch fólií přilepenou lepící páskou</t>
  </si>
  <si>
    <t>-535921450</t>
  </si>
  <si>
    <t>dle popisu v TZ a v PD v.č. D1.1.2.1. - 1.1.3.9.</t>
  </si>
  <si>
    <t>0,53*0,6</t>
  </si>
  <si>
    <t>1,5*0,6</t>
  </si>
  <si>
    <t>1,5*1,8*2</t>
  </si>
  <si>
    <t>0,9*2,4*18</t>
  </si>
  <si>
    <t>2,1*2,4*29</t>
  </si>
  <si>
    <t>1,8*2,1*8</t>
  </si>
  <si>
    <t>2,1*1,2*4</t>
  </si>
  <si>
    <t>1,45*2,5</t>
  </si>
  <si>
    <t>1,1*2</t>
  </si>
  <si>
    <t>237,803*1,15 'Přepočtené koeficientem množství</t>
  </si>
  <si>
    <t>49</t>
  </si>
  <si>
    <t>629995101</t>
  </si>
  <si>
    <t>Očištění vnějších ploch tlakovou vodou</t>
  </si>
  <si>
    <t>-1933133086</t>
  </si>
  <si>
    <t>819,056</t>
  </si>
  <si>
    <t>50</t>
  </si>
  <si>
    <t>637111113</t>
  </si>
  <si>
    <t>Okapový chodník ze štěrkopísku tl 200 mm s udusáním</t>
  </si>
  <si>
    <t>-1401062051</t>
  </si>
  <si>
    <t>"nový okapový chodník dle TZ a PD v.č. D.1.1.2.1. - 1.1.3.9.</t>
  </si>
  <si>
    <t>51</t>
  </si>
  <si>
    <t>637211321</t>
  </si>
  <si>
    <t>Okapový chodník z betonových vymývaných dlaždic do tl 50 mm kladených do písku</t>
  </si>
  <si>
    <t>-874695873</t>
  </si>
  <si>
    <t>Ostatní konstrukce a práce, bourání</t>
  </si>
  <si>
    <t>52</t>
  </si>
  <si>
    <t>941111122</t>
  </si>
  <si>
    <t>Montáž lešení řadového trubkového lehkého s podlahami zatížení do 200 kg/m2 š do 1,2 m v do 25 m</t>
  </si>
  <si>
    <t>-1860724125</t>
  </si>
  <si>
    <t>" dle popisu TZ a PD v.č. D.1.1.2.1. - 1.1.3.9</t>
  </si>
  <si>
    <t>11*2*10,05</t>
  </si>
  <si>
    <t>32,85*2*10,05</t>
  </si>
  <si>
    <t>3,7*6,1*2</t>
  </si>
  <si>
    <t>927</t>
  </si>
  <si>
    <t>53</t>
  </si>
  <si>
    <t>941111222</t>
  </si>
  <si>
    <t>Příplatek k lešení řadovému trubkovému lehkému s podlahami š 1,2 m v 25 m za první a ZKD den použití</t>
  </si>
  <si>
    <t>-1501127415</t>
  </si>
  <si>
    <t>927*180</t>
  </si>
  <si>
    <t>54</t>
  </si>
  <si>
    <t>941111822</t>
  </si>
  <si>
    <t>Demontáž lešení řadového trubkového lehkého s podlahami zatížení do 200 kg/m2 š do 1,2 m v do 25 m</t>
  </si>
  <si>
    <t>2115390778</t>
  </si>
  <si>
    <t>55</t>
  </si>
  <si>
    <t>944511111</t>
  </si>
  <si>
    <t>Montáž ochranné sítě z textilie z umělých vláken</t>
  </si>
  <si>
    <t>1229915823</t>
  </si>
  <si>
    <t>56</t>
  </si>
  <si>
    <t>944511211</t>
  </si>
  <si>
    <t>Příplatek k ochranné síti za první a ZKD den použití</t>
  </si>
  <si>
    <t>1734967039</t>
  </si>
  <si>
    <t>57</t>
  </si>
  <si>
    <t>944511811</t>
  </si>
  <si>
    <t>Demontáž ochranné sítě z textilie z umělých vláken</t>
  </si>
  <si>
    <t>-1800358572</t>
  </si>
  <si>
    <t>58</t>
  </si>
  <si>
    <t>944711111</t>
  </si>
  <si>
    <t>Montáž záchytné stříšky š do 1,5 m</t>
  </si>
  <si>
    <t>29889585</t>
  </si>
  <si>
    <t xml:space="preserve">u vstupů </t>
  </si>
  <si>
    <t>2,5*2</t>
  </si>
  <si>
    <t>6,5</t>
  </si>
  <si>
    <t>59</t>
  </si>
  <si>
    <t>944711211</t>
  </si>
  <si>
    <t>Příplatek k záchytné stříšce š do 1,5 m za první a ZKD den použití</t>
  </si>
  <si>
    <t>244699436</t>
  </si>
  <si>
    <t>11,5*180</t>
  </si>
  <si>
    <t>60</t>
  </si>
  <si>
    <t>944711811</t>
  </si>
  <si>
    <t>Demontáž záchytné stříšky š do 1,5 m</t>
  </si>
  <si>
    <t>-954902114</t>
  </si>
  <si>
    <t>11,5</t>
  </si>
  <si>
    <t>61</t>
  </si>
  <si>
    <t>952901111</t>
  </si>
  <si>
    <t>Vyčištění budov bytové a občanské výstavby při výšce podlaží do 4 m</t>
  </si>
  <si>
    <t>-855158294</t>
  </si>
  <si>
    <t>32,85*2*1,5</t>
  </si>
  <si>
    <t>11*2*1,5</t>
  </si>
  <si>
    <t>6,1*2*1,5</t>
  </si>
  <si>
    <t>62</t>
  </si>
  <si>
    <t>966080103</t>
  </si>
  <si>
    <t>Bourání kontaktního zateplení z polystyrenových desek tloušťky do 120 mm</t>
  </si>
  <si>
    <t>118288344</t>
  </si>
  <si>
    <t>dle popisu v TZ a v.č. D.1.1.2.1. - 1.1.2.5.</t>
  </si>
  <si>
    <t>10,05*(10+31,9+31,9+10)</t>
  </si>
  <si>
    <t>3,65*5,85*2</t>
  </si>
  <si>
    <t>0,6*3,65*2</t>
  </si>
  <si>
    <t>0,5*3,65*2</t>
  </si>
  <si>
    <t>-1,45*2,5</t>
  </si>
  <si>
    <t>63</t>
  </si>
  <si>
    <t>977151127</t>
  </si>
  <si>
    <t>Jádrové vrty diamantovými korunkami do D 250 mm do stavebních materiálů</t>
  </si>
  <si>
    <t>1559995383</t>
  </si>
  <si>
    <t>dle v.č. D.1.1.3.1.-3</t>
  </si>
  <si>
    <t>10*0,3</t>
  </si>
  <si>
    <t>12*0,2*2</t>
  </si>
  <si>
    <t>64</t>
  </si>
  <si>
    <t>978012161</t>
  </si>
  <si>
    <t>Otlučení (osekání) vnitřní vápenné nebo vápenocementové omítky stropů rákosových v rozsahu do 50 %</t>
  </si>
  <si>
    <t>-1899253877</t>
  </si>
  <si>
    <t>65</t>
  </si>
  <si>
    <t>978013161</t>
  </si>
  <si>
    <t>Otlučení (osekání) vnitřní vápenné nebo vápenocementové omítky stěn v rozsahu do 50 %</t>
  </si>
  <si>
    <t>583320870</t>
  </si>
  <si>
    <t>66</t>
  </si>
  <si>
    <t>978036141</t>
  </si>
  <si>
    <t>Otlučení (osekání) cementových omítek vnějších ploch v rozsahu do 30 %</t>
  </si>
  <si>
    <t>1101783683</t>
  </si>
  <si>
    <t>67</t>
  </si>
  <si>
    <t>985111211</t>
  </si>
  <si>
    <t>Odsekání betonu stěn tl do 80 mm</t>
  </si>
  <si>
    <t>-1277284352</t>
  </si>
  <si>
    <t xml:space="preserve"> osekání stěn po odkopání zeminy</t>
  </si>
  <si>
    <t>(32,85+11+12,7+6,3+6,3+12,7+11)*0,5</t>
  </si>
  <si>
    <t>68</t>
  </si>
  <si>
    <t>985311111</t>
  </si>
  <si>
    <t>Reprofilace stěn cementovými sanačními maltami tl 10 mm</t>
  </si>
  <si>
    <t>438287225</t>
  </si>
  <si>
    <t xml:space="preserve">54,222"odsekání degradované omítky a části betonu základu  - BUDE ÚČTOVÁNO DLE SKUTEČNÉHO ROZSAHU PO ODKOPÁNÍ ZEMINY NA STAVBĚ</t>
  </si>
  <si>
    <t>997</t>
  </si>
  <si>
    <t>Přesun sutě</t>
  </si>
  <si>
    <t>69</t>
  </si>
  <si>
    <t>997013153</t>
  </si>
  <si>
    <t>Vnitrostaveništní doprava suti a vybouraných hmot pro budovy v do 12 m s omezením mechanizace</t>
  </si>
  <si>
    <t>t</t>
  </si>
  <si>
    <t>-905225579</t>
  </si>
  <si>
    <t>70</t>
  </si>
  <si>
    <t>997013501</t>
  </si>
  <si>
    <t>Odvoz suti a vybouraných hmot na skládku nebo meziskládku do 1 km se složením</t>
  </si>
  <si>
    <t>1449639273</t>
  </si>
  <si>
    <t>71</t>
  </si>
  <si>
    <t>997013509</t>
  </si>
  <si>
    <t>Příplatek k odvozu suti a vybouraných hmot na skládku ZKD 1 km přes 1 km</t>
  </si>
  <si>
    <t>1134859548</t>
  </si>
  <si>
    <t>106,024*10 'Přepočtené koeficientem množství</t>
  </si>
  <si>
    <t>72</t>
  </si>
  <si>
    <t>997013831</t>
  </si>
  <si>
    <t>Poplatek za uložení stavebního směsného odpadu na skládce (skládkovné)</t>
  </si>
  <si>
    <t>-2135063985</t>
  </si>
  <si>
    <t>998</t>
  </si>
  <si>
    <t>Přesun hmot</t>
  </si>
  <si>
    <t>73</t>
  </si>
  <si>
    <t>998011002</t>
  </si>
  <si>
    <t>Přesun hmot pro budovy zděné v do 12 m</t>
  </si>
  <si>
    <t>-1883114494</t>
  </si>
  <si>
    <t>PSV</t>
  </si>
  <si>
    <t>Práce a dodávky PSV</t>
  </si>
  <si>
    <t>711</t>
  </si>
  <si>
    <t>Izolace proti vodě, vlhkosti a plynům</t>
  </si>
  <si>
    <t>74</t>
  </si>
  <si>
    <t>711161215</t>
  </si>
  <si>
    <t>Izolace proti zemní vlhkosti nopovou fólií svislá, nopek v 20,0 mm, tl do 1,0 mm</t>
  </si>
  <si>
    <t>2109007533</t>
  </si>
  <si>
    <t>75</t>
  </si>
  <si>
    <t>711161384</t>
  </si>
  <si>
    <t>Izolace proti zemní vlhkosti nopovou fólií ukončení provětrávací lištou</t>
  </si>
  <si>
    <t>1392751994</t>
  </si>
  <si>
    <t>10,24+32,09+10,24+12,8+6,1+6,1+12,8</t>
  </si>
  <si>
    <t>90,37*1,1</t>
  </si>
  <si>
    <t>76</t>
  </si>
  <si>
    <t>998711103</t>
  </si>
  <si>
    <t>Přesun hmot tonážní pro izolace proti vodě, vlhkosti a plynům v objektech výšky do 60 m</t>
  </si>
  <si>
    <t>2083978588</t>
  </si>
  <si>
    <t>763</t>
  </si>
  <si>
    <t>Konstrukce suché výstavby</t>
  </si>
  <si>
    <t>77</t>
  </si>
  <si>
    <t>763131491</t>
  </si>
  <si>
    <t>SDK podhled deska 1x akustická 12,5 TI 40 mm dvouvrstvá spodní kce profil CD+UD</t>
  </si>
  <si>
    <t>-15614283</t>
  </si>
  <si>
    <t xml:space="preserve">Poznámka k položce:_x000d_
"podhled vč. revizních otvorů dle požadavku VZT_x000d_
kapotáž VZT rozšířit o 50mm oproti skutečně instalované jednotce </t>
  </si>
  <si>
    <t>4,65*4</t>
  </si>
  <si>
    <t>8,66</t>
  </si>
  <si>
    <t>78</t>
  </si>
  <si>
    <t>763164545</t>
  </si>
  <si>
    <t>SDK obklad kovových kcí tvaru L š do 0,8 m desky 1xH2DF 12,5</t>
  </si>
  <si>
    <t>504217122</t>
  </si>
  <si>
    <t>Poznámka k položce:_x000d_
kapotáž VZT rozšířit o 50mm oproti skutečně instalovaným rozvodům</t>
  </si>
  <si>
    <t>9,5*2+6*2</t>
  </si>
  <si>
    <t>9,5*4+6*5</t>
  </si>
  <si>
    <t>79</t>
  </si>
  <si>
    <t>998763302</t>
  </si>
  <si>
    <t>Přesun hmot tonážní pro sádrokartonové konstrukce v objektech v do 12 m</t>
  </si>
  <si>
    <t>1897410634</t>
  </si>
  <si>
    <t>764</t>
  </si>
  <si>
    <t>Konstrukce klempířské</t>
  </si>
  <si>
    <t>80</t>
  </si>
  <si>
    <t>764002851</t>
  </si>
  <si>
    <t>Demontáž oplechování parapetů do suti</t>
  </si>
  <si>
    <t>982624129</t>
  </si>
  <si>
    <t>parapet</t>
  </si>
  <si>
    <t>81</t>
  </si>
  <si>
    <t>764004801</t>
  </si>
  <si>
    <t>Demontáž podokapního žlabu do suti</t>
  </si>
  <si>
    <t>609591077</t>
  </si>
  <si>
    <t>6*2</t>
  </si>
  <si>
    <t>82</t>
  </si>
  <si>
    <t>764004861</t>
  </si>
  <si>
    <t>Demontáž svodu do suti</t>
  </si>
  <si>
    <t>-2025833616</t>
  </si>
  <si>
    <t>3,5*2</t>
  </si>
  <si>
    <t>83</t>
  </si>
  <si>
    <t>764216645</t>
  </si>
  <si>
    <t>Oplechování rovných parapetů celoplošně lepené z Pz s povrchovou úpravou rš do 400 mm</t>
  </si>
  <si>
    <t>1718543819</t>
  </si>
  <si>
    <t xml:space="preserve">Poznámka k položce:_x000d_
vše dle detailu příslušné klempířské práce ( RŠ a pod...) </t>
  </si>
  <si>
    <t>"dle výpisu klempířských výrobků K/1 - 6</t>
  </si>
  <si>
    <t>0,6*1</t>
  </si>
  <si>
    <t>2,4*47</t>
  </si>
  <si>
    <t>136,8*1,1</t>
  </si>
  <si>
    <t>84</t>
  </si>
  <si>
    <t>764511601</t>
  </si>
  <si>
    <t>Žlab podokapní půlkruhový z Pz s povrchovou úpravou rš 250 mm</t>
  </si>
  <si>
    <t>1982325849</t>
  </si>
  <si>
    <t>85</t>
  </si>
  <si>
    <t>764511641</t>
  </si>
  <si>
    <t>Kotlík oválný (trychtýřový) pro podokapní žlaby z Pz s povrchovou úpravou do 250/90 mm</t>
  </si>
  <si>
    <t>1980026047</t>
  </si>
  <si>
    <t>86</t>
  </si>
  <si>
    <t>764518621</t>
  </si>
  <si>
    <t>Svody kruhové včetně objímek, kolen, odskoků z Pz s povrchovou úpravou průměru do 90 mm</t>
  </si>
  <si>
    <t>1163118635</t>
  </si>
  <si>
    <t>87</t>
  </si>
  <si>
    <t>998764102</t>
  </si>
  <si>
    <t>Přesun hmot tonážní pro konstrukce klempířské v objektech v do 12 m</t>
  </si>
  <si>
    <t>371310719</t>
  </si>
  <si>
    <t>767</t>
  </si>
  <si>
    <t>Konstrukce zámečnické</t>
  </si>
  <si>
    <t>88</t>
  </si>
  <si>
    <t>767R1</t>
  </si>
  <si>
    <t>Dodávka a montáž nerezové vchodové stříšky a kompatibilní boční stěny ozn. A/5 kompletní provedení vč. přesunu hmot</t>
  </si>
  <si>
    <t>CS vlastní</t>
  </si>
  <si>
    <t>-1425411521</t>
  </si>
  <si>
    <t>Poznámka k položce:_x000d_
NEREZOVÁ VCHODOVÁ STŘÍŠKA A KOMPATIBILNÍ BOČNÍ STĚNY_x000d_
NOSNÁ KONSTRUKCE JE TVOŘENA Z NEREZU_x000d_
VÝPLŇ - AKRYLÁTOVÉ SKLO tl. min. 4 mm_x000d_
STŘÍŠKA JE DOPLNĚNÁ ODTOKOVÝM ŽLÁBKEM_x000d_
POČET - STŘÍŠKA - 1 KUS_x000d_
BOČNÍ STĚNY - 2 KUSY</t>
  </si>
  <si>
    <t>784</t>
  </si>
  <si>
    <t>Dokončovací práce - malby a tapety</t>
  </si>
  <si>
    <t>89</t>
  </si>
  <si>
    <t>784111001</t>
  </si>
  <si>
    <t>Oprášení (ometení ) podkladu v místnostech výšky do 3,80 m</t>
  </si>
  <si>
    <t>-1219704367</t>
  </si>
  <si>
    <t>873,19" stropy</t>
  </si>
  <si>
    <t>1535,035" stěny</t>
  </si>
  <si>
    <t>90</t>
  </si>
  <si>
    <t>784121001</t>
  </si>
  <si>
    <t>Oškrabání malby v mísnostech výšky do 3,80 m</t>
  </si>
  <si>
    <t>239793571</t>
  </si>
  <si>
    <t>91</t>
  </si>
  <si>
    <t>784181101</t>
  </si>
  <si>
    <t>Základní akrylátová jednonásobná penetrace podkladu v místnostech výšky do 3,80m</t>
  </si>
  <si>
    <t>-1190846578</t>
  </si>
  <si>
    <t>92</t>
  </si>
  <si>
    <t>784221101</t>
  </si>
  <si>
    <t>Dvojnásobné bílé malby ze směsí za sucha dobře otěruvzdorných v místnostech do 3,80 m</t>
  </si>
  <si>
    <t>-1988420732</t>
  </si>
  <si>
    <t>HZS</t>
  </si>
  <si>
    <t>Hodinové zúčtovací sazby</t>
  </si>
  <si>
    <t>93</t>
  </si>
  <si>
    <t>HZS1291</t>
  </si>
  <si>
    <t>Hodinová zúčtovací sazba pomocný stavební dělník</t>
  </si>
  <si>
    <t>hod</t>
  </si>
  <si>
    <t>512</t>
  </si>
  <si>
    <t>368112959</t>
  </si>
  <si>
    <t>sejmutí doplňkových komponentů fas</t>
  </si>
  <si>
    <t>odstranění jiných nežadoucích prvků na fasádě</t>
  </si>
  <si>
    <t>02 - Výměna oken a dveří v obvodovém plášti</t>
  </si>
  <si>
    <t xml:space="preserve">    766 - Konstrukce truhlářské</t>
  </si>
  <si>
    <t xml:space="preserve">    784 - Dokončovací práce - malby</t>
  </si>
  <si>
    <t>612325302</t>
  </si>
  <si>
    <t>Vápenocementová štuková omítka ostění nebo nadpraží</t>
  </si>
  <si>
    <t>939660922</t>
  </si>
  <si>
    <t xml:space="preserve">" práce spojené s výměnou okenních výplní  - cca pruh 50 cm kolem oken</t>
  </si>
  <si>
    <t>"dle popisu projektu - po výměně oken - dle tabulky výrobků ozn .D.1.1.3.1.</t>
  </si>
  <si>
    <t>1*0,53*0,6</t>
  </si>
  <si>
    <t>1*1,5*0,6</t>
  </si>
  <si>
    <t>2*1,5*1,8</t>
  </si>
  <si>
    <t>18*0,9*2,4</t>
  </si>
  <si>
    <t>29*2,1*2,4</t>
  </si>
  <si>
    <t>8*2,1*1,8</t>
  </si>
  <si>
    <t>4*2,1*1,2</t>
  </si>
  <si>
    <t>237,803*0,3</t>
  </si>
  <si>
    <t>619991001</t>
  </si>
  <si>
    <t>Zakrytí podlah fólií přilepenou lepící páskou</t>
  </si>
  <si>
    <t>1204481795</t>
  </si>
  <si>
    <t>120" práce spojené s výměnou výplní otvorů</t>
  </si>
  <si>
    <t>619991011</t>
  </si>
  <si>
    <t>Obalení konstrukcí a prvků fólií přilepenou lepící páskou</t>
  </si>
  <si>
    <t>1590734335</t>
  </si>
  <si>
    <t>50" práce spojené s výměnou výplní otvorů</t>
  </si>
  <si>
    <t>619995001</t>
  </si>
  <si>
    <t>Začištění omítek kolem oken, dveří, podlah nebo obkladů</t>
  </si>
  <si>
    <t>-1455611411</t>
  </si>
  <si>
    <t>-338804934</t>
  </si>
  <si>
    <t>968062355</t>
  </si>
  <si>
    <t>Vybourání dřevěných rámů oken dvojitých včetně křídel pl do 2 m2</t>
  </si>
  <si>
    <t>-1801782817</t>
  </si>
  <si>
    <t>"dle výpisu výplní otvorů ozn. D.1.1.3.1 a výkresu č. D.1.1.2.1 - 1.1.3.9</t>
  </si>
  <si>
    <t>968062456</t>
  </si>
  <si>
    <t>Vybourání dřevěných dveřních zárubní pl přes 2 m2</t>
  </si>
  <si>
    <t>-557871405</t>
  </si>
  <si>
    <t>978013191</t>
  </si>
  <si>
    <t>Otlučení (osekání) vnitřní vápenné nebo vápenocementové omítky stěn v rozsahu do 100 %</t>
  </si>
  <si>
    <t>-1488182721</t>
  </si>
  <si>
    <t>997013114</t>
  </si>
  <si>
    <t>Vnitrostaveništní doprava suti a vybouraných hmot pro budovy v do 15 m s použitím mechanizace</t>
  </si>
  <si>
    <t>-1297318907</t>
  </si>
  <si>
    <t>1706544504</t>
  </si>
  <si>
    <t>245354814</t>
  </si>
  <si>
    <t>17,849*10 'Přepočtené koeficientem množství</t>
  </si>
  <si>
    <t>1561832111</t>
  </si>
  <si>
    <t>154063762</t>
  </si>
  <si>
    <t>766</t>
  </si>
  <si>
    <t>Konstrukce truhlářské</t>
  </si>
  <si>
    <t>766622135</t>
  </si>
  <si>
    <t>Montáž plastových oken plochy přes 1 m2 otevíravých výšky do 1,5m s rámem do celostěnových panelů</t>
  </si>
  <si>
    <t>-1260802388</t>
  </si>
  <si>
    <t>Poznámka k položce:_x000d_
součástí montáže bude i montáž parotěsných a vodotěsných pásek a akrylátového tmelu</t>
  </si>
  <si>
    <t>"dle výpisu výplní otvorů ozn. D.1.1.3.1 a výkresu č. D.1.1.2.1 - 1.1.3.9 -</t>
  </si>
  <si>
    <t>61140021R1</t>
  </si>
  <si>
    <t xml:space="preserve">okno plastové jednokřídlé 530 x 600 mm vč. vnitřního plastového parapetu a táhla ozn. ON/1 </t>
  </si>
  <si>
    <t>241477638</t>
  </si>
  <si>
    <t>Poznámka k položce:_x000d_
OKENNÍ VÝPLŇ JEDNOKŘÍDLÁ_x000d_
- křídlo vertikálně sklopné a otvíravé_x000d_
- rám plastový s kovovou výztuhou_x000d_
- interiér / exteriér PVC_x000d_
- celoobvodové kování_x000d_
- táhlo v barvě rámu_x000d_
- barva rámu bílá_x000d_
- zasklení průhledným izolačním trojsklem_x000d_
- součinitel prostupu celého okna_x000d_
Uw,max = 0,9 Wm-2K-1_x000d_
_x000d_
součástí dodávky bude i parotěsná a vodotěsná páska a akrylátový tmel</t>
  </si>
  <si>
    <t>61140021R2</t>
  </si>
  <si>
    <t xml:space="preserve">okno plastové jednokřídlé 1500 x 600  mm vč. vnitřního plastového parapetu ozn. ON/2</t>
  </si>
  <si>
    <t>757778695</t>
  </si>
  <si>
    <t>Poznámka k položce:_x000d_
OKENNÍ VÝPLŇ JEDNOKŘÍDLÁ_x000d_
- křídlo vertikálně sklopné a otvíravé_x000d_
- rám plastový s kovovou výztuhou_x000d_
- interiér / exteriér PVC_x000d_
- celoobvodové kování_x000d_
- táhlo v barvě rámu_x000d_
- barva rámu bílá_x000d_
- zasklení průhledným izolačním trojsklem_x000d_
- součinitel prostupu celého okna_x000d_
Uw,max = 0,9 Wm-2K-_x000d_
_x000d_
součástí dodávky bude i parotěsná a vodotěsná páska a akrylátový tmel</t>
  </si>
  <si>
    <t>61140021R3</t>
  </si>
  <si>
    <t>okno plastové jednokřídlé 1500 x 1800 mm vč. vnitřního plastového parapetu ozn. ON/3</t>
  </si>
  <si>
    <t>1391572164</t>
  </si>
  <si>
    <t>Poznámka k položce:_x000d_
OKENNÍ VÝPLŇ DVOUKŘÍDLÁ_x000d_
- křídla vertikálně sklopná a otvíravá_x000d_
- rám plastový s kovovou výztuhou_x000d_
- interiér / exteriér PVC_x000d_
- celoobvodové kování_x000d_
- kliky v barvě rámu_x000d_
- barva rámu bílá_x000d_
- zasklení průhledným izolačním trojsklem_x000d_
- součinitel prostupu celého okna_x000d_
Uw,max = 0,9 Wm-2K-1_x000d_
_x000d_
součástí dodávky bude i parotěsná a vodotěsná páska a akrylátový tmel</t>
  </si>
  <si>
    <t>61140021R4</t>
  </si>
  <si>
    <t>okno plastové jednokřídlé 900 x 2400 mm vč. vnitřního plastového parapetu ozn. ON/4</t>
  </si>
  <si>
    <t>115698663</t>
  </si>
  <si>
    <t>61140021R5</t>
  </si>
  <si>
    <t>okno plastové jednokřídlé 2100 x 2400 mm vč. vnitřního plastového parapetu ozn. ON/5</t>
  </si>
  <si>
    <t>-597192497</t>
  </si>
  <si>
    <t>Poznámka k položce:_x000d_
OKENNÍ VÝPLŇ ČTYŘKŘÍDLÁ_x000d_
- křídla vertikálně sklopná a otvíravá_x000d_
- rám plastový s kovovou výztuhou_x000d_
- interiér / exteriér PVC_x000d_
- celoobvodové kování_x000d_
- kliky/táhla v barvě rámu_x000d_
- barva rámu bílá_x000d_
- zasklení průhledným izolačním trojsklem_x000d_
- součinitel prostupu celého okna_x000d_
Uw,max = 0,9 Wm-2K-1_x000d_
_x000d_
součástí dodávky bude i parotěsná a vodotěsná páska a akrylátový tmel</t>
  </si>
  <si>
    <t>61140021R6</t>
  </si>
  <si>
    <t>okno plastové jednokřídlé 2100 x 1800 mm vč. vnitřního plastového parapetu ozn. ON/6</t>
  </si>
  <si>
    <t>1273575611</t>
  </si>
  <si>
    <t>61140021R7</t>
  </si>
  <si>
    <t>okno plastové jednokřídlé 2100 x 1200 mm vč. vnitřního plastového parapetu ozn. ON/7</t>
  </si>
  <si>
    <t>-1724034861</t>
  </si>
  <si>
    <t>766660002</t>
  </si>
  <si>
    <t xml:space="preserve">Montáž dveřních křídel otvíravých jednokřídlových š přes 0,8 m </t>
  </si>
  <si>
    <t>2024945810</t>
  </si>
  <si>
    <t>dle tabulky výrobků D.1.1.3.1 a výkresu č. D1.1.2.1. - 1.1.3.9</t>
  </si>
  <si>
    <t>61140021R9</t>
  </si>
  <si>
    <t>Venkovní plastové dveře 1100 x 2000 mm ozn. DN/2</t>
  </si>
  <si>
    <t>1223370931</t>
  </si>
  <si>
    <t>Poznámka k položce:_x000d_
VENKOVNÍ PLASTOVÉ DVEŘE JEDNOKŘÍDLÉ_x000d_
PRAVÉ_x000d_
- plné_x000d_
- plastová zárubeň s ocelovým výztuženým rámem_x000d_
- exterier povrch - bílý plast_x000d_
- interiér povrch - bílý plast_x000d_
- dodávky dveři vč. přechodové lišty/prahu_x000d_
- bezpečnostní zámek_x000d_
- dveře osadit pevnými závěsy proti vysazení_x000d_
- součinitel prostupu tepla celých dveří_x000d_
Ud,max = 1,20 Wm-2K-1_x000d_
_x000d_
součástí dodávky bude i parotěsná a vodotěsná páska a akrylátový tmel</t>
  </si>
  <si>
    <t>766660011</t>
  </si>
  <si>
    <t xml:space="preserve">Montáž dveřních křídel otvíravých dvoukřídlových š do 1,45 m </t>
  </si>
  <si>
    <t>1887857104</t>
  </si>
  <si>
    <t>61140021R8</t>
  </si>
  <si>
    <t>Vstupní plastové dveře dvoukřídlé s nadsvětlíkem1450 x 2500 mm ozn. DN/1</t>
  </si>
  <si>
    <t>-633351351</t>
  </si>
  <si>
    <t>Poznámka k položce:_x000d_
VSTUPNÍ PLASTOVÉ PROSKLENÉ DVEŘE_x000d_
DVOUKŘÍDLÉ S NADSVĚTLÍKEM_x000d_
- primárně průchozí křídlo pravé_x000d_
- vedlejší křídlo levé_x000d_
- plastová zárubeň s ocelovým výztuženým rámem_x000d_
- exterier povrch - bílý plast_x000d_
- interiér povrch - bílý plast_x000d_
- dodávky dveři vč. přechodové lišty/prahu_x000d_
- bezpečnostní zámek_x000d_
- dveře osadit pevnými závěsy proti vysazení_x000d_
- přIpojení slaboproudých zařízení_x000d_
- součinitel prostupu tepla celých dveří_x000d_
Ud,max = 1,20 Wm-2K-1_x000d_
_x000d_
součástí dodávky bude i parotěsná a vodotěsná páska a akrylátový tmel</t>
  </si>
  <si>
    <t>998766102</t>
  </si>
  <si>
    <t>Přesun hmot tonážní pro konstrukce truhlářské v objektech v do 12 m</t>
  </si>
  <si>
    <t>268088389</t>
  </si>
  <si>
    <t xml:space="preserve">Dodávka a montáž podomítkových venkovních žaluzií 2100 x 2400 mm ozn. ZE/01 kompletní provedení vč, přesunu hmot  stavebních přípomocí</t>
  </si>
  <si>
    <t>1992785278</t>
  </si>
  <si>
    <t>Poznámka k položce:_x000d_
VENKOVNÍ ŽALUZIE_x000d_
- s podomítkovým krycím plechem_x000d_
- osazené v rovině zateplovacího_x000d_
systému_x000d_
- ovládání - elektropohon_x000d_
- větrné čidlo_x000d_
vč. podomítkových elektroinstalačních krabic</t>
  </si>
  <si>
    <t>767R2</t>
  </si>
  <si>
    <t>Dodávka a montáž vnitřní horizontální žaluzie 900 x 2400 mm ozn. ZE/02 kompletní provedení vč. přesunu hmot a stavebních přípomocí</t>
  </si>
  <si>
    <t>1088263301</t>
  </si>
  <si>
    <t>Poznámka k položce:_x000d_
VNITŘNÍ ŽALUZIE_x000d_
- horizontální žaluzie_x000d_
- lamely v šířce 25 mm_x000d_
- ovládání pomocí řetízku</t>
  </si>
  <si>
    <t>Dokončovací práce - malby</t>
  </si>
  <si>
    <t>553094195</t>
  </si>
  <si>
    <t>237,803*0,5</t>
  </si>
  <si>
    <t>784181121</t>
  </si>
  <si>
    <t>Hloubková jednonásobná penetrace podkladu v místnostech výšky do 3,80 m</t>
  </si>
  <si>
    <t>-1815042423</t>
  </si>
  <si>
    <t>118,902</t>
  </si>
  <si>
    <t xml:space="preserve">Dvojnásobné bílé malby  ze směsí za sucha dobře otěruvzdorných v místnostech do 3,80 m</t>
  </si>
  <si>
    <t>-1930805667</t>
  </si>
  <si>
    <t>03 - Rekonstrukce střešního pláště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</si>
  <si>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</si>
  <si>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</si>
  <si>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</si>
  <si>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762 - Konstrukce tesařské</t>
  </si>
  <si>
    <t>888044405</t>
  </si>
  <si>
    <t>-586486010</t>
  </si>
  <si>
    <t>-804681390</t>
  </si>
  <si>
    <t>47,376*10 'Přepočtené koeficientem množství</t>
  </si>
  <si>
    <t>2128136397</t>
  </si>
  <si>
    <t>711113117</t>
  </si>
  <si>
    <t>Izolace proti zemní vlhkosti vodorovná za studena těsnicí stěrkou nepružnou</t>
  </si>
  <si>
    <t>-898392406</t>
  </si>
  <si>
    <t>1,5*1,2*2" nátěr spodní strany konstrukčních desek na VZT komory</t>
  </si>
  <si>
    <t>-350226095</t>
  </si>
  <si>
    <t>712</t>
  </si>
  <si>
    <t>Povlakové krytiny</t>
  </si>
  <si>
    <t>712300831</t>
  </si>
  <si>
    <t>Odstranění povlakové krytiny střech do 10° jednovrstvé</t>
  </si>
  <si>
    <t>-1435826125</t>
  </si>
  <si>
    <t>demontáž stávající krytiny ploché střech dle popisu v TZ a PD</t>
  </si>
  <si>
    <t>10,7*32,55</t>
  </si>
  <si>
    <t>6,8*5,85</t>
  </si>
  <si>
    <t>712300834</t>
  </si>
  <si>
    <t>Příplatek k odstranění povlakové krytiny střech do 10° ZKD vrstvu</t>
  </si>
  <si>
    <t>-1330225898</t>
  </si>
  <si>
    <t>388,065</t>
  </si>
  <si>
    <t>712300843</t>
  </si>
  <si>
    <t>Odstranění povlakové krytiny střech do 10° od zbytkového asfaltového pásu odsekáním</t>
  </si>
  <si>
    <t>1246538349</t>
  </si>
  <si>
    <t>očištění plochy z 50%</t>
  </si>
  <si>
    <t>388,065/2</t>
  </si>
  <si>
    <t>712300845</t>
  </si>
  <si>
    <t>Demontáž ventilační hlavice na ploché střeše sklonu do 10°</t>
  </si>
  <si>
    <t>-2115182694</t>
  </si>
  <si>
    <t>712300852</t>
  </si>
  <si>
    <t>Demontáž ukončujícího kovového profilu rohového</t>
  </si>
  <si>
    <t>150084745</t>
  </si>
  <si>
    <t>10,7+10,7+31,55+31,55</t>
  </si>
  <si>
    <t>712300921</t>
  </si>
  <si>
    <t>Příplatek k opravě povlakové krytiny do 10° za správkový kus NAIP přitavením</t>
  </si>
  <si>
    <t>-302856548</t>
  </si>
  <si>
    <t>350</t>
  </si>
  <si>
    <t>7123009-R100</t>
  </si>
  <si>
    <t>Vyrovnání nerovností střechy</t>
  </si>
  <si>
    <t>-1221510893</t>
  </si>
  <si>
    <t>150</t>
  </si>
  <si>
    <t>712363115</t>
  </si>
  <si>
    <t>Provedení povlakové krytiny střech do 10° zaizolování prostupů kruhového průřezu D do 300 mm</t>
  </si>
  <si>
    <t>-1449308889</t>
  </si>
  <si>
    <t>Poznámka k položce:_x000d_
Prostup odvětrávací hlavice skrze konstrukční desky a tepelnou izolaci bude opracován proti vniku vodních par do konstrukce pomocí hydroizolace (asfaltový pás, mPVC folie, hydroizolační stěrka)</t>
  </si>
  <si>
    <t xml:space="preserve">" kolem sanační vpusti -  spodní a horní opracování</t>
  </si>
  <si>
    <t>2*2</t>
  </si>
  <si>
    <t>" komínek odvětráni kanalizace</t>
  </si>
  <si>
    <t xml:space="preserve">" opracování hlavic VZT </t>
  </si>
  <si>
    <t>28342965</t>
  </si>
  <si>
    <t>fólie hydroizolační střešní na bázi mPVC nevyztužená tl 1,8mm, určená na detaily</t>
  </si>
  <si>
    <t>-879941096</t>
  </si>
  <si>
    <t>0,5*9</t>
  </si>
  <si>
    <t>712363122</t>
  </si>
  <si>
    <t>Provedení povlakové krytiny střech do 10° provedení rohů a koutů navařením izolačních tvarovek</t>
  </si>
  <si>
    <t>-1126351900</t>
  </si>
  <si>
    <t>kouty</t>
  </si>
  <si>
    <t>rohy</t>
  </si>
  <si>
    <t>283220-R</t>
  </si>
  <si>
    <t>roh vnitřní nebo vnější pro střešní fólie mPVC</t>
  </si>
  <si>
    <t>1376445031</t>
  </si>
  <si>
    <t>712363352</t>
  </si>
  <si>
    <t>Povlakové krytiny střech do 10° z tvarovaných poplastovaných lišt délky 2 m koutová lišta vnitřní rš 100 mm</t>
  </si>
  <si>
    <t>-1872852904</t>
  </si>
  <si>
    <t>" dle popisu TZ a v.č.D.1.1.3.4.</t>
  </si>
  <si>
    <t>1,5*4</t>
  </si>
  <si>
    <t>0,9*4</t>
  </si>
  <si>
    <t>6,64*2</t>
  </si>
  <si>
    <t>1855579009</t>
  </si>
  <si>
    <t>712363359</t>
  </si>
  <si>
    <t>Povlakové krytiny střech do 10° z tvarovaných poplastovaných lišt délky 2 m závětrná lišta rš 300 mm</t>
  </si>
  <si>
    <t>-925025311</t>
  </si>
  <si>
    <t>31,55*2+10,7*2</t>
  </si>
  <si>
    <t>84,5/2</t>
  </si>
  <si>
    <t>712363355</t>
  </si>
  <si>
    <t>Povlakové krytiny střech do 10° z tvarovaných poplastovaných lišt délky 2 m okapnice široká rš 150 mm</t>
  </si>
  <si>
    <t>-810117137</t>
  </si>
  <si>
    <t>dle tabulky výrobků ozn. KL/12</t>
  </si>
  <si>
    <t>712363384</t>
  </si>
  <si>
    <t>Povlakové krytiny střech do 10° z tvarovaných poplastovaných lišt pro profily atypické výroby o větší rš</t>
  </si>
  <si>
    <t>-1498574739</t>
  </si>
  <si>
    <t>112,18*0,05*2</t>
  </si>
  <si>
    <t>712363545</t>
  </si>
  <si>
    <t>Provedení povlak krytiny mechanicky kotvenou do betonu TI tl do 240 mm krajní pole, budova v do 18m</t>
  </si>
  <si>
    <t>651623391</t>
  </si>
  <si>
    <t>dle popisu projektu v.č. D.1.1.3.4.</t>
  </si>
  <si>
    <t>boky atiky</t>
  </si>
  <si>
    <t>32,55*0,25*2</t>
  </si>
  <si>
    <t>10,7*0,25*2</t>
  </si>
  <si>
    <t>výlez</t>
  </si>
  <si>
    <t>0,9*4*0,5</t>
  </si>
  <si>
    <t>ventilační nástavce</t>
  </si>
  <si>
    <t>1,2*2*2*0,8</t>
  </si>
  <si>
    <t>1,5*2*2*0,8</t>
  </si>
  <si>
    <t>28322012</t>
  </si>
  <si>
    <t>fólie hydroizolační střešní mPVC, tl. 1,5 mm š 1300 mm šedá</t>
  </si>
  <si>
    <t>-871040115</t>
  </si>
  <si>
    <t>420,13*1,15</t>
  </si>
  <si>
    <t>712391172</t>
  </si>
  <si>
    <t>Provedení povlakové krytiny střech do 10° ochranné textilní vrstvy</t>
  </si>
  <si>
    <t>1224709860</t>
  </si>
  <si>
    <t>"dle popisu projektu v.č. D.1.1.3.4. a popisu TZ</t>
  </si>
  <si>
    <t>boky výlez</t>
  </si>
  <si>
    <t>boky ventilační nástavce</t>
  </si>
  <si>
    <t>693112290</t>
  </si>
  <si>
    <t>textilie netkaná 300 g/m2</t>
  </si>
  <si>
    <t>968814428</t>
  </si>
  <si>
    <t>712990812</t>
  </si>
  <si>
    <t>Odstranění povlakové krytiny střech do 10° násypu nebo nánosu tloušťky do 50 mm</t>
  </si>
  <si>
    <t>-511134293</t>
  </si>
  <si>
    <t>998712102</t>
  </si>
  <si>
    <t>Přesun hmot tonážní tonážní pro krytiny povlakové v objektech v do 12 m</t>
  </si>
  <si>
    <t>284900747</t>
  </si>
  <si>
    <t>713</t>
  </si>
  <si>
    <t>Izolace tepelné</t>
  </si>
  <si>
    <t>713131141</t>
  </si>
  <si>
    <t>Montáž izolace tepelné stěn a základů lepením celoplošně rohoží, pásů, dílců, desek</t>
  </si>
  <si>
    <t>944725072</t>
  </si>
  <si>
    <t>" zateplení stěn VZT komor a výlezů dle v.č. D.1.1.3.4. a dle popisu TZ</t>
  </si>
  <si>
    <t>1,2*2*0,8*2</t>
  </si>
  <si>
    <t>1,5*2*0,8*2</t>
  </si>
  <si>
    <t>zateplení vnitřní části atiky</t>
  </si>
  <si>
    <t>(10,7+10,7+31,55+31,55)*0,25</t>
  </si>
  <si>
    <t>28375926</t>
  </si>
  <si>
    <t>deska EPS 200 do plochých střech a podlah tl 100mm</t>
  </si>
  <si>
    <t>-537622046</t>
  </si>
  <si>
    <t>31,565*1,05</t>
  </si>
  <si>
    <t>713141136</t>
  </si>
  <si>
    <t>Montáž izolace tepelné střech plochých lepené za studena nízkoexpanzní (PUR) pěnou 1 vrstva desek</t>
  </si>
  <si>
    <t>CS ÚRS 2020 01</t>
  </si>
  <si>
    <t>997401223</t>
  </si>
  <si>
    <t>713141152</t>
  </si>
  <si>
    <t>Montáž izolace tepelné střech plochých kladené volně 2 vrstvy rohoží, pásů, dílců, desek</t>
  </si>
  <si>
    <t>1337461137</t>
  </si>
  <si>
    <t xml:space="preserve"> dle popisu v TZ a PD</t>
  </si>
  <si>
    <t>9,7*31,55</t>
  </si>
  <si>
    <t>6,64*5,85</t>
  </si>
  <si>
    <t>28375961</t>
  </si>
  <si>
    <t>deska EPS 200 do plochých střech a podlah tl 160mm</t>
  </si>
  <si>
    <t>-4515862</t>
  </si>
  <si>
    <t>dvě vrstvy</t>
  </si>
  <si>
    <t>344,879*2*1,1</t>
  </si>
  <si>
    <t>713141263</t>
  </si>
  <si>
    <t>Přikotvení tepelné izolace šrouby do betonu pro izolaci tl přes 240 mm</t>
  </si>
  <si>
    <t>2027149237</t>
  </si>
  <si>
    <t>344,879</t>
  </si>
  <si>
    <t>713141331</t>
  </si>
  <si>
    <t>Montáž izolace tepelné střech plochých lepené za studena zplna, spádová vrstva</t>
  </si>
  <si>
    <t>2112881363</t>
  </si>
  <si>
    <t>"zateplení horní stěny atiky dle v.č.D.1.1.3.4. a dle popisu TZ</t>
  </si>
  <si>
    <t>(10,7+10,7+31,55+31,55)*0,5</t>
  </si>
  <si>
    <t>zateplení konstrukce u okapové hrany krčku</t>
  </si>
  <si>
    <t>5,85*2*0,5</t>
  </si>
  <si>
    <t>28376143</t>
  </si>
  <si>
    <t>klín izolační z pěnového polystyrenu EPS 200 spádový</t>
  </si>
  <si>
    <t>265197708</t>
  </si>
  <si>
    <t>48,1*0,05</t>
  </si>
  <si>
    <t>272065389</t>
  </si>
  <si>
    <t>Poznámka k položce:_x000d_
Dle popisu TZ:_x000d_
V pohledu od střešní vpusti navrhuji za každým střešním objektem (VZT komory, střešní výlezy, komínky) provést lokální vyspádování prostoru za objekty nejlépe spádovými klíny z EPS.</t>
  </si>
  <si>
    <t>" dle popisu PD a v.č. D1.1.3.4. - lokální vyspádování</t>
  </si>
  <si>
    <t>415547227</t>
  </si>
  <si>
    <t>10*0,07*1,1</t>
  </si>
  <si>
    <t>713141813</t>
  </si>
  <si>
    <t>Odstranění tepelné izolace střech volně kladené mezi rošt z vláknitých materiálů suchých tl přes 100 mm</t>
  </si>
  <si>
    <t>-1758841194</t>
  </si>
  <si>
    <t>998713103</t>
  </si>
  <si>
    <t>Přesun hmot tonážní pro izolace tepelné v objektech v do 24 m</t>
  </si>
  <si>
    <t>438397300</t>
  </si>
  <si>
    <t>721</t>
  </si>
  <si>
    <t>Zdravotechnika - vnitřní kanalizace</t>
  </si>
  <si>
    <t>713191321</t>
  </si>
  <si>
    <t>Montáž izolace tepelné střech plochých osazení odvětrávacích komínků</t>
  </si>
  <si>
    <t>2016808712</t>
  </si>
  <si>
    <t xml:space="preserve">Poznámka k položce:_x000d_
na každý nástřešní výdech nastavené roury_x000d_
odpadního svodu bude instalována koncovka s_x000d_
krycím větracím kloboučkem_x000d_
- Ø roury výdechu 200 mm_x000d_
- PŘESNOU VELIKOST DOMĚŘIT NA STAVBĚ_x000d_
</t>
  </si>
  <si>
    <t>4 "dle tabulky výrobků v.č. A/2</t>
  </si>
  <si>
    <t>562312R-1</t>
  </si>
  <si>
    <t>krycí větrací klobouček</t>
  </si>
  <si>
    <t>-537781798</t>
  </si>
  <si>
    <t>4*1,04 'Přepočtené koeficientem množství</t>
  </si>
  <si>
    <t>721210822</t>
  </si>
  <si>
    <t>Demontáž vpustí střešních DN 100</t>
  </si>
  <si>
    <t>547340624</t>
  </si>
  <si>
    <t>721233114</t>
  </si>
  <si>
    <t>Střešní vtok polypropylen PP pro ploché střechy svislý odtok DN 150</t>
  </si>
  <si>
    <t>1357466026</t>
  </si>
  <si>
    <t>Poznámka k položce:_x000d_
NÁSTAVEC DEŠŤOVÉ VPUSTI_x000d_
- na každý dešťový svod bude instalována střešní_x000d_
sanační vpusť s integrovanou manžetou a_x000d_
ochranným košem_x000d_
- vpusť určená k přímému napojení do stávajících_x000d_
střešních vpustí_x000d_
- Ø roury výdechu 150 mm_x000d_
- PŘESNOU VELIKOST DOMĚŘIT NA STAVBĚ</t>
  </si>
  <si>
    <t>2"dle ozn. A/1</t>
  </si>
  <si>
    <t>998721103</t>
  </si>
  <si>
    <t>Přesun hmot tonážní pro vnitřní kanalizace v objektech v do 24 m</t>
  </si>
  <si>
    <t>1359792160</t>
  </si>
  <si>
    <t>762</t>
  </si>
  <si>
    <t>Konstrukce tesařské</t>
  </si>
  <si>
    <t>762512255</t>
  </si>
  <si>
    <t>Montáž podlahové kce podkladové z desek dřevotřískových kotvením do betonového podkladu</t>
  </si>
  <si>
    <t>-1118534392</t>
  </si>
  <si>
    <t>" konstrukční deska na atice krčku</t>
  </si>
  <si>
    <t>0,5*(5,35+5,35)</t>
  </si>
  <si>
    <t>konstrukční deska na atice</t>
  </si>
  <si>
    <t>60722285</t>
  </si>
  <si>
    <t>deska dřevotřísková tl. 22 mm 2070 x 2800 mm</t>
  </si>
  <si>
    <t>217503143</t>
  </si>
  <si>
    <t>47,6*1,15</t>
  </si>
  <si>
    <t>762595001</t>
  </si>
  <si>
    <t>Spojovací prostředky pro položení dřevěných podlah a zakrytí kanálů</t>
  </si>
  <si>
    <t>-1301725943</t>
  </si>
  <si>
    <t>47,6</t>
  </si>
  <si>
    <t>762-R01</t>
  </si>
  <si>
    <t>Dodávka a montáž poklopu vč. úpravy střešního výlezu dle popisu projektu ozn. A/3 Kompletní provedení vč. přesunu hmot.</t>
  </si>
  <si>
    <t>-363110612</t>
  </si>
  <si>
    <t>Poznámka k položce:_x000d_
ZATEPLENÝ STŘEŠNÍ POKLOP - VÝLEZ NA_x000d_
PLOCHOU STŘECHU_x000d_
- typový systémový střešní poklop celokovový zateplený_x000d_
- poklop s pomocnými teleskopy_x000d_
- zamykatelný_x000d_
- zvýšená obruba_x000d_
- rozměry upřesněny po zaměření na stavbě_x000d_
- součinitel prostupu tepla UW = 0,67 W/m2/K</t>
  </si>
  <si>
    <t>998762103</t>
  </si>
  <si>
    <t>Přesun hmot tonážní pro kce tesařské v objektech v do 24 m</t>
  </si>
  <si>
    <t>1860312210</t>
  </si>
  <si>
    <t>764002841</t>
  </si>
  <si>
    <t>Demontáž oplechování horních ploch zdí a nadezdívek do suti</t>
  </si>
  <si>
    <t>10,7+10,7+31,55+31,55 "demontáž oplechování atiky</t>
  </si>
  <si>
    <t>767-R1</t>
  </si>
  <si>
    <t>Dodávka a montáží stožáru na střeše dle popisu projektu tabulky výrobků pozice A/4 vč. nožiček. Kompletní provedení vč. přesunu hmot.</t>
  </si>
  <si>
    <t>454909326</t>
  </si>
  <si>
    <t>Poznámka k položce:_x000d_
ANTÉNNÍ STATIV NA PLOCHOU STŘECHU_x000d_
SKLÁDACÍ MASIVNÍ KONSTRUKCE_x000d_
VE SPODNÍCH RAMENECH ZÁVAŽÍ_x000d_
VÝŠKA DO 2 m_x000d_
POVRCHOVÁ ÚPRAVA- ŽÁROVÝ POZINK_x000d_
POČET - 1 KUS</t>
  </si>
  <si>
    <t>-1595745000</t>
  </si>
  <si>
    <t>10*2" vyčištění VZT komory</t>
  </si>
  <si>
    <t>HZS2131</t>
  </si>
  <si>
    <t>Hodinová zúčtovací sazba zámečník</t>
  </si>
  <si>
    <t>1212838697</t>
  </si>
  <si>
    <t>Poznámka k položce:_x000d_
Z anténního stožáru budou odstraněna všechna nefunkční zařízení._x000d_
Kompletní provedení vč. přesunu hmot.</t>
  </si>
  <si>
    <t>5" Z anténního stožáru budou odstraněna všechna nefunkční zařízení. Kompletní provedení vč. přesunu hmot.</t>
  </si>
  <si>
    <t>2*2 " demontáž anténního stožáru a pomocného stožáru</t>
  </si>
  <si>
    <t>HZS2151</t>
  </si>
  <si>
    <t>Hodinová zúčtovací sazba klempíř</t>
  </si>
  <si>
    <t>-1046643846</t>
  </si>
  <si>
    <t>" demontáž střešních prvků kusových více nespecifikovaných souvisejících s rekonstrukcí střechy vč. jejich likvidace (st. aerátor, stříšky a pod)</t>
  </si>
  <si>
    <t>04 - Vzduchotechnika</t>
  </si>
  <si>
    <t xml:space="preserve">Výkazy výměr (též Soupis prací a dodávek včetně nabídkového ocenění):					 Výkaz výměr je zpracován v souladu se zák. č.137/2006 Sb. (§44, odst. (4), písm. b). 			 Při vyplňování výkazu výměr je nutné respektovat dále uvedené pokyny: 					 1) Při zpracování nabídky je nutné využít všech částí (dílů) projektu pro provádění stavby (zák. č. 137/2006 Sb., §44, odst. (4), písm. a), tj. technické zprávy, seznamu pozic, všech výkresů, tabulek a specifikací materiálů.		 2) Součástí nabídkové ceny musí být veškeré náklady, aby cena byla konečná a zahrnovala celou dodávku a montáž. 	 3) Dodávky a montáže uvedené v nabídce musí být, včetně veškerého souvisejícího doplňkového, podružného a montážního materiálu, tak, aby celé zařízení bylo funkční a splňovalo všechny předpisy, které se na ně vztahují.  	 4) Všechny položky jsou uvedeny bez DPH.					 5) Uvedené jednotkové a celkové ceny jsou ceny včetně montáže.					  NEDÍLNOU SOUČÁSTÍ ROZPOČTU JE PROJEKTOVÁ DOKUMENTACE! Soupis prací je sestaven s využitím položek Cenové soustavy ÚRS. Cenové a technické podmínky soustavy ÚRS, které nejsou součástí soupisu prací, jsou neomezeně dálkově k dispozici na www.cs-urs.cz. Položky soupisu prací, které nemají ve sloupci "Cenová soustava" uveden žádný údaj, nepochází s Cenové soustavy ÚRS.  Dodávka akce se předpokládá včetně kompletní montáže, dopravy, vnitrostaveništní manipulace, veškerého souvisejícího doplňkového, podružného a montážního materiálu tak, aby celé zařízení bylo funkční a splňovalo všechny předpisy, které se na ně vztahují. Při zpracování nabídky je nutné vycházet ze všech částí dokumentace (textové i grafické části, všech schémat a specifikace materiálu). Součástí ceny musí být veškeré náklady, aby cena byla konečná a zahrnovala celou dodávku a montáž akce. Všechny použité výrobky musí mít osvědčení o schválení k provozu v České republice. V průběhu provádění prací budou respektovány všechny příslušné platné předpisy a požadavky BOZP. Náklady vyplývající z jejich dodržení jsou součástí jednotkové ceny a nebudou zvlášť hrazeny. Veškeré práce budou provedeny úhledně, řádně a kvalitně řemeslným způsobem. Zařízení bude uvedeno do provozu až po provedení všech výchozích zkouškách (revizích) el. instalace a pod. O provedených zkouškách budou vystaveny protokoly. POVINNOSTÍ DODAVATELE JE PŘEKONTROLOVAT SPECIFIKACI MATERIÁLŮ A CHYBĚJÍCÍ MATERIÁL NEBO VÝKON DOPLNIT A OCENIT!</t>
  </si>
  <si>
    <t>D1 - Ostatní</t>
  </si>
  <si>
    <t>D2 - ZAŘÍZENÍ Č.1 – REKUPERAČNÍ VĚTRÁNÍ</t>
  </si>
  <si>
    <t>D1</t>
  </si>
  <si>
    <t>Ostatní</t>
  </si>
  <si>
    <t>Pol1</t>
  </si>
  <si>
    <t>Přesun hmot vnitrostaveništní</t>
  </si>
  <si>
    <t xml:space="preserve">CS  vlastní</t>
  </si>
  <si>
    <t>Pol2</t>
  </si>
  <si>
    <t xml:space="preserve">Příplatek k přesunu hmot  za zvětšený přesun do 500 m</t>
  </si>
  <si>
    <t>Pol3</t>
  </si>
  <si>
    <t>Zprovoznění zařízení, zaregulování a uvedení do provozu</t>
  </si>
  <si>
    <t>Pol4</t>
  </si>
  <si>
    <t>Dopravní a režijní náklady</t>
  </si>
  <si>
    <t>Pol5</t>
  </si>
  <si>
    <t>Měření a zaregulování průtoků VZT</t>
  </si>
  <si>
    <t>Pol6</t>
  </si>
  <si>
    <t>Montážní plošina přenosná vč. její montáže a demontáže</t>
  </si>
  <si>
    <t>Pol7</t>
  </si>
  <si>
    <t>Úklid a příprava staveniště</t>
  </si>
  <si>
    <t>Pol8</t>
  </si>
  <si>
    <t>Stavební přípomoce vč. zhotovení prostupů a zpětného zapravení</t>
  </si>
  <si>
    <t>D2</t>
  </si>
  <si>
    <t>ZAŘÍZENÍ Č.1 – REKUPERAČNÍ VĚTRÁNÍ</t>
  </si>
  <si>
    <t>Pol22</t>
  </si>
  <si>
    <t>Vnitřní kompaktní vzduchotechnická jednotka s rekuperací tepla s elektrickým ohřevem, uzavírací klapky, filtry G4, by-pass, cirkulace vč.příslušenství a digitální regulace ( Parametry: Ve=600 m3/h,∆ppřív=150 Pa; ∆podvod=150 Pa; přív.vent 0,116 kW / 230 V;</t>
  </si>
  <si>
    <t>Pol23</t>
  </si>
  <si>
    <t>IR senzor - infračervené čidlo CO2 včetně montáže a kabelového propojení s VZT jednotkou. Ovládací jednotka, snímač koncentrace oxidu uhličitého CO2 s instalalcí na stěně v prostoru herny.</t>
  </si>
  <si>
    <t>Pol9</t>
  </si>
  <si>
    <t>Pružná vložka rozměr 350x200 mm</t>
  </si>
  <si>
    <t>Pol10</t>
  </si>
  <si>
    <t>Pružná vložka kruhová pr. 250 mm</t>
  </si>
  <si>
    <t>1.2</t>
  </si>
  <si>
    <t>Výustka pro kruhové potrubí dvouřadá 325x85 mm s regulací (V=100 m3/h)</t>
  </si>
  <si>
    <t>1.3</t>
  </si>
  <si>
    <t>Výustka pro kruhové potrubí jednořadá 425x85 mm s regulací (V=200 m3/h)</t>
  </si>
  <si>
    <t>1.4</t>
  </si>
  <si>
    <t>Výustka pro kruhové potrubí dvouřadá 525x85 mm s regulací (V=200 m3/h)</t>
  </si>
  <si>
    <t>Pol11</t>
  </si>
  <si>
    <t>Uzavírací klapka pr. 250 mm se servopohonem</t>
  </si>
  <si>
    <t>Pol12</t>
  </si>
  <si>
    <t>Protidešťová žaluzie pr. 250 mm</t>
  </si>
  <si>
    <t>Pol13</t>
  </si>
  <si>
    <t>Kruhové potrubí SPIRO Ø 200 z pozinkovaného plechu vč. tvarovek, montážního, závěsového, spojovacího a těsnícího materiálu</t>
  </si>
  <si>
    <t>Pol14</t>
  </si>
  <si>
    <t>Kruhové potrubí SPIRO Ø 250 z pozinkovaného plechu vč. tvarovek, montážního, závěsového, spojovacího a těsnícího materiálu</t>
  </si>
  <si>
    <t>Pol15</t>
  </si>
  <si>
    <t>Ohebná hliníková tepelně a hlukově izolovaná hadice, průměr 200 mm, tloušťka izolace 25 mm vč. montážního, závěsového, spojovacího a těsnícího materiálu</t>
  </si>
  <si>
    <t>Pol16</t>
  </si>
  <si>
    <t>Ohebná hliníková tepelně a hlukově izolovaná hadice, průměr 250 mm, tloušťka izolace 50 mm vč. montážního, závěsového, spojovacího a těsnícího materiálu</t>
  </si>
  <si>
    <t>Pol17</t>
  </si>
  <si>
    <t>Izolace tepelná z minerální vaty o tl. 50 mm s AL polepem</t>
  </si>
  <si>
    <t>Pol18</t>
  </si>
  <si>
    <t>Vsazení odbočky do stávajícího umyvadlového sifonu pro odvod kondenzátu</t>
  </si>
  <si>
    <t>Pol19</t>
  </si>
  <si>
    <t>Potrubí kanalizační z PP připojovací DN 32</t>
  </si>
  <si>
    <t>Pol20</t>
  </si>
  <si>
    <t>Vyvedení a upevnění odpadních výpustek DN 32</t>
  </si>
  <si>
    <t>Pol21</t>
  </si>
  <si>
    <t>Kuličkový sifon ke vzduchotechnické jenodtce transparentní s vodní hladinou</t>
  </si>
  <si>
    <t>05 - Zařízení pro vytápění staveb</t>
  </si>
  <si>
    <t>PSV - PSV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</si>
  <si>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</si>
  <si>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</si>
  <si>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</si>
  <si>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783 - Dokončovací práce - nátěry</t>
  </si>
  <si>
    <t xml:space="preserve">    800 - Ostatní a vedlejší náklady</t>
  </si>
  <si>
    <t>733</t>
  </si>
  <si>
    <t>Ústřední vytápění - rozvodné potrubí</t>
  </si>
  <si>
    <t>733110803</t>
  </si>
  <si>
    <t>Demontáž potrubí ocelového závitového do DN 15</t>
  </si>
  <si>
    <t>CS ÚRS 2019 01</t>
  </si>
  <si>
    <t>132301945</t>
  </si>
  <si>
    <t>733111103</t>
  </si>
  <si>
    <t xml:space="preserve">Potrubí z trubek ocelových závitových  bezešvých běžných nízkotlakých DN 15</t>
  </si>
  <si>
    <t>255787154</t>
  </si>
  <si>
    <t>733113113</t>
  </si>
  <si>
    <t>Potrubí z trubek ocelových závitových Příplatek k ceně za zhotovení přípojky z ocelových trubek závitových do DN 25</t>
  </si>
  <si>
    <t>492176911</t>
  </si>
  <si>
    <t>733190107</t>
  </si>
  <si>
    <t xml:space="preserve">Zkoušky těsnosti potrubí, manžety prostupové z trubek ocelových  zkoušky těsnosti potrubí (za provozu) z trubek ocelových závitových DN do 40</t>
  </si>
  <si>
    <t>-1725532554</t>
  </si>
  <si>
    <t>733191925</t>
  </si>
  <si>
    <t>Navaření odbočky na potrubí ocelové závitové do DN 25</t>
  </si>
  <si>
    <t>-1783158583</t>
  </si>
  <si>
    <t>733POX01</t>
  </si>
  <si>
    <t>Topná, dilatační a provozní zkouška</t>
  </si>
  <si>
    <t>h</t>
  </si>
  <si>
    <t>1138970278</t>
  </si>
  <si>
    <t>733POX02</t>
  </si>
  <si>
    <t>Stavební přípomoci a ostatní pomocné práce</t>
  </si>
  <si>
    <t>-593457643</t>
  </si>
  <si>
    <t>998733103</t>
  </si>
  <si>
    <t>Přesun hmot pro rozvody potrubí stanovený z hmotnosti přesunovaného materiálu vodorovná dopravní vzdálenost do 50 m v objektech výšky přes 12 do 24 m</t>
  </si>
  <si>
    <t>-987459330</t>
  </si>
  <si>
    <t>998733193</t>
  </si>
  <si>
    <t>Příplatek k přesunu hmot 733 za zvětšený přesun do 500 m</t>
  </si>
  <si>
    <t>652089355</t>
  </si>
  <si>
    <t>734</t>
  </si>
  <si>
    <t>Ústřední vytápění - armatury</t>
  </si>
  <si>
    <t>734200822</t>
  </si>
  <si>
    <t xml:space="preserve">Demontáž armatur závitových  se dvěma závity přes 1/2 do G 1</t>
  </si>
  <si>
    <t>-1153420188</t>
  </si>
  <si>
    <t>734OTX01</t>
  </si>
  <si>
    <t>Termostatická hlavice otopných těles se zajištěním proti zcizení pomocí bezpečnostního kroužku s regulačním rozsahem 6°C - 28°C vč. instalace na termostatický ventil</t>
  </si>
  <si>
    <t>-1839508931</t>
  </si>
  <si>
    <t>734OTX02</t>
  </si>
  <si>
    <t>Termostatický radiátorový ventil přímý 1/2" pro samotížné a jednotrubkové soustavy bronz poniklovaný, PN1.0MPa, TS110°C</t>
  </si>
  <si>
    <t>vlastní položka - běžná katalogová cena</t>
  </si>
  <si>
    <t>-1915881454</t>
  </si>
  <si>
    <t>734OTX03</t>
  </si>
  <si>
    <t>Radiátorové šroubení uzavírací a regulační rohové 1/2" bronz poniklovyný s vypouštěním, PN1.0MPa, TS110°C</t>
  </si>
  <si>
    <t>741044982</t>
  </si>
  <si>
    <t>734291123</t>
  </si>
  <si>
    <t>Kohout plnící a vypouštěcí G 1/2 PN 10 do 110°C závitový</t>
  </si>
  <si>
    <t>-16395080</t>
  </si>
  <si>
    <t>998734103</t>
  </si>
  <si>
    <t>Přesun hmot pro armatury stanovený z hmotnosti přesunovaného materiálu vodorovná dopravní vzdálenost do 50 m v objektech výšky přes 12 do 24 m</t>
  </si>
  <si>
    <t>-1693542984</t>
  </si>
  <si>
    <t>998734193</t>
  </si>
  <si>
    <t>Přesun hmot pro armatury stanovený z hmotnosti přesunovaného materiálu Příplatek k cenám za zvětšený přesun přes vymezenou největší dopravní vzdálenost do 500 m</t>
  </si>
  <si>
    <t>478464535</t>
  </si>
  <si>
    <t>735</t>
  </si>
  <si>
    <t>Ústřední vytápění - otopná tělesa</t>
  </si>
  <si>
    <t>735000912</t>
  </si>
  <si>
    <t>Vyregulování ventilu radiátorového s termostatickým ovládáním a regulačního radiátorového šroubení</t>
  </si>
  <si>
    <t>-2144861064</t>
  </si>
  <si>
    <t>5*2</t>
  </si>
  <si>
    <t>735111810</t>
  </si>
  <si>
    <t>Demontáž otopných těles litinových článkových</t>
  </si>
  <si>
    <t>1945273856</t>
  </si>
  <si>
    <t>40*0,255</t>
  </si>
  <si>
    <t>735151573</t>
  </si>
  <si>
    <t>Otopná tělesa panelová dvoudesková PN 1,0 MPa, T do 110°C se dvěma přídavnými přestupními plochami výšky tělesa 600 mm stavební délk 600 mm</t>
  </si>
  <si>
    <t>-1296279848</t>
  </si>
  <si>
    <t>735191905</t>
  </si>
  <si>
    <t>Odvzdušnění otopných těles</t>
  </si>
  <si>
    <t>-1954427615</t>
  </si>
  <si>
    <t>735191910</t>
  </si>
  <si>
    <t>Napuštění vody do otopných těles</t>
  </si>
  <si>
    <t>-48274040</t>
  </si>
  <si>
    <t>735291800</t>
  </si>
  <si>
    <t>Demontáž konzoly nebo držáku otopných těles do odpadu</t>
  </si>
  <si>
    <t>-881710735</t>
  </si>
  <si>
    <t>735494811</t>
  </si>
  <si>
    <t>Vypuštění vody z otopných těles a rozvodných potrubí</t>
  </si>
  <si>
    <t>1145486811</t>
  </si>
  <si>
    <t>735890803</t>
  </si>
  <si>
    <t>Vnitrostaveništní přemístění vybouraných (demontovaných) hmot otopných těles vodorovně do 100 m v objektech výšky přes 12 do 24 m</t>
  </si>
  <si>
    <t>-839441180</t>
  </si>
  <si>
    <t>998735103</t>
  </si>
  <si>
    <t>Přesun hmot pro otopná tělesa stanovený z hmotnosti přesunovaného materiálu vodorovná dopravní vzdálenost do 50 m v objektech výšky přes 12 do 24 m</t>
  </si>
  <si>
    <t>271269417</t>
  </si>
  <si>
    <t>998735193</t>
  </si>
  <si>
    <t>Příplatek k přesunu hmot 735 za zvětšený přesun do 500 m</t>
  </si>
  <si>
    <t>-1613833995</t>
  </si>
  <si>
    <t>783</t>
  </si>
  <si>
    <t>Dokončovací práce - nátěry</t>
  </si>
  <si>
    <t>783425422.1</t>
  </si>
  <si>
    <t>Nátěry syntetické potrubí do DN 50 barva dražší základní a antikorozní, matný povrch 2x email připojovacích potrubí</t>
  </si>
  <si>
    <t>-1855536267</t>
  </si>
  <si>
    <t>800</t>
  </si>
  <si>
    <t>Ostatní a vedlejší náklady</t>
  </si>
  <si>
    <t>OSTX101</t>
  </si>
  <si>
    <t>Mimostaveništní doprava</t>
  </si>
  <si>
    <t>1559396527</t>
  </si>
  <si>
    <t>OSTX102</t>
  </si>
  <si>
    <t>Uložení demontovaného materiálu na skládku</t>
  </si>
  <si>
    <t>864019861</t>
  </si>
  <si>
    <t>06 - Elektroinstalace. hromosvody</t>
  </si>
  <si>
    <t xml:space="preserve">Zemní práce pro uložení zemnícího pásku  nejsou v této části uvažovány, bude využito obkopání celého objektu ( část stavební). Pásek musí být obklopen vodivou zeminou (nikoliv výkopkem, či pískem).   NEDÍLNOU SOUČÁSTÍ ROZPOČTU JE PROJEKTOVÁ DOKUMENTACE! Soupis prací je sestaven s využitím položek Cenové soustavy ÚRS. Cenové a technické podmínky soustavy ÚRS, které nejsou součástí soupisu prací, jsou neomezeně dálkově k dispozici na www.cs-urs.cz. Položky soupisu prací, které nemají ve sloupci "Cenová soustava" uveden žádný údaj, nepochází s Cenové soustavy ÚRS.  Dodávka akce se předpokládá včetně kompletní montáže, dopravy, vnitrostaveništní manipulace, veškerého souvisejícího doplňkového, podružného a montážního materiálu tak, aby celé zařízení bylo funkční a splňovalo všechny předpisy, které se na ně vztahují. Při zpracování nabídky je nutné vycházet ze všech částí dokumentace (textové i grafické části, všech schémat a specifikace materiálu). Součástí ceny musí být veškeré náklady, aby cena byla konečná a zahrnovala celou dodávku a montáž akce. Všechny použité výrobky musí mít osvědčení o schválení k provozu v České republice. V průběhu provádění prací budou respektovány všechny příslušné platné předpisy a požadavky BOZP. Náklady vyplývající z jejich dodržení jsou součástí jednotkové ceny a nebudou zvlášť hrazeny. Veškeré práce budou provedeny úhledně, řádně a kvalitně řemeslným způsobem. Zařízení bude uvedeno do provozu až po provedení všech výchozích zkouškách (revizích) el. instalace a pod. O provedených zkouškách budou vystaveny protokoly. POVINNOSTÍ DODAVATELE JE PŘEKONTROLOVAT SPECIFIKACI MATERIÁLŮ A CHYBĚJÍCÍ MATERIÁL NEBO VÝKON DOPLNIT A OCENIT!</t>
  </si>
  <si>
    <t xml:space="preserve">    741 - Elektroinstalace - silnoproud</t>
  </si>
  <si>
    <t>M - Práce a dodávky M</t>
  </si>
  <si>
    <t xml:space="preserve">    46-M - Zemní práce při extr.mont.pracích</t>
  </si>
  <si>
    <t>741</t>
  </si>
  <si>
    <t>Elektroinstalace - silnoproud</t>
  </si>
  <si>
    <t>741110042</t>
  </si>
  <si>
    <t>Montáž trubka plastová ohebná D přes 23 do 35 mm uložená pevně</t>
  </si>
  <si>
    <t>-1891661391</t>
  </si>
  <si>
    <t>34571065</t>
  </si>
  <si>
    <t>trubka elektroinstalační ohebná z PVC (ČSN) 2336</t>
  </si>
  <si>
    <t>-690063208</t>
  </si>
  <si>
    <t>34572010</t>
  </si>
  <si>
    <t>závěs jednoduchý z PH pro vodiče D 8-18 mm, 157x19 mm</t>
  </si>
  <si>
    <t>2059681149</t>
  </si>
  <si>
    <t>741110511</t>
  </si>
  <si>
    <t>Montáž lišta a kanálek vkládací šířky do 60 mm s víčkem</t>
  </si>
  <si>
    <t>-782562990</t>
  </si>
  <si>
    <t>34571008</t>
  </si>
  <si>
    <t>lišta elektroinstalační hranatá bílá 40 x 40</t>
  </si>
  <si>
    <t>-68737881</t>
  </si>
  <si>
    <t>741112101</t>
  </si>
  <si>
    <t>Montáž rozvodka zapuštěná plastová kruhová</t>
  </si>
  <si>
    <t>-627082812</t>
  </si>
  <si>
    <t>34571521</t>
  </si>
  <si>
    <t>krabice univerzální rozvodná z PH s víčkem a svorkovnicí krabicovou šroubovací s vodiči 12x4mm2 D 73,5mm x 43mm</t>
  </si>
  <si>
    <t>644293880</t>
  </si>
  <si>
    <t>741120001</t>
  </si>
  <si>
    <t>Montáž vodič Cu izolovaný plný a laněný žíla 0,35-6 mm2 pod omítku (CY)</t>
  </si>
  <si>
    <t>-1321837256</t>
  </si>
  <si>
    <t>34140825</t>
  </si>
  <si>
    <t>vodič silový s Cu jádrem 4mm2</t>
  </si>
  <si>
    <t>1809477260</t>
  </si>
  <si>
    <t>734427345</t>
  </si>
  <si>
    <t>34140826</t>
  </si>
  <si>
    <t>vodič silový s Cu jádrem 6mm2</t>
  </si>
  <si>
    <t>1364110734</t>
  </si>
  <si>
    <t>741120005</t>
  </si>
  <si>
    <t>Montáž vodič Cu izolovaný plný a laněný žíla 25-35 mm2 pod omítku (CY)</t>
  </si>
  <si>
    <t>2088642323</t>
  </si>
  <si>
    <t>34140850</t>
  </si>
  <si>
    <t>vodič izolovaný s Cu jádrem 25mm2</t>
  </si>
  <si>
    <t>-1675608927</t>
  </si>
  <si>
    <t>741122015</t>
  </si>
  <si>
    <t>Montáž kabel Cu bez ukončení uložený pod omítku plný kulatý 3x1,5 mm2 (CYKY)</t>
  </si>
  <si>
    <t>-762559908</t>
  </si>
  <si>
    <t>34111030</t>
  </si>
  <si>
    <t>kabel silový s Cu jádrem 1 kV 3x1,5mm2</t>
  </si>
  <si>
    <t>-1011912762</t>
  </si>
  <si>
    <t>265*1,2 'Přepočtené koeficientem množství</t>
  </si>
  <si>
    <t>741122031</t>
  </si>
  <si>
    <t>Montáž kabel Cu bez ukončení uložený pod omítku plný kulatý 5x1,5 až 2,5 mm2 (CYKY)</t>
  </si>
  <si>
    <t>-334717312</t>
  </si>
  <si>
    <t>34111090</t>
  </si>
  <si>
    <t>kabel silový s Cu jádrem 1 kV 5x1,5mm2</t>
  </si>
  <si>
    <t>-1880573443</t>
  </si>
  <si>
    <t>210*1,2 'Přepočtené koeficientem množství</t>
  </si>
  <si>
    <t>741210002</t>
  </si>
  <si>
    <t>Montáž rozvodnice oceloplechová nebo plastová běžná do 50 kg</t>
  </si>
  <si>
    <t>680632413</t>
  </si>
  <si>
    <t>1453684</t>
  </si>
  <si>
    <t>ROZVADEC RPO/NVP7P-V</t>
  </si>
  <si>
    <t>87560300</t>
  </si>
  <si>
    <t>Poznámka k položce:_x000d_
skříň v samostatném pilíři, 25kA, T1/3_x000d_
připravené k zaplombování</t>
  </si>
  <si>
    <t>145368R</t>
  </si>
  <si>
    <t xml:space="preserve">Skříňka s přepěťovou ochranou </t>
  </si>
  <si>
    <t>-1373443435</t>
  </si>
  <si>
    <t>Poznámka k položce:_x000d_
pod stropem při vstupu ze střechy_x000d_
- pro povětrnostní čidla, pro svody z antény</t>
  </si>
  <si>
    <t>741210201</t>
  </si>
  <si>
    <t>Montáž rozváděč skříňový nebo panelový dělitelný pole do 200 kg</t>
  </si>
  <si>
    <t>-965854615</t>
  </si>
  <si>
    <t>35713112</t>
  </si>
  <si>
    <t>Rozvaděč skříňový - R1</t>
  </si>
  <si>
    <t>1897034664</t>
  </si>
  <si>
    <t>Poznámka k položce:_x000d_
Oceloplechová rozvodnicová nástěnná skříň 610x1650x250mm_x000d_
vč. roštu pro DIN lišty, krytu s výřezem i bez výřezu,lišty s nastavitelnými držáky, 3-1x, 32B/3-1x,40B/3 - 2x, 100A/3-1x, 40/4p/0,03 - 2x, _x000d_
svodič bleskových proudů T1+T2/3, 25kA, pomocný materiál, _x000d_
dodávka ( vč. montáže)</t>
  </si>
  <si>
    <t>741231012</t>
  </si>
  <si>
    <t>Montáž svorkovnice do rozvaděčů - ochranná</t>
  </si>
  <si>
    <t>1179186188</t>
  </si>
  <si>
    <t>34571428</t>
  </si>
  <si>
    <t>krabice pancéřová z PH 117x117x58 mm svorkovnicí krabicovou šroubovací s vodiči 16x4 mm2</t>
  </si>
  <si>
    <t>699123706</t>
  </si>
  <si>
    <t>741231027</t>
  </si>
  <si>
    <t>Montáž svorkovnice do rozvaděčů - zkušební</t>
  </si>
  <si>
    <t>670050428</t>
  </si>
  <si>
    <t>111112R</t>
  </si>
  <si>
    <t>Externí přiímač</t>
  </si>
  <si>
    <t>-860454815</t>
  </si>
  <si>
    <t xml:space="preserve">Poznámka k položce:_x000d_
externí prijímač  dálkového ovládání pro ovládání venkovních žaluzií pro osazení pod krycí plech žaluzie</t>
  </si>
  <si>
    <t>741310001</t>
  </si>
  <si>
    <t>Montáž vypínač nástěnný 1-jednopólový prostředí normální</t>
  </si>
  <si>
    <t>2031584166</t>
  </si>
  <si>
    <t>111111R</t>
  </si>
  <si>
    <t>vysílač nástěnný</t>
  </si>
  <si>
    <t>1230611950</t>
  </si>
  <si>
    <t xml:space="preserve">Poznámka k položce:_x000d_
vysílač nástěnný, žaluziový, vč. rámečku, baterie 3V, krytí min. IP20, radiová freivence 433,42 MHz. _x000d_
(baterie, upevňovací patice  je součástí)</t>
  </si>
  <si>
    <t>2113947963</t>
  </si>
  <si>
    <t>111113R</t>
  </si>
  <si>
    <t>Povětrnostní čidlo</t>
  </si>
  <si>
    <t>-1750786720</t>
  </si>
  <si>
    <t>Poznámka k položce:_x000d_
umístěné na střeše, napájení 230V</t>
  </si>
  <si>
    <t>741410021</t>
  </si>
  <si>
    <t>Montáž vodič uzemňovací pásek průřezu do 120 mm2 v městské zástavbě v zemi</t>
  </si>
  <si>
    <t>948721353</t>
  </si>
  <si>
    <t>35442062</t>
  </si>
  <si>
    <t>pás zemnící 30x4mm FeZn</t>
  </si>
  <si>
    <t>596919924</t>
  </si>
  <si>
    <t>741410041</t>
  </si>
  <si>
    <t>Montáž vodič uzemňovací drát nebo lano D do 10 mm v městské zástavbě</t>
  </si>
  <si>
    <t>655597880</t>
  </si>
  <si>
    <t>35441073</t>
  </si>
  <si>
    <t>drát D 10mm FeZn</t>
  </si>
  <si>
    <t>-2038134243</t>
  </si>
  <si>
    <t>80*0,62 'Přepočtené koeficientem množství</t>
  </si>
  <si>
    <t>741440032</t>
  </si>
  <si>
    <t>Montáž tyč zemnicí délky do 4,5 m</t>
  </si>
  <si>
    <t>-205105450</t>
  </si>
  <si>
    <t>35442090</t>
  </si>
  <si>
    <t>tyč zemnící 2 m FeZn</t>
  </si>
  <si>
    <t>-1025784237</t>
  </si>
  <si>
    <t>741420001</t>
  </si>
  <si>
    <t>Montáž drát nebo lano hromosvodné svodové D do 10 mm s podpěrou</t>
  </si>
  <si>
    <t>-927338646</t>
  </si>
  <si>
    <t>35441077</t>
  </si>
  <si>
    <t>drát D 8mm AlMgSi</t>
  </si>
  <si>
    <t>1351243301</t>
  </si>
  <si>
    <t>320*0,145 'Přepočtené koeficientem množství</t>
  </si>
  <si>
    <t>35441550</t>
  </si>
  <si>
    <t>podpěra vedení FeZn na lepenkovou krytinu a eternit 100 mm</t>
  </si>
  <si>
    <t>-63702559</t>
  </si>
  <si>
    <t>35441890</t>
  </si>
  <si>
    <t>podpěra na atiku</t>
  </si>
  <si>
    <t>18974926</t>
  </si>
  <si>
    <t>1685185</t>
  </si>
  <si>
    <t>PODPERA VEDENI NIRO-CLIP</t>
  </si>
  <si>
    <t>1430035230</t>
  </si>
  <si>
    <t>Poznámka k položce:_x000d_
Pro svislé svody</t>
  </si>
  <si>
    <t>35441895</t>
  </si>
  <si>
    <t>svorka připojovací k připojení kovových částí</t>
  </si>
  <si>
    <t>957363408</t>
  </si>
  <si>
    <t>741420051</t>
  </si>
  <si>
    <t>Montáž vedení hromosvodné-úhelník nebo trubka s držáky do zdiva</t>
  </si>
  <si>
    <t>2091061673</t>
  </si>
  <si>
    <t>1232170</t>
  </si>
  <si>
    <t>ZAVADECI TYC TZ 1.5</t>
  </si>
  <si>
    <t>727893101</t>
  </si>
  <si>
    <t>123217R</t>
  </si>
  <si>
    <t>Izolační tyč, km=0,7, 1m</t>
  </si>
  <si>
    <t>1070805670</t>
  </si>
  <si>
    <t>741420021</t>
  </si>
  <si>
    <t>Montáž svorka hromosvodná se 2 šrouby</t>
  </si>
  <si>
    <t>-1394046932</t>
  </si>
  <si>
    <t>35441986</t>
  </si>
  <si>
    <t>svorka odbočovací a spojovací pro pásek 30x4 mm, FeZn</t>
  </si>
  <si>
    <t>-1021789616</t>
  </si>
  <si>
    <t>741430005</t>
  </si>
  <si>
    <t>Montáž tyč jímací délky do 3 m na stojan</t>
  </si>
  <si>
    <t>656218583</t>
  </si>
  <si>
    <t>1387115</t>
  </si>
  <si>
    <t>JIMACI TYC ALU 3,0M 101 ALU-3000</t>
  </si>
  <si>
    <t>-1183855091</t>
  </si>
  <si>
    <t>10.341.836</t>
  </si>
  <si>
    <t>Podstavec k jím.tyči-beton</t>
  </si>
  <si>
    <t>-1836793441</t>
  </si>
  <si>
    <t>35441050</t>
  </si>
  <si>
    <t>tyč jímací s kovaným hrotem 1000 mm FeZn</t>
  </si>
  <si>
    <t>-1706820785</t>
  </si>
  <si>
    <t>411060422</t>
  </si>
  <si>
    <t>35431160</t>
  </si>
  <si>
    <t>svorka univerzální 669101 pro lano 4-16mm2</t>
  </si>
  <si>
    <t>-47665709</t>
  </si>
  <si>
    <t>35441860</t>
  </si>
  <si>
    <t>svorka FeZn k jímací tyči - 4 šrouby</t>
  </si>
  <si>
    <t>-1327967670</t>
  </si>
  <si>
    <t>35441925</t>
  </si>
  <si>
    <t>svorka zkušební pro lano D 6-12 mm, FeZn</t>
  </si>
  <si>
    <t>755857105</t>
  </si>
  <si>
    <t>35441865</t>
  </si>
  <si>
    <t>svorka FeZn k zemnící tyči - D 28 mm</t>
  </si>
  <si>
    <t>1490782354</t>
  </si>
  <si>
    <t>35441905</t>
  </si>
  <si>
    <t>svorka připojovací k připojení okapových žlabů</t>
  </si>
  <si>
    <t>-983424393</t>
  </si>
  <si>
    <t>11111124R</t>
  </si>
  <si>
    <t>Požární ucpávky</t>
  </si>
  <si>
    <t>soubor</t>
  </si>
  <si>
    <t>-797675285</t>
  </si>
  <si>
    <t>Práce a dodávky M</t>
  </si>
  <si>
    <t>46-M</t>
  </si>
  <si>
    <t>Zemní práce při extr.mont.pracích</t>
  </si>
  <si>
    <t>460270141</t>
  </si>
  <si>
    <t>Pilíř z cihel s koncovým dílem včetně výkopu a základu pro skříň nn výšky do 105 a šířky do 75 cm</t>
  </si>
  <si>
    <t>-1381007612</t>
  </si>
  <si>
    <t>460680322</t>
  </si>
  <si>
    <t>Vybourání otvorů stropech a klenbách želbet plochy do 0,09 m2, tloušťky do 20 cm</t>
  </si>
  <si>
    <t>1724887219</t>
  </si>
  <si>
    <t>460680514</t>
  </si>
  <si>
    <t>Vysekání rýh pro montáž trubek a kabelů ve zdivu betonovém hloubky do 5 cm a šířky do 10 cm</t>
  </si>
  <si>
    <t>726775005</t>
  </si>
  <si>
    <t>HZS2221</t>
  </si>
  <si>
    <t>Hodinová zúčtovací sazba elektrikář</t>
  </si>
  <si>
    <t>-2138857407</t>
  </si>
  <si>
    <t xml:space="preserve">Poznámka k položce:_x000d_
Prověření vývodů, případné jejich naspojkování pro zapojení do nového rozvaděče,  následná demontáž R1_x000d_
</t>
  </si>
  <si>
    <t>HZS2222</t>
  </si>
  <si>
    <t>Hodinová zúčtovací sazba elektrikář odborný</t>
  </si>
  <si>
    <t>730607899</t>
  </si>
  <si>
    <t>Poznámka k položce:_x000d_
koordinace s ostatními profesemi</t>
  </si>
  <si>
    <t>HZS4212</t>
  </si>
  <si>
    <t>Hodinová zúčtovací sazba revizní technik specialista</t>
  </si>
  <si>
    <t>-1005838249</t>
  </si>
  <si>
    <t>Poznámka k položce:_x000d_
Výchozí revize</t>
  </si>
  <si>
    <t>HZS4232</t>
  </si>
  <si>
    <t>Hodinová zúčtovací sazba technik odborný</t>
  </si>
  <si>
    <t>-228550405</t>
  </si>
  <si>
    <t>VRN - Vedlejší rozpočtové náklady</t>
  </si>
  <si>
    <t>011214000</t>
  </si>
  <si>
    <t>Botanický a zoologický průzkum</t>
  </si>
  <si>
    <t>Kč</t>
  </si>
  <si>
    <t>1024</t>
  </si>
  <si>
    <t>944576913</t>
  </si>
  <si>
    <t>Poznámka k položce:_x000d_
Koordinace a průzkumy</t>
  </si>
  <si>
    <t>020001000</t>
  </si>
  <si>
    <t>Příprava staveniště</t>
  </si>
  <si>
    <t>-114275899</t>
  </si>
  <si>
    <t>Poznámka k položce:_x000d_
Náklady spojené s vytyčením a ochranou inženýrských sítí</t>
  </si>
  <si>
    <t>030001000</t>
  </si>
  <si>
    <t>Zařízení staveniště</t>
  </si>
  <si>
    <t>-46807922</t>
  </si>
  <si>
    <t>Poznámka k položce:_x000d_
Náklady spojené s vybudováním, provozem a likvidací zařízení staveniště</t>
  </si>
  <si>
    <t>039002000</t>
  </si>
  <si>
    <t>Zrušení zařízení staveniště</t>
  </si>
  <si>
    <t>-1347444987</t>
  </si>
  <si>
    <t>043002000</t>
  </si>
  <si>
    <t>Zkoušky a ostatní měření</t>
  </si>
  <si>
    <t>2076735074</t>
  </si>
  <si>
    <t xml:space="preserve">Poznámka k položce:_x000d_
vč. měření hluku (požadavek stavebního povolení) </t>
  </si>
  <si>
    <t>070001000</t>
  </si>
  <si>
    <t>Provozní vlivy</t>
  </si>
  <si>
    <t>-516713521</t>
  </si>
  <si>
    <t>090001000</t>
  </si>
  <si>
    <t>Ostatní náklady</t>
  </si>
  <si>
    <t>-1850588232</t>
  </si>
  <si>
    <t>013254000</t>
  </si>
  <si>
    <t>Dokumentace skutečného provedení stavby</t>
  </si>
  <si>
    <t>1650926451</t>
  </si>
  <si>
    <t>SEZNAM FIGUR</t>
  </si>
  <si>
    <t>Výměra</t>
  </si>
  <si>
    <t xml:space="preserve"> 03</t>
  </si>
  <si>
    <t>deska_kon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</si>
</sst>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3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2" fillId="0" borderId="0" xfId="0" applyFont="1" applyAlignment="1">
      <alignment horizontal="left" vertical="top" wrapText="1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214.5" customHeight="1">
      <c r="B23" s="22"/>
      <c r="C23" s="23"/>
      <c r="D23" s="23"/>
      <c r="E23" s="37" t="s">
        <v>36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50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51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52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53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52</v>
      </c>
      <c r="AI60" s="43"/>
      <c r="AJ60" s="43"/>
      <c r="AK60" s="43"/>
      <c r="AL60" s="43"/>
      <c r="AM60" s="65" t="s">
        <v>53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54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55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52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53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52</v>
      </c>
      <c r="AI75" s="43"/>
      <c r="AJ75" s="43"/>
      <c r="AK75" s="43"/>
      <c r="AL75" s="43"/>
      <c r="AM75" s="65" t="s">
        <v>53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56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201937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Snížení energetické náročnosti budovy MŠ Slunečnice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Hradec Králové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23. 12. 2019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25.6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MŠ, speciální základní škola a praktická škola,HK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 xml:space="preserve">Obchodní projekt Hradec Králové v.o.s. </v>
      </c>
      <c r="AN89" s="72"/>
      <c r="AO89" s="72"/>
      <c r="AP89" s="72"/>
      <c r="AQ89" s="41"/>
      <c r="AR89" s="45"/>
      <c r="AS89" s="82" t="s">
        <v>57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58</v>
      </c>
      <c r="D92" s="95"/>
      <c r="E92" s="95"/>
      <c r="F92" s="95"/>
      <c r="G92" s="95"/>
      <c r="H92" s="96"/>
      <c r="I92" s="97" t="s">
        <v>59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60</v>
      </c>
      <c r="AH92" s="95"/>
      <c r="AI92" s="95"/>
      <c r="AJ92" s="95"/>
      <c r="AK92" s="95"/>
      <c r="AL92" s="95"/>
      <c r="AM92" s="95"/>
      <c r="AN92" s="97" t="s">
        <v>61</v>
      </c>
      <c r="AO92" s="95"/>
      <c r="AP92" s="99"/>
      <c r="AQ92" s="100" t="s">
        <v>62</v>
      </c>
      <c r="AR92" s="45"/>
      <c r="AS92" s="101" t="s">
        <v>63</v>
      </c>
      <c r="AT92" s="102" t="s">
        <v>64</v>
      </c>
      <c r="AU92" s="102" t="s">
        <v>65</v>
      </c>
      <c r="AV92" s="102" t="s">
        <v>66</v>
      </c>
      <c r="AW92" s="102" t="s">
        <v>67</v>
      </c>
      <c r="AX92" s="102" t="s">
        <v>68</v>
      </c>
      <c r="AY92" s="102" t="s">
        <v>69</v>
      </c>
      <c r="AZ92" s="102" t="s">
        <v>70</v>
      </c>
      <c r="BA92" s="102" t="s">
        <v>71</v>
      </c>
      <c r="BB92" s="102" t="s">
        <v>72</v>
      </c>
      <c r="BC92" s="102" t="s">
        <v>73</v>
      </c>
      <c r="BD92" s="103" t="s">
        <v>74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75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ROUND(SUM(AG95:AG101),2)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ROUND(SUM(AS95:AS101),2)</f>
        <v>0</v>
      </c>
      <c r="AT94" s="115">
        <f>ROUND(SUM(AV94:AW94),2)</f>
        <v>0</v>
      </c>
      <c r="AU94" s="116">
        <f>ROUND(SUM(AU95:AU101),5)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ROUND(SUM(AZ95:AZ101),2)</f>
        <v>0</v>
      </c>
      <c r="BA94" s="115">
        <f>ROUND(SUM(BA95:BA101),2)</f>
        <v>0</v>
      </c>
      <c r="BB94" s="115">
        <f>ROUND(SUM(BB95:BB101),2)</f>
        <v>0</v>
      </c>
      <c r="BC94" s="115">
        <f>ROUND(SUM(BC95:BC101),2)</f>
        <v>0</v>
      </c>
      <c r="BD94" s="117">
        <f>ROUND(SUM(BD95:BD101),2)</f>
        <v>0</v>
      </c>
      <c r="BE94" s="6"/>
      <c r="BS94" s="118" t="s">
        <v>76</v>
      </c>
      <c r="BT94" s="118" t="s">
        <v>77</v>
      </c>
      <c r="BU94" s="119" t="s">
        <v>78</v>
      </c>
      <c r="BV94" s="118" t="s">
        <v>79</v>
      </c>
      <c r="BW94" s="118" t="s">
        <v>5</v>
      </c>
      <c r="BX94" s="118" t="s">
        <v>80</v>
      </c>
      <c r="CL94" s="118" t="s">
        <v>1</v>
      </c>
    </row>
    <row r="95" s="7" customFormat="1" ht="24.75" customHeight="1">
      <c r="A95" s="120" t="s">
        <v>81</v>
      </c>
      <c r="B95" s="121"/>
      <c r="C95" s="122"/>
      <c r="D95" s="123" t="s">
        <v>82</v>
      </c>
      <c r="E95" s="123"/>
      <c r="F95" s="123"/>
      <c r="G95" s="123"/>
      <c r="H95" s="123"/>
      <c r="I95" s="124"/>
      <c r="J95" s="123" t="s">
        <v>83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'01 - Zateplení obvodových...'!J30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84</v>
      </c>
      <c r="AR95" s="127"/>
      <c r="AS95" s="128">
        <v>0</v>
      </c>
      <c r="AT95" s="129">
        <f>ROUND(SUM(AV95:AW95),2)</f>
        <v>0</v>
      </c>
      <c r="AU95" s="130">
        <f>'01 - Zateplení obvodových...'!P129</f>
        <v>0</v>
      </c>
      <c r="AV95" s="129">
        <f>'01 - Zateplení obvodových...'!J33</f>
        <v>0</v>
      </c>
      <c r="AW95" s="129">
        <f>'01 - Zateplení obvodových...'!J34</f>
        <v>0</v>
      </c>
      <c r="AX95" s="129">
        <f>'01 - Zateplení obvodových...'!J35</f>
        <v>0</v>
      </c>
      <c r="AY95" s="129">
        <f>'01 - Zateplení obvodových...'!J36</f>
        <v>0</v>
      </c>
      <c r="AZ95" s="129">
        <f>'01 - Zateplení obvodových...'!F33</f>
        <v>0</v>
      </c>
      <c r="BA95" s="129">
        <f>'01 - Zateplení obvodových...'!F34</f>
        <v>0</v>
      </c>
      <c r="BB95" s="129">
        <f>'01 - Zateplení obvodových...'!F35</f>
        <v>0</v>
      </c>
      <c r="BC95" s="129">
        <f>'01 - Zateplení obvodových...'!F36</f>
        <v>0</v>
      </c>
      <c r="BD95" s="131">
        <f>'01 - Zateplení obvodových...'!F37</f>
        <v>0</v>
      </c>
      <c r="BE95" s="7"/>
      <c r="BT95" s="132" t="s">
        <v>85</v>
      </c>
      <c r="BV95" s="132" t="s">
        <v>79</v>
      </c>
      <c r="BW95" s="132" t="s">
        <v>86</v>
      </c>
      <c r="BX95" s="132" t="s">
        <v>5</v>
      </c>
      <c r="CL95" s="132" t="s">
        <v>1</v>
      </c>
      <c r="CM95" s="132" t="s">
        <v>87</v>
      </c>
    </row>
    <row r="96" s="7" customFormat="1" ht="24.75" customHeight="1">
      <c r="A96" s="120" t="s">
        <v>81</v>
      </c>
      <c r="B96" s="121"/>
      <c r="C96" s="122"/>
      <c r="D96" s="123" t="s">
        <v>88</v>
      </c>
      <c r="E96" s="123"/>
      <c r="F96" s="123"/>
      <c r="G96" s="123"/>
      <c r="H96" s="123"/>
      <c r="I96" s="124"/>
      <c r="J96" s="123" t="s">
        <v>89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'02 - Výměna oken a dveří 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84</v>
      </c>
      <c r="AR96" s="127"/>
      <c r="AS96" s="128">
        <v>0</v>
      </c>
      <c r="AT96" s="129">
        <f>ROUND(SUM(AV96:AW96),2)</f>
        <v>0</v>
      </c>
      <c r="AU96" s="130">
        <f>'02 - Výměna oken a dveří ...'!P125</f>
        <v>0</v>
      </c>
      <c r="AV96" s="129">
        <f>'02 - Výměna oken a dveří ...'!J33</f>
        <v>0</v>
      </c>
      <c r="AW96" s="129">
        <f>'02 - Výměna oken a dveří ...'!J34</f>
        <v>0</v>
      </c>
      <c r="AX96" s="129">
        <f>'02 - Výměna oken a dveří ...'!J35</f>
        <v>0</v>
      </c>
      <c r="AY96" s="129">
        <f>'02 - Výměna oken a dveří ...'!J36</f>
        <v>0</v>
      </c>
      <c r="AZ96" s="129">
        <f>'02 - Výměna oken a dveří ...'!F33</f>
        <v>0</v>
      </c>
      <c r="BA96" s="129">
        <f>'02 - Výměna oken a dveří ...'!F34</f>
        <v>0</v>
      </c>
      <c r="BB96" s="129">
        <f>'02 - Výměna oken a dveří ...'!F35</f>
        <v>0</v>
      </c>
      <c r="BC96" s="129">
        <f>'02 - Výměna oken a dveří ...'!F36</f>
        <v>0</v>
      </c>
      <c r="BD96" s="131">
        <f>'02 - Výměna oken a dveří ...'!F37</f>
        <v>0</v>
      </c>
      <c r="BE96" s="7"/>
      <c r="BT96" s="132" t="s">
        <v>85</v>
      </c>
      <c r="BV96" s="132" t="s">
        <v>79</v>
      </c>
      <c r="BW96" s="132" t="s">
        <v>90</v>
      </c>
      <c r="BX96" s="132" t="s">
        <v>5</v>
      </c>
      <c r="CL96" s="132" t="s">
        <v>1</v>
      </c>
      <c r="CM96" s="132" t="s">
        <v>87</v>
      </c>
    </row>
    <row r="97" s="7" customFormat="1" ht="16.5" customHeight="1">
      <c r="A97" s="120" t="s">
        <v>81</v>
      </c>
      <c r="B97" s="121"/>
      <c r="C97" s="122"/>
      <c r="D97" s="123" t="s">
        <v>91</v>
      </c>
      <c r="E97" s="123"/>
      <c r="F97" s="123"/>
      <c r="G97" s="123"/>
      <c r="H97" s="123"/>
      <c r="I97" s="124"/>
      <c r="J97" s="123" t="s">
        <v>92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'03 - Rekonstrukce střešní...'!J30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84</v>
      </c>
      <c r="AR97" s="127"/>
      <c r="AS97" s="128">
        <v>0</v>
      </c>
      <c r="AT97" s="129">
        <f>ROUND(SUM(AV97:AW97),2)</f>
        <v>0</v>
      </c>
      <c r="AU97" s="130">
        <f>'03 - Rekonstrukce střešní...'!P127</f>
        <v>0</v>
      </c>
      <c r="AV97" s="129">
        <f>'03 - Rekonstrukce střešní...'!J33</f>
        <v>0</v>
      </c>
      <c r="AW97" s="129">
        <f>'03 - Rekonstrukce střešní...'!J34</f>
        <v>0</v>
      </c>
      <c r="AX97" s="129">
        <f>'03 - Rekonstrukce střešní...'!J35</f>
        <v>0</v>
      </c>
      <c r="AY97" s="129">
        <f>'03 - Rekonstrukce střešní...'!J36</f>
        <v>0</v>
      </c>
      <c r="AZ97" s="129">
        <f>'03 - Rekonstrukce střešní...'!F33</f>
        <v>0</v>
      </c>
      <c r="BA97" s="129">
        <f>'03 - Rekonstrukce střešní...'!F34</f>
        <v>0</v>
      </c>
      <c r="BB97" s="129">
        <f>'03 - Rekonstrukce střešní...'!F35</f>
        <v>0</v>
      </c>
      <c r="BC97" s="129">
        <f>'03 - Rekonstrukce střešní...'!F36</f>
        <v>0</v>
      </c>
      <c r="BD97" s="131">
        <f>'03 - Rekonstrukce střešní...'!F37</f>
        <v>0</v>
      </c>
      <c r="BE97" s="7"/>
      <c r="BT97" s="132" t="s">
        <v>85</v>
      </c>
      <c r="BV97" s="132" t="s">
        <v>79</v>
      </c>
      <c r="BW97" s="132" t="s">
        <v>93</v>
      </c>
      <c r="BX97" s="132" t="s">
        <v>5</v>
      </c>
      <c r="CL97" s="132" t="s">
        <v>1</v>
      </c>
      <c r="CM97" s="132" t="s">
        <v>87</v>
      </c>
    </row>
    <row r="98" s="7" customFormat="1" ht="16.5" customHeight="1">
      <c r="A98" s="120" t="s">
        <v>81</v>
      </c>
      <c r="B98" s="121"/>
      <c r="C98" s="122"/>
      <c r="D98" s="123" t="s">
        <v>94</v>
      </c>
      <c r="E98" s="123"/>
      <c r="F98" s="123"/>
      <c r="G98" s="123"/>
      <c r="H98" s="123"/>
      <c r="I98" s="124"/>
      <c r="J98" s="123" t="s">
        <v>95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'04 - Vzduchotechnika'!J30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84</v>
      </c>
      <c r="AR98" s="127"/>
      <c r="AS98" s="128">
        <v>0</v>
      </c>
      <c r="AT98" s="129">
        <f>ROUND(SUM(AV98:AW98),2)</f>
        <v>0</v>
      </c>
      <c r="AU98" s="130">
        <f>'04 - Vzduchotechnika'!P118</f>
        <v>0</v>
      </c>
      <c r="AV98" s="129">
        <f>'04 - Vzduchotechnika'!J33</f>
        <v>0</v>
      </c>
      <c r="AW98" s="129">
        <f>'04 - Vzduchotechnika'!J34</f>
        <v>0</v>
      </c>
      <c r="AX98" s="129">
        <f>'04 - Vzduchotechnika'!J35</f>
        <v>0</v>
      </c>
      <c r="AY98" s="129">
        <f>'04 - Vzduchotechnika'!J36</f>
        <v>0</v>
      </c>
      <c r="AZ98" s="129">
        <f>'04 - Vzduchotechnika'!F33</f>
        <v>0</v>
      </c>
      <c r="BA98" s="129">
        <f>'04 - Vzduchotechnika'!F34</f>
        <v>0</v>
      </c>
      <c r="BB98" s="129">
        <f>'04 - Vzduchotechnika'!F35</f>
        <v>0</v>
      </c>
      <c r="BC98" s="129">
        <f>'04 - Vzduchotechnika'!F36</f>
        <v>0</v>
      </c>
      <c r="BD98" s="131">
        <f>'04 - Vzduchotechnika'!F37</f>
        <v>0</v>
      </c>
      <c r="BE98" s="7"/>
      <c r="BT98" s="132" t="s">
        <v>85</v>
      </c>
      <c r="BV98" s="132" t="s">
        <v>79</v>
      </c>
      <c r="BW98" s="132" t="s">
        <v>96</v>
      </c>
      <c r="BX98" s="132" t="s">
        <v>5</v>
      </c>
      <c r="CL98" s="132" t="s">
        <v>1</v>
      </c>
      <c r="CM98" s="132" t="s">
        <v>87</v>
      </c>
    </row>
    <row r="99" s="7" customFormat="1" ht="16.5" customHeight="1">
      <c r="A99" s="120" t="s">
        <v>81</v>
      </c>
      <c r="B99" s="121"/>
      <c r="C99" s="122"/>
      <c r="D99" s="123" t="s">
        <v>97</v>
      </c>
      <c r="E99" s="123"/>
      <c r="F99" s="123"/>
      <c r="G99" s="123"/>
      <c r="H99" s="123"/>
      <c r="I99" s="124"/>
      <c r="J99" s="123" t="s">
        <v>98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'05 - Zařízení pro vytápěn...'!J30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84</v>
      </c>
      <c r="AR99" s="127"/>
      <c r="AS99" s="128">
        <v>0</v>
      </c>
      <c r="AT99" s="129">
        <f>ROUND(SUM(AV99:AW99),2)</f>
        <v>0</v>
      </c>
      <c r="AU99" s="130">
        <f>'05 - Zařízení pro vytápěn...'!P122</f>
        <v>0</v>
      </c>
      <c r="AV99" s="129">
        <f>'05 - Zařízení pro vytápěn...'!J33</f>
        <v>0</v>
      </c>
      <c r="AW99" s="129">
        <f>'05 - Zařízení pro vytápěn...'!J34</f>
        <v>0</v>
      </c>
      <c r="AX99" s="129">
        <f>'05 - Zařízení pro vytápěn...'!J35</f>
        <v>0</v>
      </c>
      <c r="AY99" s="129">
        <f>'05 - Zařízení pro vytápěn...'!J36</f>
        <v>0</v>
      </c>
      <c r="AZ99" s="129">
        <f>'05 - Zařízení pro vytápěn...'!F33</f>
        <v>0</v>
      </c>
      <c r="BA99" s="129">
        <f>'05 - Zařízení pro vytápěn...'!F34</f>
        <v>0</v>
      </c>
      <c r="BB99" s="129">
        <f>'05 - Zařízení pro vytápěn...'!F35</f>
        <v>0</v>
      </c>
      <c r="BC99" s="129">
        <f>'05 - Zařízení pro vytápěn...'!F36</f>
        <v>0</v>
      </c>
      <c r="BD99" s="131">
        <f>'05 - Zařízení pro vytápěn...'!F37</f>
        <v>0</v>
      </c>
      <c r="BE99" s="7"/>
      <c r="BT99" s="132" t="s">
        <v>85</v>
      </c>
      <c r="BV99" s="132" t="s">
        <v>79</v>
      </c>
      <c r="BW99" s="132" t="s">
        <v>99</v>
      </c>
      <c r="BX99" s="132" t="s">
        <v>5</v>
      </c>
      <c r="CL99" s="132" t="s">
        <v>1</v>
      </c>
      <c r="CM99" s="132" t="s">
        <v>87</v>
      </c>
    </row>
    <row r="100" s="7" customFormat="1" ht="16.5" customHeight="1">
      <c r="A100" s="120" t="s">
        <v>81</v>
      </c>
      <c r="B100" s="121"/>
      <c r="C100" s="122"/>
      <c r="D100" s="123" t="s">
        <v>100</v>
      </c>
      <c r="E100" s="123"/>
      <c r="F100" s="123"/>
      <c r="G100" s="123"/>
      <c r="H100" s="123"/>
      <c r="I100" s="124"/>
      <c r="J100" s="123" t="s">
        <v>101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5">
        <f>'06 - Elektroinstalace. hr...'!J30</f>
        <v>0</v>
      </c>
      <c r="AH100" s="124"/>
      <c r="AI100" s="124"/>
      <c r="AJ100" s="124"/>
      <c r="AK100" s="124"/>
      <c r="AL100" s="124"/>
      <c r="AM100" s="124"/>
      <c r="AN100" s="125">
        <f>SUM(AG100,AT100)</f>
        <v>0</v>
      </c>
      <c r="AO100" s="124"/>
      <c r="AP100" s="124"/>
      <c r="AQ100" s="126" t="s">
        <v>84</v>
      </c>
      <c r="AR100" s="127"/>
      <c r="AS100" s="128">
        <v>0</v>
      </c>
      <c r="AT100" s="129">
        <f>ROUND(SUM(AV100:AW100),2)</f>
        <v>0</v>
      </c>
      <c r="AU100" s="130">
        <f>'06 - Elektroinstalace. hr...'!P121</f>
        <v>0</v>
      </c>
      <c r="AV100" s="129">
        <f>'06 - Elektroinstalace. hr...'!J33</f>
        <v>0</v>
      </c>
      <c r="AW100" s="129">
        <f>'06 - Elektroinstalace. hr...'!J34</f>
        <v>0</v>
      </c>
      <c r="AX100" s="129">
        <f>'06 - Elektroinstalace. hr...'!J35</f>
        <v>0</v>
      </c>
      <c r="AY100" s="129">
        <f>'06 - Elektroinstalace. hr...'!J36</f>
        <v>0</v>
      </c>
      <c r="AZ100" s="129">
        <f>'06 - Elektroinstalace. hr...'!F33</f>
        <v>0</v>
      </c>
      <c r="BA100" s="129">
        <f>'06 - Elektroinstalace. hr...'!F34</f>
        <v>0</v>
      </c>
      <c r="BB100" s="129">
        <f>'06 - Elektroinstalace. hr...'!F35</f>
        <v>0</v>
      </c>
      <c r="BC100" s="129">
        <f>'06 - Elektroinstalace. hr...'!F36</f>
        <v>0</v>
      </c>
      <c r="BD100" s="131">
        <f>'06 - Elektroinstalace. hr...'!F37</f>
        <v>0</v>
      </c>
      <c r="BE100" s="7"/>
      <c r="BT100" s="132" t="s">
        <v>85</v>
      </c>
      <c r="BV100" s="132" t="s">
        <v>79</v>
      </c>
      <c r="BW100" s="132" t="s">
        <v>102</v>
      </c>
      <c r="BX100" s="132" t="s">
        <v>5</v>
      </c>
      <c r="CL100" s="132" t="s">
        <v>1</v>
      </c>
      <c r="CM100" s="132" t="s">
        <v>87</v>
      </c>
    </row>
    <row r="101" s="7" customFormat="1" ht="16.5" customHeight="1">
      <c r="A101" s="120" t="s">
        <v>81</v>
      </c>
      <c r="B101" s="121"/>
      <c r="C101" s="122"/>
      <c r="D101" s="123" t="s">
        <v>103</v>
      </c>
      <c r="E101" s="123"/>
      <c r="F101" s="123"/>
      <c r="G101" s="123"/>
      <c r="H101" s="123"/>
      <c r="I101" s="124"/>
      <c r="J101" s="123" t="s">
        <v>104</v>
      </c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23"/>
      <c r="AA101" s="123"/>
      <c r="AB101" s="123"/>
      <c r="AC101" s="123"/>
      <c r="AD101" s="123"/>
      <c r="AE101" s="123"/>
      <c r="AF101" s="123"/>
      <c r="AG101" s="125">
        <f>'VRN - Vedlejší rozpočtové...'!J30</f>
        <v>0</v>
      </c>
      <c r="AH101" s="124"/>
      <c r="AI101" s="124"/>
      <c r="AJ101" s="124"/>
      <c r="AK101" s="124"/>
      <c r="AL101" s="124"/>
      <c r="AM101" s="124"/>
      <c r="AN101" s="125">
        <f>SUM(AG101,AT101)</f>
        <v>0</v>
      </c>
      <c r="AO101" s="124"/>
      <c r="AP101" s="124"/>
      <c r="AQ101" s="126" t="s">
        <v>84</v>
      </c>
      <c r="AR101" s="127"/>
      <c r="AS101" s="133">
        <v>0</v>
      </c>
      <c r="AT101" s="134">
        <f>ROUND(SUM(AV101:AW101),2)</f>
        <v>0</v>
      </c>
      <c r="AU101" s="135">
        <f>'VRN - Vedlejší rozpočtové...'!P117</f>
        <v>0</v>
      </c>
      <c r="AV101" s="134">
        <f>'VRN - Vedlejší rozpočtové...'!J33</f>
        <v>0</v>
      </c>
      <c r="AW101" s="134">
        <f>'VRN - Vedlejší rozpočtové...'!J34</f>
        <v>0</v>
      </c>
      <c r="AX101" s="134">
        <f>'VRN - Vedlejší rozpočtové...'!J35</f>
        <v>0</v>
      </c>
      <c r="AY101" s="134">
        <f>'VRN - Vedlejší rozpočtové...'!J36</f>
        <v>0</v>
      </c>
      <c r="AZ101" s="134">
        <f>'VRN - Vedlejší rozpočtové...'!F33</f>
        <v>0</v>
      </c>
      <c r="BA101" s="134">
        <f>'VRN - Vedlejší rozpočtové...'!F34</f>
        <v>0</v>
      </c>
      <c r="BB101" s="134">
        <f>'VRN - Vedlejší rozpočtové...'!F35</f>
        <v>0</v>
      </c>
      <c r="BC101" s="134">
        <f>'VRN - Vedlejší rozpočtové...'!F36</f>
        <v>0</v>
      </c>
      <c r="BD101" s="136">
        <f>'VRN - Vedlejší rozpočtové...'!F37</f>
        <v>0</v>
      </c>
      <c r="BE101" s="7"/>
      <c r="BT101" s="132" t="s">
        <v>85</v>
      </c>
      <c r="BV101" s="132" t="s">
        <v>79</v>
      </c>
      <c r="BW101" s="132" t="s">
        <v>105</v>
      </c>
      <c r="BX101" s="132" t="s">
        <v>5</v>
      </c>
      <c r="CL101" s="132" t="s">
        <v>1</v>
      </c>
      <c r="CM101" s="132" t="s">
        <v>87</v>
      </c>
    </row>
    <row r="102" s="2" customFormat="1" ht="30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F102" s="41"/>
      <c r="AG102" s="41"/>
      <c r="AH102" s="41"/>
      <c r="AI102" s="41"/>
      <c r="AJ102" s="41"/>
      <c r="AK102" s="41"/>
      <c r="AL102" s="41"/>
      <c r="AM102" s="41"/>
      <c r="AN102" s="41"/>
      <c r="AO102" s="41"/>
      <c r="AP102" s="41"/>
      <c r="AQ102" s="41"/>
      <c r="AR102" s="45"/>
      <c r="AS102" s="39"/>
      <c r="AT102" s="39"/>
      <c r="AU102" s="39"/>
      <c r="AV102" s="39"/>
      <c r="AW102" s="39"/>
      <c r="AX102" s="39"/>
      <c r="AY102" s="39"/>
      <c r="AZ102" s="39"/>
      <c r="BA102" s="39"/>
      <c r="BB102" s="39"/>
      <c r="BC102" s="39"/>
      <c r="BD102" s="39"/>
      <c r="B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8"/>
      <c r="M103" s="68"/>
      <c r="N103" s="68"/>
      <c r="O103" s="68"/>
      <c r="P103" s="68"/>
      <c r="Q103" s="68"/>
      <c r="R103" s="68"/>
      <c r="S103" s="68"/>
      <c r="T103" s="68"/>
      <c r="U103" s="68"/>
      <c r="V103" s="68"/>
      <c r="W103" s="68"/>
      <c r="X103" s="68"/>
      <c r="Y103" s="68"/>
      <c r="Z103" s="68"/>
      <c r="AA103" s="68"/>
      <c r="AB103" s="68"/>
      <c r="AC103" s="68"/>
      <c r="AD103" s="68"/>
      <c r="AE103" s="68"/>
      <c r="AF103" s="68"/>
      <c r="AG103" s="68"/>
      <c r="AH103" s="68"/>
      <c r="AI103" s="68"/>
      <c r="AJ103" s="68"/>
      <c r="AK103" s="68"/>
      <c r="AL103" s="68"/>
      <c r="AM103" s="68"/>
      <c r="AN103" s="68"/>
      <c r="AO103" s="68"/>
      <c r="AP103" s="68"/>
      <c r="AQ103" s="68"/>
      <c r="AR103" s="45"/>
      <c r="AS103" s="39"/>
      <c r="AT103" s="39"/>
      <c r="AU103" s="39"/>
      <c r="AV103" s="39"/>
      <c r="AW103" s="39"/>
      <c r="AX103" s="39"/>
      <c r="AY103" s="39"/>
      <c r="AZ103" s="39"/>
      <c r="BA103" s="39"/>
      <c r="BB103" s="39"/>
      <c r="BC103" s="39"/>
      <c r="BD103" s="39"/>
      <c r="BE103" s="39"/>
    </row>
  </sheetData>
  <sheetProtection sheet="1" formatColumns="0" formatRows="0" objects="1" scenarios="1" spinCount="100000" saltValue="uOFlErGh28+SUpiCceOx1Yhug/ZsmJkxrDYixEhqpl+oKidb2nSSoX5n7QPtqNZ/4vyeMkLvN8PGjbVNHINfag==" hashValue="IFXQSG1u5kwyZCetcK2ialwhvGRLJMGlmGd1ALqHwclfn8ERp21IA3i4WXc2ONi8sJQ7wojCWN72hiZ8iY3qRw==" algorithmName="SHA-512" password="CC35"/>
  <mergeCells count="66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1 - Zateplení obvodových...'!C2" display="/"/>
    <hyperlink ref="A96" location="'02 - Výměna oken a dveří ...'!C2" display="/"/>
    <hyperlink ref="A97" location="'03 - Rekonstrukce střešní...'!C2" display="/"/>
    <hyperlink ref="A98" location="'04 - Vzduchotechnika'!C2" display="/"/>
    <hyperlink ref="A99" location="'05 - Zařízení pro vytápěn...'!C2" display="/"/>
    <hyperlink ref="A100" location="'06 - Elektroinstalace. hr...'!C2" display="/"/>
    <hyperlink ref="A101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87</v>
      </c>
    </row>
    <row r="4" s="1" customFormat="1" ht="24.96" customHeight="1">
      <c r="B4" s="21"/>
      <c r="D4" s="141" t="s">
        <v>106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Snížení energetické náročnosti budovy MŠ Slunečnice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107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108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23. 12. 2019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26</v>
      </c>
      <c r="F15" s="39"/>
      <c r="G15" s="39"/>
      <c r="H15" s="39"/>
      <c r="I15" s="148" t="s">
        <v>27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28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30</v>
      </c>
      <c r="E20" s="39"/>
      <c r="F20" s="39"/>
      <c r="G20" s="39"/>
      <c r="H20" s="39"/>
      <c r="I20" s="148" t="s">
        <v>25</v>
      </c>
      <c r="J20" s="147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31</v>
      </c>
      <c r="F21" s="39"/>
      <c r="G21" s="39"/>
      <c r="H21" s="39"/>
      <c r="I21" s="148" t="s">
        <v>27</v>
      </c>
      <c r="J21" s="147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33</v>
      </c>
      <c r="E23" s="39"/>
      <c r="F23" s="39"/>
      <c r="G23" s="39"/>
      <c r="H23" s="39"/>
      <c r="I23" s="148" t="s">
        <v>25</v>
      </c>
      <c r="J23" s="147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tr">
        <f>IF('Rekapitulace stavby'!E20="","",'Rekapitulace stavby'!E20)</f>
        <v xml:space="preserve"> </v>
      </c>
      <c r="F24" s="39"/>
      <c r="G24" s="39"/>
      <c r="H24" s="39"/>
      <c r="I24" s="148" t="s">
        <v>27</v>
      </c>
      <c r="J24" s="147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35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262.5" customHeight="1">
      <c r="A27" s="150"/>
      <c r="B27" s="151"/>
      <c r="C27" s="150"/>
      <c r="D27" s="150"/>
      <c r="E27" s="152" t="s">
        <v>109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37</v>
      </c>
      <c r="E30" s="39"/>
      <c r="F30" s="39"/>
      <c r="G30" s="39"/>
      <c r="H30" s="39"/>
      <c r="I30" s="145"/>
      <c r="J30" s="158">
        <f>ROUND(J129,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39</v>
      </c>
      <c r="G32" s="39"/>
      <c r="H32" s="39"/>
      <c r="I32" s="160" t="s">
        <v>38</v>
      </c>
      <c r="J32" s="159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41</v>
      </c>
      <c r="E33" s="143" t="s">
        <v>42</v>
      </c>
      <c r="F33" s="162">
        <f>ROUND((SUM(BE129:BE671)),  2)</f>
        <v>0</v>
      </c>
      <c r="G33" s="39"/>
      <c r="H33" s="39"/>
      <c r="I33" s="163">
        <v>0.20999999999999999</v>
      </c>
      <c r="J33" s="162">
        <f>ROUND(((SUM(BE129:BE671))*I33),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43</v>
      </c>
      <c r="F34" s="162">
        <f>ROUND((SUM(BF129:BF671)),  2)</f>
        <v>0</v>
      </c>
      <c r="G34" s="39"/>
      <c r="H34" s="39"/>
      <c r="I34" s="163">
        <v>0.14999999999999999</v>
      </c>
      <c r="J34" s="162">
        <f>ROUND(((SUM(BF129:BF671))*I34),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44</v>
      </c>
      <c r="F35" s="162">
        <f>ROUND((SUM(BG129:BG671)),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45</v>
      </c>
      <c r="F36" s="162">
        <f>ROUND((SUM(BH129:BH671)),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46</v>
      </c>
      <c r="F37" s="162">
        <f>ROUND((SUM(BI129:BI671)),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47</v>
      </c>
      <c r="E39" s="166"/>
      <c r="F39" s="166"/>
      <c r="G39" s="167" t="s">
        <v>48</v>
      </c>
      <c r="H39" s="168" t="s">
        <v>49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50</v>
      </c>
      <c r="E50" s="173"/>
      <c r="F50" s="173"/>
      <c r="G50" s="172" t="s">
        <v>51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52</v>
      </c>
      <c r="E61" s="176"/>
      <c r="F61" s="177" t="s">
        <v>53</v>
      </c>
      <c r="G61" s="175" t="s">
        <v>52</v>
      </c>
      <c r="H61" s="176"/>
      <c r="I61" s="178"/>
      <c r="J61" s="179" t="s">
        <v>53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54</v>
      </c>
      <c r="E65" s="180"/>
      <c r="F65" s="180"/>
      <c r="G65" s="172" t="s">
        <v>55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52</v>
      </c>
      <c r="E76" s="176"/>
      <c r="F76" s="177" t="s">
        <v>53</v>
      </c>
      <c r="G76" s="175" t="s">
        <v>52</v>
      </c>
      <c r="H76" s="176"/>
      <c r="I76" s="178"/>
      <c r="J76" s="179" t="s">
        <v>53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110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Snížení energetické náročnosti budovy MŠ Slunečnice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107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01 - Zateplení obvodových stěn a vnitřní úpravy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Hradec Králové</v>
      </c>
      <c r="G89" s="41"/>
      <c r="H89" s="41"/>
      <c r="I89" s="148" t="s">
        <v>22</v>
      </c>
      <c r="J89" s="80" t="str">
        <f>IF(J12="","",J12)</f>
        <v>23. 12. 2019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MŠ, speciální základní škola a praktická škola,HK</v>
      </c>
      <c r="G91" s="41"/>
      <c r="H91" s="41"/>
      <c r="I91" s="148" t="s">
        <v>30</v>
      </c>
      <c r="J91" s="37" t="str">
        <f>E21</f>
        <v xml:space="preserve">Obchodní projekt Hradec Králové v.o.s.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148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111</v>
      </c>
      <c r="D94" s="190"/>
      <c r="E94" s="190"/>
      <c r="F94" s="190"/>
      <c r="G94" s="190"/>
      <c r="H94" s="190"/>
      <c r="I94" s="191"/>
      <c r="J94" s="192" t="s">
        <v>112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113</v>
      </c>
      <c r="D96" s="41"/>
      <c r="E96" s="41"/>
      <c r="F96" s="41"/>
      <c r="G96" s="41"/>
      <c r="H96" s="41"/>
      <c r="I96" s="145"/>
      <c r="J96" s="111">
        <f>J129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114</v>
      </c>
    </row>
    <row r="97" s="9" customFormat="1" ht="24.96" customHeight="1">
      <c r="A97" s="9"/>
      <c r="B97" s="194"/>
      <c r="C97" s="195"/>
      <c r="D97" s="196" t="s">
        <v>115</v>
      </c>
      <c r="E97" s="197"/>
      <c r="F97" s="197"/>
      <c r="G97" s="197"/>
      <c r="H97" s="197"/>
      <c r="I97" s="198"/>
      <c r="J97" s="199">
        <f>J130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116</v>
      </c>
      <c r="E98" s="204"/>
      <c r="F98" s="204"/>
      <c r="G98" s="204"/>
      <c r="H98" s="204"/>
      <c r="I98" s="205"/>
      <c r="J98" s="206">
        <f>J131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117</v>
      </c>
      <c r="E99" s="204"/>
      <c r="F99" s="204"/>
      <c r="G99" s="204"/>
      <c r="H99" s="204"/>
      <c r="I99" s="205"/>
      <c r="J99" s="206">
        <f>J167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1"/>
      <c r="C100" s="202"/>
      <c r="D100" s="203" t="s">
        <v>118</v>
      </c>
      <c r="E100" s="204"/>
      <c r="F100" s="204"/>
      <c r="G100" s="204"/>
      <c r="H100" s="204"/>
      <c r="I100" s="205"/>
      <c r="J100" s="206">
        <f>J457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1"/>
      <c r="C101" s="202"/>
      <c r="D101" s="203" t="s">
        <v>119</v>
      </c>
      <c r="E101" s="204"/>
      <c r="F101" s="204"/>
      <c r="G101" s="204"/>
      <c r="H101" s="204"/>
      <c r="I101" s="205"/>
      <c r="J101" s="206">
        <f>J583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1"/>
      <c r="C102" s="202"/>
      <c r="D102" s="203" t="s">
        <v>120</v>
      </c>
      <c r="E102" s="204"/>
      <c r="F102" s="204"/>
      <c r="G102" s="204"/>
      <c r="H102" s="204"/>
      <c r="I102" s="205"/>
      <c r="J102" s="206">
        <f>J589</f>
        <v>0</v>
      </c>
      <c r="K102" s="20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94"/>
      <c r="C103" s="195"/>
      <c r="D103" s="196" t="s">
        <v>121</v>
      </c>
      <c r="E103" s="197"/>
      <c r="F103" s="197"/>
      <c r="G103" s="197"/>
      <c r="H103" s="197"/>
      <c r="I103" s="198"/>
      <c r="J103" s="199">
        <f>J591</f>
        <v>0</v>
      </c>
      <c r="K103" s="195"/>
      <c r="L103" s="20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201"/>
      <c r="C104" s="202"/>
      <c r="D104" s="203" t="s">
        <v>122</v>
      </c>
      <c r="E104" s="204"/>
      <c r="F104" s="204"/>
      <c r="G104" s="204"/>
      <c r="H104" s="204"/>
      <c r="I104" s="205"/>
      <c r="J104" s="206">
        <f>J592</f>
        <v>0</v>
      </c>
      <c r="K104" s="202"/>
      <c r="L104" s="20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1"/>
      <c r="C105" s="202"/>
      <c r="D105" s="203" t="s">
        <v>123</v>
      </c>
      <c r="E105" s="204"/>
      <c r="F105" s="204"/>
      <c r="G105" s="204"/>
      <c r="H105" s="204"/>
      <c r="I105" s="205"/>
      <c r="J105" s="206">
        <f>J604</f>
        <v>0</v>
      </c>
      <c r="K105" s="202"/>
      <c r="L105" s="20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1"/>
      <c r="C106" s="202"/>
      <c r="D106" s="203" t="s">
        <v>124</v>
      </c>
      <c r="E106" s="204"/>
      <c r="F106" s="204"/>
      <c r="G106" s="204"/>
      <c r="H106" s="204"/>
      <c r="I106" s="205"/>
      <c r="J106" s="206">
        <f>J619</f>
        <v>0</v>
      </c>
      <c r="K106" s="202"/>
      <c r="L106" s="20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1"/>
      <c r="C107" s="202"/>
      <c r="D107" s="203" t="s">
        <v>125</v>
      </c>
      <c r="E107" s="204"/>
      <c r="F107" s="204"/>
      <c r="G107" s="204"/>
      <c r="H107" s="204"/>
      <c r="I107" s="205"/>
      <c r="J107" s="206">
        <f>J655</f>
        <v>0</v>
      </c>
      <c r="K107" s="202"/>
      <c r="L107" s="20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01"/>
      <c r="C108" s="202"/>
      <c r="D108" s="203" t="s">
        <v>126</v>
      </c>
      <c r="E108" s="204"/>
      <c r="F108" s="204"/>
      <c r="G108" s="204"/>
      <c r="H108" s="204"/>
      <c r="I108" s="205"/>
      <c r="J108" s="206">
        <f>J659</f>
        <v>0</v>
      </c>
      <c r="K108" s="202"/>
      <c r="L108" s="20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94"/>
      <c r="C109" s="195"/>
      <c r="D109" s="196" t="s">
        <v>127</v>
      </c>
      <c r="E109" s="197"/>
      <c r="F109" s="197"/>
      <c r="G109" s="197"/>
      <c r="H109" s="197"/>
      <c r="I109" s="198"/>
      <c r="J109" s="199">
        <f>J667</f>
        <v>0</v>
      </c>
      <c r="K109" s="195"/>
      <c r="L109" s="200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2" customFormat="1" ht="21.84" customHeight="1">
      <c r="A110" s="39"/>
      <c r="B110" s="40"/>
      <c r="C110" s="41"/>
      <c r="D110" s="41"/>
      <c r="E110" s="41"/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67"/>
      <c r="C111" s="68"/>
      <c r="D111" s="68"/>
      <c r="E111" s="68"/>
      <c r="F111" s="68"/>
      <c r="G111" s="68"/>
      <c r="H111" s="68"/>
      <c r="I111" s="184"/>
      <c r="J111" s="68"/>
      <c r="K111" s="68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5" s="2" customFormat="1" ht="6.96" customHeight="1">
      <c r="A115" s="39"/>
      <c r="B115" s="69"/>
      <c r="C115" s="70"/>
      <c r="D115" s="70"/>
      <c r="E115" s="70"/>
      <c r="F115" s="70"/>
      <c r="G115" s="70"/>
      <c r="H115" s="70"/>
      <c r="I115" s="187"/>
      <c r="J115" s="70"/>
      <c r="K115" s="70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128</v>
      </c>
      <c r="D116" s="41"/>
      <c r="E116" s="41"/>
      <c r="F116" s="41"/>
      <c r="G116" s="41"/>
      <c r="H116" s="41"/>
      <c r="I116" s="145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145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16</v>
      </c>
      <c r="D118" s="41"/>
      <c r="E118" s="41"/>
      <c r="F118" s="41"/>
      <c r="G118" s="41"/>
      <c r="H118" s="41"/>
      <c r="I118" s="145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188" t="str">
        <f>E7</f>
        <v>Snížení energetické náročnosti budovy MŠ Slunečnice</v>
      </c>
      <c r="F119" s="33"/>
      <c r="G119" s="33"/>
      <c r="H119" s="33"/>
      <c r="I119" s="145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107</v>
      </c>
      <c r="D120" s="41"/>
      <c r="E120" s="41"/>
      <c r="F120" s="41"/>
      <c r="G120" s="41"/>
      <c r="H120" s="41"/>
      <c r="I120" s="145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77" t="str">
        <f>E9</f>
        <v>01 - Zateplení obvodových stěn a vnitřní úpravy</v>
      </c>
      <c r="F121" s="41"/>
      <c r="G121" s="41"/>
      <c r="H121" s="41"/>
      <c r="I121" s="145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145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20</v>
      </c>
      <c r="D123" s="41"/>
      <c r="E123" s="41"/>
      <c r="F123" s="28" t="str">
        <f>F12</f>
        <v>Hradec Králové</v>
      </c>
      <c r="G123" s="41"/>
      <c r="H123" s="41"/>
      <c r="I123" s="148" t="s">
        <v>22</v>
      </c>
      <c r="J123" s="80" t="str">
        <f>IF(J12="","",J12)</f>
        <v>23. 12. 2019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145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40.05" customHeight="1">
      <c r="A125" s="39"/>
      <c r="B125" s="40"/>
      <c r="C125" s="33" t="s">
        <v>24</v>
      </c>
      <c r="D125" s="41"/>
      <c r="E125" s="41"/>
      <c r="F125" s="28" t="str">
        <f>E15</f>
        <v>MŠ, speciální základní škola a praktická škola,HK</v>
      </c>
      <c r="G125" s="41"/>
      <c r="H125" s="41"/>
      <c r="I125" s="148" t="s">
        <v>30</v>
      </c>
      <c r="J125" s="37" t="str">
        <f>E21</f>
        <v xml:space="preserve">Obchodní projekt Hradec Králové v.o.s. 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28</v>
      </c>
      <c r="D126" s="41"/>
      <c r="E126" s="41"/>
      <c r="F126" s="28" t="str">
        <f>IF(E18="","",E18)</f>
        <v>Vyplň údaj</v>
      </c>
      <c r="G126" s="41"/>
      <c r="H126" s="41"/>
      <c r="I126" s="148" t="s">
        <v>33</v>
      </c>
      <c r="J126" s="37" t="str">
        <f>E24</f>
        <v xml:space="preserve"> 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145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208"/>
      <c r="B128" s="209"/>
      <c r="C128" s="210" t="s">
        <v>129</v>
      </c>
      <c r="D128" s="211" t="s">
        <v>62</v>
      </c>
      <c r="E128" s="211" t="s">
        <v>58</v>
      </c>
      <c r="F128" s="211" t="s">
        <v>59</v>
      </c>
      <c r="G128" s="211" t="s">
        <v>130</v>
      </c>
      <c r="H128" s="211" t="s">
        <v>131</v>
      </c>
      <c r="I128" s="212" t="s">
        <v>132</v>
      </c>
      <c r="J128" s="211" t="s">
        <v>112</v>
      </c>
      <c r="K128" s="213" t="s">
        <v>133</v>
      </c>
      <c r="L128" s="214"/>
      <c r="M128" s="101" t="s">
        <v>1</v>
      </c>
      <c r="N128" s="102" t="s">
        <v>41</v>
      </c>
      <c r="O128" s="102" t="s">
        <v>134</v>
      </c>
      <c r="P128" s="102" t="s">
        <v>135</v>
      </c>
      <c r="Q128" s="102" t="s">
        <v>136</v>
      </c>
      <c r="R128" s="102" t="s">
        <v>137</v>
      </c>
      <c r="S128" s="102" t="s">
        <v>138</v>
      </c>
      <c r="T128" s="103" t="s">
        <v>139</v>
      </c>
      <c r="U128" s="208"/>
      <c r="V128" s="208"/>
      <c r="W128" s="208"/>
      <c r="X128" s="208"/>
      <c r="Y128" s="208"/>
      <c r="Z128" s="208"/>
      <c r="AA128" s="208"/>
      <c r="AB128" s="208"/>
      <c r="AC128" s="208"/>
      <c r="AD128" s="208"/>
      <c r="AE128" s="208"/>
    </row>
    <row r="129" s="2" customFormat="1" ht="22.8" customHeight="1">
      <c r="A129" s="39"/>
      <c r="B129" s="40"/>
      <c r="C129" s="108" t="s">
        <v>140</v>
      </c>
      <c r="D129" s="41"/>
      <c r="E129" s="41"/>
      <c r="F129" s="41"/>
      <c r="G129" s="41"/>
      <c r="H129" s="41"/>
      <c r="I129" s="145"/>
      <c r="J129" s="215">
        <f>BK129</f>
        <v>0</v>
      </c>
      <c r="K129" s="41"/>
      <c r="L129" s="45"/>
      <c r="M129" s="104"/>
      <c r="N129" s="216"/>
      <c r="O129" s="105"/>
      <c r="P129" s="217">
        <f>P130+P591+P667</f>
        <v>0</v>
      </c>
      <c r="Q129" s="105"/>
      <c r="R129" s="217">
        <f>R130+R591+R667</f>
        <v>164.38500237000002</v>
      </c>
      <c r="S129" s="105"/>
      <c r="T129" s="218">
        <f>T130+T591+T667</f>
        <v>106.02449675000001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76</v>
      </c>
      <c r="AU129" s="18" t="s">
        <v>114</v>
      </c>
      <c r="BK129" s="219">
        <f>BK130+BK591+BK667</f>
        <v>0</v>
      </c>
    </row>
    <row r="130" s="12" customFormat="1" ht="25.92" customHeight="1">
      <c r="A130" s="12"/>
      <c r="B130" s="220"/>
      <c r="C130" s="221"/>
      <c r="D130" s="222" t="s">
        <v>76</v>
      </c>
      <c r="E130" s="223" t="s">
        <v>141</v>
      </c>
      <c r="F130" s="223" t="s">
        <v>142</v>
      </c>
      <c r="G130" s="221"/>
      <c r="H130" s="221"/>
      <c r="I130" s="224"/>
      <c r="J130" s="225">
        <f>BK130</f>
        <v>0</v>
      </c>
      <c r="K130" s="221"/>
      <c r="L130" s="226"/>
      <c r="M130" s="227"/>
      <c r="N130" s="228"/>
      <c r="O130" s="228"/>
      <c r="P130" s="229">
        <f>P131+P167+P457+P583+P589</f>
        <v>0</v>
      </c>
      <c r="Q130" s="228"/>
      <c r="R130" s="229">
        <f>R131+R167+R457+R583+R589</f>
        <v>158.08651289000002</v>
      </c>
      <c r="S130" s="228"/>
      <c r="T130" s="230">
        <f>T131+T167+T457+T583+T589</f>
        <v>104.99071100000001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31" t="s">
        <v>85</v>
      </c>
      <c r="AT130" s="232" t="s">
        <v>76</v>
      </c>
      <c r="AU130" s="232" t="s">
        <v>77</v>
      </c>
      <c r="AY130" s="231" t="s">
        <v>143</v>
      </c>
      <c r="BK130" s="233">
        <f>BK131+BK167+BK457+BK583+BK589</f>
        <v>0</v>
      </c>
    </row>
    <row r="131" s="12" customFormat="1" ht="22.8" customHeight="1">
      <c r="A131" s="12"/>
      <c r="B131" s="220"/>
      <c r="C131" s="221"/>
      <c r="D131" s="222" t="s">
        <v>76</v>
      </c>
      <c r="E131" s="234" t="s">
        <v>85</v>
      </c>
      <c r="F131" s="234" t="s">
        <v>144</v>
      </c>
      <c r="G131" s="221"/>
      <c r="H131" s="221"/>
      <c r="I131" s="224"/>
      <c r="J131" s="235">
        <f>BK131</f>
        <v>0</v>
      </c>
      <c r="K131" s="221"/>
      <c r="L131" s="226"/>
      <c r="M131" s="227"/>
      <c r="N131" s="228"/>
      <c r="O131" s="228"/>
      <c r="P131" s="229">
        <f>SUM(P132:P166)</f>
        <v>0</v>
      </c>
      <c r="Q131" s="228"/>
      <c r="R131" s="229">
        <f>SUM(R132:R166)</f>
        <v>1.0557045000000001</v>
      </c>
      <c r="S131" s="228"/>
      <c r="T131" s="230">
        <f>SUM(T132:T166)</f>
        <v>24.600375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31" t="s">
        <v>85</v>
      </c>
      <c r="AT131" s="232" t="s">
        <v>76</v>
      </c>
      <c r="AU131" s="232" t="s">
        <v>85</v>
      </c>
      <c r="AY131" s="231" t="s">
        <v>143</v>
      </c>
      <c r="BK131" s="233">
        <f>SUM(BK132:BK166)</f>
        <v>0</v>
      </c>
    </row>
    <row r="132" s="2" customFormat="1" ht="24.15" customHeight="1">
      <c r="A132" s="39"/>
      <c r="B132" s="40"/>
      <c r="C132" s="236" t="s">
        <v>85</v>
      </c>
      <c r="D132" s="236" t="s">
        <v>145</v>
      </c>
      <c r="E132" s="237" t="s">
        <v>146</v>
      </c>
      <c r="F132" s="238" t="s">
        <v>147</v>
      </c>
      <c r="G132" s="239" t="s">
        <v>148</v>
      </c>
      <c r="H132" s="240">
        <v>44.325000000000003</v>
      </c>
      <c r="I132" s="241"/>
      <c r="J132" s="242">
        <f>ROUND(I132*H132,2)</f>
        <v>0</v>
      </c>
      <c r="K132" s="238" t="s">
        <v>149</v>
      </c>
      <c r="L132" s="45"/>
      <c r="M132" s="243" t="s">
        <v>1</v>
      </c>
      <c r="N132" s="244" t="s">
        <v>42</v>
      </c>
      <c r="O132" s="92"/>
      <c r="P132" s="245">
        <f>O132*H132</f>
        <v>0</v>
      </c>
      <c r="Q132" s="245">
        <v>0</v>
      </c>
      <c r="R132" s="245">
        <f>Q132*H132</f>
        <v>0</v>
      </c>
      <c r="S132" s="245">
        <v>0.255</v>
      </c>
      <c r="T132" s="246">
        <f>S132*H132</f>
        <v>11.302875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7" t="s">
        <v>150</v>
      </c>
      <c r="AT132" s="247" t="s">
        <v>145</v>
      </c>
      <c r="AU132" s="247" t="s">
        <v>87</v>
      </c>
      <c r="AY132" s="18" t="s">
        <v>143</v>
      </c>
      <c r="BE132" s="248">
        <f>IF(N132="základní",J132,0)</f>
        <v>0</v>
      </c>
      <c r="BF132" s="248">
        <f>IF(N132="snížená",J132,0)</f>
        <v>0</v>
      </c>
      <c r="BG132" s="248">
        <f>IF(N132="zákl. přenesená",J132,0)</f>
        <v>0</v>
      </c>
      <c r="BH132" s="248">
        <f>IF(N132="sníž. přenesená",J132,0)</f>
        <v>0</v>
      </c>
      <c r="BI132" s="248">
        <f>IF(N132="nulová",J132,0)</f>
        <v>0</v>
      </c>
      <c r="BJ132" s="18" t="s">
        <v>85</v>
      </c>
      <c r="BK132" s="248">
        <f>ROUND(I132*H132,2)</f>
        <v>0</v>
      </c>
      <c r="BL132" s="18" t="s">
        <v>150</v>
      </c>
      <c r="BM132" s="247" t="s">
        <v>151</v>
      </c>
    </row>
    <row r="133" s="13" customFormat="1">
      <c r="A133" s="13"/>
      <c r="B133" s="249"/>
      <c r="C133" s="250"/>
      <c r="D133" s="251" t="s">
        <v>152</v>
      </c>
      <c r="E133" s="252" t="s">
        <v>1</v>
      </c>
      <c r="F133" s="253" t="s">
        <v>153</v>
      </c>
      <c r="G133" s="250"/>
      <c r="H133" s="252" t="s">
        <v>1</v>
      </c>
      <c r="I133" s="254"/>
      <c r="J133" s="250"/>
      <c r="K133" s="250"/>
      <c r="L133" s="255"/>
      <c r="M133" s="256"/>
      <c r="N133" s="257"/>
      <c r="O133" s="257"/>
      <c r="P133" s="257"/>
      <c r="Q133" s="257"/>
      <c r="R133" s="257"/>
      <c r="S133" s="257"/>
      <c r="T133" s="25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9" t="s">
        <v>152</v>
      </c>
      <c r="AU133" s="259" t="s">
        <v>87</v>
      </c>
      <c r="AV133" s="13" t="s">
        <v>85</v>
      </c>
      <c r="AW133" s="13" t="s">
        <v>32</v>
      </c>
      <c r="AX133" s="13" t="s">
        <v>77</v>
      </c>
      <c r="AY133" s="259" t="s">
        <v>143</v>
      </c>
    </row>
    <row r="134" s="14" customFormat="1">
      <c r="A134" s="14"/>
      <c r="B134" s="260"/>
      <c r="C134" s="261"/>
      <c r="D134" s="251" t="s">
        <v>152</v>
      </c>
      <c r="E134" s="262" t="s">
        <v>1</v>
      </c>
      <c r="F134" s="263" t="s">
        <v>154</v>
      </c>
      <c r="G134" s="261"/>
      <c r="H134" s="264">
        <v>44.325000000000003</v>
      </c>
      <c r="I134" s="265"/>
      <c r="J134" s="261"/>
      <c r="K134" s="261"/>
      <c r="L134" s="266"/>
      <c r="M134" s="267"/>
      <c r="N134" s="268"/>
      <c r="O134" s="268"/>
      <c r="P134" s="268"/>
      <c r="Q134" s="268"/>
      <c r="R134" s="268"/>
      <c r="S134" s="268"/>
      <c r="T134" s="26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70" t="s">
        <v>152</v>
      </c>
      <c r="AU134" s="270" t="s">
        <v>87</v>
      </c>
      <c r="AV134" s="14" t="s">
        <v>87</v>
      </c>
      <c r="AW134" s="14" t="s">
        <v>32</v>
      </c>
      <c r="AX134" s="14" t="s">
        <v>77</v>
      </c>
      <c r="AY134" s="270" t="s">
        <v>143</v>
      </c>
    </row>
    <row r="135" s="15" customFormat="1">
      <c r="A135" s="15"/>
      <c r="B135" s="271"/>
      <c r="C135" s="272"/>
      <c r="D135" s="251" t="s">
        <v>152</v>
      </c>
      <c r="E135" s="273" t="s">
        <v>1</v>
      </c>
      <c r="F135" s="274" t="s">
        <v>155</v>
      </c>
      <c r="G135" s="272"/>
      <c r="H135" s="275">
        <v>44.325000000000003</v>
      </c>
      <c r="I135" s="276"/>
      <c r="J135" s="272"/>
      <c r="K135" s="272"/>
      <c r="L135" s="277"/>
      <c r="M135" s="278"/>
      <c r="N135" s="279"/>
      <c r="O135" s="279"/>
      <c r="P135" s="279"/>
      <c r="Q135" s="279"/>
      <c r="R135" s="279"/>
      <c r="S135" s="279"/>
      <c r="T135" s="280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81" t="s">
        <v>152</v>
      </c>
      <c r="AU135" s="281" t="s">
        <v>87</v>
      </c>
      <c r="AV135" s="15" t="s">
        <v>150</v>
      </c>
      <c r="AW135" s="15" t="s">
        <v>32</v>
      </c>
      <c r="AX135" s="15" t="s">
        <v>85</v>
      </c>
      <c r="AY135" s="281" t="s">
        <v>143</v>
      </c>
    </row>
    <row r="136" s="2" customFormat="1" ht="24.15" customHeight="1">
      <c r="A136" s="39"/>
      <c r="B136" s="40"/>
      <c r="C136" s="236" t="s">
        <v>87</v>
      </c>
      <c r="D136" s="236" t="s">
        <v>145</v>
      </c>
      <c r="E136" s="237" t="s">
        <v>156</v>
      </c>
      <c r="F136" s="238" t="s">
        <v>157</v>
      </c>
      <c r="G136" s="239" t="s">
        <v>148</v>
      </c>
      <c r="H136" s="240">
        <v>44.325000000000003</v>
      </c>
      <c r="I136" s="241"/>
      <c r="J136" s="242">
        <f>ROUND(I136*H136,2)</f>
        <v>0</v>
      </c>
      <c r="K136" s="238" t="s">
        <v>149</v>
      </c>
      <c r="L136" s="45"/>
      <c r="M136" s="243" t="s">
        <v>1</v>
      </c>
      <c r="N136" s="244" t="s">
        <v>42</v>
      </c>
      <c r="O136" s="92"/>
      <c r="P136" s="245">
        <f>O136*H136</f>
        <v>0</v>
      </c>
      <c r="Q136" s="245">
        <v>0</v>
      </c>
      <c r="R136" s="245">
        <f>Q136*H136</f>
        <v>0</v>
      </c>
      <c r="S136" s="245">
        <v>0.29999999999999999</v>
      </c>
      <c r="T136" s="246">
        <f>S136*H136</f>
        <v>13.297500000000001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7" t="s">
        <v>150</v>
      </c>
      <c r="AT136" s="247" t="s">
        <v>145</v>
      </c>
      <c r="AU136" s="247" t="s">
        <v>87</v>
      </c>
      <c r="AY136" s="18" t="s">
        <v>143</v>
      </c>
      <c r="BE136" s="248">
        <f>IF(N136="základní",J136,0)</f>
        <v>0</v>
      </c>
      <c r="BF136" s="248">
        <f>IF(N136="snížená",J136,0)</f>
        <v>0</v>
      </c>
      <c r="BG136" s="248">
        <f>IF(N136="zákl. přenesená",J136,0)</f>
        <v>0</v>
      </c>
      <c r="BH136" s="248">
        <f>IF(N136="sníž. přenesená",J136,0)</f>
        <v>0</v>
      </c>
      <c r="BI136" s="248">
        <f>IF(N136="nulová",J136,0)</f>
        <v>0</v>
      </c>
      <c r="BJ136" s="18" t="s">
        <v>85</v>
      </c>
      <c r="BK136" s="248">
        <f>ROUND(I136*H136,2)</f>
        <v>0</v>
      </c>
      <c r="BL136" s="18" t="s">
        <v>150</v>
      </c>
      <c r="BM136" s="247" t="s">
        <v>158</v>
      </c>
    </row>
    <row r="137" s="2" customFormat="1" ht="24.15" customHeight="1">
      <c r="A137" s="39"/>
      <c r="B137" s="40"/>
      <c r="C137" s="236" t="s">
        <v>159</v>
      </c>
      <c r="D137" s="236" t="s">
        <v>145</v>
      </c>
      <c r="E137" s="237" t="s">
        <v>160</v>
      </c>
      <c r="F137" s="238" t="s">
        <v>161</v>
      </c>
      <c r="G137" s="239" t="s">
        <v>162</v>
      </c>
      <c r="H137" s="240">
        <v>27.855</v>
      </c>
      <c r="I137" s="241"/>
      <c r="J137" s="242">
        <f>ROUND(I137*H137,2)</f>
        <v>0</v>
      </c>
      <c r="K137" s="238" t="s">
        <v>149</v>
      </c>
      <c r="L137" s="45"/>
      <c r="M137" s="243" t="s">
        <v>1</v>
      </c>
      <c r="N137" s="244" t="s">
        <v>42</v>
      </c>
      <c r="O137" s="92"/>
      <c r="P137" s="245">
        <f>O137*H137</f>
        <v>0</v>
      </c>
      <c r="Q137" s="245">
        <v>0.036900000000000002</v>
      </c>
      <c r="R137" s="245">
        <f>Q137*H137</f>
        <v>1.0278495000000001</v>
      </c>
      <c r="S137" s="245">
        <v>0</v>
      </c>
      <c r="T137" s="246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7" t="s">
        <v>150</v>
      </c>
      <c r="AT137" s="247" t="s">
        <v>145</v>
      </c>
      <c r="AU137" s="247" t="s">
        <v>87</v>
      </c>
      <c r="AY137" s="18" t="s">
        <v>143</v>
      </c>
      <c r="BE137" s="248">
        <f>IF(N137="základní",J137,0)</f>
        <v>0</v>
      </c>
      <c r="BF137" s="248">
        <f>IF(N137="snížená",J137,0)</f>
        <v>0</v>
      </c>
      <c r="BG137" s="248">
        <f>IF(N137="zákl. přenesená",J137,0)</f>
        <v>0</v>
      </c>
      <c r="BH137" s="248">
        <f>IF(N137="sníž. přenesená",J137,0)</f>
        <v>0</v>
      </c>
      <c r="BI137" s="248">
        <f>IF(N137="nulová",J137,0)</f>
        <v>0</v>
      </c>
      <c r="BJ137" s="18" t="s">
        <v>85</v>
      </c>
      <c r="BK137" s="248">
        <f>ROUND(I137*H137,2)</f>
        <v>0</v>
      </c>
      <c r="BL137" s="18" t="s">
        <v>150</v>
      </c>
      <c r="BM137" s="247" t="s">
        <v>163</v>
      </c>
    </row>
    <row r="138" s="14" customFormat="1">
      <c r="A138" s="14"/>
      <c r="B138" s="260"/>
      <c r="C138" s="261"/>
      <c r="D138" s="251" t="s">
        <v>152</v>
      </c>
      <c r="E138" s="262" t="s">
        <v>1</v>
      </c>
      <c r="F138" s="263" t="s">
        <v>164</v>
      </c>
      <c r="G138" s="261"/>
      <c r="H138" s="264">
        <v>27.855</v>
      </c>
      <c r="I138" s="265"/>
      <c r="J138" s="261"/>
      <c r="K138" s="261"/>
      <c r="L138" s="266"/>
      <c r="M138" s="267"/>
      <c r="N138" s="268"/>
      <c r="O138" s="268"/>
      <c r="P138" s="268"/>
      <c r="Q138" s="268"/>
      <c r="R138" s="268"/>
      <c r="S138" s="268"/>
      <c r="T138" s="26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70" t="s">
        <v>152</v>
      </c>
      <c r="AU138" s="270" t="s">
        <v>87</v>
      </c>
      <c r="AV138" s="14" t="s">
        <v>87</v>
      </c>
      <c r="AW138" s="14" t="s">
        <v>32</v>
      </c>
      <c r="AX138" s="14" t="s">
        <v>77</v>
      </c>
      <c r="AY138" s="270" t="s">
        <v>143</v>
      </c>
    </row>
    <row r="139" s="15" customFormat="1">
      <c r="A139" s="15"/>
      <c r="B139" s="271"/>
      <c r="C139" s="272"/>
      <c r="D139" s="251" t="s">
        <v>152</v>
      </c>
      <c r="E139" s="273" t="s">
        <v>1</v>
      </c>
      <c r="F139" s="274" t="s">
        <v>155</v>
      </c>
      <c r="G139" s="272"/>
      <c r="H139" s="275">
        <v>27.855</v>
      </c>
      <c r="I139" s="276"/>
      <c r="J139" s="272"/>
      <c r="K139" s="272"/>
      <c r="L139" s="277"/>
      <c r="M139" s="278"/>
      <c r="N139" s="279"/>
      <c r="O139" s="279"/>
      <c r="P139" s="279"/>
      <c r="Q139" s="279"/>
      <c r="R139" s="279"/>
      <c r="S139" s="279"/>
      <c r="T139" s="280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81" t="s">
        <v>152</v>
      </c>
      <c r="AU139" s="281" t="s">
        <v>87</v>
      </c>
      <c r="AV139" s="15" t="s">
        <v>150</v>
      </c>
      <c r="AW139" s="15" t="s">
        <v>32</v>
      </c>
      <c r="AX139" s="15" t="s">
        <v>85</v>
      </c>
      <c r="AY139" s="281" t="s">
        <v>143</v>
      </c>
    </row>
    <row r="140" s="2" customFormat="1" ht="24.15" customHeight="1">
      <c r="A140" s="39"/>
      <c r="B140" s="40"/>
      <c r="C140" s="236" t="s">
        <v>150</v>
      </c>
      <c r="D140" s="236" t="s">
        <v>145</v>
      </c>
      <c r="E140" s="237" t="s">
        <v>165</v>
      </c>
      <c r="F140" s="238" t="s">
        <v>166</v>
      </c>
      <c r="G140" s="239" t="s">
        <v>167</v>
      </c>
      <c r="H140" s="240">
        <v>55.710000000000001</v>
      </c>
      <c r="I140" s="241"/>
      <c r="J140" s="242">
        <f>ROUND(I140*H140,2)</f>
        <v>0</v>
      </c>
      <c r="K140" s="238" t="s">
        <v>149</v>
      </c>
      <c r="L140" s="45"/>
      <c r="M140" s="243" t="s">
        <v>1</v>
      </c>
      <c r="N140" s="244" t="s">
        <v>42</v>
      </c>
      <c r="O140" s="92"/>
      <c r="P140" s="245">
        <f>O140*H140</f>
        <v>0</v>
      </c>
      <c r="Q140" s="245">
        <v>0</v>
      </c>
      <c r="R140" s="245">
        <f>Q140*H140</f>
        <v>0</v>
      </c>
      <c r="S140" s="245">
        <v>0</v>
      </c>
      <c r="T140" s="246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7" t="s">
        <v>150</v>
      </c>
      <c r="AT140" s="247" t="s">
        <v>145</v>
      </c>
      <c r="AU140" s="247" t="s">
        <v>87</v>
      </c>
      <c r="AY140" s="18" t="s">
        <v>143</v>
      </c>
      <c r="BE140" s="248">
        <f>IF(N140="základní",J140,0)</f>
        <v>0</v>
      </c>
      <c r="BF140" s="248">
        <f>IF(N140="snížená",J140,0)</f>
        <v>0</v>
      </c>
      <c r="BG140" s="248">
        <f>IF(N140="zákl. přenesená",J140,0)</f>
        <v>0</v>
      </c>
      <c r="BH140" s="248">
        <f>IF(N140="sníž. přenesená",J140,0)</f>
        <v>0</v>
      </c>
      <c r="BI140" s="248">
        <f>IF(N140="nulová",J140,0)</f>
        <v>0</v>
      </c>
      <c r="BJ140" s="18" t="s">
        <v>85</v>
      </c>
      <c r="BK140" s="248">
        <f>ROUND(I140*H140,2)</f>
        <v>0</v>
      </c>
      <c r="BL140" s="18" t="s">
        <v>150</v>
      </c>
      <c r="BM140" s="247" t="s">
        <v>168</v>
      </c>
    </row>
    <row r="141" s="2" customFormat="1">
      <c r="A141" s="39"/>
      <c r="B141" s="40"/>
      <c r="C141" s="41"/>
      <c r="D141" s="251" t="s">
        <v>169</v>
      </c>
      <c r="E141" s="41"/>
      <c r="F141" s="282" t="s">
        <v>170</v>
      </c>
      <c r="G141" s="41"/>
      <c r="H141" s="41"/>
      <c r="I141" s="145"/>
      <c r="J141" s="41"/>
      <c r="K141" s="41"/>
      <c r="L141" s="45"/>
      <c r="M141" s="283"/>
      <c r="N141" s="284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169</v>
      </c>
      <c r="AU141" s="18" t="s">
        <v>87</v>
      </c>
    </row>
    <row r="142" s="13" customFormat="1">
      <c r="A142" s="13"/>
      <c r="B142" s="249"/>
      <c r="C142" s="250"/>
      <c r="D142" s="251" t="s">
        <v>152</v>
      </c>
      <c r="E142" s="252" t="s">
        <v>1</v>
      </c>
      <c r="F142" s="253" t="s">
        <v>171</v>
      </c>
      <c r="G142" s="250"/>
      <c r="H142" s="252" t="s">
        <v>1</v>
      </c>
      <c r="I142" s="254"/>
      <c r="J142" s="250"/>
      <c r="K142" s="250"/>
      <c r="L142" s="255"/>
      <c r="M142" s="256"/>
      <c r="N142" s="257"/>
      <c r="O142" s="257"/>
      <c r="P142" s="257"/>
      <c r="Q142" s="257"/>
      <c r="R142" s="257"/>
      <c r="S142" s="257"/>
      <c r="T142" s="25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9" t="s">
        <v>152</v>
      </c>
      <c r="AU142" s="259" t="s">
        <v>87</v>
      </c>
      <c r="AV142" s="13" t="s">
        <v>85</v>
      </c>
      <c r="AW142" s="13" t="s">
        <v>32</v>
      </c>
      <c r="AX142" s="13" t="s">
        <v>77</v>
      </c>
      <c r="AY142" s="259" t="s">
        <v>143</v>
      </c>
    </row>
    <row r="143" s="13" customFormat="1">
      <c r="A143" s="13"/>
      <c r="B143" s="249"/>
      <c r="C143" s="250"/>
      <c r="D143" s="251" t="s">
        <v>152</v>
      </c>
      <c r="E143" s="252" t="s">
        <v>1</v>
      </c>
      <c r="F143" s="253" t="s">
        <v>153</v>
      </c>
      <c r="G143" s="250"/>
      <c r="H143" s="252" t="s">
        <v>1</v>
      </c>
      <c r="I143" s="254"/>
      <c r="J143" s="250"/>
      <c r="K143" s="250"/>
      <c r="L143" s="255"/>
      <c r="M143" s="256"/>
      <c r="N143" s="257"/>
      <c r="O143" s="257"/>
      <c r="P143" s="257"/>
      <c r="Q143" s="257"/>
      <c r="R143" s="257"/>
      <c r="S143" s="257"/>
      <c r="T143" s="25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9" t="s">
        <v>152</v>
      </c>
      <c r="AU143" s="259" t="s">
        <v>87</v>
      </c>
      <c r="AV143" s="13" t="s">
        <v>85</v>
      </c>
      <c r="AW143" s="13" t="s">
        <v>32</v>
      </c>
      <c r="AX143" s="13" t="s">
        <v>77</v>
      </c>
      <c r="AY143" s="259" t="s">
        <v>143</v>
      </c>
    </row>
    <row r="144" s="14" customFormat="1">
      <c r="A144" s="14"/>
      <c r="B144" s="260"/>
      <c r="C144" s="261"/>
      <c r="D144" s="251" t="s">
        <v>152</v>
      </c>
      <c r="E144" s="262" t="s">
        <v>1</v>
      </c>
      <c r="F144" s="263" t="s">
        <v>172</v>
      </c>
      <c r="G144" s="261"/>
      <c r="H144" s="264">
        <v>55.710000000000001</v>
      </c>
      <c r="I144" s="265"/>
      <c r="J144" s="261"/>
      <c r="K144" s="261"/>
      <c r="L144" s="266"/>
      <c r="M144" s="267"/>
      <c r="N144" s="268"/>
      <c r="O144" s="268"/>
      <c r="P144" s="268"/>
      <c r="Q144" s="268"/>
      <c r="R144" s="268"/>
      <c r="S144" s="268"/>
      <c r="T144" s="26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0" t="s">
        <v>152</v>
      </c>
      <c r="AU144" s="270" t="s">
        <v>87</v>
      </c>
      <c r="AV144" s="14" t="s">
        <v>87</v>
      </c>
      <c r="AW144" s="14" t="s">
        <v>32</v>
      </c>
      <c r="AX144" s="14" t="s">
        <v>77</v>
      </c>
      <c r="AY144" s="270" t="s">
        <v>143</v>
      </c>
    </row>
    <row r="145" s="15" customFormat="1">
      <c r="A145" s="15"/>
      <c r="B145" s="271"/>
      <c r="C145" s="272"/>
      <c r="D145" s="251" t="s">
        <v>152</v>
      </c>
      <c r="E145" s="273" t="s">
        <v>1</v>
      </c>
      <c r="F145" s="274" t="s">
        <v>155</v>
      </c>
      <c r="G145" s="272"/>
      <c r="H145" s="275">
        <v>55.710000000000001</v>
      </c>
      <c r="I145" s="276"/>
      <c r="J145" s="272"/>
      <c r="K145" s="272"/>
      <c r="L145" s="277"/>
      <c r="M145" s="278"/>
      <c r="N145" s="279"/>
      <c r="O145" s="279"/>
      <c r="P145" s="279"/>
      <c r="Q145" s="279"/>
      <c r="R145" s="279"/>
      <c r="S145" s="279"/>
      <c r="T145" s="280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81" t="s">
        <v>152</v>
      </c>
      <c r="AU145" s="281" t="s">
        <v>87</v>
      </c>
      <c r="AV145" s="15" t="s">
        <v>150</v>
      </c>
      <c r="AW145" s="15" t="s">
        <v>32</v>
      </c>
      <c r="AX145" s="15" t="s">
        <v>85</v>
      </c>
      <c r="AY145" s="281" t="s">
        <v>143</v>
      </c>
    </row>
    <row r="146" s="2" customFormat="1" ht="24.15" customHeight="1">
      <c r="A146" s="39"/>
      <c r="B146" s="40"/>
      <c r="C146" s="236" t="s">
        <v>173</v>
      </c>
      <c r="D146" s="236" t="s">
        <v>145</v>
      </c>
      <c r="E146" s="237" t="s">
        <v>174</v>
      </c>
      <c r="F146" s="238" t="s">
        <v>175</v>
      </c>
      <c r="G146" s="239" t="s">
        <v>167</v>
      </c>
      <c r="H146" s="240">
        <v>55.710000000000001</v>
      </c>
      <c r="I146" s="241"/>
      <c r="J146" s="242">
        <f>ROUND(I146*H146,2)</f>
        <v>0</v>
      </c>
      <c r="K146" s="238" t="s">
        <v>149</v>
      </c>
      <c r="L146" s="45"/>
      <c r="M146" s="243" t="s">
        <v>1</v>
      </c>
      <c r="N146" s="244" t="s">
        <v>42</v>
      </c>
      <c r="O146" s="92"/>
      <c r="P146" s="245">
        <f>O146*H146</f>
        <v>0</v>
      </c>
      <c r="Q146" s="245">
        <v>0</v>
      </c>
      <c r="R146" s="245">
        <f>Q146*H146</f>
        <v>0</v>
      </c>
      <c r="S146" s="245">
        <v>0</v>
      </c>
      <c r="T146" s="246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7" t="s">
        <v>150</v>
      </c>
      <c r="AT146" s="247" t="s">
        <v>145</v>
      </c>
      <c r="AU146" s="247" t="s">
        <v>87</v>
      </c>
      <c r="AY146" s="18" t="s">
        <v>143</v>
      </c>
      <c r="BE146" s="248">
        <f>IF(N146="základní",J146,0)</f>
        <v>0</v>
      </c>
      <c r="BF146" s="248">
        <f>IF(N146="snížená",J146,0)</f>
        <v>0</v>
      </c>
      <c r="BG146" s="248">
        <f>IF(N146="zákl. přenesená",J146,0)</f>
        <v>0</v>
      </c>
      <c r="BH146" s="248">
        <f>IF(N146="sníž. přenesená",J146,0)</f>
        <v>0</v>
      </c>
      <c r="BI146" s="248">
        <f>IF(N146="nulová",J146,0)</f>
        <v>0</v>
      </c>
      <c r="BJ146" s="18" t="s">
        <v>85</v>
      </c>
      <c r="BK146" s="248">
        <f>ROUND(I146*H146,2)</f>
        <v>0</v>
      </c>
      <c r="BL146" s="18" t="s">
        <v>150</v>
      </c>
      <c r="BM146" s="247" t="s">
        <v>176</v>
      </c>
    </row>
    <row r="147" s="14" customFormat="1">
      <c r="A147" s="14"/>
      <c r="B147" s="260"/>
      <c r="C147" s="261"/>
      <c r="D147" s="251" t="s">
        <v>152</v>
      </c>
      <c r="E147" s="262" t="s">
        <v>1</v>
      </c>
      <c r="F147" s="263" t="s">
        <v>177</v>
      </c>
      <c r="G147" s="261"/>
      <c r="H147" s="264">
        <v>55.710000000000001</v>
      </c>
      <c r="I147" s="265"/>
      <c r="J147" s="261"/>
      <c r="K147" s="261"/>
      <c r="L147" s="266"/>
      <c r="M147" s="267"/>
      <c r="N147" s="268"/>
      <c r="O147" s="268"/>
      <c r="P147" s="268"/>
      <c r="Q147" s="268"/>
      <c r="R147" s="268"/>
      <c r="S147" s="268"/>
      <c r="T147" s="26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0" t="s">
        <v>152</v>
      </c>
      <c r="AU147" s="270" t="s">
        <v>87</v>
      </c>
      <c r="AV147" s="14" t="s">
        <v>87</v>
      </c>
      <c r="AW147" s="14" t="s">
        <v>32</v>
      </c>
      <c r="AX147" s="14" t="s">
        <v>85</v>
      </c>
      <c r="AY147" s="270" t="s">
        <v>143</v>
      </c>
    </row>
    <row r="148" s="2" customFormat="1" ht="24.15" customHeight="1">
      <c r="A148" s="39"/>
      <c r="B148" s="40"/>
      <c r="C148" s="236" t="s">
        <v>178</v>
      </c>
      <c r="D148" s="236" t="s">
        <v>145</v>
      </c>
      <c r="E148" s="237" t="s">
        <v>179</v>
      </c>
      <c r="F148" s="238" t="s">
        <v>180</v>
      </c>
      <c r="G148" s="239" t="s">
        <v>167</v>
      </c>
      <c r="H148" s="240">
        <v>111.42</v>
      </c>
      <c r="I148" s="241"/>
      <c r="J148" s="242">
        <f>ROUND(I148*H148,2)</f>
        <v>0</v>
      </c>
      <c r="K148" s="238" t="s">
        <v>149</v>
      </c>
      <c r="L148" s="45"/>
      <c r="M148" s="243" t="s">
        <v>1</v>
      </c>
      <c r="N148" s="244" t="s">
        <v>42</v>
      </c>
      <c r="O148" s="92"/>
      <c r="P148" s="245">
        <f>O148*H148</f>
        <v>0</v>
      </c>
      <c r="Q148" s="245">
        <v>0</v>
      </c>
      <c r="R148" s="245">
        <f>Q148*H148</f>
        <v>0</v>
      </c>
      <c r="S148" s="245">
        <v>0</v>
      </c>
      <c r="T148" s="246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7" t="s">
        <v>150</v>
      </c>
      <c r="AT148" s="247" t="s">
        <v>145</v>
      </c>
      <c r="AU148" s="247" t="s">
        <v>87</v>
      </c>
      <c r="AY148" s="18" t="s">
        <v>143</v>
      </c>
      <c r="BE148" s="248">
        <f>IF(N148="základní",J148,0)</f>
        <v>0</v>
      </c>
      <c r="BF148" s="248">
        <f>IF(N148="snížená",J148,0)</f>
        <v>0</v>
      </c>
      <c r="BG148" s="248">
        <f>IF(N148="zákl. přenesená",J148,0)</f>
        <v>0</v>
      </c>
      <c r="BH148" s="248">
        <f>IF(N148="sníž. přenesená",J148,0)</f>
        <v>0</v>
      </c>
      <c r="BI148" s="248">
        <f>IF(N148="nulová",J148,0)</f>
        <v>0</v>
      </c>
      <c r="BJ148" s="18" t="s">
        <v>85</v>
      </c>
      <c r="BK148" s="248">
        <f>ROUND(I148*H148,2)</f>
        <v>0</v>
      </c>
      <c r="BL148" s="18" t="s">
        <v>150</v>
      </c>
      <c r="BM148" s="247" t="s">
        <v>181</v>
      </c>
    </row>
    <row r="149" s="14" customFormat="1">
      <c r="A149" s="14"/>
      <c r="B149" s="260"/>
      <c r="C149" s="261"/>
      <c r="D149" s="251" t="s">
        <v>152</v>
      </c>
      <c r="E149" s="262" t="s">
        <v>1</v>
      </c>
      <c r="F149" s="263" t="s">
        <v>182</v>
      </c>
      <c r="G149" s="261"/>
      <c r="H149" s="264">
        <v>111.42</v>
      </c>
      <c r="I149" s="265"/>
      <c r="J149" s="261"/>
      <c r="K149" s="261"/>
      <c r="L149" s="266"/>
      <c r="M149" s="267"/>
      <c r="N149" s="268"/>
      <c r="O149" s="268"/>
      <c r="P149" s="268"/>
      <c r="Q149" s="268"/>
      <c r="R149" s="268"/>
      <c r="S149" s="268"/>
      <c r="T149" s="26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70" t="s">
        <v>152</v>
      </c>
      <c r="AU149" s="270" t="s">
        <v>87</v>
      </c>
      <c r="AV149" s="14" t="s">
        <v>87</v>
      </c>
      <c r="AW149" s="14" t="s">
        <v>32</v>
      </c>
      <c r="AX149" s="14" t="s">
        <v>77</v>
      </c>
      <c r="AY149" s="270" t="s">
        <v>143</v>
      </c>
    </row>
    <row r="150" s="15" customFormat="1">
      <c r="A150" s="15"/>
      <c r="B150" s="271"/>
      <c r="C150" s="272"/>
      <c r="D150" s="251" t="s">
        <v>152</v>
      </c>
      <c r="E150" s="273" t="s">
        <v>1</v>
      </c>
      <c r="F150" s="274" t="s">
        <v>155</v>
      </c>
      <c r="G150" s="272"/>
      <c r="H150" s="275">
        <v>111.42</v>
      </c>
      <c r="I150" s="276"/>
      <c r="J150" s="272"/>
      <c r="K150" s="272"/>
      <c r="L150" s="277"/>
      <c r="M150" s="278"/>
      <c r="N150" s="279"/>
      <c r="O150" s="279"/>
      <c r="P150" s="279"/>
      <c r="Q150" s="279"/>
      <c r="R150" s="279"/>
      <c r="S150" s="279"/>
      <c r="T150" s="280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81" t="s">
        <v>152</v>
      </c>
      <c r="AU150" s="281" t="s">
        <v>87</v>
      </c>
      <c r="AV150" s="15" t="s">
        <v>150</v>
      </c>
      <c r="AW150" s="15" t="s">
        <v>32</v>
      </c>
      <c r="AX150" s="15" t="s">
        <v>85</v>
      </c>
      <c r="AY150" s="281" t="s">
        <v>143</v>
      </c>
    </row>
    <row r="151" s="2" customFormat="1" ht="24.15" customHeight="1">
      <c r="A151" s="39"/>
      <c r="B151" s="40"/>
      <c r="C151" s="236" t="s">
        <v>183</v>
      </c>
      <c r="D151" s="236" t="s">
        <v>145</v>
      </c>
      <c r="E151" s="237" t="s">
        <v>184</v>
      </c>
      <c r="F151" s="238" t="s">
        <v>185</v>
      </c>
      <c r="G151" s="239" t="s">
        <v>167</v>
      </c>
      <c r="H151" s="240">
        <v>23.398</v>
      </c>
      <c r="I151" s="241"/>
      <c r="J151" s="242">
        <f>ROUND(I151*H151,2)</f>
        <v>0</v>
      </c>
      <c r="K151" s="238" t="s">
        <v>149</v>
      </c>
      <c r="L151" s="45"/>
      <c r="M151" s="243" t="s">
        <v>1</v>
      </c>
      <c r="N151" s="244" t="s">
        <v>42</v>
      </c>
      <c r="O151" s="92"/>
      <c r="P151" s="245">
        <f>O151*H151</f>
        <v>0</v>
      </c>
      <c r="Q151" s="245">
        <v>0</v>
      </c>
      <c r="R151" s="245">
        <f>Q151*H151</f>
        <v>0</v>
      </c>
      <c r="S151" s="245">
        <v>0</v>
      </c>
      <c r="T151" s="246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7" t="s">
        <v>150</v>
      </c>
      <c r="AT151" s="247" t="s">
        <v>145</v>
      </c>
      <c r="AU151" s="247" t="s">
        <v>87</v>
      </c>
      <c r="AY151" s="18" t="s">
        <v>143</v>
      </c>
      <c r="BE151" s="248">
        <f>IF(N151="základní",J151,0)</f>
        <v>0</v>
      </c>
      <c r="BF151" s="248">
        <f>IF(N151="snížená",J151,0)</f>
        <v>0</v>
      </c>
      <c r="BG151" s="248">
        <f>IF(N151="zákl. přenesená",J151,0)</f>
        <v>0</v>
      </c>
      <c r="BH151" s="248">
        <f>IF(N151="sníž. přenesená",J151,0)</f>
        <v>0</v>
      </c>
      <c r="BI151" s="248">
        <f>IF(N151="nulová",J151,0)</f>
        <v>0</v>
      </c>
      <c r="BJ151" s="18" t="s">
        <v>85</v>
      </c>
      <c r="BK151" s="248">
        <f>ROUND(I151*H151,2)</f>
        <v>0</v>
      </c>
      <c r="BL151" s="18" t="s">
        <v>150</v>
      </c>
      <c r="BM151" s="247" t="s">
        <v>186</v>
      </c>
    </row>
    <row r="152" s="13" customFormat="1">
      <c r="A152" s="13"/>
      <c r="B152" s="249"/>
      <c r="C152" s="250"/>
      <c r="D152" s="251" t="s">
        <v>152</v>
      </c>
      <c r="E152" s="252" t="s">
        <v>1</v>
      </c>
      <c r="F152" s="253" t="s">
        <v>187</v>
      </c>
      <c r="G152" s="250"/>
      <c r="H152" s="252" t="s">
        <v>1</v>
      </c>
      <c r="I152" s="254"/>
      <c r="J152" s="250"/>
      <c r="K152" s="250"/>
      <c r="L152" s="255"/>
      <c r="M152" s="256"/>
      <c r="N152" s="257"/>
      <c r="O152" s="257"/>
      <c r="P152" s="257"/>
      <c r="Q152" s="257"/>
      <c r="R152" s="257"/>
      <c r="S152" s="257"/>
      <c r="T152" s="25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9" t="s">
        <v>152</v>
      </c>
      <c r="AU152" s="259" t="s">
        <v>87</v>
      </c>
      <c r="AV152" s="13" t="s">
        <v>85</v>
      </c>
      <c r="AW152" s="13" t="s">
        <v>32</v>
      </c>
      <c r="AX152" s="13" t="s">
        <v>77</v>
      </c>
      <c r="AY152" s="259" t="s">
        <v>143</v>
      </c>
    </row>
    <row r="153" s="13" customFormat="1">
      <c r="A153" s="13"/>
      <c r="B153" s="249"/>
      <c r="C153" s="250"/>
      <c r="D153" s="251" t="s">
        <v>152</v>
      </c>
      <c r="E153" s="252" t="s">
        <v>1</v>
      </c>
      <c r="F153" s="253" t="s">
        <v>188</v>
      </c>
      <c r="G153" s="250"/>
      <c r="H153" s="252" t="s">
        <v>1</v>
      </c>
      <c r="I153" s="254"/>
      <c r="J153" s="250"/>
      <c r="K153" s="250"/>
      <c r="L153" s="255"/>
      <c r="M153" s="256"/>
      <c r="N153" s="257"/>
      <c r="O153" s="257"/>
      <c r="P153" s="257"/>
      <c r="Q153" s="257"/>
      <c r="R153" s="257"/>
      <c r="S153" s="257"/>
      <c r="T153" s="25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9" t="s">
        <v>152</v>
      </c>
      <c r="AU153" s="259" t="s">
        <v>87</v>
      </c>
      <c r="AV153" s="13" t="s">
        <v>85</v>
      </c>
      <c r="AW153" s="13" t="s">
        <v>32</v>
      </c>
      <c r="AX153" s="13" t="s">
        <v>77</v>
      </c>
      <c r="AY153" s="259" t="s">
        <v>143</v>
      </c>
    </row>
    <row r="154" s="14" customFormat="1">
      <c r="A154" s="14"/>
      <c r="B154" s="260"/>
      <c r="C154" s="261"/>
      <c r="D154" s="251" t="s">
        <v>152</v>
      </c>
      <c r="E154" s="262" t="s">
        <v>1</v>
      </c>
      <c r="F154" s="263" t="s">
        <v>189</v>
      </c>
      <c r="G154" s="261"/>
      <c r="H154" s="264">
        <v>23.398</v>
      </c>
      <c r="I154" s="265"/>
      <c r="J154" s="261"/>
      <c r="K154" s="261"/>
      <c r="L154" s="266"/>
      <c r="M154" s="267"/>
      <c r="N154" s="268"/>
      <c r="O154" s="268"/>
      <c r="P154" s="268"/>
      <c r="Q154" s="268"/>
      <c r="R154" s="268"/>
      <c r="S154" s="268"/>
      <c r="T154" s="26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0" t="s">
        <v>152</v>
      </c>
      <c r="AU154" s="270" t="s">
        <v>87</v>
      </c>
      <c r="AV154" s="14" t="s">
        <v>87</v>
      </c>
      <c r="AW154" s="14" t="s">
        <v>32</v>
      </c>
      <c r="AX154" s="14" t="s">
        <v>77</v>
      </c>
      <c r="AY154" s="270" t="s">
        <v>143</v>
      </c>
    </row>
    <row r="155" s="15" customFormat="1">
      <c r="A155" s="15"/>
      <c r="B155" s="271"/>
      <c r="C155" s="272"/>
      <c r="D155" s="251" t="s">
        <v>152</v>
      </c>
      <c r="E155" s="273" t="s">
        <v>1</v>
      </c>
      <c r="F155" s="274" t="s">
        <v>155</v>
      </c>
      <c r="G155" s="272"/>
      <c r="H155" s="275">
        <v>23.398</v>
      </c>
      <c r="I155" s="276"/>
      <c r="J155" s="272"/>
      <c r="K155" s="272"/>
      <c r="L155" s="277"/>
      <c r="M155" s="278"/>
      <c r="N155" s="279"/>
      <c r="O155" s="279"/>
      <c r="P155" s="279"/>
      <c r="Q155" s="279"/>
      <c r="R155" s="279"/>
      <c r="S155" s="279"/>
      <c r="T155" s="280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81" t="s">
        <v>152</v>
      </c>
      <c r="AU155" s="281" t="s">
        <v>87</v>
      </c>
      <c r="AV155" s="15" t="s">
        <v>150</v>
      </c>
      <c r="AW155" s="15" t="s">
        <v>32</v>
      </c>
      <c r="AX155" s="15" t="s">
        <v>85</v>
      </c>
      <c r="AY155" s="281" t="s">
        <v>143</v>
      </c>
    </row>
    <row r="156" s="2" customFormat="1" ht="24.15" customHeight="1">
      <c r="A156" s="39"/>
      <c r="B156" s="40"/>
      <c r="C156" s="236" t="s">
        <v>190</v>
      </c>
      <c r="D156" s="236" t="s">
        <v>145</v>
      </c>
      <c r="E156" s="237" t="s">
        <v>191</v>
      </c>
      <c r="F156" s="238" t="s">
        <v>192</v>
      </c>
      <c r="G156" s="239" t="s">
        <v>148</v>
      </c>
      <c r="H156" s="240">
        <v>92.849999999999994</v>
      </c>
      <c r="I156" s="241"/>
      <c r="J156" s="242">
        <f>ROUND(I156*H156,2)</f>
        <v>0</v>
      </c>
      <c r="K156" s="238" t="s">
        <v>149</v>
      </c>
      <c r="L156" s="45"/>
      <c r="M156" s="243" t="s">
        <v>1</v>
      </c>
      <c r="N156" s="244" t="s">
        <v>42</v>
      </c>
      <c r="O156" s="92"/>
      <c r="P156" s="245">
        <f>O156*H156</f>
        <v>0</v>
      </c>
      <c r="Q156" s="245">
        <v>0</v>
      </c>
      <c r="R156" s="245">
        <f>Q156*H156</f>
        <v>0</v>
      </c>
      <c r="S156" s="245">
        <v>0</v>
      </c>
      <c r="T156" s="246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7" t="s">
        <v>150</v>
      </c>
      <c r="AT156" s="247" t="s">
        <v>145</v>
      </c>
      <c r="AU156" s="247" t="s">
        <v>87</v>
      </c>
      <c r="AY156" s="18" t="s">
        <v>143</v>
      </c>
      <c r="BE156" s="248">
        <f>IF(N156="základní",J156,0)</f>
        <v>0</v>
      </c>
      <c r="BF156" s="248">
        <f>IF(N156="snížená",J156,0)</f>
        <v>0</v>
      </c>
      <c r="BG156" s="248">
        <f>IF(N156="zákl. přenesená",J156,0)</f>
        <v>0</v>
      </c>
      <c r="BH156" s="248">
        <f>IF(N156="sníž. přenesená",J156,0)</f>
        <v>0</v>
      </c>
      <c r="BI156" s="248">
        <f>IF(N156="nulová",J156,0)</f>
        <v>0</v>
      </c>
      <c r="BJ156" s="18" t="s">
        <v>85</v>
      </c>
      <c r="BK156" s="248">
        <f>ROUND(I156*H156,2)</f>
        <v>0</v>
      </c>
      <c r="BL156" s="18" t="s">
        <v>150</v>
      </c>
      <c r="BM156" s="247" t="s">
        <v>193</v>
      </c>
    </row>
    <row r="157" s="13" customFormat="1">
      <c r="A157" s="13"/>
      <c r="B157" s="249"/>
      <c r="C157" s="250"/>
      <c r="D157" s="251" t="s">
        <v>152</v>
      </c>
      <c r="E157" s="252" t="s">
        <v>1</v>
      </c>
      <c r="F157" s="253" t="s">
        <v>153</v>
      </c>
      <c r="G157" s="250"/>
      <c r="H157" s="252" t="s">
        <v>1</v>
      </c>
      <c r="I157" s="254"/>
      <c r="J157" s="250"/>
      <c r="K157" s="250"/>
      <c r="L157" s="255"/>
      <c r="M157" s="256"/>
      <c r="N157" s="257"/>
      <c r="O157" s="257"/>
      <c r="P157" s="257"/>
      <c r="Q157" s="257"/>
      <c r="R157" s="257"/>
      <c r="S157" s="257"/>
      <c r="T157" s="25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9" t="s">
        <v>152</v>
      </c>
      <c r="AU157" s="259" t="s">
        <v>87</v>
      </c>
      <c r="AV157" s="13" t="s">
        <v>85</v>
      </c>
      <c r="AW157" s="13" t="s">
        <v>32</v>
      </c>
      <c r="AX157" s="13" t="s">
        <v>77</v>
      </c>
      <c r="AY157" s="259" t="s">
        <v>143</v>
      </c>
    </row>
    <row r="158" s="14" customFormat="1">
      <c r="A158" s="14"/>
      <c r="B158" s="260"/>
      <c r="C158" s="261"/>
      <c r="D158" s="251" t="s">
        <v>152</v>
      </c>
      <c r="E158" s="262" t="s">
        <v>1</v>
      </c>
      <c r="F158" s="263" t="s">
        <v>194</v>
      </c>
      <c r="G158" s="261"/>
      <c r="H158" s="264">
        <v>92.849999999999994</v>
      </c>
      <c r="I158" s="265"/>
      <c r="J158" s="261"/>
      <c r="K158" s="261"/>
      <c r="L158" s="266"/>
      <c r="M158" s="267"/>
      <c r="N158" s="268"/>
      <c r="O158" s="268"/>
      <c r="P158" s="268"/>
      <c r="Q158" s="268"/>
      <c r="R158" s="268"/>
      <c r="S158" s="268"/>
      <c r="T158" s="26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70" t="s">
        <v>152</v>
      </c>
      <c r="AU158" s="270" t="s">
        <v>87</v>
      </c>
      <c r="AV158" s="14" t="s">
        <v>87</v>
      </c>
      <c r="AW158" s="14" t="s">
        <v>32</v>
      </c>
      <c r="AX158" s="14" t="s">
        <v>85</v>
      </c>
      <c r="AY158" s="270" t="s">
        <v>143</v>
      </c>
    </row>
    <row r="159" s="2" customFormat="1" ht="24.15" customHeight="1">
      <c r="A159" s="39"/>
      <c r="B159" s="40"/>
      <c r="C159" s="236" t="s">
        <v>195</v>
      </c>
      <c r="D159" s="236" t="s">
        <v>145</v>
      </c>
      <c r="E159" s="237" t="s">
        <v>196</v>
      </c>
      <c r="F159" s="238" t="s">
        <v>197</v>
      </c>
      <c r="G159" s="239" t="s">
        <v>148</v>
      </c>
      <c r="H159" s="240">
        <v>185.69999999999999</v>
      </c>
      <c r="I159" s="241"/>
      <c r="J159" s="242">
        <f>ROUND(I159*H159,2)</f>
        <v>0</v>
      </c>
      <c r="K159" s="238" t="s">
        <v>149</v>
      </c>
      <c r="L159" s="45"/>
      <c r="M159" s="243" t="s">
        <v>1</v>
      </c>
      <c r="N159" s="244" t="s">
        <v>42</v>
      </c>
      <c r="O159" s="92"/>
      <c r="P159" s="245">
        <f>O159*H159</f>
        <v>0</v>
      </c>
      <c r="Q159" s="245">
        <v>0</v>
      </c>
      <c r="R159" s="245">
        <f>Q159*H159</f>
        <v>0</v>
      </c>
      <c r="S159" s="245">
        <v>0</v>
      </c>
      <c r="T159" s="246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7" t="s">
        <v>150</v>
      </c>
      <c r="AT159" s="247" t="s">
        <v>145</v>
      </c>
      <c r="AU159" s="247" t="s">
        <v>87</v>
      </c>
      <c r="AY159" s="18" t="s">
        <v>143</v>
      </c>
      <c r="BE159" s="248">
        <f>IF(N159="základní",J159,0)</f>
        <v>0</v>
      </c>
      <c r="BF159" s="248">
        <f>IF(N159="snížená",J159,0)</f>
        <v>0</v>
      </c>
      <c r="BG159" s="248">
        <f>IF(N159="zákl. přenesená",J159,0)</f>
        <v>0</v>
      </c>
      <c r="BH159" s="248">
        <f>IF(N159="sníž. přenesená",J159,0)</f>
        <v>0</v>
      </c>
      <c r="BI159" s="248">
        <f>IF(N159="nulová",J159,0)</f>
        <v>0</v>
      </c>
      <c r="BJ159" s="18" t="s">
        <v>85</v>
      </c>
      <c r="BK159" s="248">
        <f>ROUND(I159*H159,2)</f>
        <v>0</v>
      </c>
      <c r="BL159" s="18" t="s">
        <v>150</v>
      </c>
      <c r="BM159" s="247" t="s">
        <v>198</v>
      </c>
    </row>
    <row r="160" s="13" customFormat="1">
      <c r="A160" s="13"/>
      <c r="B160" s="249"/>
      <c r="C160" s="250"/>
      <c r="D160" s="251" t="s">
        <v>152</v>
      </c>
      <c r="E160" s="252" t="s">
        <v>1</v>
      </c>
      <c r="F160" s="253" t="s">
        <v>199</v>
      </c>
      <c r="G160" s="250"/>
      <c r="H160" s="252" t="s">
        <v>1</v>
      </c>
      <c r="I160" s="254"/>
      <c r="J160" s="250"/>
      <c r="K160" s="250"/>
      <c r="L160" s="255"/>
      <c r="M160" s="256"/>
      <c r="N160" s="257"/>
      <c r="O160" s="257"/>
      <c r="P160" s="257"/>
      <c r="Q160" s="257"/>
      <c r="R160" s="257"/>
      <c r="S160" s="257"/>
      <c r="T160" s="25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9" t="s">
        <v>152</v>
      </c>
      <c r="AU160" s="259" t="s">
        <v>87</v>
      </c>
      <c r="AV160" s="13" t="s">
        <v>85</v>
      </c>
      <c r="AW160" s="13" t="s">
        <v>32</v>
      </c>
      <c r="AX160" s="13" t="s">
        <v>77</v>
      </c>
      <c r="AY160" s="259" t="s">
        <v>143</v>
      </c>
    </row>
    <row r="161" s="14" customFormat="1">
      <c r="A161" s="14"/>
      <c r="B161" s="260"/>
      <c r="C161" s="261"/>
      <c r="D161" s="251" t="s">
        <v>152</v>
      </c>
      <c r="E161" s="262" t="s">
        <v>1</v>
      </c>
      <c r="F161" s="263" t="s">
        <v>200</v>
      </c>
      <c r="G161" s="261"/>
      <c r="H161" s="264">
        <v>185.69999999999999</v>
      </c>
      <c r="I161" s="265"/>
      <c r="J161" s="261"/>
      <c r="K161" s="261"/>
      <c r="L161" s="266"/>
      <c r="M161" s="267"/>
      <c r="N161" s="268"/>
      <c r="O161" s="268"/>
      <c r="P161" s="268"/>
      <c r="Q161" s="268"/>
      <c r="R161" s="268"/>
      <c r="S161" s="268"/>
      <c r="T161" s="26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70" t="s">
        <v>152</v>
      </c>
      <c r="AU161" s="270" t="s">
        <v>87</v>
      </c>
      <c r="AV161" s="14" t="s">
        <v>87</v>
      </c>
      <c r="AW161" s="14" t="s">
        <v>32</v>
      </c>
      <c r="AX161" s="14" t="s">
        <v>85</v>
      </c>
      <c r="AY161" s="270" t="s">
        <v>143</v>
      </c>
    </row>
    <row r="162" s="2" customFormat="1" ht="14.4" customHeight="1">
      <c r="A162" s="39"/>
      <c r="B162" s="40"/>
      <c r="C162" s="285" t="s">
        <v>201</v>
      </c>
      <c r="D162" s="285" t="s">
        <v>202</v>
      </c>
      <c r="E162" s="286" t="s">
        <v>203</v>
      </c>
      <c r="F162" s="287" t="s">
        <v>204</v>
      </c>
      <c r="G162" s="288" t="s">
        <v>205</v>
      </c>
      <c r="H162" s="289">
        <v>27.855</v>
      </c>
      <c r="I162" s="290"/>
      <c r="J162" s="291">
        <f>ROUND(I162*H162,2)</f>
        <v>0</v>
      </c>
      <c r="K162" s="287" t="s">
        <v>149</v>
      </c>
      <c r="L162" s="292"/>
      <c r="M162" s="293" t="s">
        <v>1</v>
      </c>
      <c r="N162" s="294" t="s">
        <v>42</v>
      </c>
      <c r="O162" s="92"/>
      <c r="P162" s="245">
        <f>O162*H162</f>
        <v>0</v>
      </c>
      <c r="Q162" s="245">
        <v>0.001</v>
      </c>
      <c r="R162" s="245">
        <f>Q162*H162</f>
        <v>0.027855000000000001</v>
      </c>
      <c r="S162" s="245">
        <v>0</v>
      </c>
      <c r="T162" s="246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7" t="s">
        <v>190</v>
      </c>
      <c r="AT162" s="247" t="s">
        <v>202</v>
      </c>
      <c r="AU162" s="247" t="s">
        <v>87</v>
      </c>
      <c r="AY162" s="18" t="s">
        <v>143</v>
      </c>
      <c r="BE162" s="248">
        <f>IF(N162="základní",J162,0)</f>
        <v>0</v>
      </c>
      <c r="BF162" s="248">
        <f>IF(N162="snížená",J162,0)</f>
        <v>0</v>
      </c>
      <c r="BG162" s="248">
        <f>IF(N162="zákl. přenesená",J162,0)</f>
        <v>0</v>
      </c>
      <c r="BH162" s="248">
        <f>IF(N162="sníž. přenesená",J162,0)</f>
        <v>0</v>
      </c>
      <c r="BI162" s="248">
        <f>IF(N162="nulová",J162,0)</f>
        <v>0</v>
      </c>
      <c r="BJ162" s="18" t="s">
        <v>85</v>
      </c>
      <c r="BK162" s="248">
        <f>ROUND(I162*H162,2)</f>
        <v>0</v>
      </c>
      <c r="BL162" s="18" t="s">
        <v>150</v>
      </c>
      <c r="BM162" s="247" t="s">
        <v>206</v>
      </c>
    </row>
    <row r="163" s="14" customFormat="1">
      <c r="A163" s="14"/>
      <c r="B163" s="260"/>
      <c r="C163" s="261"/>
      <c r="D163" s="251" t="s">
        <v>152</v>
      </c>
      <c r="E163" s="262" t="s">
        <v>1</v>
      </c>
      <c r="F163" s="263" t="s">
        <v>207</v>
      </c>
      <c r="G163" s="261"/>
      <c r="H163" s="264">
        <v>185.69999999999999</v>
      </c>
      <c r="I163" s="265"/>
      <c r="J163" s="261"/>
      <c r="K163" s="261"/>
      <c r="L163" s="266"/>
      <c r="M163" s="267"/>
      <c r="N163" s="268"/>
      <c r="O163" s="268"/>
      <c r="P163" s="268"/>
      <c r="Q163" s="268"/>
      <c r="R163" s="268"/>
      <c r="S163" s="268"/>
      <c r="T163" s="26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70" t="s">
        <v>152</v>
      </c>
      <c r="AU163" s="270" t="s">
        <v>87</v>
      </c>
      <c r="AV163" s="14" t="s">
        <v>87</v>
      </c>
      <c r="AW163" s="14" t="s">
        <v>32</v>
      </c>
      <c r="AX163" s="14" t="s">
        <v>85</v>
      </c>
      <c r="AY163" s="270" t="s">
        <v>143</v>
      </c>
    </row>
    <row r="164" s="14" customFormat="1">
      <c r="A164" s="14"/>
      <c r="B164" s="260"/>
      <c r="C164" s="261"/>
      <c r="D164" s="251" t="s">
        <v>152</v>
      </c>
      <c r="E164" s="261"/>
      <c r="F164" s="263" t="s">
        <v>208</v>
      </c>
      <c r="G164" s="261"/>
      <c r="H164" s="264">
        <v>27.855</v>
      </c>
      <c r="I164" s="265"/>
      <c r="J164" s="261"/>
      <c r="K164" s="261"/>
      <c r="L164" s="266"/>
      <c r="M164" s="267"/>
      <c r="N164" s="268"/>
      <c r="O164" s="268"/>
      <c r="P164" s="268"/>
      <c r="Q164" s="268"/>
      <c r="R164" s="268"/>
      <c r="S164" s="268"/>
      <c r="T164" s="26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0" t="s">
        <v>152</v>
      </c>
      <c r="AU164" s="270" t="s">
        <v>87</v>
      </c>
      <c r="AV164" s="14" t="s">
        <v>87</v>
      </c>
      <c r="AW164" s="14" t="s">
        <v>4</v>
      </c>
      <c r="AX164" s="14" t="s">
        <v>85</v>
      </c>
      <c r="AY164" s="270" t="s">
        <v>143</v>
      </c>
    </row>
    <row r="165" s="2" customFormat="1" ht="14.4" customHeight="1">
      <c r="A165" s="39"/>
      <c r="B165" s="40"/>
      <c r="C165" s="236" t="s">
        <v>209</v>
      </c>
      <c r="D165" s="236" t="s">
        <v>145</v>
      </c>
      <c r="E165" s="237" t="s">
        <v>210</v>
      </c>
      <c r="F165" s="238" t="s">
        <v>211</v>
      </c>
      <c r="G165" s="239" t="s">
        <v>148</v>
      </c>
      <c r="H165" s="240">
        <v>185.69999999999999</v>
      </c>
      <c r="I165" s="241"/>
      <c r="J165" s="242">
        <f>ROUND(I165*H165,2)</f>
        <v>0</v>
      </c>
      <c r="K165" s="238" t="s">
        <v>149</v>
      </c>
      <c r="L165" s="45"/>
      <c r="M165" s="243" t="s">
        <v>1</v>
      </c>
      <c r="N165" s="244" t="s">
        <v>42</v>
      </c>
      <c r="O165" s="92"/>
      <c r="P165" s="245">
        <f>O165*H165</f>
        <v>0</v>
      </c>
      <c r="Q165" s="245">
        <v>0</v>
      </c>
      <c r="R165" s="245">
        <f>Q165*H165</f>
        <v>0</v>
      </c>
      <c r="S165" s="245">
        <v>0</v>
      </c>
      <c r="T165" s="246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7" t="s">
        <v>150</v>
      </c>
      <c r="AT165" s="247" t="s">
        <v>145</v>
      </c>
      <c r="AU165" s="247" t="s">
        <v>87</v>
      </c>
      <c r="AY165" s="18" t="s">
        <v>143</v>
      </c>
      <c r="BE165" s="248">
        <f>IF(N165="základní",J165,0)</f>
        <v>0</v>
      </c>
      <c r="BF165" s="248">
        <f>IF(N165="snížená",J165,0)</f>
        <v>0</v>
      </c>
      <c r="BG165" s="248">
        <f>IF(N165="zákl. přenesená",J165,0)</f>
        <v>0</v>
      </c>
      <c r="BH165" s="248">
        <f>IF(N165="sníž. přenesená",J165,0)</f>
        <v>0</v>
      </c>
      <c r="BI165" s="248">
        <f>IF(N165="nulová",J165,0)</f>
        <v>0</v>
      </c>
      <c r="BJ165" s="18" t="s">
        <v>85</v>
      </c>
      <c r="BK165" s="248">
        <f>ROUND(I165*H165,2)</f>
        <v>0</v>
      </c>
      <c r="BL165" s="18" t="s">
        <v>150</v>
      </c>
      <c r="BM165" s="247" t="s">
        <v>212</v>
      </c>
    </row>
    <row r="166" s="2" customFormat="1" ht="14.4" customHeight="1">
      <c r="A166" s="39"/>
      <c r="B166" s="40"/>
      <c r="C166" s="236" t="s">
        <v>213</v>
      </c>
      <c r="D166" s="236" t="s">
        <v>145</v>
      </c>
      <c r="E166" s="237" t="s">
        <v>214</v>
      </c>
      <c r="F166" s="238" t="s">
        <v>215</v>
      </c>
      <c r="G166" s="239" t="s">
        <v>148</v>
      </c>
      <c r="H166" s="240">
        <v>185.69999999999999</v>
      </c>
      <c r="I166" s="241"/>
      <c r="J166" s="242">
        <f>ROUND(I166*H166,2)</f>
        <v>0</v>
      </c>
      <c r="K166" s="238" t="s">
        <v>149</v>
      </c>
      <c r="L166" s="45"/>
      <c r="M166" s="243" t="s">
        <v>1</v>
      </c>
      <c r="N166" s="244" t="s">
        <v>42</v>
      </c>
      <c r="O166" s="92"/>
      <c r="P166" s="245">
        <f>O166*H166</f>
        <v>0</v>
      </c>
      <c r="Q166" s="245">
        <v>0</v>
      </c>
      <c r="R166" s="245">
        <f>Q166*H166</f>
        <v>0</v>
      </c>
      <c r="S166" s="245">
        <v>0</v>
      </c>
      <c r="T166" s="246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7" t="s">
        <v>150</v>
      </c>
      <c r="AT166" s="247" t="s">
        <v>145</v>
      </c>
      <c r="AU166" s="247" t="s">
        <v>87</v>
      </c>
      <c r="AY166" s="18" t="s">
        <v>143</v>
      </c>
      <c r="BE166" s="248">
        <f>IF(N166="základní",J166,0)</f>
        <v>0</v>
      </c>
      <c r="BF166" s="248">
        <f>IF(N166="snížená",J166,0)</f>
        <v>0</v>
      </c>
      <c r="BG166" s="248">
        <f>IF(N166="zákl. přenesená",J166,0)</f>
        <v>0</v>
      </c>
      <c r="BH166" s="248">
        <f>IF(N166="sníž. přenesená",J166,0)</f>
        <v>0</v>
      </c>
      <c r="BI166" s="248">
        <f>IF(N166="nulová",J166,0)</f>
        <v>0</v>
      </c>
      <c r="BJ166" s="18" t="s">
        <v>85</v>
      </c>
      <c r="BK166" s="248">
        <f>ROUND(I166*H166,2)</f>
        <v>0</v>
      </c>
      <c r="BL166" s="18" t="s">
        <v>150</v>
      </c>
      <c r="BM166" s="247" t="s">
        <v>216</v>
      </c>
    </row>
    <row r="167" s="12" customFormat="1" ht="22.8" customHeight="1">
      <c r="A167" s="12"/>
      <c r="B167" s="220"/>
      <c r="C167" s="221"/>
      <c r="D167" s="222" t="s">
        <v>76</v>
      </c>
      <c r="E167" s="234" t="s">
        <v>178</v>
      </c>
      <c r="F167" s="234" t="s">
        <v>217</v>
      </c>
      <c r="G167" s="221"/>
      <c r="H167" s="221"/>
      <c r="I167" s="224"/>
      <c r="J167" s="235">
        <f>BK167</f>
        <v>0</v>
      </c>
      <c r="K167" s="221"/>
      <c r="L167" s="226"/>
      <c r="M167" s="227"/>
      <c r="N167" s="228"/>
      <c r="O167" s="228"/>
      <c r="P167" s="229">
        <f>SUM(P168:P456)</f>
        <v>0</v>
      </c>
      <c r="Q167" s="228"/>
      <c r="R167" s="229">
        <f>SUM(R168:R456)</f>
        <v>155.94296693000004</v>
      </c>
      <c r="S167" s="228"/>
      <c r="T167" s="230">
        <f>SUM(T168:T456)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31" t="s">
        <v>85</v>
      </c>
      <c r="AT167" s="232" t="s">
        <v>76</v>
      </c>
      <c r="AU167" s="232" t="s">
        <v>85</v>
      </c>
      <c r="AY167" s="231" t="s">
        <v>143</v>
      </c>
      <c r="BK167" s="233">
        <f>SUM(BK168:BK456)</f>
        <v>0</v>
      </c>
    </row>
    <row r="168" s="2" customFormat="1" ht="24.15" customHeight="1">
      <c r="A168" s="39"/>
      <c r="B168" s="40"/>
      <c r="C168" s="236" t="s">
        <v>218</v>
      </c>
      <c r="D168" s="236" t="s">
        <v>145</v>
      </c>
      <c r="E168" s="237" t="s">
        <v>219</v>
      </c>
      <c r="F168" s="238" t="s">
        <v>220</v>
      </c>
      <c r="G168" s="239" t="s">
        <v>148</v>
      </c>
      <c r="H168" s="240">
        <v>436.59500000000003</v>
      </c>
      <c r="I168" s="241"/>
      <c r="J168" s="242">
        <f>ROUND(I168*H168,2)</f>
        <v>0</v>
      </c>
      <c r="K168" s="238" t="s">
        <v>149</v>
      </c>
      <c r="L168" s="45"/>
      <c r="M168" s="243" t="s">
        <v>1</v>
      </c>
      <c r="N168" s="244" t="s">
        <v>42</v>
      </c>
      <c r="O168" s="92"/>
      <c r="P168" s="245">
        <f>O168*H168</f>
        <v>0</v>
      </c>
      <c r="Q168" s="245">
        <v>0.0073499999999999998</v>
      </c>
      <c r="R168" s="245">
        <f>Q168*H168</f>
        <v>3.2089732500000001</v>
      </c>
      <c r="S168" s="245">
        <v>0</v>
      </c>
      <c r="T168" s="246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7" t="s">
        <v>150</v>
      </c>
      <c r="AT168" s="247" t="s">
        <v>145</v>
      </c>
      <c r="AU168" s="247" t="s">
        <v>87</v>
      </c>
      <c r="AY168" s="18" t="s">
        <v>143</v>
      </c>
      <c r="BE168" s="248">
        <f>IF(N168="základní",J168,0)</f>
        <v>0</v>
      </c>
      <c r="BF168" s="248">
        <f>IF(N168="snížená",J168,0)</f>
        <v>0</v>
      </c>
      <c r="BG168" s="248">
        <f>IF(N168="zákl. přenesená",J168,0)</f>
        <v>0</v>
      </c>
      <c r="BH168" s="248">
        <f>IF(N168="sníž. přenesená",J168,0)</f>
        <v>0</v>
      </c>
      <c r="BI168" s="248">
        <f>IF(N168="nulová",J168,0)</f>
        <v>0</v>
      </c>
      <c r="BJ168" s="18" t="s">
        <v>85</v>
      </c>
      <c r="BK168" s="248">
        <f>ROUND(I168*H168,2)</f>
        <v>0</v>
      </c>
      <c r="BL168" s="18" t="s">
        <v>150</v>
      </c>
      <c r="BM168" s="247" t="s">
        <v>221</v>
      </c>
    </row>
    <row r="169" s="14" customFormat="1">
      <c r="A169" s="14"/>
      <c r="B169" s="260"/>
      <c r="C169" s="261"/>
      <c r="D169" s="251" t="s">
        <v>152</v>
      </c>
      <c r="E169" s="262" t="s">
        <v>1</v>
      </c>
      <c r="F169" s="263" t="s">
        <v>222</v>
      </c>
      <c r="G169" s="261"/>
      <c r="H169" s="264">
        <v>436.59500000000003</v>
      </c>
      <c r="I169" s="265"/>
      <c r="J169" s="261"/>
      <c r="K169" s="261"/>
      <c r="L169" s="266"/>
      <c r="M169" s="267"/>
      <c r="N169" s="268"/>
      <c r="O169" s="268"/>
      <c r="P169" s="268"/>
      <c r="Q169" s="268"/>
      <c r="R169" s="268"/>
      <c r="S169" s="268"/>
      <c r="T169" s="26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70" t="s">
        <v>152</v>
      </c>
      <c r="AU169" s="270" t="s">
        <v>87</v>
      </c>
      <c r="AV169" s="14" t="s">
        <v>87</v>
      </c>
      <c r="AW169" s="14" t="s">
        <v>32</v>
      </c>
      <c r="AX169" s="14" t="s">
        <v>85</v>
      </c>
      <c r="AY169" s="270" t="s">
        <v>143</v>
      </c>
    </row>
    <row r="170" s="2" customFormat="1" ht="24.15" customHeight="1">
      <c r="A170" s="39"/>
      <c r="B170" s="40"/>
      <c r="C170" s="236" t="s">
        <v>223</v>
      </c>
      <c r="D170" s="236" t="s">
        <v>145</v>
      </c>
      <c r="E170" s="237" t="s">
        <v>224</v>
      </c>
      <c r="F170" s="238" t="s">
        <v>225</v>
      </c>
      <c r="G170" s="239" t="s">
        <v>148</v>
      </c>
      <c r="H170" s="240">
        <v>436.59500000000003</v>
      </c>
      <c r="I170" s="241"/>
      <c r="J170" s="242">
        <f>ROUND(I170*H170,2)</f>
        <v>0</v>
      </c>
      <c r="K170" s="238" t="s">
        <v>149</v>
      </c>
      <c r="L170" s="45"/>
      <c r="M170" s="243" t="s">
        <v>1</v>
      </c>
      <c r="N170" s="244" t="s">
        <v>42</v>
      </c>
      <c r="O170" s="92"/>
      <c r="P170" s="245">
        <f>O170*H170</f>
        <v>0</v>
      </c>
      <c r="Q170" s="245">
        <v>0.00025999999999999998</v>
      </c>
      <c r="R170" s="245">
        <f>Q170*H170</f>
        <v>0.1135147</v>
      </c>
      <c r="S170" s="245">
        <v>0</v>
      </c>
      <c r="T170" s="246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7" t="s">
        <v>150</v>
      </c>
      <c r="AT170" s="247" t="s">
        <v>145</v>
      </c>
      <c r="AU170" s="247" t="s">
        <v>87</v>
      </c>
      <c r="AY170" s="18" t="s">
        <v>143</v>
      </c>
      <c r="BE170" s="248">
        <f>IF(N170="základní",J170,0)</f>
        <v>0</v>
      </c>
      <c r="BF170" s="248">
        <f>IF(N170="snížená",J170,0)</f>
        <v>0</v>
      </c>
      <c r="BG170" s="248">
        <f>IF(N170="zákl. přenesená",J170,0)</f>
        <v>0</v>
      </c>
      <c r="BH170" s="248">
        <f>IF(N170="sníž. přenesená",J170,0)</f>
        <v>0</v>
      </c>
      <c r="BI170" s="248">
        <f>IF(N170="nulová",J170,0)</f>
        <v>0</v>
      </c>
      <c r="BJ170" s="18" t="s">
        <v>85</v>
      </c>
      <c r="BK170" s="248">
        <f>ROUND(I170*H170,2)</f>
        <v>0</v>
      </c>
      <c r="BL170" s="18" t="s">
        <v>150</v>
      </c>
      <c r="BM170" s="247" t="s">
        <v>226</v>
      </c>
    </row>
    <row r="171" s="2" customFormat="1" ht="24.15" customHeight="1">
      <c r="A171" s="39"/>
      <c r="B171" s="40"/>
      <c r="C171" s="236" t="s">
        <v>8</v>
      </c>
      <c r="D171" s="236" t="s">
        <v>145</v>
      </c>
      <c r="E171" s="237" t="s">
        <v>227</v>
      </c>
      <c r="F171" s="238" t="s">
        <v>228</v>
      </c>
      <c r="G171" s="239" t="s">
        <v>148</v>
      </c>
      <c r="H171" s="240">
        <v>436.59500000000003</v>
      </c>
      <c r="I171" s="241"/>
      <c r="J171" s="242">
        <f>ROUND(I171*H171,2)</f>
        <v>0</v>
      </c>
      <c r="K171" s="238" t="s">
        <v>149</v>
      </c>
      <c r="L171" s="45"/>
      <c r="M171" s="243" t="s">
        <v>1</v>
      </c>
      <c r="N171" s="244" t="s">
        <v>42</v>
      </c>
      <c r="O171" s="92"/>
      <c r="P171" s="245">
        <f>O171*H171</f>
        <v>0</v>
      </c>
      <c r="Q171" s="245">
        <v>0.0043800000000000002</v>
      </c>
      <c r="R171" s="245">
        <f>Q171*H171</f>
        <v>1.9122861000000002</v>
      </c>
      <c r="S171" s="245">
        <v>0</v>
      </c>
      <c r="T171" s="246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7" t="s">
        <v>150</v>
      </c>
      <c r="AT171" s="247" t="s">
        <v>145</v>
      </c>
      <c r="AU171" s="247" t="s">
        <v>87</v>
      </c>
      <c r="AY171" s="18" t="s">
        <v>143</v>
      </c>
      <c r="BE171" s="248">
        <f>IF(N171="základní",J171,0)</f>
        <v>0</v>
      </c>
      <c r="BF171" s="248">
        <f>IF(N171="snížená",J171,0)</f>
        <v>0</v>
      </c>
      <c r="BG171" s="248">
        <f>IF(N171="zákl. přenesená",J171,0)</f>
        <v>0</v>
      </c>
      <c r="BH171" s="248">
        <f>IF(N171="sníž. přenesená",J171,0)</f>
        <v>0</v>
      </c>
      <c r="BI171" s="248">
        <f>IF(N171="nulová",J171,0)</f>
        <v>0</v>
      </c>
      <c r="BJ171" s="18" t="s">
        <v>85</v>
      </c>
      <c r="BK171" s="248">
        <f>ROUND(I171*H171,2)</f>
        <v>0</v>
      </c>
      <c r="BL171" s="18" t="s">
        <v>150</v>
      </c>
      <c r="BM171" s="247" t="s">
        <v>229</v>
      </c>
    </row>
    <row r="172" s="2" customFormat="1" ht="24.15" customHeight="1">
      <c r="A172" s="39"/>
      <c r="B172" s="40"/>
      <c r="C172" s="236" t="s">
        <v>230</v>
      </c>
      <c r="D172" s="236" t="s">
        <v>145</v>
      </c>
      <c r="E172" s="237" t="s">
        <v>231</v>
      </c>
      <c r="F172" s="238" t="s">
        <v>232</v>
      </c>
      <c r="G172" s="239" t="s">
        <v>148</v>
      </c>
      <c r="H172" s="240">
        <v>873.19000000000005</v>
      </c>
      <c r="I172" s="241"/>
      <c r="J172" s="242">
        <f>ROUND(I172*H172,2)</f>
        <v>0</v>
      </c>
      <c r="K172" s="238" t="s">
        <v>149</v>
      </c>
      <c r="L172" s="45"/>
      <c r="M172" s="243" t="s">
        <v>1</v>
      </c>
      <c r="N172" s="244" t="s">
        <v>42</v>
      </c>
      <c r="O172" s="92"/>
      <c r="P172" s="245">
        <f>O172*H172</f>
        <v>0</v>
      </c>
      <c r="Q172" s="245">
        <v>0.028400000000000002</v>
      </c>
      <c r="R172" s="245">
        <f>Q172*H172</f>
        <v>24.798596000000003</v>
      </c>
      <c r="S172" s="245">
        <v>0</v>
      </c>
      <c r="T172" s="246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7" t="s">
        <v>150</v>
      </c>
      <c r="AT172" s="247" t="s">
        <v>145</v>
      </c>
      <c r="AU172" s="247" t="s">
        <v>87</v>
      </c>
      <c r="AY172" s="18" t="s">
        <v>143</v>
      </c>
      <c r="BE172" s="248">
        <f>IF(N172="základní",J172,0)</f>
        <v>0</v>
      </c>
      <c r="BF172" s="248">
        <f>IF(N172="snížená",J172,0)</f>
        <v>0</v>
      </c>
      <c r="BG172" s="248">
        <f>IF(N172="zákl. přenesená",J172,0)</f>
        <v>0</v>
      </c>
      <c r="BH172" s="248">
        <f>IF(N172="sníž. přenesená",J172,0)</f>
        <v>0</v>
      </c>
      <c r="BI172" s="248">
        <f>IF(N172="nulová",J172,0)</f>
        <v>0</v>
      </c>
      <c r="BJ172" s="18" t="s">
        <v>85</v>
      </c>
      <c r="BK172" s="248">
        <f>ROUND(I172*H172,2)</f>
        <v>0</v>
      </c>
      <c r="BL172" s="18" t="s">
        <v>150</v>
      </c>
      <c r="BM172" s="247" t="s">
        <v>233</v>
      </c>
    </row>
    <row r="173" s="14" customFormat="1">
      <c r="A173" s="14"/>
      <c r="B173" s="260"/>
      <c r="C173" s="261"/>
      <c r="D173" s="251" t="s">
        <v>152</v>
      </c>
      <c r="E173" s="262" t="s">
        <v>1</v>
      </c>
      <c r="F173" s="263" t="s">
        <v>234</v>
      </c>
      <c r="G173" s="261"/>
      <c r="H173" s="264">
        <v>306.41000000000003</v>
      </c>
      <c r="I173" s="265"/>
      <c r="J173" s="261"/>
      <c r="K173" s="261"/>
      <c r="L173" s="266"/>
      <c r="M173" s="267"/>
      <c r="N173" s="268"/>
      <c r="O173" s="268"/>
      <c r="P173" s="268"/>
      <c r="Q173" s="268"/>
      <c r="R173" s="268"/>
      <c r="S173" s="268"/>
      <c r="T173" s="26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70" t="s">
        <v>152</v>
      </c>
      <c r="AU173" s="270" t="s">
        <v>87</v>
      </c>
      <c r="AV173" s="14" t="s">
        <v>87</v>
      </c>
      <c r="AW173" s="14" t="s">
        <v>32</v>
      </c>
      <c r="AX173" s="14" t="s">
        <v>77</v>
      </c>
      <c r="AY173" s="270" t="s">
        <v>143</v>
      </c>
    </row>
    <row r="174" s="14" customFormat="1">
      <c r="A174" s="14"/>
      <c r="B174" s="260"/>
      <c r="C174" s="261"/>
      <c r="D174" s="251" t="s">
        <v>152</v>
      </c>
      <c r="E174" s="262" t="s">
        <v>1</v>
      </c>
      <c r="F174" s="263" t="s">
        <v>235</v>
      </c>
      <c r="G174" s="261"/>
      <c r="H174" s="264">
        <v>283.38999999999999</v>
      </c>
      <c r="I174" s="265"/>
      <c r="J174" s="261"/>
      <c r="K174" s="261"/>
      <c r="L174" s="266"/>
      <c r="M174" s="267"/>
      <c r="N174" s="268"/>
      <c r="O174" s="268"/>
      <c r="P174" s="268"/>
      <c r="Q174" s="268"/>
      <c r="R174" s="268"/>
      <c r="S174" s="268"/>
      <c r="T174" s="26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70" t="s">
        <v>152</v>
      </c>
      <c r="AU174" s="270" t="s">
        <v>87</v>
      </c>
      <c r="AV174" s="14" t="s">
        <v>87</v>
      </c>
      <c r="AW174" s="14" t="s">
        <v>32</v>
      </c>
      <c r="AX174" s="14" t="s">
        <v>77</v>
      </c>
      <c r="AY174" s="270" t="s">
        <v>143</v>
      </c>
    </row>
    <row r="175" s="14" customFormat="1">
      <c r="A175" s="14"/>
      <c r="B175" s="260"/>
      <c r="C175" s="261"/>
      <c r="D175" s="251" t="s">
        <v>152</v>
      </c>
      <c r="E175" s="262" t="s">
        <v>1</v>
      </c>
      <c r="F175" s="263" t="s">
        <v>236</v>
      </c>
      <c r="G175" s="261"/>
      <c r="H175" s="264">
        <v>283.38999999999999</v>
      </c>
      <c r="I175" s="265"/>
      <c r="J175" s="261"/>
      <c r="K175" s="261"/>
      <c r="L175" s="266"/>
      <c r="M175" s="267"/>
      <c r="N175" s="268"/>
      <c r="O175" s="268"/>
      <c r="P175" s="268"/>
      <c r="Q175" s="268"/>
      <c r="R175" s="268"/>
      <c r="S175" s="268"/>
      <c r="T175" s="26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70" t="s">
        <v>152</v>
      </c>
      <c r="AU175" s="270" t="s">
        <v>87</v>
      </c>
      <c r="AV175" s="14" t="s">
        <v>87</v>
      </c>
      <c r="AW175" s="14" t="s">
        <v>32</v>
      </c>
      <c r="AX175" s="14" t="s">
        <v>77</v>
      </c>
      <c r="AY175" s="270" t="s">
        <v>143</v>
      </c>
    </row>
    <row r="176" s="15" customFormat="1">
      <c r="A176" s="15"/>
      <c r="B176" s="271"/>
      <c r="C176" s="272"/>
      <c r="D176" s="251" t="s">
        <v>152</v>
      </c>
      <c r="E176" s="273" t="s">
        <v>1</v>
      </c>
      <c r="F176" s="274" t="s">
        <v>155</v>
      </c>
      <c r="G176" s="272"/>
      <c r="H176" s="275">
        <v>873.18999999999994</v>
      </c>
      <c r="I176" s="276"/>
      <c r="J176" s="272"/>
      <c r="K176" s="272"/>
      <c r="L176" s="277"/>
      <c r="M176" s="278"/>
      <c r="N176" s="279"/>
      <c r="O176" s="279"/>
      <c r="P176" s="279"/>
      <c r="Q176" s="279"/>
      <c r="R176" s="279"/>
      <c r="S176" s="279"/>
      <c r="T176" s="280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81" t="s">
        <v>152</v>
      </c>
      <c r="AU176" s="281" t="s">
        <v>87</v>
      </c>
      <c r="AV176" s="15" t="s">
        <v>150</v>
      </c>
      <c r="AW176" s="15" t="s">
        <v>32</v>
      </c>
      <c r="AX176" s="15" t="s">
        <v>85</v>
      </c>
      <c r="AY176" s="281" t="s">
        <v>143</v>
      </c>
    </row>
    <row r="177" s="2" customFormat="1" ht="24.15" customHeight="1">
      <c r="A177" s="39"/>
      <c r="B177" s="40"/>
      <c r="C177" s="236" t="s">
        <v>237</v>
      </c>
      <c r="D177" s="236" t="s">
        <v>145</v>
      </c>
      <c r="E177" s="237" t="s">
        <v>238</v>
      </c>
      <c r="F177" s="238" t="s">
        <v>239</v>
      </c>
      <c r="G177" s="239" t="s">
        <v>148</v>
      </c>
      <c r="H177" s="240">
        <v>767.51800000000003</v>
      </c>
      <c r="I177" s="241"/>
      <c r="J177" s="242">
        <f>ROUND(I177*H177,2)</f>
        <v>0</v>
      </c>
      <c r="K177" s="238" t="s">
        <v>149</v>
      </c>
      <c r="L177" s="45"/>
      <c r="M177" s="243" t="s">
        <v>1</v>
      </c>
      <c r="N177" s="244" t="s">
        <v>42</v>
      </c>
      <c r="O177" s="92"/>
      <c r="P177" s="245">
        <f>O177*H177</f>
        <v>0</v>
      </c>
      <c r="Q177" s="245">
        <v>0.0073499999999999998</v>
      </c>
      <c r="R177" s="245">
        <f>Q177*H177</f>
        <v>5.6412573000000004</v>
      </c>
      <c r="S177" s="245">
        <v>0</v>
      </c>
      <c r="T177" s="246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7" t="s">
        <v>150</v>
      </c>
      <c r="AT177" s="247" t="s">
        <v>145</v>
      </c>
      <c r="AU177" s="247" t="s">
        <v>87</v>
      </c>
      <c r="AY177" s="18" t="s">
        <v>143</v>
      </c>
      <c r="BE177" s="248">
        <f>IF(N177="základní",J177,0)</f>
        <v>0</v>
      </c>
      <c r="BF177" s="248">
        <f>IF(N177="snížená",J177,0)</f>
        <v>0</v>
      </c>
      <c r="BG177" s="248">
        <f>IF(N177="zákl. přenesená",J177,0)</f>
        <v>0</v>
      </c>
      <c r="BH177" s="248">
        <f>IF(N177="sníž. přenesená",J177,0)</f>
        <v>0</v>
      </c>
      <c r="BI177" s="248">
        <f>IF(N177="nulová",J177,0)</f>
        <v>0</v>
      </c>
      <c r="BJ177" s="18" t="s">
        <v>85</v>
      </c>
      <c r="BK177" s="248">
        <f>ROUND(I177*H177,2)</f>
        <v>0</v>
      </c>
      <c r="BL177" s="18" t="s">
        <v>150</v>
      </c>
      <c r="BM177" s="247" t="s">
        <v>240</v>
      </c>
    </row>
    <row r="178" s="14" customFormat="1">
      <c r="A178" s="14"/>
      <c r="B178" s="260"/>
      <c r="C178" s="261"/>
      <c r="D178" s="251" t="s">
        <v>152</v>
      </c>
      <c r="E178" s="262" t="s">
        <v>1</v>
      </c>
      <c r="F178" s="263" t="s">
        <v>241</v>
      </c>
      <c r="G178" s="261"/>
      <c r="H178" s="264">
        <v>767.51800000000003</v>
      </c>
      <c r="I178" s="265"/>
      <c r="J178" s="261"/>
      <c r="K178" s="261"/>
      <c r="L178" s="266"/>
      <c r="M178" s="267"/>
      <c r="N178" s="268"/>
      <c r="O178" s="268"/>
      <c r="P178" s="268"/>
      <c r="Q178" s="268"/>
      <c r="R178" s="268"/>
      <c r="S178" s="268"/>
      <c r="T178" s="26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70" t="s">
        <v>152</v>
      </c>
      <c r="AU178" s="270" t="s">
        <v>87</v>
      </c>
      <c r="AV178" s="14" t="s">
        <v>87</v>
      </c>
      <c r="AW178" s="14" t="s">
        <v>32</v>
      </c>
      <c r="AX178" s="14" t="s">
        <v>85</v>
      </c>
      <c r="AY178" s="270" t="s">
        <v>143</v>
      </c>
    </row>
    <row r="179" s="2" customFormat="1" ht="24.15" customHeight="1">
      <c r="A179" s="39"/>
      <c r="B179" s="40"/>
      <c r="C179" s="236" t="s">
        <v>242</v>
      </c>
      <c r="D179" s="236" t="s">
        <v>145</v>
      </c>
      <c r="E179" s="237" t="s">
        <v>243</v>
      </c>
      <c r="F179" s="238" t="s">
        <v>244</v>
      </c>
      <c r="G179" s="239" t="s">
        <v>148</v>
      </c>
      <c r="H179" s="240">
        <v>767.51800000000003</v>
      </c>
      <c r="I179" s="241"/>
      <c r="J179" s="242">
        <f>ROUND(I179*H179,2)</f>
        <v>0</v>
      </c>
      <c r="K179" s="238" t="s">
        <v>149</v>
      </c>
      <c r="L179" s="45"/>
      <c r="M179" s="243" t="s">
        <v>1</v>
      </c>
      <c r="N179" s="244" t="s">
        <v>42</v>
      </c>
      <c r="O179" s="92"/>
      <c r="P179" s="245">
        <f>O179*H179</f>
        <v>0</v>
      </c>
      <c r="Q179" s="245">
        <v>0.00025999999999999998</v>
      </c>
      <c r="R179" s="245">
        <f>Q179*H179</f>
        <v>0.19955467999999998</v>
      </c>
      <c r="S179" s="245">
        <v>0</v>
      </c>
      <c r="T179" s="246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7" t="s">
        <v>150</v>
      </c>
      <c r="AT179" s="247" t="s">
        <v>145</v>
      </c>
      <c r="AU179" s="247" t="s">
        <v>87</v>
      </c>
      <c r="AY179" s="18" t="s">
        <v>143</v>
      </c>
      <c r="BE179" s="248">
        <f>IF(N179="základní",J179,0)</f>
        <v>0</v>
      </c>
      <c r="BF179" s="248">
        <f>IF(N179="snížená",J179,0)</f>
        <v>0</v>
      </c>
      <c r="BG179" s="248">
        <f>IF(N179="zákl. přenesená",J179,0)</f>
        <v>0</v>
      </c>
      <c r="BH179" s="248">
        <f>IF(N179="sníž. přenesená",J179,0)</f>
        <v>0</v>
      </c>
      <c r="BI179" s="248">
        <f>IF(N179="nulová",J179,0)</f>
        <v>0</v>
      </c>
      <c r="BJ179" s="18" t="s">
        <v>85</v>
      </c>
      <c r="BK179" s="248">
        <f>ROUND(I179*H179,2)</f>
        <v>0</v>
      </c>
      <c r="BL179" s="18" t="s">
        <v>150</v>
      </c>
      <c r="BM179" s="247" t="s">
        <v>245</v>
      </c>
    </row>
    <row r="180" s="2" customFormat="1" ht="24.15" customHeight="1">
      <c r="A180" s="39"/>
      <c r="B180" s="40"/>
      <c r="C180" s="236" t="s">
        <v>246</v>
      </c>
      <c r="D180" s="236" t="s">
        <v>145</v>
      </c>
      <c r="E180" s="237" t="s">
        <v>247</v>
      </c>
      <c r="F180" s="238" t="s">
        <v>248</v>
      </c>
      <c r="G180" s="239" t="s">
        <v>148</v>
      </c>
      <c r="H180" s="240">
        <v>767.51800000000003</v>
      </c>
      <c r="I180" s="241"/>
      <c r="J180" s="242">
        <f>ROUND(I180*H180,2)</f>
        <v>0</v>
      </c>
      <c r="K180" s="238" t="s">
        <v>149</v>
      </c>
      <c r="L180" s="45"/>
      <c r="M180" s="243" t="s">
        <v>1</v>
      </c>
      <c r="N180" s="244" t="s">
        <v>42</v>
      </c>
      <c r="O180" s="92"/>
      <c r="P180" s="245">
        <f>O180*H180</f>
        <v>0</v>
      </c>
      <c r="Q180" s="245">
        <v>0.0043800000000000002</v>
      </c>
      <c r="R180" s="245">
        <f>Q180*H180</f>
        <v>3.3617288400000005</v>
      </c>
      <c r="S180" s="245">
        <v>0</v>
      </c>
      <c r="T180" s="246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7" t="s">
        <v>150</v>
      </c>
      <c r="AT180" s="247" t="s">
        <v>145</v>
      </c>
      <c r="AU180" s="247" t="s">
        <v>87</v>
      </c>
      <c r="AY180" s="18" t="s">
        <v>143</v>
      </c>
      <c r="BE180" s="248">
        <f>IF(N180="základní",J180,0)</f>
        <v>0</v>
      </c>
      <c r="BF180" s="248">
        <f>IF(N180="snížená",J180,0)</f>
        <v>0</v>
      </c>
      <c r="BG180" s="248">
        <f>IF(N180="zákl. přenesená",J180,0)</f>
        <v>0</v>
      </c>
      <c r="BH180" s="248">
        <f>IF(N180="sníž. přenesená",J180,0)</f>
        <v>0</v>
      </c>
      <c r="BI180" s="248">
        <f>IF(N180="nulová",J180,0)</f>
        <v>0</v>
      </c>
      <c r="BJ180" s="18" t="s">
        <v>85</v>
      </c>
      <c r="BK180" s="248">
        <f>ROUND(I180*H180,2)</f>
        <v>0</v>
      </c>
      <c r="BL180" s="18" t="s">
        <v>150</v>
      </c>
      <c r="BM180" s="247" t="s">
        <v>249</v>
      </c>
    </row>
    <row r="181" s="2" customFormat="1" ht="24.15" customHeight="1">
      <c r="A181" s="39"/>
      <c r="B181" s="40"/>
      <c r="C181" s="236" t="s">
        <v>250</v>
      </c>
      <c r="D181" s="236" t="s">
        <v>145</v>
      </c>
      <c r="E181" s="237" t="s">
        <v>251</v>
      </c>
      <c r="F181" s="238" t="s">
        <v>252</v>
      </c>
      <c r="G181" s="239" t="s">
        <v>253</v>
      </c>
      <c r="H181" s="240">
        <v>34</v>
      </c>
      <c r="I181" s="241"/>
      <c r="J181" s="242">
        <f>ROUND(I181*H181,2)</f>
        <v>0</v>
      </c>
      <c r="K181" s="238" t="s">
        <v>149</v>
      </c>
      <c r="L181" s="45"/>
      <c r="M181" s="243" t="s">
        <v>1</v>
      </c>
      <c r="N181" s="244" t="s">
        <v>42</v>
      </c>
      <c r="O181" s="92"/>
      <c r="P181" s="245">
        <f>O181*H181</f>
        <v>0</v>
      </c>
      <c r="Q181" s="245">
        <v>0.041500000000000002</v>
      </c>
      <c r="R181" s="245">
        <f>Q181*H181</f>
        <v>1.411</v>
      </c>
      <c r="S181" s="245">
        <v>0</v>
      </c>
      <c r="T181" s="246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7" t="s">
        <v>150</v>
      </c>
      <c r="AT181" s="247" t="s">
        <v>145</v>
      </c>
      <c r="AU181" s="247" t="s">
        <v>87</v>
      </c>
      <c r="AY181" s="18" t="s">
        <v>143</v>
      </c>
      <c r="BE181" s="248">
        <f>IF(N181="základní",J181,0)</f>
        <v>0</v>
      </c>
      <c r="BF181" s="248">
        <f>IF(N181="snížená",J181,0)</f>
        <v>0</v>
      </c>
      <c r="BG181" s="248">
        <f>IF(N181="zákl. přenesená",J181,0)</f>
        <v>0</v>
      </c>
      <c r="BH181" s="248">
        <f>IF(N181="sníž. přenesená",J181,0)</f>
        <v>0</v>
      </c>
      <c r="BI181" s="248">
        <f>IF(N181="nulová",J181,0)</f>
        <v>0</v>
      </c>
      <c r="BJ181" s="18" t="s">
        <v>85</v>
      </c>
      <c r="BK181" s="248">
        <f>ROUND(I181*H181,2)</f>
        <v>0</v>
      </c>
      <c r="BL181" s="18" t="s">
        <v>150</v>
      </c>
      <c r="BM181" s="247" t="s">
        <v>254</v>
      </c>
    </row>
    <row r="182" s="13" customFormat="1">
      <c r="A182" s="13"/>
      <c r="B182" s="249"/>
      <c r="C182" s="250"/>
      <c r="D182" s="251" t="s">
        <v>152</v>
      </c>
      <c r="E182" s="252" t="s">
        <v>1</v>
      </c>
      <c r="F182" s="253" t="s">
        <v>255</v>
      </c>
      <c r="G182" s="250"/>
      <c r="H182" s="252" t="s">
        <v>1</v>
      </c>
      <c r="I182" s="254"/>
      <c r="J182" s="250"/>
      <c r="K182" s="250"/>
      <c r="L182" s="255"/>
      <c r="M182" s="256"/>
      <c r="N182" s="257"/>
      <c r="O182" s="257"/>
      <c r="P182" s="257"/>
      <c r="Q182" s="257"/>
      <c r="R182" s="257"/>
      <c r="S182" s="257"/>
      <c r="T182" s="25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9" t="s">
        <v>152</v>
      </c>
      <c r="AU182" s="259" t="s">
        <v>87</v>
      </c>
      <c r="AV182" s="13" t="s">
        <v>85</v>
      </c>
      <c r="AW182" s="13" t="s">
        <v>32</v>
      </c>
      <c r="AX182" s="13" t="s">
        <v>77</v>
      </c>
      <c r="AY182" s="259" t="s">
        <v>143</v>
      </c>
    </row>
    <row r="183" s="14" customFormat="1">
      <c r="A183" s="14"/>
      <c r="B183" s="260"/>
      <c r="C183" s="261"/>
      <c r="D183" s="251" t="s">
        <v>152</v>
      </c>
      <c r="E183" s="262" t="s">
        <v>1</v>
      </c>
      <c r="F183" s="263" t="s">
        <v>256</v>
      </c>
      <c r="G183" s="261"/>
      <c r="H183" s="264">
        <v>34</v>
      </c>
      <c r="I183" s="265"/>
      <c r="J183" s="261"/>
      <c r="K183" s="261"/>
      <c r="L183" s="266"/>
      <c r="M183" s="267"/>
      <c r="N183" s="268"/>
      <c r="O183" s="268"/>
      <c r="P183" s="268"/>
      <c r="Q183" s="268"/>
      <c r="R183" s="268"/>
      <c r="S183" s="268"/>
      <c r="T183" s="26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70" t="s">
        <v>152</v>
      </c>
      <c r="AU183" s="270" t="s">
        <v>87</v>
      </c>
      <c r="AV183" s="14" t="s">
        <v>87</v>
      </c>
      <c r="AW183" s="14" t="s">
        <v>32</v>
      </c>
      <c r="AX183" s="14" t="s">
        <v>85</v>
      </c>
      <c r="AY183" s="270" t="s">
        <v>143</v>
      </c>
    </row>
    <row r="184" s="2" customFormat="1" ht="24.15" customHeight="1">
      <c r="A184" s="39"/>
      <c r="B184" s="40"/>
      <c r="C184" s="236" t="s">
        <v>7</v>
      </c>
      <c r="D184" s="236" t="s">
        <v>145</v>
      </c>
      <c r="E184" s="237" t="s">
        <v>257</v>
      </c>
      <c r="F184" s="238" t="s">
        <v>258</v>
      </c>
      <c r="G184" s="239" t="s">
        <v>148</v>
      </c>
      <c r="H184" s="240">
        <v>1535.0350000000001</v>
      </c>
      <c r="I184" s="241"/>
      <c r="J184" s="242">
        <f>ROUND(I184*H184,2)</f>
        <v>0</v>
      </c>
      <c r="K184" s="238" t="s">
        <v>149</v>
      </c>
      <c r="L184" s="45"/>
      <c r="M184" s="243" t="s">
        <v>1</v>
      </c>
      <c r="N184" s="244" t="s">
        <v>42</v>
      </c>
      <c r="O184" s="92"/>
      <c r="P184" s="245">
        <f>O184*H184</f>
        <v>0</v>
      </c>
      <c r="Q184" s="245">
        <v>0.028400000000000002</v>
      </c>
      <c r="R184" s="245">
        <f>Q184*H184</f>
        <v>43.594994000000007</v>
      </c>
      <c r="S184" s="245">
        <v>0</v>
      </c>
      <c r="T184" s="246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7" t="s">
        <v>150</v>
      </c>
      <c r="AT184" s="247" t="s">
        <v>145</v>
      </c>
      <c r="AU184" s="247" t="s">
        <v>87</v>
      </c>
      <c r="AY184" s="18" t="s">
        <v>143</v>
      </c>
      <c r="BE184" s="248">
        <f>IF(N184="základní",J184,0)</f>
        <v>0</v>
      </c>
      <c r="BF184" s="248">
        <f>IF(N184="snížená",J184,0)</f>
        <v>0</v>
      </c>
      <c r="BG184" s="248">
        <f>IF(N184="zákl. přenesená",J184,0)</f>
        <v>0</v>
      </c>
      <c r="BH184" s="248">
        <f>IF(N184="sníž. přenesená",J184,0)</f>
        <v>0</v>
      </c>
      <c r="BI184" s="248">
        <f>IF(N184="nulová",J184,0)</f>
        <v>0</v>
      </c>
      <c r="BJ184" s="18" t="s">
        <v>85</v>
      </c>
      <c r="BK184" s="248">
        <f>ROUND(I184*H184,2)</f>
        <v>0</v>
      </c>
      <c r="BL184" s="18" t="s">
        <v>150</v>
      </c>
      <c r="BM184" s="247" t="s">
        <v>259</v>
      </c>
    </row>
    <row r="185" s="13" customFormat="1">
      <c r="A185" s="13"/>
      <c r="B185" s="249"/>
      <c r="C185" s="250"/>
      <c r="D185" s="251" t="s">
        <v>152</v>
      </c>
      <c r="E185" s="252" t="s">
        <v>1</v>
      </c>
      <c r="F185" s="253" t="s">
        <v>260</v>
      </c>
      <c r="G185" s="250"/>
      <c r="H185" s="252" t="s">
        <v>1</v>
      </c>
      <c r="I185" s="254"/>
      <c r="J185" s="250"/>
      <c r="K185" s="250"/>
      <c r="L185" s="255"/>
      <c r="M185" s="256"/>
      <c r="N185" s="257"/>
      <c r="O185" s="257"/>
      <c r="P185" s="257"/>
      <c r="Q185" s="257"/>
      <c r="R185" s="257"/>
      <c r="S185" s="257"/>
      <c r="T185" s="25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9" t="s">
        <v>152</v>
      </c>
      <c r="AU185" s="259" t="s">
        <v>87</v>
      </c>
      <c r="AV185" s="13" t="s">
        <v>85</v>
      </c>
      <c r="AW185" s="13" t="s">
        <v>32</v>
      </c>
      <c r="AX185" s="13" t="s">
        <v>77</v>
      </c>
      <c r="AY185" s="259" t="s">
        <v>143</v>
      </c>
    </row>
    <row r="186" s="14" customFormat="1">
      <c r="A186" s="14"/>
      <c r="B186" s="260"/>
      <c r="C186" s="261"/>
      <c r="D186" s="251" t="s">
        <v>152</v>
      </c>
      <c r="E186" s="262" t="s">
        <v>1</v>
      </c>
      <c r="F186" s="263" t="s">
        <v>261</v>
      </c>
      <c r="G186" s="261"/>
      <c r="H186" s="264">
        <v>660.875</v>
      </c>
      <c r="I186" s="265"/>
      <c r="J186" s="261"/>
      <c r="K186" s="261"/>
      <c r="L186" s="266"/>
      <c r="M186" s="267"/>
      <c r="N186" s="268"/>
      <c r="O186" s="268"/>
      <c r="P186" s="268"/>
      <c r="Q186" s="268"/>
      <c r="R186" s="268"/>
      <c r="S186" s="268"/>
      <c r="T186" s="26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70" t="s">
        <v>152</v>
      </c>
      <c r="AU186" s="270" t="s">
        <v>87</v>
      </c>
      <c r="AV186" s="14" t="s">
        <v>87</v>
      </c>
      <c r="AW186" s="14" t="s">
        <v>32</v>
      </c>
      <c r="AX186" s="14" t="s">
        <v>77</v>
      </c>
      <c r="AY186" s="270" t="s">
        <v>143</v>
      </c>
    </row>
    <row r="187" s="14" customFormat="1">
      <c r="A187" s="14"/>
      <c r="B187" s="260"/>
      <c r="C187" s="261"/>
      <c r="D187" s="251" t="s">
        <v>152</v>
      </c>
      <c r="E187" s="262" t="s">
        <v>1</v>
      </c>
      <c r="F187" s="263" t="s">
        <v>262</v>
      </c>
      <c r="G187" s="261"/>
      <c r="H187" s="264">
        <v>-27</v>
      </c>
      <c r="I187" s="265"/>
      <c r="J187" s="261"/>
      <c r="K187" s="261"/>
      <c r="L187" s="266"/>
      <c r="M187" s="267"/>
      <c r="N187" s="268"/>
      <c r="O187" s="268"/>
      <c r="P187" s="268"/>
      <c r="Q187" s="268"/>
      <c r="R187" s="268"/>
      <c r="S187" s="268"/>
      <c r="T187" s="26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70" t="s">
        <v>152</v>
      </c>
      <c r="AU187" s="270" t="s">
        <v>87</v>
      </c>
      <c r="AV187" s="14" t="s">
        <v>87</v>
      </c>
      <c r="AW187" s="14" t="s">
        <v>32</v>
      </c>
      <c r="AX187" s="14" t="s">
        <v>77</v>
      </c>
      <c r="AY187" s="270" t="s">
        <v>143</v>
      </c>
    </row>
    <row r="188" s="14" customFormat="1">
      <c r="A188" s="14"/>
      <c r="B188" s="260"/>
      <c r="C188" s="261"/>
      <c r="D188" s="251" t="s">
        <v>152</v>
      </c>
      <c r="E188" s="262" t="s">
        <v>1</v>
      </c>
      <c r="F188" s="263" t="s">
        <v>263</v>
      </c>
      <c r="G188" s="261"/>
      <c r="H188" s="264">
        <v>-57.600000000000001</v>
      </c>
      <c r="I188" s="265"/>
      <c r="J188" s="261"/>
      <c r="K188" s="261"/>
      <c r="L188" s="266"/>
      <c r="M188" s="267"/>
      <c r="N188" s="268"/>
      <c r="O188" s="268"/>
      <c r="P188" s="268"/>
      <c r="Q188" s="268"/>
      <c r="R188" s="268"/>
      <c r="S188" s="268"/>
      <c r="T188" s="26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70" t="s">
        <v>152</v>
      </c>
      <c r="AU188" s="270" t="s">
        <v>87</v>
      </c>
      <c r="AV188" s="14" t="s">
        <v>87</v>
      </c>
      <c r="AW188" s="14" t="s">
        <v>32</v>
      </c>
      <c r="AX188" s="14" t="s">
        <v>77</v>
      </c>
      <c r="AY188" s="270" t="s">
        <v>143</v>
      </c>
    </row>
    <row r="189" s="14" customFormat="1">
      <c r="A189" s="14"/>
      <c r="B189" s="260"/>
      <c r="C189" s="261"/>
      <c r="D189" s="251" t="s">
        <v>152</v>
      </c>
      <c r="E189" s="262" t="s">
        <v>1</v>
      </c>
      <c r="F189" s="263" t="s">
        <v>264</v>
      </c>
      <c r="G189" s="261"/>
      <c r="H189" s="264">
        <v>134.96000000000001</v>
      </c>
      <c r="I189" s="265"/>
      <c r="J189" s="261"/>
      <c r="K189" s="261"/>
      <c r="L189" s="266"/>
      <c r="M189" s="267"/>
      <c r="N189" s="268"/>
      <c r="O189" s="268"/>
      <c r="P189" s="268"/>
      <c r="Q189" s="268"/>
      <c r="R189" s="268"/>
      <c r="S189" s="268"/>
      <c r="T189" s="26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70" t="s">
        <v>152</v>
      </c>
      <c r="AU189" s="270" t="s">
        <v>87</v>
      </c>
      <c r="AV189" s="14" t="s">
        <v>87</v>
      </c>
      <c r="AW189" s="14" t="s">
        <v>32</v>
      </c>
      <c r="AX189" s="14" t="s">
        <v>77</v>
      </c>
      <c r="AY189" s="270" t="s">
        <v>143</v>
      </c>
    </row>
    <row r="190" s="14" customFormat="1">
      <c r="A190" s="14"/>
      <c r="B190" s="260"/>
      <c r="C190" s="261"/>
      <c r="D190" s="251" t="s">
        <v>152</v>
      </c>
      <c r="E190" s="262" t="s">
        <v>1</v>
      </c>
      <c r="F190" s="263" t="s">
        <v>265</v>
      </c>
      <c r="G190" s="261"/>
      <c r="H190" s="264">
        <v>-4</v>
      </c>
      <c r="I190" s="265"/>
      <c r="J190" s="261"/>
      <c r="K190" s="261"/>
      <c r="L190" s="266"/>
      <c r="M190" s="267"/>
      <c r="N190" s="268"/>
      <c r="O190" s="268"/>
      <c r="P190" s="268"/>
      <c r="Q190" s="268"/>
      <c r="R190" s="268"/>
      <c r="S190" s="268"/>
      <c r="T190" s="26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70" t="s">
        <v>152</v>
      </c>
      <c r="AU190" s="270" t="s">
        <v>87</v>
      </c>
      <c r="AV190" s="14" t="s">
        <v>87</v>
      </c>
      <c r="AW190" s="14" t="s">
        <v>32</v>
      </c>
      <c r="AX190" s="14" t="s">
        <v>77</v>
      </c>
      <c r="AY190" s="270" t="s">
        <v>143</v>
      </c>
    </row>
    <row r="191" s="14" customFormat="1">
      <c r="A191" s="14"/>
      <c r="B191" s="260"/>
      <c r="C191" s="261"/>
      <c r="D191" s="251" t="s">
        <v>152</v>
      </c>
      <c r="E191" s="262" t="s">
        <v>1</v>
      </c>
      <c r="F191" s="263" t="s">
        <v>266</v>
      </c>
      <c r="G191" s="261"/>
      <c r="H191" s="264">
        <v>-11.199999999999999</v>
      </c>
      <c r="I191" s="265"/>
      <c r="J191" s="261"/>
      <c r="K191" s="261"/>
      <c r="L191" s="266"/>
      <c r="M191" s="267"/>
      <c r="N191" s="268"/>
      <c r="O191" s="268"/>
      <c r="P191" s="268"/>
      <c r="Q191" s="268"/>
      <c r="R191" s="268"/>
      <c r="S191" s="268"/>
      <c r="T191" s="26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70" t="s">
        <v>152</v>
      </c>
      <c r="AU191" s="270" t="s">
        <v>87</v>
      </c>
      <c r="AV191" s="14" t="s">
        <v>87</v>
      </c>
      <c r="AW191" s="14" t="s">
        <v>32</v>
      </c>
      <c r="AX191" s="14" t="s">
        <v>77</v>
      </c>
      <c r="AY191" s="270" t="s">
        <v>143</v>
      </c>
    </row>
    <row r="192" s="16" customFormat="1">
      <c r="A192" s="16"/>
      <c r="B192" s="295"/>
      <c r="C192" s="296"/>
      <c r="D192" s="251" t="s">
        <v>152</v>
      </c>
      <c r="E192" s="297" t="s">
        <v>1</v>
      </c>
      <c r="F192" s="298" t="s">
        <v>267</v>
      </c>
      <c r="G192" s="296"/>
      <c r="H192" s="299">
        <v>696.03499999999997</v>
      </c>
      <c r="I192" s="300"/>
      <c r="J192" s="296"/>
      <c r="K192" s="296"/>
      <c r="L192" s="301"/>
      <c r="M192" s="302"/>
      <c r="N192" s="303"/>
      <c r="O192" s="303"/>
      <c r="P192" s="303"/>
      <c r="Q192" s="303"/>
      <c r="R192" s="303"/>
      <c r="S192" s="303"/>
      <c r="T192" s="304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T192" s="305" t="s">
        <v>152</v>
      </c>
      <c r="AU192" s="305" t="s">
        <v>87</v>
      </c>
      <c r="AV192" s="16" t="s">
        <v>159</v>
      </c>
      <c r="AW192" s="16" t="s">
        <v>32</v>
      </c>
      <c r="AX192" s="16" t="s">
        <v>77</v>
      </c>
      <c r="AY192" s="305" t="s">
        <v>143</v>
      </c>
    </row>
    <row r="193" s="13" customFormat="1">
      <c r="A193" s="13"/>
      <c r="B193" s="249"/>
      <c r="C193" s="250"/>
      <c r="D193" s="251" t="s">
        <v>152</v>
      </c>
      <c r="E193" s="252" t="s">
        <v>1</v>
      </c>
      <c r="F193" s="253" t="s">
        <v>268</v>
      </c>
      <c r="G193" s="250"/>
      <c r="H193" s="252" t="s">
        <v>1</v>
      </c>
      <c r="I193" s="254"/>
      <c r="J193" s="250"/>
      <c r="K193" s="250"/>
      <c r="L193" s="255"/>
      <c r="M193" s="256"/>
      <c r="N193" s="257"/>
      <c r="O193" s="257"/>
      <c r="P193" s="257"/>
      <c r="Q193" s="257"/>
      <c r="R193" s="257"/>
      <c r="S193" s="257"/>
      <c r="T193" s="25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9" t="s">
        <v>152</v>
      </c>
      <c r="AU193" s="259" t="s">
        <v>87</v>
      </c>
      <c r="AV193" s="13" t="s">
        <v>85</v>
      </c>
      <c r="AW193" s="13" t="s">
        <v>32</v>
      </c>
      <c r="AX193" s="13" t="s">
        <v>77</v>
      </c>
      <c r="AY193" s="259" t="s">
        <v>143</v>
      </c>
    </row>
    <row r="194" s="14" customFormat="1">
      <c r="A194" s="14"/>
      <c r="B194" s="260"/>
      <c r="C194" s="261"/>
      <c r="D194" s="251" t="s">
        <v>152</v>
      </c>
      <c r="E194" s="262" t="s">
        <v>1</v>
      </c>
      <c r="F194" s="263" t="s">
        <v>269</v>
      </c>
      <c r="G194" s="261"/>
      <c r="H194" s="264">
        <v>487.19999999999999</v>
      </c>
      <c r="I194" s="265"/>
      <c r="J194" s="261"/>
      <c r="K194" s="261"/>
      <c r="L194" s="266"/>
      <c r="M194" s="267"/>
      <c r="N194" s="268"/>
      <c r="O194" s="268"/>
      <c r="P194" s="268"/>
      <c r="Q194" s="268"/>
      <c r="R194" s="268"/>
      <c r="S194" s="268"/>
      <c r="T194" s="26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70" t="s">
        <v>152</v>
      </c>
      <c r="AU194" s="270" t="s">
        <v>87</v>
      </c>
      <c r="AV194" s="14" t="s">
        <v>87</v>
      </c>
      <c r="AW194" s="14" t="s">
        <v>32</v>
      </c>
      <c r="AX194" s="14" t="s">
        <v>77</v>
      </c>
      <c r="AY194" s="270" t="s">
        <v>143</v>
      </c>
    </row>
    <row r="195" s="14" customFormat="1">
      <c r="A195" s="14"/>
      <c r="B195" s="260"/>
      <c r="C195" s="261"/>
      <c r="D195" s="251" t="s">
        <v>152</v>
      </c>
      <c r="E195" s="262" t="s">
        <v>1</v>
      </c>
      <c r="F195" s="263" t="s">
        <v>270</v>
      </c>
      <c r="G195" s="261"/>
      <c r="H195" s="264">
        <v>-28.5</v>
      </c>
      <c r="I195" s="265"/>
      <c r="J195" s="261"/>
      <c r="K195" s="261"/>
      <c r="L195" s="266"/>
      <c r="M195" s="267"/>
      <c r="N195" s="268"/>
      <c r="O195" s="268"/>
      <c r="P195" s="268"/>
      <c r="Q195" s="268"/>
      <c r="R195" s="268"/>
      <c r="S195" s="268"/>
      <c r="T195" s="26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70" t="s">
        <v>152</v>
      </c>
      <c r="AU195" s="270" t="s">
        <v>87</v>
      </c>
      <c r="AV195" s="14" t="s">
        <v>87</v>
      </c>
      <c r="AW195" s="14" t="s">
        <v>32</v>
      </c>
      <c r="AX195" s="14" t="s">
        <v>77</v>
      </c>
      <c r="AY195" s="270" t="s">
        <v>143</v>
      </c>
    </row>
    <row r="196" s="14" customFormat="1">
      <c r="A196" s="14"/>
      <c r="B196" s="260"/>
      <c r="C196" s="261"/>
      <c r="D196" s="251" t="s">
        <v>152</v>
      </c>
      <c r="E196" s="262" t="s">
        <v>1</v>
      </c>
      <c r="F196" s="263" t="s">
        <v>271</v>
      </c>
      <c r="G196" s="261"/>
      <c r="H196" s="264">
        <v>-39.200000000000003</v>
      </c>
      <c r="I196" s="265"/>
      <c r="J196" s="261"/>
      <c r="K196" s="261"/>
      <c r="L196" s="266"/>
      <c r="M196" s="267"/>
      <c r="N196" s="268"/>
      <c r="O196" s="268"/>
      <c r="P196" s="268"/>
      <c r="Q196" s="268"/>
      <c r="R196" s="268"/>
      <c r="S196" s="268"/>
      <c r="T196" s="26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70" t="s">
        <v>152</v>
      </c>
      <c r="AU196" s="270" t="s">
        <v>87</v>
      </c>
      <c r="AV196" s="14" t="s">
        <v>87</v>
      </c>
      <c r="AW196" s="14" t="s">
        <v>32</v>
      </c>
      <c r="AX196" s="14" t="s">
        <v>77</v>
      </c>
      <c r="AY196" s="270" t="s">
        <v>143</v>
      </c>
    </row>
    <row r="197" s="16" customFormat="1">
      <c r="A197" s="16"/>
      <c r="B197" s="295"/>
      <c r="C197" s="296"/>
      <c r="D197" s="251" t="s">
        <v>152</v>
      </c>
      <c r="E197" s="297" t="s">
        <v>1</v>
      </c>
      <c r="F197" s="298" t="s">
        <v>267</v>
      </c>
      <c r="G197" s="296"/>
      <c r="H197" s="299">
        <v>419.5</v>
      </c>
      <c r="I197" s="300"/>
      <c r="J197" s="296"/>
      <c r="K197" s="296"/>
      <c r="L197" s="301"/>
      <c r="M197" s="302"/>
      <c r="N197" s="303"/>
      <c r="O197" s="303"/>
      <c r="P197" s="303"/>
      <c r="Q197" s="303"/>
      <c r="R197" s="303"/>
      <c r="S197" s="303"/>
      <c r="T197" s="304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T197" s="305" t="s">
        <v>152</v>
      </c>
      <c r="AU197" s="305" t="s">
        <v>87</v>
      </c>
      <c r="AV197" s="16" t="s">
        <v>159</v>
      </c>
      <c r="AW197" s="16" t="s">
        <v>32</v>
      </c>
      <c r="AX197" s="16" t="s">
        <v>77</v>
      </c>
      <c r="AY197" s="305" t="s">
        <v>143</v>
      </c>
    </row>
    <row r="198" s="13" customFormat="1">
      <c r="A198" s="13"/>
      <c r="B198" s="249"/>
      <c r="C198" s="250"/>
      <c r="D198" s="251" t="s">
        <v>152</v>
      </c>
      <c r="E198" s="252" t="s">
        <v>1</v>
      </c>
      <c r="F198" s="253" t="s">
        <v>272</v>
      </c>
      <c r="G198" s="250"/>
      <c r="H198" s="252" t="s">
        <v>1</v>
      </c>
      <c r="I198" s="254"/>
      <c r="J198" s="250"/>
      <c r="K198" s="250"/>
      <c r="L198" s="255"/>
      <c r="M198" s="256"/>
      <c r="N198" s="257"/>
      <c r="O198" s="257"/>
      <c r="P198" s="257"/>
      <c r="Q198" s="257"/>
      <c r="R198" s="257"/>
      <c r="S198" s="257"/>
      <c r="T198" s="25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9" t="s">
        <v>152</v>
      </c>
      <c r="AU198" s="259" t="s">
        <v>87</v>
      </c>
      <c r="AV198" s="13" t="s">
        <v>85</v>
      </c>
      <c r="AW198" s="13" t="s">
        <v>32</v>
      </c>
      <c r="AX198" s="13" t="s">
        <v>77</v>
      </c>
      <c r="AY198" s="259" t="s">
        <v>143</v>
      </c>
    </row>
    <row r="199" s="14" customFormat="1">
      <c r="A199" s="14"/>
      <c r="B199" s="260"/>
      <c r="C199" s="261"/>
      <c r="D199" s="251" t="s">
        <v>152</v>
      </c>
      <c r="E199" s="262" t="s">
        <v>1</v>
      </c>
      <c r="F199" s="263" t="s">
        <v>269</v>
      </c>
      <c r="G199" s="261"/>
      <c r="H199" s="264">
        <v>487.19999999999999</v>
      </c>
      <c r="I199" s="265"/>
      <c r="J199" s="261"/>
      <c r="K199" s="261"/>
      <c r="L199" s="266"/>
      <c r="M199" s="267"/>
      <c r="N199" s="268"/>
      <c r="O199" s="268"/>
      <c r="P199" s="268"/>
      <c r="Q199" s="268"/>
      <c r="R199" s="268"/>
      <c r="S199" s="268"/>
      <c r="T199" s="26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70" t="s">
        <v>152</v>
      </c>
      <c r="AU199" s="270" t="s">
        <v>87</v>
      </c>
      <c r="AV199" s="14" t="s">
        <v>87</v>
      </c>
      <c r="AW199" s="14" t="s">
        <v>32</v>
      </c>
      <c r="AX199" s="14" t="s">
        <v>77</v>
      </c>
      <c r="AY199" s="270" t="s">
        <v>143</v>
      </c>
    </row>
    <row r="200" s="14" customFormat="1">
      <c r="A200" s="14"/>
      <c r="B200" s="260"/>
      <c r="C200" s="261"/>
      <c r="D200" s="251" t="s">
        <v>152</v>
      </c>
      <c r="E200" s="262" t="s">
        <v>1</v>
      </c>
      <c r="F200" s="263" t="s">
        <v>270</v>
      </c>
      <c r="G200" s="261"/>
      <c r="H200" s="264">
        <v>-28.5</v>
      </c>
      <c r="I200" s="265"/>
      <c r="J200" s="261"/>
      <c r="K200" s="261"/>
      <c r="L200" s="266"/>
      <c r="M200" s="267"/>
      <c r="N200" s="268"/>
      <c r="O200" s="268"/>
      <c r="P200" s="268"/>
      <c r="Q200" s="268"/>
      <c r="R200" s="268"/>
      <c r="S200" s="268"/>
      <c r="T200" s="26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70" t="s">
        <v>152</v>
      </c>
      <c r="AU200" s="270" t="s">
        <v>87</v>
      </c>
      <c r="AV200" s="14" t="s">
        <v>87</v>
      </c>
      <c r="AW200" s="14" t="s">
        <v>32</v>
      </c>
      <c r="AX200" s="14" t="s">
        <v>77</v>
      </c>
      <c r="AY200" s="270" t="s">
        <v>143</v>
      </c>
    </row>
    <row r="201" s="14" customFormat="1">
      <c r="A201" s="14"/>
      <c r="B201" s="260"/>
      <c r="C201" s="261"/>
      <c r="D201" s="251" t="s">
        <v>152</v>
      </c>
      <c r="E201" s="262" t="s">
        <v>1</v>
      </c>
      <c r="F201" s="263" t="s">
        <v>271</v>
      </c>
      <c r="G201" s="261"/>
      <c r="H201" s="264">
        <v>-39.200000000000003</v>
      </c>
      <c r="I201" s="265"/>
      <c r="J201" s="261"/>
      <c r="K201" s="261"/>
      <c r="L201" s="266"/>
      <c r="M201" s="267"/>
      <c r="N201" s="268"/>
      <c r="O201" s="268"/>
      <c r="P201" s="268"/>
      <c r="Q201" s="268"/>
      <c r="R201" s="268"/>
      <c r="S201" s="268"/>
      <c r="T201" s="269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70" t="s">
        <v>152</v>
      </c>
      <c r="AU201" s="270" t="s">
        <v>87</v>
      </c>
      <c r="AV201" s="14" t="s">
        <v>87</v>
      </c>
      <c r="AW201" s="14" t="s">
        <v>32</v>
      </c>
      <c r="AX201" s="14" t="s">
        <v>77</v>
      </c>
      <c r="AY201" s="270" t="s">
        <v>143</v>
      </c>
    </row>
    <row r="202" s="16" customFormat="1">
      <c r="A202" s="16"/>
      <c r="B202" s="295"/>
      <c r="C202" s="296"/>
      <c r="D202" s="251" t="s">
        <v>152</v>
      </c>
      <c r="E202" s="297" t="s">
        <v>1</v>
      </c>
      <c r="F202" s="298" t="s">
        <v>267</v>
      </c>
      <c r="G202" s="296"/>
      <c r="H202" s="299">
        <v>419.5</v>
      </c>
      <c r="I202" s="300"/>
      <c r="J202" s="296"/>
      <c r="K202" s="296"/>
      <c r="L202" s="301"/>
      <c r="M202" s="302"/>
      <c r="N202" s="303"/>
      <c r="O202" s="303"/>
      <c r="P202" s="303"/>
      <c r="Q202" s="303"/>
      <c r="R202" s="303"/>
      <c r="S202" s="303"/>
      <c r="T202" s="304"/>
      <c r="U202" s="16"/>
      <c r="V202" s="16"/>
      <c r="W202" s="16"/>
      <c r="X202" s="16"/>
      <c r="Y202" s="16"/>
      <c r="Z202" s="16"/>
      <c r="AA202" s="16"/>
      <c r="AB202" s="16"/>
      <c r="AC202" s="16"/>
      <c r="AD202" s="16"/>
      <c r="AE202" s="16"/>
      <c r="AT202" s="305" t="s">
        <v>152</v>
      </c>
      <c r="AU202" s="305" t="s">
        <v>87</v>
      </c>
      <c r="AV202" s="16" t="s">
        <v>159</v>
      </c>
      <c r="AW202" s="16" t="s">
        <v>32</v>
      </c>
      <c r="AX202" s="16" t="s">
        <v>77</v>
      </c>
      <c r="AY202" s="305" t="s">
        <v>143</v>
      </c>
    </row>
    <row r="203" s="15" customFormat="1">
      <c r="A203" s="15"/>
      <c r="B203" s="271"/>
      <c r="C203" s="272"/>
      <c r="D203" s="251" t="s">
        <v>152</v>
      </c>
      <c r="E203" s="273" t="s">
        <v>1</v>
      </c>
      <c r="F203" s="274" t="s">
        <v>155</v>
      </c>
      <c r="G203" s="272"/>
      <c r="H203" s="275">
        <v>1535.0349999999999</v>
      </c>
      <c r="I203" s="276"/>
      <c r="J203" s="272"/>
      <c r="K203" s="272"/>
      <c r="L203" s="277"/>
      <c r="M203" s="278"/>
      <c r="N203" s="279"/>
      <c r="O203" s="279"/>
      <c r="P203" s="279"/>
      <c r="Q203" s="279"/>
      <c r="R203" s="279"/>
      <c r="S203" s="279"/>
      <c r="T203" s="280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81" t="s">
        <v>152</v>
      </c>
      <c r="AU203" s="281" t="s">
        <v>87</v>
      </c>
      <c r="AV203" s="15" t="s">
        <v>150</v>
      </c>
      <c r="AW203" s="15" t="s">
        <v>32</v>
      </c>
      <c r="AX203" s="15" t="s">
        <v>85</v>
      </c>
      <c r="AY203" s="281" t="s">
        <v>143</v>
      </c>
    </row>
    <row r="204" s="2" customFormat="1" ht="14.4" customHeight="1">
      <c r="A204" s="39"/>
      <c r="B204" s="40"/>
      <c r="C204" s="236" t="s">
        <v>273</v>
      </c>
      <c r="D204" s="236" t="s">
        <v>145</v>
      </c>
      <c r="E204" s="237" t="s">
        <v>274</v>
      </c>
      <c r="F204" s="238" t="s">
        <v>275</v>
      </c>
      <c r="G204" s="239" t="s">
        <v>148</v>
      </c>
      <c r="H204" s="240">
        <v>907.02800000000002</v>
      </c>
      <c r="I204" s="241"/>
      <c r="J204" s="242">
        <f>ROUND(I204*H204,2)</f>
        <v>0</v>
      </c>
      <c r="K204" s="238" t="s">
        <v>149</v>
      </c>
      <c r="L204" s="45"/>
      <c r="M204" s="243" t="s">
        <v>1</v>
      </c>
      <c r="N204" s="244" t="s">
        <v>42</v>
      </c>
      <c r="O204" s="92"/>
      <c r="P204" s="245">
        <f>O204*H204</f>
        <v>0</v>
      </c>
      <c r="Q204" s="245">
        <v>0.00025999999999999998</v>
      </c>
      <c r="R204" s="245">
        <f>Q204*H204</f>
        <v>0.23582727999999997</v>
      </c>
      <c r="S204" s="245">
        <v>0</v>
      </c>
      <c r="T204" s="246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7" t="s">
        <v>150</v>
      </c>
      <c r="AT204" s="247" t="s">
        <v>145</v>
      </c>
      <c r="AU204" s="247" t="s">
        <v>87</v>
      </c>
      <c r="AY204" s="18" t="s">
        <v>143</v>
      </c>
      <c r="BE204" s="248">
        <f>IF(N204="základní",J204,0)</f>
        <v>0</v>
      </c>
      <c r="BF204" s="248">
        <f>IF(N204="snížená",J204,0)</f>
        <v>0</v>
      </c>
      <c r="BG204" s="248">
        <f>IF(N204="zákl. přenesená",J204,0)</f>
        <v>0</v>
      </c>
      <c r="BH204" s="248">
        <f>IF(N204="sníž. přenesená",J204,0)</f>
        <v>0</v>
      </c>
      <c r="BI204" s="248">
        <f>IF(N204="nulová",J204,0)</f>
        <v>0</v>
      </c>
      <c r="BJ204" s="18" t="s">
        <v>85</v>
      </c>
      <c r="BK204" s="248">
        <f>ROUND(I204*H204,2)</f>
        <v>0</v>
      </c>
      <c r="BL204" s="18" t="s">
        <v>150</v>
      </c>
      <c r="BM204" s="247" t="s">
        <v>276</v>
      </c>
    </row>
    <row r="205" s="13" customFormat="1">
      <c r="A205" s="13"/>
      <c r="B205" s="249"/>
      <c r="C205" s="250"/>
      <c r="D205" s="251" t="s">
        <v>152</v>
      </c>
      <c r="E205" s="252" t="s">
        <v>1</v>
      </c>
      <c r="F205" s="253" t="s">
        <v>277</v>
      </c>
      <c r="G205" s="250"/>
      <c r="H205" s="252" t="s">
        <v>1</v>
      </c>
      <c r="I205" s="254"/>
      <c r="J205" s="250"/>
      <c r="K205" s="250"/>
      <c r="L205" s="255"/>
      <c r="M205" s="256"/>
      <c r="N205" s="257"/>
      <c r="O205" s="257"/>
      <c r="P205" s="257"/>
      <c r="Q205" s="257"/>
      <c r="R205" s="257"/>
      <c r="S205" s="257"/>
      <c r="T205" s="25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9" t="s">
        <v>152</v>
      </c>
      <c r="AU205" s="259" t="s">
        <v>87</v>
      </c>
      <c r="AV205" s="13" t="s">
        <v>85</v>
      </c>
      <c r="AW205" s="13" t="s">
        <v>32</v>
      </c>
      <c r="AX205" s="13" t="s">
        <v>77</v>
      </c>
      <c r="AY205" s="259" t="s">
        <v>143</v>
      </c>
    </row>
    <row r="206" s="14" customFormat="1">
      <c r="A206" s="14"/>
      <c r="B206" s="260"/>
      <c r="C206" s="261"/>
      <c r="D206" s="251" t="s">
        <v>152</v>
      </c>
      <c r="E206" s="262" t="s">
        <v>1</v>
      </c>
      <c r="F206" s="263" t="s">
        <v>278</v>
      </c>
      <c r="G206" s="261"/>
      <c r="H206" s="264">
        <v>907.02800000000002</v>
      </c>
      <c r="I206" s="265"/>
      <c r="J206" s="261"/>
      <c r="K206" s="261"/>
      <c r="L206" s="266"/>
      <c r="M206" s="267"/>
      <c r="N206" s="268"/>
      <c r="O206" s="268"/>
      <c r="P206" s="268"/>
      <c r="Q206" s="268"/>
      <c r="R206" s="268"/>
      <c r="S206" s="268"/>
      <c r="T206" s="269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70" t="s">
        <v>152</v>
      </c>
      <c r="AU206" s="270" t="s">
        <v>87</v>
      </c>
      <c r="AV206" s="14" t="s">
        <v>87</v>
      </c>
      <c r="AW206" s="14" t="s">
        <v>32</v>
      </c>
      <c r="AX206" s="14" t="s">
        <v>77</v>
      </c>
      <c r="AY206" s="270" t="s">
        <v>143</v>
      </c>
    </row>
    <row r="207" s="15" customFormat="1">
      <c r="A207" s="15"/>
      <c r="B207" s="271"/>
      <c r="C207" s="272"/>
      <c r="D207" s="251" t="s">
        <v>152</v>
      </c>
      <c r="E207" s="273" t="s">
        <v>1</v>
      </c>
      <c r="F207" s="274" t="s">
        <v>155</v>
      </c>
      <c r="G207" s="272"/>
      <c r="H207" s="275">
        <v>907.02800000000002</v>
      </c>
      <c r="I207" s="276"/>
      <c r="J207" s="272"/>
      <c r="K207" s="272"/>
      <c r="L207" s="277"/>
      <c r="M207" s="278"/>
      <c r="N207" s="279"/>
      <c r="O207" s="279"/>
      <c r="P207" s="279"/>
      <c r="Q207" s="279"/>
      <c r="R207" s="279"/>
      <c r="S207" s="279"/>
      <c r="T207" s="280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81" t="s">
        <v>152</v>
      </c>
      <c r="AU207" s="281" t="s">
        <v>87</v>
      </c>
      <c r="AV207" s="15" t="s">
        <v>150</v>
      </c>
      <c r="AW207" s="15" t="s">
        <v>32</v>
      </c>
      <c r="AX207" s="15" t="s">
        <v>85</v>
      </c>
      <c r="AY207" s="281" t="s">
        <v>143</v>
      </c>
    </row>
    <row r="208" s="2" customFormat="1" ht="24.15" customHeight="1">
      <c r="A208" s="39"/>
      <c r="B208" s="40"/>
      <c r="C208" s="236" t="s">
        <v>279</v>
      </c>
      <c r="D208" s="236" t="s">
        <v>145</v>
      </c>
      <c r="E208" s="237" t="s">
        <v>280</v>
      </c>
      <c r="F208" s="238" t="s">
        <v>281</v>
      </c>
      <c r="G208" s="239" t="s">
        <v>148</v>
      </c>
      <c r="H208" s="240">
        <v>272.108</v>
      </c>
      <c r="I208" s="241"/>
      <c r="J208" s="242">
        <f>ROUND(I208*H208,2)</f>
        <v>0</v>
      </c>
      <c r="K208" s="238" t="s">
        <v>149</v>
      </c>
      <c r="L208" s="45"/>
      <c r="M208" s="243" t="s">
        <v>1</v>
      </c>
      <c r="N208" s="244" t="s">
        <v>42</v>
      </c>
      <c r="O208" s="92"/>
      <c r="P208" s="245">
        <f>O208*H208</f>
        <v>0</v>
      </c>
      <c r="Q208" s="245">
        <v>0.027300000000000001</v>
      </c>
      <c r="R208" s="245">
        <f>Q208*H208</f>
        <v>7.4285484000000004</v>
      </c>
      <c r="S208" s="245">
        <v>0</v>
      </c>
      <c r="T208" s="246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7" t="s">
        <v>150</v>
      </c>
      <c r="AT208" s="247" t="s">
        <v>145</v>
      </c>
      <c r="AU208" s="247" t="s">
        <v>87</v>
      </c>
      <c r="AY208" s="18" t="s">
        <v>143</v>
      </c>
      <c r="BE208" s="248">
        <f>IF(N208="základní",J208,0)</f>
        <v>0</v>
      </c>
      <c r="BF208" s="248">
        <f>IF(N208="snížená",J208,0)</f>
        <v>0</v>
      </c>
      <c r="BG208" s="248">
        <f>IF(N208="zákl. přenesená",J208,0)</f>
        <v>0</v>
      </c>
      <c r="BH208" s="248">
        <f>IF(N208="sníž. přenesená",J208,0)</f>
        <v>0</v>
      </c>
      <c r="BI208" s="248">
        <f>IF(N208="nulová",J208,0)</f>
        <v>0</v>
      </c>
      <c r="BJ208" s="18" t="s">
        <v>85</v>
      </c>
      <c r="BK208" s="248">
        <f>ROUND(I208*H208,2)</f>
        <v>0</v>
      </c>
      <c r="BL208" s="18" t="s">
        <v>150</v>
      </c>
      <c r="BM208" s="247" t="s">
        <v>282</v>
      </c>
    </row>
    <row r="209" s="13" customFormat="1">
      <c r="A209" s="13"/>
      <c r="B209" s="249"/>
      <c r="C209" s="250"/>
      <c r="D209" s="251" t="s">
        <v>152</v>
      </c>
      <c r="E209" s="252" t="s">
        <v>1</v>
      </c>
      <c r="F209" s="253" t="s">
        <v>283</v>
      </c>
      <c r="G209" s="250"/>
      <c r="H209" s="252" t="s">
        <v>1</v>
      </c>
      <c r="I209" s="254"/>
      <c r="J209" s="250"/>
      <c r="K209" s="250"/>
      <c r="L209" s="255"/>
      <c r="M209" s="256"/>
      <c r="N209" s="257"/>
      <c r="O209" s="257"/>
      <c r="P209" s="257"/>
      <c r="Q209" s="257"/>
      <c r="R209" s="257"/>
      <c r="S209" s="257"/>
      <c r="T209" s="25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9" t="s">
        <v>152</v>
      </c>
      <c r="AU209" s="259" t="s">
        <v>87</v>
      </c>
      <c r="AV209" s="13" t="s">
        <v>85</v>
      </c>
      <c r="AW209" s="13" t="s">
        <v>32</v>
      </c>
      <c r="AX209" s="13" t="s">
        <v>77</v>
      </c>
      <c r="AY209" s="259" t="s">
        <v>143</v>
      </c>
    </row>
    <row r="210" s="14" customFormat="1">
      <c r="A210" s="14"/>
      <c r="B210" s="260"/>
      <c r="C210" s="261"/>
      <c r="D210" s="251" t="s">
        <v>152</v>
      </c>
      <c r="E210" s="262" t="s">
        <v>1</v>
      </c>
      <c r="F210" s="263" t="s">
        <v>284</v>
      </c>
      <c r="G210" s="261"/>
      <c r="H210" s="264">
        <v>272.108</v>
      </c>
      <c r="I210" s="265"/>
      <c r="J210" s="261"/>
      <c r="K210" s="261"/>
      <c r="L210" s="266"/>
      <c r="M210" s="267"/>
      <c r="N210" s="268"/>
      <c r="O210" s="268"/>
      <c r="P210" s="268"/>
      <c r="Q210" s="268"/>
      <c r="R210" s="268"/>
      <c r="S210" s="268"/>
      <c r="T210" s="269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70" t="s">
        <v>152</v>
      </c>
      <c r="AU210" s="270" t="s">
        <v>87</v>
      </c>
      <c r="AV210" s="14" t="s">
        <v>87</v>
      </c>
      <c r="AW210" s="14" t="s">
        <v>32</v>
      </c>
      <c r="AX210" s="14" t="s">
        <v>77</v>
      </c>
      <c r="AY210" s="270" t="s">
        <v>143</v>
      </c>
    </row>
    <row r="211" s="15" customFormat="1">
      <c r="A211" s="15"/>
      <c r="B211" s="271"/>
      <c r="C211" s="272"/>
      <c r="D211" s="251" t="s">
        <v>152</v>
      </c>
      <c r="E211" s="273" t="s">
        <v>1</v>
      </c>
      <c r="F211" s="274" t="s">
        <v>155</v>
      </c>
      <c r="G211" s="272"/>
      <c r="H211" s="275">
        <v>272.108</v>
      </c>
      <c r="I211" s="276"/>
      <c r="J211" s="272"/>
      <c r="K211" s="272"/>
      <c r="L211" s="277"/>
      <c r="M211" s="278"/>
      <c r="N211" s="279"/>
      <c r="O211" s="279"/>
      <c r="P211" s="279"/>
      <c r="Q211" s="279"/>
      <c r="R211" s="279"/>
      <c r="S211" s="279"/>
      <c r="T211" s="280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81" t="s">
        <v>152</v>
      </c>
      <c r="AU211" s="281" t="s">
        <v>87</v>
      </c>
      <c r="AV211" s="15" t="s">
        <v>150</v>
      </c>
      <c r="AW211" s="15" t="s">
        <v>32</v>
      </c>
      <c r="AX211" s="15" t="s">
        <v>85</v>
      </c>
      <c r="AY211" s="281" t="s">
        <v>143</v>
      </c>
    </row>
    <row r="212" s="2" customFormat="1" ht="24.15" customHeight="1">
      <c r="A212" s="39"/>
      <c r="B212" s="40"/>
      <c r="C212" s="236" t="s">
        <v>285</v>
      </c>
      <c r="D212" s="236" t="s">
        <v>145</v>
      </c>
      <c r="E212" s="237" t="s">
        <v>286</v>
      </c>
      <c r="F212" s="238" t="s">
        <v>287</v>
      </c>
      <c r="G212" s="239" t="s">
        <v>148</v>
      </c>
      <c r="H212" s="240">
        <v>81.332999999999998</v>
      </c>
      <c r="I212" s="241"/>
      <c r="J212" s="242">
        <f>ROUND(I212*H212,2)</f>
        <v>0</v>
      </c>
      <c r="K212" s="238" t="s">
        <v>149</v>
      </c>
      <c r="L212" s="45"/>
      <c r="M212" s="243" t="s">
        <v>1</v>
      </c>
      <c r="N212" s="244" t="s">
        <v>42</v>
      </c>
      <c r="O212" s="92"/>
      <c r="P212" s="245">
        <f>O212*H212</f>
        <v>0</v>
      </c>
      <c r="Q212" s="245">
        <v>0.0085199999999999998</v>
      </c>
      <c r="R212" s="245">
        <f>Q212*H212</f>
        <v>0.69295715999999996</v>
      </c>
      <c r="S212" s="245">
        <v>0</v>
      </c>
      <c r="T212" s="246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7" t="s">
        <v>150</v>
      </c>
      <c r="AT212" s="247" t="s">
        <v>145</v>
      </c>
      <c r="AU212" s="247" t="s">
        <v>87</v>
      </c>
      <c r="AY212" s="18" t="s">
        <v>143</v>
      </c>
      <c r="BE212" s="248">
        <f>IF(N212="základní",J212,0)</f>
        <v>0</v>
      </c>
      <c r="BF212" s="248">
        <f>IF(N212="snížená",J212,0)</f>
        <v>0</v>
      </c>
      <c r="BG212" s="248">
        <f>IF(N212="zákl. přenesená",J212,0)</f>
        <v>0</v>
      </c>
      <c r="BH212" s="248">
        <f>IF(N212="sníž. přenesená",J212,0)</f>
        <v>0</v>
      </c>
      <c r="BI212" s="248">
        <f>IF(N212="nulová",J212,0)</f>
        <v>0</v>
      </c>
      <c r="BJ212" s="18" t="s">
        <v>85</v>
      </c>
      <c r="BK212" s="248">
        <f>ROUND(I212*H212,2)</f>
        <v>0</v>
      </c>
      <c r="BL212" s="18" t="s">
        <v>150</v>
      </c>
      <c r="BM212" s="247" t="s">
        <v>288</v>
      </c>
    </row>
    <row r="213" s="2" customFormat="1">
      <c r="A213" s="39"/>
      <c r="B213" s="40"/>
      <c r="C213" s="41"/>
      <c r="D213" s="251" t="s">
        <v>169</v>
      </c>
      <c r="E213" s="41"/>
      <c r="F213" s="282" t="s">
        <v>289</v>
      </c>
      <c r="G213" s="41"/>
      <c r="H213" s="41"/>
      <c r="I213" s="145"/>
      <c r="J213" s="41"/>
      <c r="K213" s="41"/>
      <c r="L213" s="45"/>
      <c r="M213" s="283"/>
      <c r="N213" s="284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169</v>
      </c>
      <c r="AU213" s="18" t="s">
        <v>87</v>
      </c>
    </row>
    <row r="214" s="13" customFormat="1">
      <c r="A214" s="13"/>
      <c r="B214" s="249"/>
      <c r="C214" s="250"/>
      <c r="D214" s="251" t="s">
        <v>152</v>
      </c>
      <c r="E214" s="252" t="s">
        <v>1</v>
      </c>
      <c r="F214" s="253" t="s">
        <v>290</v>
      </c>
      <c r="G214" s="250"/>
      <c r="H214" s="252" t="s">
        <v>1</v>
      </c>
      <c r="I214" s="254"/>
      <c r="J214" s="250"/>
      <c r="K214" s="250"/>
      <c r="L214" s="255"/>
      <c r="M214" s="256"/>
      <c r="N214" s="257"/>
      <c r="O214" s="257"/>
      <c r="P214" s="257"/>
      <c r="Q214" s="257"/>
      <c r="R214" s="257"/>
      <c r="S214" s="257"/>
      <c r="T214" s="25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9" t="s">
        <v>152</v>
      </c>
      <c r="AU214" s="259" t="s">
        <v>87</v>
      </c>
      <c r="AV214" s="13" t="s">
        <v>85</v>
      </c>
      <c r="AW214" s="13" t="s">
        <v>32</v>
      </c>
      <c r="AX214" s="13" t="s">
        <v>77</v>
      </c>
      <c r="AY214" s="259" t="s">
        <v>143</v>
      </c>
    </row>
    <row r="215" s="14" customFormat="1">
      <c r="A215" s="14"/>
      <c r="B215" s="260"/>
      <c r="C215" s="261"/>
      <c r="D215" s="251" t="s">
        <v>152</v>
      </c>
      <c r="E215" s="262" t="s">
        <v>1</v>
      </c>
      <c r="F215" s="263" t="s">
        <v>291</v>
      </c>
      <c r="G215" s="261"/>
      <c r="H215" s="264">
        <v>81.332999999999998</v>
      </c>
      <c r="I215" s="265"/>
      <c r="J215" s="261"/>
      <c r="K215" s="261"/>
      <c r="L215" s="266"/>
      <c r="M215" s="267"/>
      <c r="N215" s="268"/>
      <c r="O215" s="268"/>
      <c r="P215" s="268"/>
      <c r="Q215" s="268"/>
      <c r="R215" s="268"/>
      <c r="S215" s="268"/>
      <c r="T215" s="269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70" t="s">
        <v>152</v>
      </c>
      <c r="AU215" s="270" t="s">
        <v>87</v>
      </c>
      <c r="AV215" s="14" t="s">
        <v>87</v>
      </c>
      <c r="AW215" s="14" t="s">
        <v>32</v>
      </c>
      <c r="AX215" s="14" t="s">
        <v>77</v>
      </c>
      <c r="AY215" s="270" t="s">
        <v>143</v>
      </c>
    </row>
    <row r="216" s="15" customFormat="1">
      <c r="A216" s="15"/>
      <c r="B216" s="271"/>
      <c r="C216" s="272"/>
      <c r="D216" s="251" t="s">
        <v>152</v>
      </c>
      <c r="E216" s="273" t="s">
        <v>1</v>
      </c>
      <c r="F216" s="274" t="s">
        <v>155</v>
      </c>
      <c r="G216" s="272"/>
      <c r="H216" s="275">
        <v>81.332999999999998</v>
      </c>
      <c r="I216" s="276"/>
      <c r="J216" s="272"/>
      <c r="K216" s="272"/>
      <c r="L216" s="277"/>
      <c r="M216" s="278"/>
      <c r="N216" s="279"/>
      <c r="O216" s="279"/>
      <c r="P216" s="279"/>
      <c r="Q216" s="279"/>
      <c r="R216" s="279"/>
      <c r="S216" s="279"/>
      <c r="T216" s="280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81" t="s">
        <v>152</v>
      </c>
      <c r="AU216" s="281" t="s">
        <v>87</v>
      </c>
      <c r="AV216" s="15" t="s">
        <v>150</v>
      </c>
      <c r="AW216" s="15" t="s">
        <v>32</v>
      </c>
      <c r="AX216" s="15" t="s">
        <v>85</v>
      </c>
      <c r="AY216" s="281" t="s">
        <v>143</v>
      </c>
    </row>
    <row r="217" s="2" customFormat="1" ht="14.4" customHeight="1">
      <c r="A217" s="39"/>
      <c r="B217" s="40"/>
      <c r="C217" s="285" t="s">
        <v>292</v>
      </c>
      <c r="D217" s="285" t="s">
        <v>202</v>
      </c>
      <c r="E217" s="286" t="s">
        <v>293</v>
      </c>
      <c r="F217" s="287" t="s">
        <v>294</v>
      </c>
      <c r="G217" s="288" t="s">
        <v>148</v>
      </c>
      <c r="H217" s="289">
        <v>89.465999999999994</v>
      </c>
      <c r="I217" s="290"/>
      <c r="J217" s="291">
        <f>ROUND(I217*H217,2)</f>
        <v>0</v>
      </c>
      <c r="K217" s="287" t="s">
        <v>149</v>
      </c>
      <c r="L217" s="292"/>
      <c r="M217" s="293" t="s">
        <v>1</v>
      </c>
      <c r="N217" s="294" t="s">
        <v>42</v>
      </c>
      <c r="O217" s="92"/>
      <c r="P217" s="245">
        <f>O217*H217</f>
        <v>0</v>
      </c>
      <c r="Q217" s="245">
        <v>0.0041999999999999997</v>
      </c>
      <c r="R217" s="245">
        <f>Q217*H217</f>
        <v>0.37575719999999996</v>
      </c>
      <c r="S217" s="245">
        <v>0</v>
      </c>
      <c r="T217" s="246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7" t="s">
        <v>190</v>
      </c>
      <c r="AT217" s="247" t="s">
        <v>202</v>
      </c>
      <c r="AU217" s="247" t="s">
        <v>87</v>
      </c>
      <c r="AY217" s="18" t="s">
        <v>143</v>
      </c>
      <c r="BE217" s="248">
        <f>IF(N217="základní",J217,0)</f>
        <v>0</v>
      </c>
      <c r="BF217" s="248">
        <f>IF(N217="snížená",J217,0)</f>
        <v>0</v>
      </c>
      <c r="BG217" s="248">
        <f>IF(N217="zákl. přenesená",J217,0)</f>
        <v>0</v>
      </c>
      <c r="BH217" s="248">
        <f>IF(N217="sníž. přenesená",J217,0)</f>
        <v>0</v>
      </c>
      <c r="BI217" s="248">
        <f>IF(N217="nulová",J217,0)</f>
        <v>0</v>
      </c>
      <c r="BJ217" s="18" t="s">
        <v>85</v>
      </c>
      <c r="BK217" s="248">
        <f>ROUND(I217*H217,2)</f>
        <v>0</v>
      </c>
      <c r="BL217" s="18" t="s">
        <v>150</v>
      </c>
      <c r="BM217" s="247" t="s">
        <v>295</v>
      </c>
    </row>
    <row r="218" s="14" customFormat="1">
      <c r="A218" s="14"/>
      <c r="B218" s="260"/>
      <c r="C218" s="261"/>
      <c r="D218" s="251" t="s">
        <v>152</v>
      </c>
      <c r="E218" s="262" t="s">
        <v>1</v>
      </c>
      <c r="F218" s="263" t="s">
        <v>296</v>
      </c>
      <c r="G218" s="261"/>
      <c r="H218" s="264">
        <v>89.465999999999994</v>
      </c>
      <c r="I218" s="265"/>
      <c r="J218" s="261"/>
      <c r="K218" s="261"/>
      <c r="L218" s="266"/>
      <c r="M218" s="267"/>
      <c r="N218" s="268"/>
      <c r="O218" s="268"/>
      <c r="P218" s="268"/>
      <c r="Q218" s="268"/>
      <c r="R218" s="268"/>
      <c r="S218" s="268"/>
      <c r="T218" s="269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70" t="s">
        <v>152</v>
      </c>
      <c r="AU218" s="270" t="s">
        <v>87</v>
      </c>
      <c r="AV218" s="14" t="s">
        <v>87</v>
      </c>
      <c r="AW218" s="14" t="s">
        <v>32</v>
      </c>
      <c r="AX218" s="14" t="s">
        <v>85</v>
      </c>
      <c r="AY218" s="270" t="s">
        <v>143</v>
      </c>
    </row>
    <row r="219" s="2" customFormat="1" ht="37.8" customHeight="1">
      <c r="A219" s="39"/>
      <c r="B219" s="40"/>
      <c r="C219" s="236" t="s">
        <v>297</v>
      </c>
      <c r="D219" s="236" t="s">
        <v>145</v>
      </c>
      <c r="E219" s="237" t="s">
        <v>298</v>
      </c>
      <c r="F219" s="238" t="s">
        <v>299</v>
      </c>
      <c r="G219" s="239" t="s">
        <v>148</v>
      </c>
      <c r="H219" s="240">
        <v>29.346</v>
      </c>
      <c r="I219" s="241"/>
      <c r="J219" s="242">
        <f>ROUND(I219*H219,2)</f>
        <v>0</v>
      </c>
      <c r="K219" s="238" t="s">
        <v>149</v>
      </c>
      <c r="L219" s="45"/>
      <c r="M219" s="243" t="s">
        <v>1</v>
      </c>
      <c r="N219" s="244" t="s">
        <v>42</v>
      </c>
      <c r="O219" s="92"/>
      <c r="P219" s="245">
        <f>O219*H219</f>
        <v>0</v>
      </c>
      <c r="Q219" s="245">
        <v>0.0086800000000000002</v>
      </c>
      <c r="R219" s="245">
        <f>Q219*H219</f>
        <v>0.25472328</v>
      </c>
      <c r="S219" s="245">
        <v>0</v>
      </c>
      <c r="T219" s="246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7" t="s">
        <v>150</v>
      </c>
      <c r="AT219" s="247" t="s">
        <v>145</v>
      </c>
      <c r="AU219" s="247" t="s">
        <v>87</v>
      </c>
      <c r="AY219" s="18" t="s">
        <v>143</v>
      </c>
      <c r="BE219" s="248">
        <f>IF(N219="základní",J219,0)</f>
        <v>0</v>
      </c>
      <c r="BF219" s="248">
        <f>IF(N219="snížená",J219,0)</f>
        <v>0</v>
      </c>
      <c r="BG219" s="248">
        <f>IF(N219="zákl. přenesená",J219,0)</f>
        <v>0</v>
      </c>
      <c r="BH219" s="248">
        <f>IF(N219="sníž. přenesená",J219,0)</f>
        <v>0</v>
      </c>
      <c r="BI219" s="248">
        <f>IF(N219="nulová",J219,0)</f>
        <v>0</v>
      </c>
      <c r="BJ219" s="18" t="s">
        <v>85</v>
      </c>
      <c r="BK219" s="248">
        <f>ROUND(I219*H219,2)</f>
        <v>0</v>
      </c>
      <c r="BL219" s="18" t="s">
        <v>150</v>
      </c>
      <c r="BM219" s="247" t="s">
        <v>300</v>
      </c>
    </row>
    <row r="220" s="2" customFormat="1">
      <c r="A220" s="39"/>
      <c r="B220" s="40"/>
      <c r="C220" s="41"/>
      <c r="D220" s="251" t="s">
        <v>169</v>
      </c>
      <c r="E220" s="41"/>
      <c r="F220" s="282" t="s">
        <v>289</v>
      </c>
      <c r="G220" s="41"/>
      <c r="H220" s="41"/>
      <c r="I220" s="145"/>
      <c r="J220" s="41"/>
      <c r="K220" s="41"/>
      <c r="L220" s="45"/>
      <c r="M220" s="283"/>
      <c r="N220" s="284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169</v>
      </c>
      <c r="AU220" s="18" t="s">
        <v>87</v>
      </c>
    </row>
    <row r="221" s="13" customFormat="1">
      <c r="A221" s="13"/>
      <c r="B221" s="249"/>
      <c r="C221" s="250"/>
      <c r="D221" s="251" t="s">
        <v>152</v>
      </c>
      <c r="E221" s="252" t="s">
        <v>1</v>
      </c>
      <c r="F221" s="253" t="s">
        <v>290</v>
      </c>
      <c r="G221" s="250"/>
      <c r="H221" s="252" t="s">
        <v>1</v>
      </c>
      <c r="I221" s="254"/>
      <c r="J221" s="250"/>
      <c r="K221" s="250"/>
      <c r="L221" s="255"/>
      <c r="M221" s="256"/>
      <c r="N221" s="257"/>
      <c r="O221" s="257"/>
      <c r="P221" s="257"/>
      <c r="Q221" s="257"/>
      <c r="R221" s="257"/>
      <c r="S221" s="257"/>
      <c r="T221" s="25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9" t="s">
        <v>152</v>
      </c>
      <c r="AU221" s="259" t="s">
        <v>87</v>
      </c>
      <c r="AV221" s="13" t="s">
        <v>85</v>
      </c>
      <c r="AW221" s="13" t="s">
        <v>32</v>
      </c>
      <c r="AX221" s="13" t="s">
        <v>77</v>
      </c>
      <c r="AY221" s="259" t="s">
        <v>143</v>
      </c>
    </row>
    <row r="222" s="14" customFormat="1">
      <c r="A222" s="14"/>
      <c r="B222" s="260"/>
      <c r="C222" s="261"/>
      <c r="D222" s="251" t="s">
        <v>152</v>
      </c>
      <c r="E222" s="262" t="s">
        <v>1</v>
      </c>
      <c r="F222" s="263" t="s">
        <v>301</v>
      </c>
      <c r="G222" s="261"/>
      <c r="H222" s="264">
        <v>27.111000000000001</v>
      </c>
      <c r="I222" s="265"/>
      <c r="J222" s="261"/>
      <c r="K222" s="261"/>
      <c r="L222" s="266"/>
      <c r="M222" s="267"/>
      <c r="N222" s="268"/>
      <c r="O222" s="268"/>
      <c r="P222" s="268"/>
      <c r="Q222" s="268"/>
      <c r="R222" s="268"/>
      <c r="S222" s="268"/>
      <c r="T222" s="269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70" t="s">
        <v>152</v>
      </c>
      <c r="AU222" s="270" t="s">
        <v>87</v>
      </c>
      <c r="AV222" s="14" t="s">
        <v>87</v>
      </c>
      <c r="AW222" s="14" t="s">
        <v>32</v>
      </c>
      <c r="AX222" s="14" t="s">
        <v>77</v>
      </c>
      <c r="AY222" s="270" t="s">
        <v>143</v>
      </c>
    </row>
    <row r="223" s="14" customFormat="1">
      <c r="A223" s="14"/>
      <c r="B223" s="260"/>
      <c r="C223" s="261"/>
      <c r="D223" s="251" t="s">
        <v>152</v>
      </c>
      <c r="E223" s="262" t="s">
        <v>1</v>
      </c>
      <c r="F223" s="263" t="s">
        <v>159</v>
      </c>
      <c r="G223" s="261"/>
      <c r="H223" s="264">
        <v>3</v>
      </c>
      <c r="I223" s="265"/>
      <c r="J223" s="261"/>
      <c r="K223" s="261"/>
      <c r="L223" s="266"/>
      <c r="M223" s="267"/>
      <c r="N223" s="268"/>
      <c r="O223" s="268"/>
      <c r="P223" s="268"/>
      <c r="Q223" s="268"/>
      <c r="R223" s="268"/>
      <c r="S223" s="268"/>
      <c r="T223" s="269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70" t="s">
        <v>152</v>
      </c>
      <c r="AU223" s="270" t="s">
        <v>87</v>
      </c>
      <c r="AV223" s="14" t="s">
        <v>87</v>
      </c>
      <c r="AW223" s="14" t="s">
        <v>32</v>
      </c>
      <c r="AX223" s="14" t="s">
        <v>77</v>
      </c>
      <c r="AY223" s="270" t="s">
        <v>143</v>
      </c>
    </row>
    <row r="224" s="13" customFormat="1">
      <c r="A224" s="13"/>
      <c r="B224" s="249"/>
      <c r="C224" s="250"/>
      <c r="D224" s="251" t="s">
        <v>152</v>
      </c>
      <c r="E224" s="252" t="s">
        <v>1</v>
      </c>
      <c r="F224" s="253" t="s">
        <v>302</v>
      </c>
      <c r="G224" s="250"/>
      <c r="H224" s="252" t="s">
        <v>1</v>
      </c>
      <c r="I224" s="254"/>
      <c r="J224" s="250"/>
      <c r="K224" s="250"/>
      <c r="L224" s="255"/>
      <c r="M224" s="256"/>
      <c r="N224" s="257"/>
      <c r="O224" s="257"/>
      <c r="P224" s="257"/>
      <c r="Q224" s="257"/>
      <c r="R224" s="257"/>
      <c r="S224" s="257"/>
      <c r="T224" s="25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9" t="s">
        <v>152</v>
      </c>
      <c r="AU224" s="259" t="s">
        <v>87</v>
      </c>
      <c r="AV224" s="13" t="s">
        <v>85</v>
      </c>
      <c r="AW224" s="13" t="s">
        <v>32</v>
      </c>
      <c r="AX224" s="13" t="s">
        <v>77</v>
      </c>
      <c r="AY224" s="259" t="s">
        <v>143</v>
      </c>
    </row>
    <row r="225" s="14" customFormat="1">
      <c r="A225" s="14"/>
      <c r="B225" s="260"/>
      <c r="C225" s="261"/>
      <c r="D225" s="251" t="s">
        <v>152</v>
      </c>
      <c r="E225" s="262" t="s">
        <v>1</v>
      </c>
      <c r="F225" s="263" t="s">
        <v>303</v>
      </c>
      <c r="G225" s="261"/>
      <c r="H225" s="264">
        <v>-0.76500000000000001</v>
      </c>
      <c r="I225" s="265"/>
      <c r="J225" s="261"/>
      <c r="K225" s="261"/>
      <c r="L225" s="266"/>
      <c r="M225" s="267"/>
      <c r="N225" s="268"/>
      <c r="O225" s="268"/>
      <c r="P225" s="268"/>
      <c r="Q225" s="268"/>
      <c r="R225" s="268"/>
      <c r="S225" s="268"/>
      <c r="T225" s="269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70" t="s">
        <v>152</v>
      </c>
      <c r="AU225" s="270" t="s">
        <v>87</v>
      </c>
      <c r="AV225" s="14" t="s">
        <v>87</v>
      </c>
      <c r="AW225" s="14" t="s">
        <v>32</v>
      </c>
      <c r="AX225" s="14" t="s">
        <v>77</v>
      </c>
      <c r="AY225" s="270" t="s">
        <v>143</v>
      </c>
    </row>
    <row r="226" s="15" customFormat="1">
      <c r="A226" s="15"/>
      <c r="B226" s="271"/>
      <c r="C226" s="272"/>
      <c r="D226" s="251" t="s">
        <v>152</v>
      </c>
      <c r="E226" s="273" t="s">
        <v>1</v>
      </c>
      <c r="F226" s="274" t="s">
        <v>155</v>
      </c>
      <c r="G226" s="272"/>
      <c r="H226" s="275">
        <v>29.346</v>
      </c>
      <c r="I226" s="276"/>
      <c r="J226" s="272"/>
      <c r="K226" s="272"/>
      <c r="L226" s="277"/>
      <c r="M226" s="278"/>
      <c r="N226" s="279"/>
      <c r="O226" s="279"/>
      <c r="P226" s="279"/>
      <c r="Q226" s="279"/>
      <c r="R226" s="279"/>
      <c r="S226" s="279"/>
      <c r="T226" s="280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81" t="s">
        <v>152</v>
      </c>
      <c r="AU226" s="281" t="s">
        <v>87</v>
      </c>
      <c r="AV226" s="15" t="s">
        <v>150</v>
      </c>
      <c r="AW226" s="15" t="s">
        <v>32</v>
      </c>
      <c r="AX226" s="15" t="s">
        <v>85</v>
      </c>
      <c r="AY226" s="281" t="s">
        <v>143</v>
      </c>
    </row>
    <row r="227" s="2" customFormat="1" ht="14.4" customHeight="1">
      <c r="A227" s="39"/>
      <c r="B227" s="40"/>
      <c r="C227" s="285" t="s">
        <v>304</v>
      </c>
      <c r="D227" s="285" t="s">
        <v>202</v>
      </c>
      <c r="E227" s="286" t="s">
        <v>305</v>
      </c>
      <c r="F227" s="287" t="s">
        <v>306</v>
      </c>
      <c r="G227" s="288" t="s">
        <v>148</v>
      </c>
      <c r="H227" s="289">
        <v>32.280999999999999</v>
      </c>
      <c r="I227" s="290"/>
      <c r="J227" s="291">
        <f>ROUND(I227*H227,2)</f>
        <v>0</v>
      </c>
      <c r="K227" s="287" t="s">
        <v>149</v>
      </c>
      <c r="L227" s="292"/>
      <c r="M227" s="293" t="s">
        <v>1</v>
      </c>
      <c r="N227" s="294" t="s">
        <v>42</v>
      </c>
      <c r="O227" s="92"/>
      <c r="P227" s="245">
        <f>O227*H227</f>
        <v>0</v>
      </c>
      <c r="Q227" s="245">
        <v>0.0063</v>
      </c>
      <c r="R227" s="245">
        <f>Q227*H227</f>
        <v>0.2033703</v>
      </c>
      <c r="S227" s="245">
        <v>0</v>
      </c>
      <c r="T227" s="246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47" t="s">
        <v>190</v>
      </c>
      <c r="AT227" s="247" t="s">
        <v>202</v>
      </c>
      <c r="AU227" s="247" t="s">
        <v>87</v>
      </c>
      <c r="AY227" s="18" t="s">
        <v>143</v>
      </c>
      <c r="BE227" s="248">
        <f>IF(N227="základní",J227,0)</f>
        <v>0</v>
      </c>
      <c r="BF227" s="248">
        <f>IF(N227="snížená",J227,0)</f>
        <v>0</v>
      </c>
      <c r="BG227" s="248">
        <f>IF(N227="zákl. přenesená",J227,0)</f>
        <v>0</v>
      </c>
      <c r="BH227" s="248">
        <f>IF(N227="sníž. přenesená",J227,0)</f>
        <v>0</v>
      </c>
      <c r="BI227" s="248">
        <f>IF(N227="nulová",J227,0)</f>
        <v>0</v>
      </c>
      <c r="BJ227" s="18" t="s">
        <v>85</v>
      </c>
      <c r="BK227" s="248">
        <f>ROUND(I227*H227,2)</f>
        <v>0</v>
      </c>
      <c r="BL227" s="18" t="s">
        <v>150</v>
      </c>
      <c r="BM227" s="247" t="s">
        <v>307</v>
      </c>
    </row>
    <row r="228" s="14" customFormat="1">
      <c r="A228" s="14"/>
      <c r="B228" s="260"/>
      <c r="C228" s="261"/>
      <c r="D228" s="251" t="s">
        <v>152</v>
      </c>
      <c r="E228" s="262" t="s">
        <v>1</v>
      </c>
      <c r="F228" s="263" t="s">
        <v>308</v>
      </c>
      <c r="G228" s="261"/>
      <c r="H228" s="264">
        <v>32.280999999999999</v>
      </c>
      <c r="I228" s="265"/>
      <c r="J228" s="261"/>
      <c r="K228" s="261"/>
      <c r="L228" s="266"/>
      <c r="M228" s="267"/>
      <c r="N228" s="268"/>
      <c r="O228" s="268"/>
      <c r="P228" s="268"/>
      <c r="Q228" s="268"/>
      <c r="R228" s="268"/>
      <c r="S228" s="268"/>
      <c r="T228" s="269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70" t="s">
        <v>152</v>
      </c>
      <c r="AU228" s="270" t="s">
        <v>87</v>
      </c>
      <c r="AV228" s="14" t="s">
        <v>87</v>
      </c>
      <c r="AW228" s="14" t="s">
        <v>32</v>
      </c>
      <c r="AX228" s="14" t="s">
        <v>85</v>
      </c>
      <c r="AY228" s="270" t="s">
        <v>143</v>
      </c>
    </row>
    <row r="229" s="2" customFormat="1" ht="24.15" customHeight="1">
      <c r="A229" s="39"/>
      <c r="B229" s="40"/>
      <c r="C229" s="236" t="s">
        <v>309</v>
      </c>
      <c r="D229" s="236" t="s">
        <v>145</v>
      </c>
      <c r="E229" s="237" t="s">
        <v>310</v>
      </c>
      <c r="F229" s="238" t="s">
        <v>311</v>
      </c>
      <c r="G229" s="239" t="s">
        <v>162</v>
      </c>
      <c r="H229" s="240">
        <v>499.81</v>
      </c>
      <c r="I229" s="241"/>
      <c r="J229" s="242">
        <f>ROUND(I229*H229,2)</f>
        <v>0</v>
      </c>
      <c r="K229" s="238" t="s">
        <v>149</v>
      </c>
      <c r="L229" s="45"/>
      <c r="M229" s="243" t="s">
        <v>1</v>
      </c>
      <c r="N229" s="244" t="s">
        <v>42</v>
      </c>
      <c r="O229" s="92"/>
      <c r="P229" s="245">
        <f>O229*H229</f>
        <v>0</v>
      </c>
      <c r="Q229" s="245">
        <v>0.0033899999999999998</v>
      </c>
      <c r="R229" s="245">
        <f>Q229*H229</f>
        <v>1.6943558999999999</v>
      </c>
      <c r="S229" s="245">
        <v>0</v>
      </c>
      <c r="T229" s="246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7" t="s">
        <v>150</v>
      </c>
      <c r="AT229" s="247" t="s">
        <v>145</v>
      </c>
      <c r="AU229" s="247" t="s">
        <v>87</v>
      </c>
      <c r="AY229" s="18" t="s">
        <v>143</v>
      </c>
      <c r="BE229" s="248">
        <f>IF(N229="základní",J229,0)</f>
        <v>0</v>
      </c>
      <c r="BF229" s="248">
        <f>IF(N229="snížená",J229,0)</f>
        <v>0</v>
      </c>
      <c r="BG229" s="248">
        <f>IF(N229="zákl. přenesená",J229,0)</f>
        <v>0</v>
      </c>
      <c r="BH229" s="248">
        <f>IF(N229="sníž. přenesená",J229,0)</f>
        <v>0</v>
      </c>
      <c r="BI229" s="248">
        <f>IF(N229="nulová",J229,0)</f>
        <v>0</v>
      </c>
      <c r="BJ229" s="18" t="s">
        <v>85</v>
      </c>
      <c r="BK229" s="248">
        <f>ROUND(I229*H229,2)</f>
        <v>0</v>
      </c>
      <c r="BL229" s="18" t="s">
        <v>150</v>
      </c>
      <c r="BM229" s="247" t="s">
        <v>312</v>
      </c>
    </row>
    <row r="230" s="13" customFormat="1">
      <c r="A230" s="13"/>
      <c r="B230" s="249"/>
      <c r="C230" s="250"/>
      <c r="D230" s="251" t="s">
        <v>152</v>
      </c>
      <c r="E230" s="252" t="s">
        <v>1</v>
      </c>
      <c r="F230" s="253" t="s">
        <v>313</v>
      </c>
      <c r="G230" s="250"/>
      <c r="H230" s="252" t="s">
        <v>1</v>
      </c>
      <c r="I230" s="254"/>
      <c r="J230" s="250"/>
      <c r="K230" s="250"/>
      <c r="L230" s="255"/>
      <c r="M230" s="256"/>
      <c r="N230" s="257"/>
      <c r="O230" s="257"/>
      <c r="P230" s="257"/>
      <c r="Q230" s="257"/>
      <c r="R230" s="257"/>
      <c r="S230" s="257"/>
      <c r="T230" s="25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9" t="s">
        <v>152</v>
      </c>
      <c r="AU230" s="259" t="s">
        <v>87</v>
      </c>
      <c r="AV230" s="13" t="s">
        <v>85</v>
      </c>
      <c r="AW230" s="13" t="s">
        <v>32</v>
      </c>
      <c r="AX230" s="13" t="s">
        <v>77</v>
      </c>
      <c r="AY230" s="259" t="s">
        <v>143</v>
      </c>
    </row>
    <row r="231" s="14" customFormat="1">
      <c r="A231" s="14"/>
      <c r="B231" s="260"/>
      <c r="C231" s="261"/>
      <c r="D231" s="251" t="s">
        <v>152</v>
      </c>
      <c r="E231" s="262" t="s">
        <v>1</v>
      </c>
      <c r="F231" s="263" t="s">
        <v>314</v>
      </c>
      <c r="G231" s="261"/>
      <c r="H231" s="264">
        <v>1.6599999999999999</v>
      </c>
      <c r="I231" s="265"/>
      <c r="J231" s="261"/>
      <c r="K231" s="261"/>
      <c r="L231" s="266"/>
      <c r="M231" s="267"/>
      <c r="N231" s="268"/>
      <c r="O231" s="268"/>
      <c r="P231" s="268"/>
      <c r="Q231" s="268"/>
      <c r="R231" s="268"/>
      <c r="S231" s="268"/>
      <c r="T231" s="26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70" t="s">
        <v>152</v>
      </c>
      <c r="AU231" s="270" t="s">
        <v>87</v>
      </c>
      <c r="AV231" s="14" t="s">
        <v>87</v>
      </c>
      <c r="AW231" s="14" t="s">
        <v>32</v>
      </c>
      <c r="AX231" s="14" t="s">
        <v>77</v>
      </c>
      <c r="AY231" s="270" t="s">
        <v>143</v>
      </c>
    </row>
    <row r="232" s="14" customFormat="1">
      <c r="A232" s="14"/>
      <c r="B232" s="260"/>
      <c r="C232" s="261"/>
      <c r="D232" s="251" t="s">
        <v>152</v>
      </c>
      <c r="E232" s="262" t="s">
        <v>1</v>
      </c>
      <c r="F232" s="263" t="s">
        <v>315</v>
      </c>
      <c r="G232" s="261"/>
      <c r="H232" s="264">
        <v>3.6000000000000001</v>
      </c>
      <c r="I232" s="265"/>
      <c r="J232" s="261"/>
      <c r="K232" s="261"/>
      <c r="L232" s="266"/>
      <c r="M232" s="267"/>
      <c r="N232" s="268"/>
      <c r="O232" s="268"/>
      <c r="P232" s="268"/>
      <c r="Q232" s="268"/>
      <c r="R232" s="268"/>
      <c r="S232" s="268"/>
      <c r="T232" s="269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70" t="s">
        <v>152</v>
      </c>
      <c r="AU232" s="270" t="s">
        <v>87</v>
      </c>
      <c r="AV232" s="14" t="s">
        <v>87</v>
      </c>
      <c r="AW232" s="14" t="s">
        <v>32</v>
      </c>
      <c r="AX232" s="14" t="s">
        <v>77</v>
      </c>
      <c r="AY232" s="270" t="s">
        <v>143</v>
      </c>
    </row>
    <row r="233" s="14" customFormat="1">
      <c r="A233" s="14"/>
      <c r="B233" s="260"/>
      <c r="C233" s="261"/>
      <c r="D233" s="251" t="s">
        <v>152</v>
      </c>
      <c r="E233" s="262" t="s">
        <v>1</v>
      </c>
      <c r="F233" s="263" t="s">
        <v>316</v>
      </c>
      <c r="G233" s="261"/>
      <c r="H233" s="264">
        <v>9.5999999999999996</v>
      </c>
      <c r="I233" s="265"/>
      <c r="J233" s="261"/>
      <c r="K233" s="261"/>
      <c r="L233" s="266"/>
      <c r="M233" s="267"/>
      <c r="N233" s="268"/>
      <c r="O233" s="268"/>
      <c r="P233" s="268"/>
      <c r="Q233" s="268"/>
      <c r="R233" s="268"/>
      <c r="S233" s="268"/>
      <c r="T233" s="269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70" t="s">
        <v>152</v>
      </c>
      <c r="AU233" s="270" t="s">
        <v>87</v>
      </c>
      <c r="AV233" s="14" t="s">
        <v>87</v>
      </c>
      <c r="AW233" s="14" t="s">
        <v>32</v>
      </c>
      <c r="AX233" s="14" t="s">
        <v>77</v>
      </c>
      <c r="AY233" s="270" t="s">
        <v>143</v>
      </c>
    </row>
    <row r="234" s="14" customFormat="1">
      <c r="A234" s="14"/>
      <c r="B234" s="260"/>
      <c r="C234" s="261"/>
      <c r="D234" s="251" t="s">
        <v>152</v>
      </c>
      <c r="E234" s="262" t="s">
        <v>1</v>
      </c>
      <c r="F234" s="263" t="s">
        <v>317</v>
      </c>
      <c r="G234" s="261"/>
      <c r="H234" s="264">
        <v>75.599999999999994</v>
      </c>
      <c r="I234" s="265"/>
      <c r="J234" s="261"/>
      <c r="K234" s="261"/>
      <c r="L234" s="266"/>
      <c r="M234" s="267"/>
      <c r="N234" s="268"/>
      <c r="O234" s="268"/>
      <c r="P234" s="268"/>
      <c r="Q234" s="268"/>
      <c r="R234" s="268"/>
      <c r="S234" s="268"/>
      <c r="T234" s="26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70" t="s">
        <v>152</v>
      </c>
      <c r="AU234" s="270" t="s">
        <v>87</v>
      </c>
      <c r="AV234" s="14" t="s">
        <v>87</v>
      </c>
      <c r="AW234" s="14" t="s">
        <v>32</v>
      </c>
      <c r="AX234" s="14" t="s">
        <v>77</v>
      </c>
      <c r="AY234" s="270" t="s">
        <v>143</v>
      </c>
    </row>
    <row r="235" s="14" customFormat="1">
      <c r="A235" s="14"/>
      <c r="B235" s="260"/>
      <c r="C235" s="261"/>
      <c r="D235" s="251" t="s">
        <v>152</v>
      </c>
      <c r="E235" s="262" t="s">
        <v>1</v>
      </c>
      <c r="F235" s="263" t="s">
        <v>318</v>
      </c>
      <c r="G235" s="261"/>
      <c r="H235" s="264">
        <v>191.40000000000001</v>
      </c>
      <c r="I235" s="265"/>
      <c r="J235" s="261"/>
      <c r="K235" s="261"/>
      <c r="L235" s="266"/>
      <c r="M235" s="267"/>
      <c r="N235" s="268"/>
      <c r="O235" s="268"/>
      <c r="P235" s="268"/>
      <c r="Q235" s="268"/>
      <c r="R235" s="268"/>
      <c r="S235" s="268"/>
      <c r="T235" s="269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70" t="s">
        <v>152</v>
      </c>
      <c r="AU235" s="270" t="s">
        <v>87</v>
      </c>
      <c r="AV235" s="14" t="s">
        <v>87</v>
      </c>
      <c r="AW235" s="14" t="s">
        <v>32</v>
      </c>
      <c r="AX235" s="14" t="s">
        <v>77</v>
      </c>
      <c r="AY235" s="270" t="s">
        <v>143</v>
      </c>
    </row>
    <row r="236" s="14" customFormat="1">
      <c r="A236" s="14"/>
      <c r="B236" s="260"/>
      <c r="C236" s="261"/>
      <c r="D236" s="251" t="s">
        <v>152</v>
      </c>
      <c r="E236" s="262" t="s">
        <v>1</v>
      </c>
      <c r="F236" s="263" t="s">
        <v>319</v>
      </c>
      <c r="G236" s="261"/>
      <c r="H236" s="264">
        <v>48</v>
      </c>
      <c r="I236" s="265"/>
      <c r="J236" s="261"/>
      <c r="K236" s="261"/>
      <c r="L236" s="266"/>
      <c r="M236" s="267"/>
      <c r="N236" s="268"/>
      <c r="O236" s="268"/>
      <c r="P236" s="268"/>
      <c r="Q236" s="268"/>
      <c r="R236" s="268"/>
      <c r="S236" s="268"/>
      <c r="T236" s="269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70" t="s">
        <v>152</v>
      </c>
      <c r="AU236" s="270" t="s">
        <v>87</v>
      </c>
      <c r="AV236" s="14" t="s">
        <v>87</v>
      </c>
      <c r="AW236" s="14" t="s">
        <v>32</v>
      </c>
      <c r="AX236" s="14" t="s">
        <v>77</v>
      </c>
      <c r="AY236" s="270" t="s">
        <v>143</v>
      </c>
    </row>
    <row r="237" s="14" customFormat="1">
      <c r="A237" s="14"/>
      <c r="B237" s="260"/>
      <c r="C237" s="261"/>
      <c r="D237" s="251" t="s">
        <v>152</v>
      </c>
      <c r="E237" s="262" t="s">
        <v>1</v>
      </c>
      <c r="F237" s="263" t="s">
        <v>320</v>
      </c>
      <c r="G237" s="261"/>
      <c r="H237" s="264">
        <v>21.600000000000001</v>
      </c>
      <c r="I237" s="265"/>
      <c r="J237" s="261"/>
      <c r="K237" s="261"/>
      <c r="L237" s="266"/>
      <c r="M237" s="267"/>
      <c r="N237" s="268"/>
      <c r="O237" s="268"/>
      <c r="P237" s="268"/>
      <c r="Q237" s="268"/>
      <c r="R237" s="268"/>
      <c r="S237" s="268"/>
      <c r="T237" s="269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70" t="s">
        <v>152</v>
      </c>
      <c r="AU237" s="270" t="s">
        <v>87</v>
      </c>
      <c r="AV237" s="14" t="s">
        <v>87</v>
      </c>
      <c r="AW237" s="14" t="s">
        <v>32</v>
      </c>
      <c r="AX237" s="14" t="s">
        <v>77</v>
      </c>
      <c r="AY237" s="270" t="s">
        <v>143</v>
      </c>
    </row>
    <row r="238" s="14" customFormat="1">
      <c r="A238" s="14"/>
      <c r="B238" s="260"/>
      <c r="C238" s="261"/>
      <c r="D238" s="251" t="s">
        <v>152</v>
      </c>
      <c r="E238" s="262" t="s">
        <v>1</v>
      </c>
      <c r="F238" s="263" t="s">
        <v>321</v>
      </c>
      <c r="G238" s="261"/>
      <c r="H238" s="264">
        <v>6.4500000000000002</v>
      </c>
      <c r="I238" s="265"/>
      <c r="J238" s="261"/>
      <c r="K238" s="261"/>
      <c r="L238" s="266"/>
      <c r="M238" s="267"/>
      <c r="N238" s="268"/>
      <c r="O238" s="268"/>
      <c r="P238" s="268"/>
      <c r="Q238" s="268"/>
      <c r="R238" s="268"/>
      <c r="S238" s="268"/>
      <c r="T238" s="269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70" t="s">
        <v>152</v>
      </c>
      <c r="AU238" s="270" t="s">
        <v>87</v>
      </c>
      <c r="AV238" s="14" t="s">
        <v>87</v>
      </c>
      <c r="AW238" s="14" t="s">
        <v>32</v>
      </c>
      <c r="AX238" s="14" t="s">
        <v>77</v>
      </c>
      <c r="AY238" s="270" t="s">
        <v>143</v>
      </c>
    </row>
    <row r="239" s="14" customFormat="1">
      <c r="A239" s="14"/>
      <c r="B239" s="260"/>
      <c r="C239" s="261"/>
      <c r="D239" s="251" t="s">
        <v>152</v>
      </c>
      <c r="E239" s="262" t="s">
        <v>1</v>
      </c>
      <c r="F239" s="263" t="s">
        <v>322</v>
      </c>
      <c r="G239" s="261"/>
      <c r="H239" s="264">
        <v>5.0999999999999996</v>
      </c>
      <c r="I239" s="265"/>
      <c r="J239" s="261"/>
      <c r="K239" s="261"/>
      <c r="L239" s="266"/>
      <c r="M239" s="267"/>
      <c r="N239" s="268"/>
      <c r="O239" s="268"/>
      <c r="P239" s="268"/>
      <c r="Q239" s="268"/>
      <c r="R239" s="268"/>
      <c r="S239" s="268"/>
      <c r="T239" s="269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70" t="s">
        <v>152</v>
      </c>
      <c r="AU239" s="270" t="s">
        <v>87</v>
      </c>
      <c r="AV239" s="14" t="s">
        <v>87</v>
      </c>
      <c r="AW239" s="14" t="s">
        <v>32</v>
      </c>
      <c r="AX239" s="14" t="s">
        <v>77</v>
      </c>
      <c r="AY239" s="270" t="s">
        <v>143</v>
      </c>
    </row>
    <row r="240" s="16" customFormat="1">
      <c r="A240" s="16"/>
      <c r="B240" s="295"/>
      <c r="C240" s="296"/>
      <c r="D240" s="251" t="s">
        <v>152</v>
      </c>
      <c r="E240" s="297" t="s">
        <v>1</v>
      </c>
      <c r="F240" s="298" t="s">
        <v>267</v>
      </c>
      <c r="G240" s="296"/>
      <c r="H240" s="299">
        <v>363.00999999999999</v>
      </c>
      <c r="I240" s="300"/>
      <c r="J240" s="296"/>
      <c r="K240" s="296"/>
      <c r="L240" s="301"/>
      <c r="M240" s="302"/>
      <c r="N240" s="303"/>
      <c r="O240" s="303"/>
      <c r="P240" s="303"/>
      <c r="Q240" s="303"/>
      <c r="R240" s="303"/>
      <c r="S240" s="303"/>
      <c r="T240" s="304"/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T240" s="305" t="s">
        <v>152</v>
      </c>
      <c r="AU240" s="305" t="s">
        <v>87</v>
      </c>
      <c r="AV240" s="16" t="s">
        <v>159</v>
      </c>
      <c r="AW240" s="16" t="s">
        <v>32</v>
      </c>
      <c r="AX240" s="16" t="s">
        <v>77</v>
      </c>
      <c r="AY240" s="305" t="s">
        <v>143</v>
      </c>
    </row>
    <row r="241" s="13" customFormat="1">
      <c r="A241" s="13"/>
      <c r="B241" s="249"/>
      <c r="C241" s="250"/>
      <c r="D241" s="251" t="s">
        <v>152</v>
      </c>
      <c r="E241" s="252" t="s">
        <v>1</v>
      </c>
      <c r="F241" s="253" t="s">
        <v>323</v>
      </c>
      <c r="G241" s="250"/>
      <c r="H241" s="252" t="s">
        <v>1</v>
      </c>
      <c r="I241" s="254"/>
      <c r="J241" s="250"/>
      <c r="K241" s="250"/>
      <c r="L241" s="255"/>
      <c r="M241" s="256"/>
      <c r="N241" s="257"/>
      <c r="O241" s="257"/>
      <c r="P241" s="257"/>
      <c r="Q241" s="257"/>
      <c r="R241" s="257"/>
      <c r="S241" s="257"/>
      <c r="T241" s="25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9" t="s">
        <v>152</v>
      </c>
      <c r="AU241" s="259" t="s">
        <v>87</v>
      </c>
      <c r="AV241" s="13" t="s">
        <v>85</v>
      </c>
      <c r="AW241" s="13" t="s">
        <v>32</v>
      </c>
      <c r="AX241" s="13" t="s">
        <v>77</v>
      </c>
      <c r="AY241" s="259" t="s">
        <v>143</v>
      </c>
    </row>
    <row r="242" s="14" customFormat="1">
      <c r="A242" s="14"/>
      <c r="B242" s="260"/>
      <c r="C242" s="261"/>
      <c r="D242" s="251" t="s">
        <v>152</v>
      </c>
      <c r="E242" s="262" t="s">
        <v>1</v>
      </c>
      <c r="F242" s="263" t="s">
        <v>324</v>
      </c>
      <c r="G242" s="261"/>
      <c r="H242" s="264">
        <v>0.59999999999999998</v>
      </c>
      <c r="I242" s="265"/>
      <c r="J242" s="261"/>
      <c r="K242" s="261"/>
      <c r="L242" s="266"/>
      <c r="M242" s="267"/>
      <c r="N242" s="268"/>
      <c r="O242" s="268"/>
      <c r="P242" s="268"/>
      <c r="Q242" s="268"/>
      <c r="R242" s="268"/>
      <c r="S242" s="268"/>
      <c r="T242" s="269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70" t="s">
        <v>152</v>
      </c>
      <c r="AU242" s="270" t="s">
        <v>87</v>
      </c>
      <c r="AV242" s="14" t="s">
        <v>87</v>
      </c>
      <c r="AW242" s="14" t="s">
        <v>32</v>
      </c>
      <c r="AX242" s="14" t="s">
        <v>77</v>
      </c>
      <c r="AY242" s="270" t="s">
        <v>143</v>
      </c>
    </row>
    <row r="243" s="14" customFormat="1">
      <c r="A243" s="14"/>
      <c r="B243" s="260"/>
      <c r="C243" s="261"/>
      <c r="D243" s="251" t="s">
        <v>152</v>
      </c>
      <c r="E243" s="262" t="s">
        <v>1</v>
      </c>
      <c r="F243" s="263" t="s">
        <v>324</v>
      </c>
      <c r="G243" s="261"/>
      <c r="H243" s="264">
        <v>0.59999999999999998</v>
      </c>
      <c r="I243" s="265"/>
      <c r="J243" s="261"/>
      <c r="K243" s="261"/>
      <c r="L243" s="266"/>
      <c r="M243" s="267"/>
      <c r="N243" s="268"/>
      <c r="O243" s="268"/>
      <c r="P243" s="268"/>
      <c r="Q243" s="268"/>
      <c r="R243" s="268"/>
      <c r="S243" s="268"/>
      <c r="T243" s="269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70" t="s">
        <v>152</v>
      </c>
      <c r="AU243" s="270" t="s">
        <v>87</v>
      </c>
      <c r="AV243" s="14" t="s">
        <v>87</v>
      </c>
      <c r="AW243" s="14" t="s">
        <v>32</v>
      </c>
      <c r="AX243" s="14" t="s">
        <v>77</v>
      </c>
      <c r="AY243" s="270" t="s">
        <v>143</v>
      </c>
    </row>
    <row r="244" s="14" customFormat="1">
      <c r="A244" s="14"/>
      <c r="B244" s="260"/>
      <c r="C244" s="261"/>
      <c r="D244" s="251" t="s">
        <v>152</v>
      </c>
      <c r="E244" s="262" t="s">
        <v>1</v>
      </c>
      <c r="F244" s="263" t="s">
        <v>325</v>
      </c>
      <c r="G244" s="261"/>
      <c r="H244" s="264">
        <v>3.6000000000000001</v>
      </c>
      <c r="I244" s="265"/>
      <c r="J244" s="261"/>
      <c r="K244" s="261"/>
      <c r="L244" s="266"/>
      <c r="M244" s="267"/>
      <c r="N244" s="268"/>
      <c r="O244" s="268"/>
      <c r="P244" s="268"/>
      <c r="Q244" s="268"/>
      <c r="R244" s="268"/>
      <c r="S244" s="268"/>
      <c r="T244" s="269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70" t="s">
        <v>152</v>
      </c>
      <c r="AU244" s="270" t="s">
        <v>87</v>
      </c>
      <c r="AV244" s="14" t="s">
        <v>87</v>
      </c>
      <c r="AW244" s="14" t="s">
        <v>32</v>
      </c>
      <c r="AX244" s="14" t="s">
        <v>77</v>
      </c>
      <c r="AY244" s="270" t="s">
        <v>143</v>
      </c>
    </row>
    <row r="245" s="14" customFormat="1">
      <c r="A245" s="14"/>
      <c r="B245" s="260"/>
      <c r="C245" s="261"/>
      <c r="D245" s="251" t="s">
        <v>152</v>
      </c>
      <c r="E245" s="262" t="s">
        <v>1</v>
      </c>
      <c r="F245" s="263" t="s">
        <v>326</v>
      </c>
      <c r="G245" s="261"/>
      <c r="H245" s="264">
        <v>43.200000000000003</v>
      </c>
      <c r="I245" s="265"/>
      <c r="J245" s="261"/>
      <c r="K245" s="261"/>
      <c r="L245" s="266"/>
      <c r="M245" s="267"/>
      <c r="N245" s="268"/>
      <c r="O245" s="268"/>
      <c r="P245" s="268"/>
      <c r="Q245" s="268"/>
      <c r="R245" s="268"/>
      <c r="S245" s="268"/>
      <c r="T245" s="269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70" t="s">
        <v>152</v>
      </c>
      <c r="AU245" s="270" t="s">
        <v>87</v>
      </c>
      <c r="AV245" s="14" t="s">
        <v>87</v>
      </c>
      <c r="AW245" s="14" t="s">
        <v>32</v>
      </c>
      <c r="AX245" s="14" t="s">
        <v>77</v>
      </c>
      <c r="AY245" s="270" t="s">
        <v>143</v>
      </c>
    </row>
    <row r="246" s="14" customFormat="1">
      <c r="A246" s="14"/>
      <c r="B246" s="260"/>
      <c r="C246" s="261"/>
      <c r="D246" s="251" t="s">
        <v>152</v>
      </c>
      <c r="E246" s="262" t="s">
        <v>1</v>
      </c>
      <c r="F246" s="263" t="s">
        <v>327</v>
      </c>
      <c r="G246" s="261"/>
      <c r="H246" s="264">
        <v>69.599999999999994</v>
      </c>
      <c r="I246" s="265"/>
      <c r="J246" s="261"/>
      <c r="K246" s="261"/>
      <c r="L246" s="266"/>
      <c r="M246" s="267"/>
      <c r="N246" s="268"/>
      <c r="O246" s="268"/>
      <c r="P246" s="268"/>
      <c r="Q246" s="268"/>
      <c r="R246" s="268"/>
      <c r="S246" s="268"/>
      <c r="T246" s="269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70" t="s">
        <v>152</v>
      </c>
      <c r="AU246" s="270" t="s">
        <v>87</v>
      </c>
      <c r="AV246" s="14" t="s">
        <v>87</v>
      </c>
      <c r="AW246" s="14" t="s">
        <v>32</v>
      </c>
      <c r="AX246" s="14" t="s">
        <v>77</v>
      </c>
      <c r="AY246" s="270" t="s">
        <v>143</v>
      </c>
    </row>
    <row r="247" s="14" customFormat="1">
      <c r="A247" s="14"/>
      <c r="B247" s="260"/>
      <c r="C247" s="261"/>
      <c r="D247" s="251" t="s">
        <v>152</v>
      </c>
      <c r="E247" s="262" t="s">
        <v>1</v>
      </c>
      <c r="F247" s="263" t="s">
        <v>328</v>
      </c>
      <c r="G247" s="261"/>
      <c r="H247" s="264">
        <v>14.4</v>
      </c>
      <c r="I247" s="265"/>
      <c r="J247" s="261"/>
      <c r="K247" s="261"/>
      <c r="L247" s="266"/>
      <c r="M247" s="267"/>
      <c r="N247" s="268"/>
      <c r="O247" s="268"/>
      <c r="P247" s="268"/>
      <c r="Q247" s="268"/>
      <c r="R247" s="268"/>
      <c r="S247" s="268"/>
      <c r="T247" s="26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70" t="s">
        <v>152</v>
      </c>
      <c r="AU247" s="270" t="s">
        <v>87</v>
      </c>
      <c r="AV247" s="14" t="s">
        <v>87</v>
      </c>
      <c r="AW247" s="14" t="s">
        <v>32</v>
      </c>
      <c r="AX247" s="14" t="s">
        <v>77</v>
      </c>
      <c r="AY247" s="270" t="s">
        <v>143</v>
      </c>
    </row>
    <row r="248" s="14" customFormat="1">
      <c r="A248" s="14"/>
      <c r="B248" s="260"/>
      <c r="C248" s="261"/>
      <c r="D248" s="251" t="s">
        <v>152</v>
      </c>
      <c r="E248" s="262" t="s">
        <v>1</v>
      </c>
      <c r="F248" s="263" t="s">
        <v>329</v>
      </c>
      <c r="G248" s="261"/>
      <c r="H248" s="264">
        <v>4.7999999999999998</v>
      </c>
      <c r="I248" s="265"/>
      <c r="J248" s="261"/>
      <c r="K248" s="261"/>
      <c r="L248" s="266"/>
      <c r="M248" s="267"/>
      <c r="N248" s="268"/>
      <c r="O248" s="268"/>
      <c r="P248" s="268"/>
      <c r="Q248" s="268"/>
      <c r="R248" s="268"/>
      <c r="S248" s="268"/>
      <c r="T248" s="269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70" t="s">
        <v>152</v>
      </c>
      <c r="AU248" s="270" t="s">
        <v>87</v>
      </c>
      <c r="AV248" s="14" t="s">
        <v>87</v>
      </c>
      <c r="AW248" s="14" t="s">
        <v>32</v>
      </c>
      <c r="AX248" s="14" t="s">
        <v>77</v>
      </c>
      <c r="AY248" s="270" t="s">
        <v>143</v>
      </c>
    </row>
    <row r="249" s="16" customFormat="1">
      <c r="A249" s="16"/>
      <c r="B249" s="295"/>
      <c r="C249" s="296"/>
      <c r="D249" s="251" t="s">
        <v>152</v>
      </c>
      <c r="E249" s="297" t="s">
        <v>1</v>
      </c>
      <c r="F249" s="298" t="s">
        <v>267</v>
      </c>
      <c r="G249" s="296"/>
      <c r="H249" s="299">
        <v>136.80000000000001</v>
      </c>
      <c r="I249" s="300"/>
      <c r="J249" s="296"/>
      <c r="K249" s="296"/>
      <c r="L249" s="301"/>
      <c r="M249" s="302"/>
      <c r="N249" s="303"/>
      <c r="O249" s="303"/>
      <c r="P249" s="303"/>
      <c r="Q249" s="303"/>
      <c r="R249" s="303"/>
      <c r="S249" s="303"/>
      <c r="T249" s="304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T249" s="305" t="s">
        <v>152</v>
      </c>
      <c r="AU249" s="305" t="s">
        <v>87</v>
      </c>
      <c r="AV249" s="16" t="s">
        <v>159</v>
      </c>
      <c r="AW249" s="16" t="s">
        <v>32</v>
      </c>
      <c r="AX249" s="16" t="s">
        <v>77</v>
      </c>
      <c r="AY249" s="305" t="s">
        <v>143</v>
      </c>
    </row>
    <row r="250" s="15" customFormat="1">
      <c r="A250" s="15"/>
      <c r="B250" s="271"/>
      <c r="C250" s="272"/>
      <c r="D250" s="251" t="s">
        <v>152</v>
      </c>
      <c r="E250" s="273" t="s">
        <v>1</v>
      </c>
      <c r="F250" s="274" t="s">
        <v>155</v>
      </c>
      <c r="G250" s="272"/>
      <c r="H250" s="275">
        <v>499.81</v>
      </c>
      <c r="I250" s="276"/>
      <c r="J250" s="272"/>
      <c r="K250" s="272"/>
      <c r="L250" s="277"/>
      <c r="M250" s="278"/>
      <c r="N250" s="279"/>
      <c r="O250" s="279"/>
      <c r="P250" s="279"/>
      <c r="Q250" s="279"/>
      <c r="R250" s="279"/>
      <c r="S250" s="279"/>
      <c r="T250" s="280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81" t="s">
        <v>152</v>
      </c>
      <c r="AU250" s="281" t="s">
        <v>87</v>
      </c>
      <c r="AV250" s="15" t="s">
        <v>150</v>
      </c>
      <c r="AW250" s="15" t="s">
        <v>32</v>
      </c>
      <c r="AX250" s="15" t="s">
        <v>85</v>
      </c>
      <c r="AY250" s="281" t="s">
        <v>143</v>
      </c>
    </row>
    <row r="251" s="2" customFormat="1" ht="24.15" customHeight="1">
      <c r="A251" s="39"/>
      <c r="B251" s="40"/>
      <c r="C251" s="285" t="s">
        <v>330</v>
      </c>
      <c r="D251" s="285" t="s">
        <v>202</v>
      </c>
      <c r="E251" s="286" t="s">
        <v>331</v>
      </c>
      <c r="F251" s="287" t="s">
        <v>332</v>
      </c>
      <c r="G251" s="288" t="s">
        <v>148</v>
      </c>
      <c r="H251" s="289">
        <v>60.192</v>
      </c>
      <c r="I251" s="290"/>
      <c r="J251" s="291">
        <f>ROUND(I251*H251,2)</f>
        <v>0</v>
      </c>
      <c r="K251" s="287" t="s">
        <v>149</v>
      </c>
      <c r="L251" s="292"/>
      <c r="M251" s="293" t="s">
        <v>1</v>
      </c>
      <c r="N251" s="294" t="s">
        <v>42</v>
      </c>
      <c r="O251" s="92"/>
      <c r="P251" s="245">
        <f>O251*H251</f>
        <v>0</v>
      </c>
      <c r="Q251" s="245">
        <v>0.00089999999999999998</v>
      </c>
      <c r="R251" s="245">
        <f>Q251*H251</f>
        <v>0.0541728</v>
      </c>
      <c r="S251" s="245">
        <v>0</v>
      </c>
      <c r="T251" s="246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7" t="s">
        <v>190</v>
      </c>
      <c r="AT251" s="247" t="s">
        <v>202</v>
      </c>
      <c r="AU251" s="247" t="s">
        <v>87</v>
      </c>
      <c r="AY251" s="18" t="s">
        <v>143</v>
      </c>
      <c r="BE251" s="248">
        <f>IF(N251="základní",J251,0)</f>
        <v>0</v>
      </c>
      <c r="BF251" s="248">
        <f>IF(N251="snížená",J251,0)</f>
        <v>0</v>
      </c>
      <c r="BG251" s="248">
        <f>IF(N251="zákl. přenesená",J251,0)</f>
        <v>0</v>
      </c>
      <c r="BH251" s="248">
        <f>IF(N251="sníž. přenesená",J251,0)</f>
        <v>0</v>
      </c>
      <c r="BI251" s="248">
        <f>IF(N251="nulová",J251,0)</f>
        <v>0</v>
      </c>
      <c r="BJ251" s="18" t="s">
        <v>85</v>
      </c>
      <c r="BK251" s="248">
        <f>ROUND(I251*H251,2)</f>
        <v>0</v>
      </c>
      <c r="BL251" s="18" t="s">
        <v>150</v>
      </c>
      <c r="BM251" s="247" t="s">
        <v>333</v>
      </c>
    </row>
    <row r="252" s="13" customFormat="1">
      <c r="A252" s="13"/>
      <c r="B252" s="249"/>
      <c r="C252" s="250"/>
      <c r="D252" s="251" t="s">
        <v>152</v>
      </c>
      <c r="E252" s="252" t="s">
        <v>1</v>
      </c>
      <c r="F252" s="253" t="s">
        <v>323</v>
      </c>
      <c r="G252" s="250"/>
      <c r="H252" s="252" t="s">
        <v>1</v>
      </c>
      <c r="I252" s="254"/>
      <c r="J252" s="250"/>
      <c r="K252" s="250"/>
      <c r="L252" s="255"/>
      <c r="M252" s="256"/>
      <c r="N252" s="257"/>
      <c r="O252" s="257"/>
      <c r="P252" s="257"/>
      <c r="Q252" s="257"/>
      <c r="R252" s="257"/>
      <c r="S252" s="257"/>
      <c r="T252" s="25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9" t="s">
        <v>152</v>
      </c>
      <c r="AU252" s="259" t="s">
        <v>87</v>
      </c>
      <c r="AV252" s="13" t="s">
        <v>85</v>
      </c>
      <c r="AW252" s="13" t="s">
        <v>32</v>
      </c>
      <c r="AX252" s="13" t="s">
        <v>77</v>
      </c>
      <c r="AY252" s="259" t="s">
        <v>143</v>
      </c>
    </row>
    <row r="253" s="13" customFormat="1">
      <c r="A253" s="13"/>
      <c r="B253" s="249"/>
      <c r="C253" s="250"/>
      <c r="D253" s="251" t="s">
        <v>152</v>
      </c>
      <c r="E253" s="252" t="s">
        <v>1</v>
      </c>
      <c r="F253" s="253" t="s">
        <v>323</v>
      </c>
      <c r="G253" s="250"/>
      <c r="H253" s="252" t="s">
        <v>1</v>
      </c>
      <c r="I253" s="254"/>
      <c r="J253" s="250"/>
      <c r="K253" s="250"/>
      <c r="L253" s="255"/>
      <c r="M253" s="256"/>
      <c r="N253" s="257"/>
      <c r="O253" s="257"/>
      <c r="P253" s="257"/>
      <c r="Q253" s="257"/>
      <c r="R253" s="257"/>
      <c r="S253" s="257"/>
      <c r="T253" s="25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9" t="s">
        <v>152</v>
      </c>
      <c r="AU253" s="259" t="s">
        <v>87</v>
      </c>
      <c r="AV253" s="13" t="s">
        <v>85</v>
      </c>
      <c r="AW253" s="13" t="s">
        <v>32</v>
      </c>
      <c r="AX253" s="13" t="s">
        <v>77</v>
      </c>
      <c r="AY253" s="259" t="s">
        <v>143</v>
      </c>
    </row>
    <row r="254" s="14" customFormat="1">
      <c r="A254" s="14"/>
      <c r="B254" s="260"/>
      <c r="C254" s="261"/>
      <c r="D254" s="251" t="s">
        <v>152</v>
      </c>
      <c r="E254" s="262" t="s">
        <v>1</v>
      </c>
      <c r="F254" s="263" t="s">
        <v>324</v>
      </c>
      <c r="G254" s="261"/>
      <c r="H254" s="264">
        <v>0.59999999999999998</v>
      </c>
      <c r="I254" s="265"/>
      <c r="J254" s="261"/>
      <c r="K254" s="261"/>
      <c r="L254" s="266"/>
      <c r="M254" s="267"/>
      <c r="N254" s="268"/>
      <c r="O254" s="268"/>
      <c r="P254" s="268"/>
      <c r="Q254" s="268"/>
      <c r="R254" s="268"/>
      <c r="S254" s="268"/>
      <c r="T254" s="269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70" t="s">
        <v>152</v>
      </c>
      <c r="AU254" s="270" t="s">
        <v>87</v>
      </c>
      <c r="AV254" s="14" t="s">
        <v>87</v>
      </c>
      <c r="AW254" s="14" t="s">
        <v>32</v>
      </c>
      <c r="AX254" s="14" t="s">
        <v>77</v>
      </c>
      <c r="AY254" s="270" t="s">
        <v>143</v>
      </c>
    </row>
    <row r="255" s="14" customFormat="1">
      <c r="A255" s="14"/>
      <c r="B255" s="260"/>
      <c r="C255" s="261"/>
      <c r="D255" s="251" t="s">
        <v>152</v>
      </c>
      <c r="E255" s="262" t="s">
        <v>1</v>
      </c>
      <c r="F255" s="263" t="s">
        <v>324</v>
      </c>
      <c r="G255" s="261"/>
      <c r="H255" s="264">
        <v>0.59999999999999998</v>
      </c>
      <c r="I255" s="265"/>
      <c r="J255" s="261"/>
      <c r="K255" s="261"/>
      <c r="L255" s="266"/>
      <c r="M255" s="267"/>
      <c r="N255" s="268"/>
      <c r="O255" s="268"/>
      <c r="P255" s="268"/>
      <c r="Q255" s="268"/>
      <c r="R255" s="268"/>
      <c r="S255" s="268"/>
      <c r="T255" s="269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70" t="s">
        <v>152</v>
      </c>
      <c r="AU255" s="270" t="s">
        <v>87</v>
      </c>
      <c r="AV255" s="14" t="s">
        <v>87</v>
      </c>
      <c r="AW255" s="14" t="s">
        <v>32</v>
      </c>
      <c r="AX255" s="14" t="s">
        <v>77</v>
      </c>
      <c r="AY255" s="270" t="s">
        <v>143</v>
      </c>
    </row>
    <row r="256" s="14" customFormat="1">
      <c r="A256" s="14"/>
      <c r="B256" s="260"/>
      <c r="C256" s="261"/>
      <c r="D256" s="251" t="s">
        <v>152</v>
      </c>
      <c r="E256" s="262" t="s">
        <v>1</v>
      </c>
      <c r="F256" s="263" t="s">
        <v>325</v>
      </c>
      <c r="G256" s="261"/>
      <c r="H256" s="264">
        <v>3.6000000000000001</v>
      </c>
      <c r="I256" s="265"/>
      <c r="J256" s="261"/>
      <c r="K256" s="261"/>
      <c r="L256" s="266"/>
      <c r="M256" s="267"/>
      <c r="N256" s="268"/>
      <c r="O256" s="268"/>
      <c r="P256" s="268"/>
      <c r="Q256" s="268"/>
      <c r="R256" s="268"/>
      <c r="S256" s="268"/>
      <c r="T256" s="269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70" t="s">
        <v>152</v>
      </c>
      <c r="AU256" s="270" t="s">
        <v>87</v>
      </c>
      <c r="AV256" s="14" t="s">
        <v>87</v>
      </c>
      <c r="AW256" s="14" t="s">
        <v>32</v>
      </c>
      <c r="AX256" s="14" t="s">
        <v>77</v>
      </c>
      <c r="AY256" s="270" t="s">
        <v>143</v>
      </c>
    </row>
    <row r="257" s="14" customFormat="1">
      <c r="A257" s="14"/>
      <c r="B257" s="260"/>
      <c r="C257" s="261"/>
      <c r="D257" s="251" t="s">
        <v>152</v>
      </c>
      <c r="E257" s="262" t="s">
        <v>1</v>
      </c>
      <c r="F257" s="263" t="s">
        <v>326</v>
      </c>
      <c r="G257" s="261"/>
      <c r="H257" s="264">
        <v>43.200000000000003</v>
      </c>
      <c r="I257" s="265"/>
      <c r="J257" s="261"/>
      <c r="K257" s="261"/>
      <c r="L257" s="266"/>
      <c r="M257" s="267"/>
      <c r="N257" s="268"/>
      <c r="O257" s="268"/>
      <c r="P257" s="268"/>
      <c r="Q257" s="268"/>
      <c r="R257" s="268"/>
      <c r="S257" s="268"/>
      <c r="T257" s="269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70" t="s">
        <v>152</v>
      </c>
      <c r="AU257" s="270" t="s">
        <v>87</v>
      </c>
      <c r="AV257" s="14" t="s">
        <v>87</v>
      </c>
      <c r="AW257" s="14" t="s">
        <v>32</v>
      </c>
      <c r="AX257" s="14" t="s">
        <v>77</v>
      </c>
      <c r="AY257" s="270" t="s">
        <v>143</v>
      </c>
    </row>
    <row r="258" s="14" customFormat="1">
      <c r="A258" s="14"/>
      <c r="B258" s="260"/>
      <c r="C258" s="261"/>
      <c r="D258" s="251" t="s">
        <v>152</v>
      </c>
      <c r="E258" s="262" t="s">
        <v>1</v>
      </c>
      <c r="F258" s="263" t="s">
        <v>327</v>
      </c>
      <c r="G258" s="261"/>
      <c r="H258" s="264">
        <v>69.599999999999994</v>
      </c>
      <c r="I258" s="265"/>
      <c r="J258" s="261"/>
      <c r="K258" s="261"/>
      <c r="L258" s="266"/>
      <c r="M258" s="267"/>
      <c r="N258" s="268"/>
      <c r="O258" s="268"/>
      <c r="P258" s="268"/>
      <c r="Q258" s="268"/>
      <c r="R258" s="268"/>
      <c r="S258" s="268"/>
      <c r="T258" s="269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70" t="s">
        <v>152</v>
      </c>
      <c r="AU258" s="270" t="s">
        <v>87</v>
      </c>
      <c r="AV258" s="14" t="s">
        <v>87</v>
      </c>
      <c r="AW258" s="14" t="s">
        <v>32</v>
      </c>
      <c r="AX258" s="14" t="s">
        <v>77</v>
      </c>
      <c r="AY258" s="270" t="s">
        <v>143</v>
      </c>
    </row>
    <row r="259" s="14" customFormat="1">
      <c r="A259" s="14"/>
      <c r="B259" s="260"/>
      <c r="C259" s="261"/>
      <c r="D259" s="251" t="s">
        <v>152</v>
      </c>
      <c r="E259" s="262" t="s">
        <v>1</v>
      </c>
      <c r="F259" s="263" t="s">
        <v>328</v>
      </c>
      <c r="G259" s="261"/>
      <c r="H259" s="264">
        <v>14.4</v>
      </c>
      <c r="I259" s="265"/>
      <c r="J259" s="261"/>
      <c r="K259" s="261"/>
      <c r="L259" s="266"/>
      <c r="M259" s="267"/>
      <c r="N259" s="268"/>
      <c r="O259" s="268"/>
      <c r="P259" s="268"/>
      <c r="Q259" s="268"/>
      <c r="R259" s="268"/>
      <c r="S259" s="268"/>
      <c r="T259" s="269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70" t="s">
        <v>152</v>
      </c>
      <c r="AU259" s="270" t="s">
        <v>87</v>
      </c>
      <c r="AV259" s="14" t="s">
        <v>87</v>
      </c>
      <c r="AW259" s="14" t="s">
        <v>32</v>
      </c>
      <c r="AX259" s="14" t="s">
        <v>77</v>
      </c>
      <c r="AY259" s="270" t="s">
        <v>143</v>
      </c>
    </row>
    <row r="260" s="14" customFormat="1">
      <c r="A260" s="14"/>
      <c r="B260" s="260"/>
      <c r="C260" s="261"/>
      <c r="D260" s="251" t="s">
        <v>152</v>
      </c>
      <c r="E260" s="262" t="s">
        <v>1</v>
      </c>
      <c r="F260" s="263" t="s">
        <v>329</v>
      </c>
      <c r="G260" s="261"/>
      <c r="H260" s="264">
        <v>4.7999999999999998</v>
      </c>
      <c r="I260" s="265"/>
      <c r="J260" s="261"/>
      <c r="K260" s="261"/>
      <c r="L260" s="266"/>
      <c r="M260" s="267"/>
      <c r="N260" s="268"/>
      <c r="O260" s="268"/>
      <c r="P260" s="268"/>
      <c r="Q260" s="268"/>
      <c r="R260" s="268"/>
      <c r="S260" s="268"/>
      <c r="T260" s="269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70" t="s">
        <v>152</v>
      </c>
      <c r="AU260" s="270" t="s">
        <v>87</v>
      </c>
      <c r="AV260" s="14" t="s">
        <v>87</v>
      </c>
      <c r="AW260" s="14" t="s">
        <v>32</v>
      </c>
      <c r="AX260" s="14" t="s">
        <v>77</v>
      </c>
      <c r="AY260" s="270" t="s">
        <v>143</v>
      </c>
    </row>
    <row r="261" s="15" customFormat="1">
      <c r="A261" s="15"/>
      <c r="B261" s="271"/>
      <c r="C261" s="272"/>
      <c r="D261" s="251" t="s">
        <v>152</v>
      </c>
      <c r="E261" s="273" t="s">
        <v>1</v>
      </c>
      <c r="F261" s="274" t="s">
        <v>155</v>
      </c>
      <c r="G261" s="272"/>
      <c r="H261" s="275">
        <v>136.80000000000001</v>
      </c>
      <c r="I261" s="276"/>
      <c r="J261" s="272"/>
      <c r="K261" s="272"/>
      <c r="L261" s="277"/>
      <c r="M261" s="278"/>
      <c r="N261" s="279"/>
      <c r="O261" s="279"/>
      <c r="P261" s="279"/>
      <c r="Q261" s="279"/>
      <c r="R261" s="279"/>
      <c r="S261" s="279"/>
      <c r="T261" s="280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81" t="s">
        <v>152</v>
      </c>
      <c r="AU261" s="281" t="s">
        <v>87</v>
      </c>
      <c r="AV261" s="15" t="s">
        <v>150</v>
      </c>
      <c r="AW261" s="15" t="s">
        <v>32</v>
      </c>
      <c r="AX261" s="15" t="s">
        <v>77</v>
      </c>
      <c r="AY261" s="281" t="s">
        <v>143</v>
      </c>
    </row>
    <row r="262" s="14" customFormat="1">
      <c r="A262" s="14"/>
      <c r="B262" s="260"/>
      <c r="C262" s="261"/>
      <c r="D262" s="251" t="s">
        <v>152</v>
      </c>
      <c r="E262" s="262" t="s">
        <v>1</v>
      </c>
      <c r="F262" s="263" t="s">
        <v>334</v>
      </c>
      <c r="G262" s="261"/>
      <c r="H262" s="264">
        <v>60.192</v>
      </c>
      <c r="I262" s="265"/>
      <c r="J262" s="261"/>
      <c r="K262" s="261"/>
      <c r="L262" s="266"/>
      <c r="M262" s="267"/>
      <c r="N262" s="268"/>
      <c r="O262" s="268"/>
      <c r="P262" s="268"/>
      <c r="Q262" s="268"/>
      <c r="R262" s="268"/>
      <c r="S262" s="268"/>
      <c r="T262" s="269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70" t="s">
        <v>152</v>
      </c>
      <c r="AU262" s="270" t="s">
        <v>87</v>
      </c>
      <c r="AV262" s="14" t="s">
        <v>87</v>
      </c>
      <c r="AW262" s="14" t="s">
        <v>32</v>
      </c>
      <c r="AX262" s="14" t="s">
        <v>77</v>
      </c>
      <c r="AY262" s="270" t="s">
        <v>143</v>
      </c>
    </row>
    <row r="263" s="15" customFormat="1">
      <c r="A263" s="15"/>
      <c r="B263" s="271"/>
      <c r="C263" s="272"/>
      <c r="D263" s="251" t="s">
        <v>152</v>
      </c>
      <c r="E263" s="273" t="s">
        <v>1</v>
      </c>
      <c r="F263" s="274" t="s">
        <v>155</v>
      </c>
      <c r="G263" s="272"/>
      <c r="H263" s="275">
        <v>60.192</v>
      </c>
      <c r="I263" s="276"/>
      <c r="J263" s="272"/>
      <c r="K263" s="272"/>
      <c r="L263" s="277"/>
      <c r="M263" s="278"/>
      <c r="N263" s="279"/>
      <c r="O263" s="279"/>
      <c r="P263" s="279"/>
      <c r="Q263" s="279"/>
      <c r="R263" s="279"/>
      <c r="S263" s="279"/>
      <c r="T263" s="280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81" t="s">
        <v>152</v>
      </c>
      <c r="AU263" s="281" t="s">
        <v>87</v>
      </c>
      <c r="AV263" s="15" t="s">
        <v>150</v>
      </c>
      <c r="AW263" s="15" t="s">
        <v>32</v>
      </c>
      <c r="AX263" s="15" t="s">
        <v>85</v>
      </c>
      <c r="AY263" s="281" t="s">
        <v>143</v>
      </c>
    </row>
    <row r="264" s="2" customFormat="1" ht="37.8" customHeight="1">
      <c r="A264" s="39"/>
      <c r="B264" s="40"/>
      <c r="C264" s="236" t="s">
        <v>335</v>
      </c>
      <c r="D264" s="236" t="s">
        <v>145</v>
      </c>
      <c r="E264" s="237" t="s">
        <v>336</v>
      </c>
      <c r="F264" s="238" t="s">
        <v>337</v>
      </c>
      <c r="G264" s="239" t="s">
        <v>148</v>
      </c>
      <c r="H264" s="240">
        <v>69.200000000000003</v>
      </c>
      <c r="I264" s="241"/>
      <c r="J264" s="242">
        <f>ROUND(I264*H264,2)</f>
        <v>0</v>
      </c>
      <c r="K264" s="238" t="s">
        <v>149</v>
      </c>
      <c r="L264" s="45"/>
      <c r="M264" s="243" t="s">
        <v>1</v>
      </c>
      <c r="N264" s="244" t="s">
        <v>42</v>
      </c>
      <c r="O264" s="92"/>
      <c r="P264" s="245">
        <f>O264*H264</f>
        <v>0</v>
      </c>
      <c r="Q264" s="245">
        <v>0.0093500000000000007</v>
      </c>
      <c r="R264" s="245">
        <f>Q264*H264</f>
        <v>0.64702000000000004</v>
      </c>
      <c r="S264" s="245">
        <v>0</v>
      </c>
      <c r="T264" s="246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7" t="s">
        <v>150</v>
      </c>
      <c r="AT264" s="247" t="s">
        <v>145</v>
      </c>
      <c r="AU264" s="247" t="s">
        <v>87</v>
      </c>
      <c r="AY264" s="18" t="s">
        <v>143</v>
      </c>
      <c r="BE264" s="248">
        <f>IF(N264="základní",J264,0)</f>
        <v>0</v>
      </c>
      <c r="BF264" s="248">
        <f>IF(N264="snížená",J264,0)</f>
        <v>0</v>
      </c>
      <c r="BG264" s="248">
        <f>IF(N264="zákl. přenesená",J264,0)</f>
        <v>0</v>
      </c>
      <c r="BH264" s="248">
        <f>IF(N264="sníž. přenesená",J264,0)</f>
        <v>0</v>
      </c>
      <c r="BI264" s="248">
        <f>IF(N264="nulová",J264,0)</f>
        <v>0</v>
      </c>
      <c r="BJ264" s="18" t="s">
        <v>85</v>
      </c>
      <c r="BK264" s="248">
        <f>ROUND(I264*H264,2)</f>
        <v>0</v>
      </c>
      <c r="BL264" s="18" t="s">
        <v>150</v>
      </c>
      <c r="BM264" s="247" t="s">
        <v>338</v>
      </c>
    </row>
    <row r="265" s="2" customFormat="1">
      <c r="A265" s="39"/>
      <c r="B265" s="40"/>
      <c r="C265" s="41"/>
      <c r="D265" s="251" t="s">
        <v>169</v>
      </c>
      <c r="E265" s="41"/>
      <c r="F265" s="282" t="s">
        <v>289</v>
      </c>
      <c r="G265" s="41"/>
      <c r="H265" s="41"/>
      <c r="I265" s="145"/>
      <c r="J265" s="41"/>
      <c r="K265" s="41"/>
      <c r="L265" s="45"/>
      <c r="M265" s="283"/>
      <c r="N265" s="284"/>
      <c r="O265" s="92"/>
      <c r="P265" s="92"/>
      <c r="Q265" s="92"/>
      <c r="R265" s="92"/>
      <c r="S265" s="92"/>
      <c r="T265" s="93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169</v>
      </c>
      <c r="AU265" s="18" t="s">
        <v>87</v>
      </c>
    </row>
    <row r="266" s="13" customFormat="1">
      <c r="A266" s="13"/>
      <c r="B266" s="249"/>
      <c r="C266" s="250"/>
      <c r="D266" s="251" t="s">
        <v>152</v>
      </c>
      <c r="E266" s="252" t="s">
        <v>1</v>
      </c>
      <c r="F266" s="253" t="s">
        <v>339</v>
      </c>
      <c r="G266" s="250"/>
      <c r="H266" s="252" t="s">
        <v>1</v>
      </c>
      <c r="I266" s="254"/>
      <c r="J266" s="250"/>
      <c r="K266" s="250"/>
      <c r="L266" s="255"/>
      <c r="M266" s="256"/>
      <c r="N266" s="257"/>
      <c r="O266" s="257"/>
      <c r="P266" s="257"/>
      <c r="Q266" s="257"/>
      <c r="R266" s="257"/>
      <c r="S266" s="257"/>
      <c r="T266" s="25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9" t="s">
        <v>152</v>
      </c>
      <c r="AU266" s="259" t="s">
        <v>87</v>
      </c>
      <c r="AV266" s="13" t="s">
        <v>85</v>
      </c>
      <c r="AW266" s="13" t="s">
        <v>32</v>
      </c>
      <c r="AX266" s="13" t="s">
        <v>77</v>
      </c>
      <c r="AY266" s="259" t="s">
        <v>143</v>
      </c>
    </row>
    <row r="267" s="14" customFormat="1">
      <c r="A267" s="14"/>
      <c r="B267" s="260"/>
      <c r="C267" s="261"/>
      <c r="D267" s="251" t="s">
        <v>152</v>
      </c>
      <c r="E267" s="262" t="s">
        <v>1</v>
      </c>
      <c r="F267" s="263" t="s">
        <v>340</v>
      </c>
      <c r="G267" s="261"/>
      <c r="H267" s="264">
        <v>69.200000000000003</v>
      </c>
      <c r="I267" s="265"/>
      <c r="J267" s="261"/>
      <c r="K267" s="261"/>
      <c r="L267" s="266"/>
      <c r="M267" s="267"/>
      <c r="N267" s="268"/>
      <c r="O267" s="268"/>
      <c r="P267" s="268"/>
      <c r="Q267" s="268"/>
      <c r="R267" s="268"/>
      <c r="S267" s="268"/>
      <c r="T267" s="269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70" t="s">
        <v>152</v>
      </c>
      <c r="AU267" s="270" t="s">
        <v>87</v>
      </c>
      <c r="AV267" s="14" t="s">
        <v>87</v>
      </c>
      <c r="AW267" s="14" t="s">
        <v>32</v>
      </c>
      <c r="AX267" s="14" t="s">
        <v>77</v>
      </c>
      <c r="AY267" s="270" t="s">
        <v>143</v>
      </c>
    </row>
    <row r="268" s="15" customFormat="1">
      <c r="A268" s="15"/>
      <c r="B268" s="271"/>
      <c r="C268" s="272"/>
      <c r="D268" s="251" t="s">
        <v>152</v>
      </c>
      <c r="E268" s="273" t="s">
        <v>1</v>
      </c>
      <c r="F268" s="274" t="s">
        <v>155</v>
      </c>
      <c r="G268" s="272"/>
      <c r="H268" s="275">
        <v>69.200000000000003</v>
      </c>
      <c r="I268" s="276"/>
      <c r="J268" s="272"/>
      <c r="K268" s="272"/>
      <c r="L268" s="277"/>
      <c r="M268" s="278"/>
      <c r="N268" s="279"/>
      <c r="O268" s="279"/>
      <c r="P268" s="279"/>
      <c r="Q268" s="279"/>
      <c r="R268" s="279"/>
      <c r="S268" s="279"/>
      <c r="T268" s="280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81" t="s">
        <v>152</v>
      </c>
      <c r="AU268" s="281" t="s">
        <v>87</v>
      </c>
      <c r="AV268" s="15" t="s">
        <v>150</v>
      </c>
      <c r="AW268" s="15" t="s">
        <v>32</v>
      </c>
      <c r="AX268" s="15" t="s">
        <v>85</v>
      </c>
      <c r="AY268" s="281" t="s">
        <v>143</v>
      </c>
    </row>
    <row r="269" s="2" customFormat="1" ht="24.15" customHeight="1">
      <c r="A269" s="39"/>
      <c r="B269" s="40"/>
      <c r="C269" s="285" t="s">
        <v>341</v>
      </c>
      <c r="D269" s="285" t="s">
        <v>202</v>
      </c>
      <c r="E269" s="286" t="s">
        <v>342</v>
      </c>
      <c r="F269" s="287" t="s">
        <v>343</v>
      </c>
      <c r="G269" s="288" t="s">
        <v>148</v>
      </c>
      <c r="H269" s="289">
        <v>76.120000000000005</v>
      </c>
      <c r="I269" s="290"/>
      <c r="J269" s="291">
        <f>ROUND(I269*H269,2)</f>
        <v>0</v>
      </c>
      <c r="K269" s="287" t="s">
        <v>149</v>
      </c>
      <c r="L269" s="292"/>
      <c r="M269" s="293" t="s">
        <v>1</v>
      </c>
      <c r="N269" s="294" t="s">
        <v>42</v>
      </c>
      <c r="O269" s="92"/>
      <c r="P269" s="245">
        <f>O269*H269</f>
        <v>0</v>
      </c>
      <c r="Q269" s="245">
        <v>0.0074999999999999997</v>
      </c>
      <c r="R269" s="245">
        <f>Q269*H269</f>
        <v>0.57089999999999996</v>
      </c>
      <c r="S269" s="245">
        <v>0</v>
      </c>
      <c r="T269" s="246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47" t="s">
        <v>190</v>
      </c>
      <c r="AT269" s="247" t="s">
        <v>202</v>
      </c>
      <c r="AU269" s="247" t="s">
        <v>87</v>
      </c>
      <c r="AY269" s="18" t="s">
        <v>143</v>
      </c>
      <c r="BE269" s="248">
        <f>IF(N269="základní",J269,0)</f>
        <v>0</v>
      </c>
      <c r="BF269" s="248">
        <f>IF(N269="snížená",J269,0)</f>
        <v>0</v>
      </c>
      <c r="BG269" s="248">
        <f>IF(N269="zákl. přenesená",J269,0)</f>
        <v>0</v>
      </c>
      <c r="BH269" s="248">
        <f>IF(N269="sníž. přenesená",J269,0)</f>
        <v>0</v>
      </c>
      <c r="BI269" s="248">
        <f>IF(N269="nulová",J269,0)</f>
        <v>0</v>
      </c>
      <c r="BJ269" s="18" t="s">
        <v>85</v>
      </c>
      <c r="BK269" s="248">
        <f>ROUND(I269*H269,2)</f>
        <v>0</v>
      </c>
      <c r="BL269" s="18" t="s">
        <v>150</v>
      </c>
      <c r="BM269" s="247" t="s">
        <v>344</v>
      </c>
    </row>
    <row r="270" s="14" customFormat="1">
      <c r="A270" s="14"/>
      <c r="B270" s="260"/>
      <c r="C270" s="261"/>
      <c r="D270" s="251" t="s">
        <v>152</v>
      </c>
      <c r="E270" s="262" t="s">
        <v>1</v>
      </c>
      <c r="F270" s="263" t="s">
        <v>345</v>
      </c>
      <c r="G270" s="261"/>
      <c r="H270" s="264">
        <v>76.120000000000005</v>
      </c>
      <c r="I270" s="265"/>
      <c r="J270" s="261"/>
      <c r="K270" s="261"/>
      <c r="L270" s="266"/>
      <c r="M270" s="267"/>
      <c r="N270" s="268"/>
      <c r="O270" s="268"/>
      <c r="P270" s="268"/>
      <c r="Q270" s="268"/>
      <c r="R270" s="268"/>
      <c r="S270" s="268"/>
      <c r="T270" s="269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70" t="s">
        <v>152</v>
      </c>
      <c r="AU270" s="270" t="s">
        <v>87</v>
      </c>
      <c r="AV270" s="14" t="s">
        <v>87</v>
      </c>
      <c r="AW270" s="14" t="s">
        <v>32</v>
      </c>
      <c r="AX270" s="14" t="s">
        <v>85</v>
      </c>
      <c r="AY270" s="270" t="s">
        <v>143</v>
      </c>
    </row>
    <row r="271" s="2" customFormat="1" ht="37.8" customHeight="1">
      <c r="A271" s="39"/>
      <c r="B271" s="40"/>
      <c r="C271" s="236" t="s">
        <v>346</v>
      </c>
      <c r="D271" s="236" t="s">
        <v>145</v>
      </c>
      <c r="E271" s="237" t="s">
        <v>347</v>
      </c>
      <c r="F271" s="238" t="s">
        <v>348</v>
      </c>
      <c r="G271" s="239" t="s">
        <v>148</v>
      </c>
      <c r="H271" s="240">
        <v>23.75</v>
      </c>
      <c r="I271" s="241"/>
      <c r="J271" s="242">
        <f>ROUND(I271*H271,2)</f>
        <v>0</v>
      </c>
      <c r="K271" s="238" t="s">
        <v>149</v>
      </c>
      <c r="L271" s="45"/>
      <c r="M271" s="243" t="s">
        <v>1</v>
      </c>
      <c r="N271" s="244" t="s">
        <v>42</v>
      </c>
      <c r="O271" s="92"/>
      <c r="P271" s="245">
        <f>O271*H271</f>
        <v>0</v>
      </c>
      <c r="Q271" s="245">
        <v>0.0095200000000000007</v>
      </c>
      <c r="R271" s="245">
        <f>Q271*H271</f>
        <v>0.22610000000000002</v>
      </c>
      <c r="S271" s="245">
        <v>0</v>
      </c>
      <c r="T271" s="246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7" t="s">
        <v>150</v>
      </c>
      <c r="AT271" s="247" t="s">
        <v>145</v>
      </c>
      <c r="AU271" s="247" t="s">
        <v>87</v>
      </c>
      <c r="AY271" s="18" t="s">
        <v>143</v>
      </c>
      <c r="BE271" s="248">
        <f>IF(N271="základní",J271,0)</f>
        <v>0</v>
      </c>
      <c r="BF271" s="248">
        <f>IF(N271="snížená",J271,0)</f>
        <v>0</v>
      </c>
      <c r="BG271" s="248">
        <f>IF(N271="zákl. přenesená",J271,0)</f>
        <v>0</v>
      </c>
      <c r="BH271" s="248">
        <f>IF(N271="sníž. přenesená",J271,0)</f>
        <v>0</v>
      </c>
      <c r="BI271" s="248">
        <f>IF(N271="nulová",J271,0)</f>
        <v>0</v>
      </c>
      <c r="BJ271" s="18" t="s">
        <v>85</v>
      </c>
      <c r="BK271" s="248">
        <f>ROUND(I271*H271,2)</f>
        <v>0</v>
      </c>
      <c r="BL271" s="18" t="s">
        <v>150</v>
      </c>
      <c r="BM271" s="247" t="s">
        <v>349</v>
      </c>
    </row>
    <row r="272" s="2" customFormat="1">
      <c r="A272" s="39"/>
      <c r="B272" s="40"/>
      <c r="C272" s="41"/>
      <c r="D272" s="251" t="s">
        <v>169</v>
      </c>
      <c r="E272" s="41"/>
      <c r="F272" s="282" t="s">
        <v>289</v>
      </c>
      <c r="G272" s="41"/>
      <c r="H272" s="41"/>
      <c r="I272" s="145"/>
      <c r="J272" s="41"/>
      <c r="K272" s="41"/>
      <c r="L272" s="45"/>
      <c r="M272" s="283"/>
      <c r="N272" s="284"/>
      <c r="O272" s="92"/>
      <c r="P272" s="92"/>
      <c r="Q272" s="92"/>
      <c r="R272" s="92"/>
      <c r="S272" s="92"/>
      <c r="T272" s="93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169</v>
      </c>
      <c r="AU272" s="18" t="s">
        <v>87</v>
      </c>
    </row>
    <row r="273" s="13" customFormat="1">
      <c r="A273" s="13"/>
      <c r="B273" s="249"/>
      <c r="C273" s="250"/>
      <c r="D273" s="251" t="s">
        <v>152</v>
      </c>
      <c r="E273" s="252" t="s">
        <v>1</v>
      </c>
      <c r="F273" s="253" t="s">
        <v>350</v>
      </c>
      <c r="G273" s="250"/>
      <c r="H273" s="252" t="s">
        <v>1</v>
      </c>
      <c r="I273" s="254"/>
      <c r="J273" s="250"/>
      <c r="K273" s="250"/>
      <c r="L273" s="255"/>
      <c r="M273" s="256"/>
      <c r="N273" s="257"/>
      <c r="O273" s="257"/>
      <c r="P273" s="257"/>
      <c r="Q273" s="257"/>
      <c r="R273" s="257"/>
      <c r="S273" s="257"/>
      <c r="T273" s="25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9" t="s">
        <v>152</v>
      </c>
      <c r="AU273" s="259" t="s">
        <v>87</v>
      </c>
      <c r="AV273" s="13" t="s">
        <v>85</v>
      </c>
      <c r="AW273" s="13" t="s">
        <v>32</v>
      </c>
      <c r="AX273" s="13" t="s">
        <v>77</v>
      </c>
      <c r="AY273" s="259" t="s">
        <v>143</v>
      </c>
    </row>
    <row r="274" s="13" customFormat="1">
      <c r="A274" s="13"/>
      <c r="B274" s="249"/>
      <c r="C274" s="250"/>
      <c r="D274" s="251" t="s">
        <v>152</v>
      </c>
      <c r="E274" s="252" t="s">
        <v>1</v>
      </c>
      <c r="F274" s="253" t="s">
        <v>351</v>
      </c>
      <c r="G274" s="250"/>
      <c r="H274" s="252" t="s">
        <v>1</v>
      </c>
      <c r="I274" s="254"/>
      <c r="J274" s="250"/>
      <c r="K274" s="250"/>
      <c r="L274" s="255"/>
      <c r="M274" s="256"/>
      <c r="N274" s="257"/>
      <c r="O274" s="257"/>
      <c r="P274" s="257"/>
      <c r="Q274" s="257"/>
      <c r="R274" s="257"/>
      <c r="S274" s="257"/>
      <c r="T274" s="258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9" t="s">
        <v>152</v>
      </c>
      <c r="AU274" s="259" t="s">
        <v>87</v>
      </c>
      <c r="AV274" s="13" t="s">
        <v>85</v>
      </c>
      <c r="AW274" s="13" t="s">
        <v>32</v>
      </c>
      <c r="AX274" s="13" t="s">
        <v>77</v>
      </c>
      <c r="AY274" s="259" t="s">
        <v>143</v>
      </c>
    </row>
    <row r="275" s="14" customFormat="1">
      <c r="A275" s="14"/>
      <c r="B275" s="260"/>
      <c r="C275" s="261"/>
      <c r="D275" s="251" t="s">
        <v>152</v>
      </c>
      <c r="E275" s="262" t="s">
        <v>1</v>
      </c>
      <c r="F275" s="263" t="s">
        <v>352</v>
      </c>
      <c r="G275" s="261"/>
      <c r="H275" s="264">
        <v>23.75</v>
      </c>
      <c r="I275" s="265"/>
      <c r="J275" s="261"/>
      <c r="K275" s="261"/>
      <c r="L275" s="266"/>
      <c r="M275" s="267"/>
      <c r="N275" s="268"/>
      <c r="O275" s="268"/>
      <c r="P275" s="268"/>
      <c r="Q275" s="268"/>
      <c r="R275" s="268"/>
      <c r="S275" s="268"/>
      <c r="T275" s="269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70" t="s">
        <v>152</v>
      </c>
      <c r="AU275" s="270" t="s">
        <v>87</v>
      </c>
      <c r="AV275" s="14" t="s">
        <v>87</v>
      </c>
      <c r="AW275" s="14" t="s">
        <v>32</v>
      </c>
      <c r="AX275" s="14" t="s">
        <v>85</v>
      </c>
      <c r="AY275" s="270" t="s">
        <v>143</v>
      </c>
    </row>
    <row r="276" s="2" customFormat="1" ht="24.15" customHeight="1">
      <c r="A276" s="39"/>
      <c r="B276" s="40"/>
      <c r="C276" s="285" t="s">
        <v>353</v>
      </c>
      <c r="D276" s="285" t="s">
        <v>202</v>
      </c>
      <c r="E276" s="286" t="s">
        <v>354</v>
      </c>
      <c r="F276" s="287" t="s">
        <v>355</v>
      </c>
      <c r="G276" s="288" t="s">
        <v>148</v>
      </c>
      <c r="H276" s="289">
        <v>26.125</v>
      </c>
      <c r="I276" s="290"/>
      <c r="J276" s="291">
        <f>ROUND(I276*H276,2)</f>
        <v>0</v>
      </c>
      <c r="K276" s="287" t="s">
        <v>149</v>
      </c>
      <c r="L276" s="292"/>
      <c r="M276" s="293" t="s">
        <v>1</v>
      </c>
      <c r="N276" s="294" t="s">
        <v>42</v>
      </c>
      <c r="O276" s="92"/>
      <c r="P276" s="245">
        <f>O276*H276</f>
        <v>0</v>
      </c>
      <c r="Q276" s="245">
        <v>0.014999999999999999</v>
      </c>
      <c r="R276" s="245">
        <f>Q276*H276</f>
        <v>0.39187499999999997</v>
      </c>
      <c r="S276" s="245">
        <v>0</v>
      </c>
      <c r="T276" s="246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47" t="s">
        <v>190</v>
      </c>
      <c r="AT276" s="247" t="s">
        <v>202</v>
      </c>
      <c r="AU276" s="247" t="s">
        <v>87</v>
      </c>
      <c r="AY276" s="18" t="s">
        <v>143</v>
      </c>
      <c r="BE276" s="248">
        <f>IF(N276="základní",J276,0)</f>
        <v>0</v>
      </c>
      <c r="BF276" s="248">
        <f>IF(N276="snížená",J276,0)</f>
        <v>0</v>
      </c>
      <c r="BG276" s="248">
        <f>IF(N276="zákl. přenesená",J276,0)</f>
        <v>0</v>
      </c>
      <c r="BH276" s="248">
        <f>IF(N276="sníž. přenesená",J276,0)</f>
        <v>0</v>
      </c>
      <c r="BI276" s="248">
        <f>IF(N276="nulová",J276,0)</f>
        <v>0</v>
      </c>
      <c r="BJ276" s="18" t="s">
        <v>85</v>
      </c>
      <c r="BK276" s="248">
        <f>ROUND(I276*H276,2)</f>
        <v>0</v>
      </c>
      <c r="BL276" s="18" t="s">
        <v>150</v>
      </c>
      <c r="BM276" s="247" t="s">
        <v>356</v>
      </c>
    </row>
    <row r="277" s="14" customFormat="1">
      <c r="A277" s="14"/>
      <c r="B277" s="260"/>
      <c r="C277" s="261"/>
      <c r="D277" s="251" t="s">
        <v>152</v>
      </c>
      <c r="E277" s="262" t="s">
        <v>1</v>
      </c>
      <c r="F277" s="263" t="s">
        <v>357</v>
      </c>
      <c r="G277" s="261"/>
      <c r="H277" s="264">
        <v>23.75</v>
      </c>
      <c r="I277" s="265"/>
      <c r="J277" s="261"/>
      <c r="K277" s="261"/>
      <c r="L277" s="266"/>
      <c r="M277" s="267"/>
      <c r="N277" s="268"/>
      <c r="O277" s="268"/>
      <c r="P277" s="268"/>
      <c r="Q277" s="268"/>
      <c r="R277" s="268"/>
      <c r="S277" s="268"/>
      <c r="T277" s="269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70" t="s">
        <v>152</v>
      </c>
      <c r="AU277" s="270" t="s">
        <v>87</v>
      </c>
      <c r="AV277" s="14" t="s">
        <v>87</v>
      </c>
      <c r="AW277" s="14" t="s">
        <v>32</v>
      </c>
      <c r="AX277" s="14" t="s">
        <v>85</v>
      </c>
      <c r="AY277" s="270" t="s">
        <v>143</v>
      </c>
    </row>
    <row r="278" s="14" customFormat="1">
      <c r="A278" s="14"/>
      <c r="B278" s="260"/>
      <c r="C278" s="261"/>
      <c r="D278" s="251" t="s">
        <v>152</v>
      </c>
      <c r="E278" s="261"/>
      <c r="F278" s="263" t="s">
        <v>358</v>
      </c>
      <c r="G278" s="261"/>
      <c r="H278" s="264">
        <v>26.125</v>
      </c>
      <c r="I278" s="265"/>
      <c r="J278" s="261"/>
      <c r="K278" s="261"/>
      <c r="L278" s="266"/>
      <c r="M278" s="267"/>
      <c r="N278" s="268"/>
      <c r="O278" s="268"/>
      <c r="P278" s="268"/>
      <c r="Q278" s="268"/>
      <c r="R278" s="268"/>
      <c r="S278" s="268"/>
      <c r="T278" s="269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70" t="s">
        <v>152</v>
      </c>
      <c r="AU278" s="270" t="s">
        <v>87</v>
      </c>
      <c r="AV278" s="14" t="s">
        <v>87</v>
      </c>
      <c r="AW278" s="14" t="s">
        <v>4</v>
      </c>
      <c r="AX278" s="14" t="s">
        <v>85</v>
      </c>
      <c r="AY278" s="270" t="s">
        <v>143</v>
      </c>
    </row>
    <row r="279" s="2" customFormat="1" ht="37.8" customHeight="1">
      <c r="A279" s="39"/>
      <c r="B279" s="40"/>
      <c r="C279" s="236" t="s">
        <v>359</v>
      </c>
      <c r="D279" s="236" t="s">
        <v>145</v>
      </c>
      <c r="E279" s="237" t="s">
        <v>360</v>
      </c>
      <c r="F279" s="238" t="s">
        <v>361</v>
      </c>
      <c r="G279" s="239" t="s">
        <v>148</v>
      </c>
      <c r="H279" s="240">
        <v>576.34500000000003</v>
      </c>
      <c r="I279" s="241"/>
      <c r="J279" s="242">
        <f>ROUND(I279*H279,2)</f>
        <v>0</v>
      </c>
      <c r="K279" s="238" t="s">
        <v>149</v>
      </c>
      <c r="L279" s="45"/>
      <c r="M279" s="243" t="s">
        <v>1</v>
      </c>
      <c r="N279" s="244" t="s">
        <v>42</v>
      </c>
      <c r="O279" s="92"/>
      <c r="P279" s="245">
        <f>O279*H279</f>
        <v>0</v>
      </c>
      <c r="Q279" s="245">
        <v>0.0094999999999999998</v>
      </c>
      <c r="R279" s="245">
        <f>Q279*H279</f>
        <v>5.4752774999999998</v>
      </c>
      <c r="S279" s="245">
        <v>0</v>
      </c>
      <c r="T279" s="246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47" t="s">
        <v>150</v>
      </c>
      <c r="AT279" s="247" t="s">
        <v>145</v>
      </c>
      <c r="AU279" s="247" t="s">
        <v>87</v>
      </c>
      <c r="AY279" s="18" t="s">
        <v>143</v>
      </c>
      <c r="BE279" s="248">
        <f>IF(N279="základní",J279,0)</f>
        <v>0</v>
      </c>
      <c r="BF279" s="248">
        <f>IF(N279="snížená",J279,0)</f>
        <v>0</v>
      </c>
      <c r="BG279" s="248">
        <f>IF(N279="zákl. přenesená",J279,0)</f>
        <v>0</v>
      </c>
      <c r="BH279" s="248">
        <f>IF(N279="sníž. přenesená",J279,0)</f>
        <v>0</v>
      </c>
      <c r="BI279" s="248">
        <f>IF(N279="nulová",J279,0)</f>
        <v>0</v>
      </c>
      <c r="BJ279" s="18" t="s">
        <v>85</v>
      </c>
      <c r="BK279" s="248">
        <f>ROUND(I279*H279,2)</f>
        <v>0</v>
      </c>
      <c r="BL279" s="18" t="s">
        <v>150</v>
      </c>
      <c r="BM279" s="247" t="s">
        <v>362</v>
      </c>
    </row>
    <row r="280" s="2" customFormat="1">
      <c r="A280" s="39"/>
      <c r="B280" s="40"/>
      <c r="C280" s="41"/>
      <c r="D280" s="251" t="s">
        <v>169</v>
      </c>
      <c r="E280" s="41"/>
      <c r="F280" s="282" t="s">
        <v>289</v>
      </c>
      <c r="G280" s="41"/>
      <c r="H280" s="41"/>
      <c r="I280" s="145"/>
      <c r="J280" s="41"/>
      <c r="K280" s="41"/>
      <c r="L280" s="45"/>
      <c r="M280" s="283"/>
      <c r="N280" s="284"/>
      <c r="O280" s="92"/>
      <c r="P280" s="92"/>
      <c r="Q280" s="92"/>
      <c r="R280" s="92"/>
      <c r="S280" s="92"/>
      <c r="T280" s="93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169</v>
      </c>
      <c r="AU280" s="18" t="s">
        <v>87</v>
      </c>
    </row>
    <row r="281" s="13" customFormat="1">
      <c r="A281" s="13"/>
      <c r="B281" s="249"/>
      <c r="C281" s="250"/>
      <c r="D281" s="251" t="s">
        <v>152</v>
      </c>
      <c r="E281" s="252" t="s">
        <v>1</v>
      </c>
      <c r="F281" s="253" t="s">
        <v>363</v>
      </c>
      <c r="G281" s="250"/>
      <c r="H281" s="252" t="s">
        <v>1</v>
      </c>
      <c r="I281" s="254"/>
      <c r="J281" s="250"/>
      <c r="K281" s="250"/>
      <c r="L281" s="255"/>
      <c r="M281" s="256"/>
      <c r="N281" s="257"/>
      <c r="O281" s="257"/>
      <c r="P281" s="257"/>
      <c r="Q281" s="257"/>
      <c r="R281" s="257"/>
      <c r="S281" s="257"/>
      <c r="T281" s="258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9" t="s">
        <v>152</v>
      </c>
      <c r="AU281" s="259" t="s">
        <v>87</v>
      </c>
      <c r="AV281" s="13" t="s">
        <v>85</v>
      </c>
      <c r="AW281" s="13" t="s">
        <v>32</v>
      </c>
      <c r="AX281" s="13" t="s">
        <v>77</v>
      </c>
      <c r="AY281" s="259" t="s">
        <v>143</v>
      </c>
    </row>
    <row r="282" s="14" customFormat="1">
      <c r="A282" s="14"/>
      <c r="B282" s="260"/>
      <c r="C282" s="261"/>
      <c r="D282" s="251" t="s">
        <v>152</v>
      </c>
      <c r="E282" s="262" t="s">
        <v>1</v>
      </c>
      <c r="F282" s="263" t="s">
        <v>364</v>
      </c>
      <c r="G282" s="261"/>
      <c r="H282" s="264">
        <v>812.86000000000001</v>
      </c>
      <c r="I282" s="265"/>
      <c r="J282" s="261"/>
      <c r="K282" s="261"/>
      <c r="L282" s="266"/>
      <c r="M282" s="267"/>
      <c r="N282" s="268"/>
      <c r="O282" s="268"/>
      <c r="P282" s="268"/>
      <c r="Q282" s="268"/>
      <c r="R282" s="268"/>
      <c r="S282" s="268"/>
      <c r="T282" s="269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70" t="s">
        <v>152</v>
      </c>
      <c r="AU282" s="270" t="s">
        <v>87</v>
      </c>
      <c r="AV282" s="14" t="s">
        <v>87</v>
      </c>
      <c r="AW282" s="14" t="s">
        <v>32</v>
      </c>
      <c r="AX282" s="14" t="s">
        <v>77</v>
      </c>
      <c r="AY282" s="270" t="s">
        <v>143</v>
      </c>
    </row>
    <row r="283" s="14" customFormat="1">
      <c r="A283" s="14"/>
      <c r="B283" s="260"/>
      <c r="C283" s="261"/>
      <c r="D283" s="251" t="s">
        <v>152</v>
      </c>
      <c r="E283" s="262" t="s">
        <v>1</v>
      </c>
      <c r="F283" s="263" t="s">
        <v>365</v>
      </c>
      <c r="G283" s="261"/>
      <c r="H283" s="264">
        <v>-23.399999999999999</v>
      </c>
      <c r="I283" s="265"/>
      <c r="J283" s="261"/>
      <c r="K283" s="261"/>
      <c r="L283" s="266"/>
      <c r="M283" s="267"/>
      <c r="N283" s="268"/>
      <c r="O283" s="268"/>
      <c r="P283" s="268"/>
      <c r="Q283" s="268"/>
      <c r="R283" s="268"/>
      <c r="S283" s="268"/>
      <c r="T283" s="269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70" t="s">
        <v>152</v>
      </c>
      <c r="AU283" s="270" t="s">
        <v>87</v>
      </c>
      <c r="AV283" s="14" t="s">
        <v>87</v>
      </c>
      <c r="AW283" s="14" t="s">
        <v>32</v>
      </c>
      <c r="AX283" s="14" t="s">
        <v>77</v>
      </c>
      <c r="AY283" s="270" t="s">
        <v>143</v>
      </c>
    </row>
    <row r="284" s="14" customFormat="1">
      <c r="A284" s="14"/>
      <c r="B284" s="260"/>
      <c r="C284" s="261"/>
      <c r="D284" s="251" t="s">
        <v>152</v>
      </c>
      <c r="E284" s="262" t="s">
        <v>1</v>
      </c>
      <c r="F284" s="263" t="s">
        <v>366</v>
      </c>
      <c r="G284" s="261"/>
      <c r="H284" s="264">
        <v>-21.600000000000001</v>
      </c>
      <c r="I284" s="265"/>
      <c r="J284" s="261"/>
      <c r="K284" s="261"/>
      <c r="L284" s="266"/>
      <c r="M284" s="267"/>
      <c r="N284" s="268"/>
      <c r="O284" s="268"/>
      <c r="P284" s="268"/>
      <c r="Q284" s="268"/>
      <c r="R284" s="268"/>
      <c r="S284" s="268"/>
      <c r="T284" s="269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70" t="s">
        <v>152</v>
      </c>
      <c r="AU284" s="270" t="s">
        <v>87</v>
      </c>
      <c r="AV284" s="14" t="s">
        <v>87</v>
      </c>
      <c r="AW284" s="14" t="s">
        <v>32</v>
      </c>
      <c r="AX284" s="14" t="s">
        <v>77</v>
      </c>
      <c r="AY284" s="270" t="s">
        <v>143</v>
      </c>
    </row>
    <row r="285" s="14" customFormat="1">
      <c r="A285" s="14"/>
      <c r="B285" s="260"/>
      <c r="C285" s="261"/>
      <c r="D285" s="251" t="s">
        <v>152</v>
      </c>
      <c r="E285" s="262" t="s">
        <v>1</v>
      </c>
      <c r="F285" s="263" t="s">
        <v>367</v>
      </c>
      <c r="G285" s="261"/>
      <c r="H285" s="264">
        <v>-5.4000000000000004</v>
      </c>
      <c r="I285" s="265"/>
      <c r="J285" s="261"/>
      <c r="K285" s="261"/>
      <c r="L285" s="266"/>
      <c r="M285" s="267"/>
      <c r="N285" s="268"/>
      <c r="O285" s="268"/>
      <c r="P285" s="268"/>
      <c r="Q285" s="268"/>
      <c r="R285" s="268"/>
      <c r="S285" s="268"/>
      <c r="T285" s="269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70" t="s">
        <v>152</v>
      </c>
      <c r="AU285" s="270" t="s">
        <v>87</v>
      </c>
      <c r="AV285" s="14" t="s">
        <v>87</v>
      </c>
      <c r="AW285" s="14" t="s">
        <v>32</v>
      </c>
      <c r="AX285" s="14" t="s">
        <v>77</v>
      </c>
      <c r="AY285" s="270" t="s">
        <v>143</v>
      </c>
    </row>
    <row r="286" s="14" customFormat="1">
      <c r="A286" s="14"/>
      <c r="B286" s="260"/>
      <c r="C286" s="261"/>
      <c r="D286" s="251" t="s">
        <v>152</v>
      </c>
      <c r="E286" s="262" t="s">
        <v>1</v>
      </c>
      <c r="F286" s="263" t="s">
        <v>368</v>
      </c>
      <c r="G286" s="261"/>
      <c r="H286" s="264">
        <v>-146.16</v>
      </c>
      <c r="I286" s="265"/>
      <c r="J286" s="261"/>
      <c r="K286" s="261"/>
      <c r="L286" s="266"/>
      <c r="M286" s="267"/>
      <c r="N286" s="268"/>
      <c r="O286" s="268"/>
      <c r="P286" s="268"/>
      <c r="Q286" s="268"/>
      <c r="R286" s="268"/>
      <c r="S286" s="268"/>
      <c r="T286" s="269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70" t="s">
        <v>152</v>
      </c>
      <c r="AU286" s="270" t="s">
        <v>87</v>
      </c>
      <c r="AV286" s="14" t="s">
        <v>87</v>
      </c>
      <c r="AW286" s="14" t="s">
        <v>32</v>
      </c>
      <c r="AX286" s="14" t="s">
        <v>77</v>
      </c>
      <c r="AY286" s="270" t="s">
        <v>143</v>
      </c>
    </row>
    <row r="287" s="14" customFormat="1">
      <c r="A287" s="14"/>
      <c r="B287" s="260"/>
      <c r="C287" s="261"/>
      <c r="D287" s="251" t="s">
        <v>152</v>
      </c>
      <c r="E287" s="262" t="s">
        <v>1</v>
      </c>
      <c r="F287" s="263" t="s">
        <v>369</v>
      </c>
      <c r="G287" s="261"/>
      <c r="H287" s="264">
        <v>-12.960000000000001</v>
      </c>
      <c r="I287" s="265"/>
      <c r="J287" s="261"/>
      <c r="K287" s="261"/>
      <c r="L287" s="266"/>
      <c r="M287" s="267"/>
      <c r="N287" s="268"/>
      <c r="O287" s="268"/>
      <c r="P287" s="268"/>
      <c r="Q287" s="268"/>
      <c r="R287" s="268"/>
      <c r="S287" s="268"/>
      <c r="T287" s="269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70" t="s">
        <v>152</v>
      </c>
      <c r="AU287" s="270" t="s">
        <v>87</v>
      </c>
      <c r="AV287" s="14" t="s">
        <v>87</v>
      </c>
      <c r="AW287" s="14" t="s">
        <v>32</v>
      </c>
      <c r="AX287" s="14" t="s">
        <v>77</v>
      </c>
      <c r="AY287" s="270" t="s">
        <v>143</v>
      </c>
    </row>
    <row r="288" s="14" customFormat="1">
      <c r="A288" s="14"/>
      <c r="B288" s="260"/>
      <c r="C288" s="261"/>
      <c r="D288" s="251" t="s">
        <v>152</v>
      </c>
      <c r="E288" s="262" t="s">
        <v>1</v>
      </c>
      <c r="F288" s="263" t="s">
        <v>370</v>
      </c>
      <c r="G288" s="261"/>
      <c r="H288" s="264">
        <v>-10.08</v>
      </c>
      <c r="I288" s="265"/>
      <c r="J288" s="261"/>
      <c r="K288" s="261"/>
      <c r="L288" s="266"/>
      <c r="M288" s="267"/>
      <c r="N288" s="268"/>
      <c r="O288" s="268"/>
      <c r="P288" s="268"/>
      <c r="Q288" s="268"/>
      <c r="R288" s="268"/>
      <c r="S288" s="268"/>
      <c r="T288" s="269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70" t="s">
        <v>152</v>
      </c>
      <c r="AU288" s="270" t="s">
        <v>87</v>
      </c>
      <c r="AV288" s="14" t="s">
        <v>87</v>
      </c>
      <c r="AW288" s="14" t="s">
        <v>32</v>
      </c>
      <c r="AX288" s="14" t="s">
        <v>77</v>
      </c>
      <c r="AY288" s="270" t="s">
        <v>143</v>
      </c>
    </row>
    <row r="289" s="14" customFormat="1">
      <c r="A289" s="14"/>
      <c r="B289" s="260"/>
      <c r="C289" s="261"/>
      <c r="D289" s="251" t="s">
        <v>152</v>
      </c>
      <c r="E289" s="262" t="s">
        <v>1</v>
      </c>
      <c r="F289" s="263" t="s">
        <v>371</v>
      </c>
      <c r="G289" s="261"/>
      <c r="H289" s="264">
        <v>-30.239999999999998</v>
      </c>
      <c r="I289" s="265"/>
      <c r="J289" s="261"/>
      <c r="K289" s="261"/>
      <c r="L289" s="266"/>
      <c r="M289" s="267"/>
      <c r="N289" s="268"/>
      <c r="O289" s="268"/>
      <c r="P289" s="268"/>
      <c r="Q289" s="268"/>
      <c r="R289" s="268"/>
      <c r="S289" s="268"/>
      <c r="T289" s="269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70" t="s">
        <v>152</v>
      </c>
      <c r="AU289" s="270" t="s">
        <v>87</v>
      </c>
      <c r="AV289" s="14" t="s">
        <v>87</v>
      </c>
      <c r="AW289" s="14" t="s">
        <v>32</v>
      </c>
      <c r="AX289" s="14" t="s">
        <v>77</v>
      </c>
      <c r="AY289" s="270" t="s">
        <v>143</v>
      </c>
    </row>
    <row r="290" s="13" customFormat="1">
      <c r="A290" s="13"/>
      <c r="B290" s="249"/>
      <c r="C290" s="250"/>
      <c r="D290" s="251" t="s">
        <v>152</v>
      </c>
      <c r="E290" s="252" t="s">
        <v>1</v>
      </c>
      <c r="F290" s="253" t="s">
        <v>372</v>
      </c>
      <c r="G290" s="250"/>
      <c r="H290" s="252" t="s">
        <v>1</v>
      </c>
      <c r="I290" s="254"/>
      <c r="J290" s="250"/>
      <c r="K290" s="250"/>
      <c r="L290" s="255"/>
      <c r="M290" s="256"/>
      <c r="N290" s="257"/>
      <c r="O290" s="257"/>
      <c r="P290" s="257"/>
      <c r="Q290" s="257"/>
      <c r="R290" s="257"/>
      <c r="S290" s="257"/>
      <c r="T290" s="258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9" t="s">
        <v>152</v>
      </c>
      <c r="AU290" s="259" t="s">
        <v>87</v>
      </c>
      <c r="AV290" s="13" t="s">
        <v>85</v>
      </c>
      <c r="AW290" s="13" t="s">
        <v>32</v>
      </c>
      <c r="AX290" s="13" t="s">
        <v>77</v>
      </c>
      <c r="AY290" s="259" t="s">
        <v>143</v>
      </c>
    </row>
    <row r="291" s="14" customFormat="1">
      <c r="A291" s="14"/>
      <c r="B291" s="260"/>
      <c r="C291" s="261"/>
      <c r="D291" s="251" t="s">
        <v>152</v>
      </c>
      <c r="E291" s="262" t="s">
        <v>1</v>
      </c>
      <c r="F291" s="263" t="s">
        <v>373</v>
      </c>
      <c r="G291" s="261"/>
      <c r="H291" s="264">
        <v>39.195</v>
      </c>
      <c r="I291" s="265"/>
      <c r="J291" s="261"/>
      <c r="K291" s="261"/>
      <c r="L291" s="266"/>
      <c r="M291" s="267"/>
      <c r="N291" s="268"/>
      <c r="O291" s="268"/>
      <c r="P291" s="268"/>
      <c r="Q291" s="268"/>
      <c r="R291" s="268"/>
      <c r="S291" s="268"/>
      <c r="T291" s="269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70" t="s">
        <v>152</v>
      </c>
      <c r="AU291" s="270" t="s">
        <v>87</v>
      </c>
      <c r="AV291" s="14" t="s">
        <v>87</v>
      </c>
      <c r="AW291" s="14" t="s">
        <v>32</v>
      </c>
      <c r="AX291" s="14" t="s">
        <v>77</v>
      </c>
      <c r="AY291" s="270" t="s">
        <v>143</v>
      </c>
    </row>
    <row r="292" s="14" customFormat="1">
      <c r="A292" s="14"/>
      <c r="B292" s="260"/>
      <c r="C292" s="261"/>
      <c r="D292" s="251" t="s">
        <v>152</v>
      </c>
      <c r="E292" s="262" t="s">
        <v>1</v>
      </c>
      <c r="F292" s="263" t="s">
        <v>374</v>
      </c>
      <c r="G292" s="261"/>
      <c r="H292" s="264">
        <v>4.0199999999999996</v>
      </c>
      <c r="I292" s="265"/>
      <c r="J292" s="261"/>
      <c r="K292" s="261"/>
      <c r="L292" s="266"/>
      <c r="M292" s="267"/>
      <c r="N292" s="268"/>
      <c r="O292" s="268"/>
      <c r="P292" s="268"/>
      <c r="Q292" s="268"/>
      <c r="R292" s="268"/>
      <c r="S292" s="268"/>
      <c r="T292" s="269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70" t="s">
        <v>152</v>
      </c>
      <c r="AU292" s="270" t="s">
        <v>87</v>
      </c>
      <c r="AV292" s="14" t="s">
        <v>87</v>
      </c>
      <c r="AW292" s="14" t="s">
        <v>32</v>
      </c>
      <c r="AX292" s="14" t="s">
        <v>77</v>
      </c>
      <c r="AY292" s="270" t="s">
        <v>143</v>
      </c>
    </row>
    <row r="293" s="14" customFormat="1">
      <c r="A293" s="14"/>
      <c r="B293" s="260"/>
      <c r="C293" s="261"/>
      <c r="D293" s="251" t="s">
        <v>152</v>
      </c>
      <c r="E293" s="262" t="s">
        <v>1</v>
      </c>
      <c r="F293" s="263" t="s">
        <v>375</v>
      </c>
      <c r="G293" s="261"/>
      <c r="H293" s="264">
        <v>3.3500000000000001</v>
      </c>
      <c r="I293" s="265"/>
      <c r="J293" s="261"/>
      <c r="K293" s="261"/>
      <c r="L293" s="266"/>
      <c r="M293" s="267"/>
      <c r="N293" s="268"/>
      <c r="O293" s="268"/>
      <c r="P293" s="268"/>
      <c r="Q293" s="268"/>
      <c r="R293" s="268"/>
      <c r="S293" s="268"/>
      <c r="T293" s="269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70" t="s">
        <v>152</v>
      </c>
      <c r="AU293" s="270" t="s">
        <v>87</v>
      </c>
      <c r="AV293" s="14" t="s">
        <v>87</v>
      </c>
      <c r="AW293" s="14" t="s">
        <v>32</v>
      </c>
      <c r="AX293" s="14" t="s">
        <v>77</v>
      </c>
      <c r="AY293" s="270" t="s">
        <v>143</v>
      </c>
    </row>
    <row r="294" s="14" customFormat="1">
      <c r="A294" s="14"/>
      <c r="B294" s="260"/>
      <c r="C294" s="261"/>
      <c r="D294" s="251" t="s">
        <v>152</v>
      </c>
      <c r="E294" s="262" t="s">
        <v>1</v>
      </c>
      <c r="F294" s="263" t="s">
        <v>376</v>
      </c>
      <c r="G294" s="261"/>
      <c r="H294" s="264">
        <v>-3.1899999999999999</v>
      </c>
      <c r="I294" s="265"/>
      <c r="J294" s="261"/>
      <c r="K294" s="261"/>
      <c r="L294" s="266"/>
      <c r="M294" s="267"/>
      <c r="N294" s="268"/>
      <c r="O294" s="268"/>
      <c r="P294" s="268"/>
      <c r="Q294" s="268"/>
      <c r="R294" s="268"/>
      <c r="S294" s="268"/>
      <c r="T294" s="269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70" t="s">
        <v>152</v>
      </c>
      <c r="AU294" s="270" t="s">
        <v>87</v>
      </c>
      <c r="AV294" s="14" t="s">
        <v>87</v>
      </c>
      <c r="AW294" s="14" t="s">
        <v>32</v>
      </c>
      <c r="AX294" s="14" t="s">
        <v>77</v>
      </c>
      <c r="AY294" s="270" t="s">
        <v>143</v>
      </c>
    </row>
    <row r="295" s="14" customFormat="1">
      <c r="A295" s="14"/>
      <c r="B295" s="260"/>
      <c r="C295" s="261"/>
      <c r="D295" s="251" t="s">
        <v>152</v>
      </c>
      <c r="E295" s="262" t="s">
        <v>1</v>
      </c>
      <c r="F295" s="263" t="s">
        <v>377</v>
      </c>
      <c r="G295" s="261"/>
      <c r="H295" s="264">
        <v>-5.4000000000000004</v>
      </c>
      <c r="I295" s="265"/>
      <c r="J295" s="261"/>
      <c r="K295" s="261"/>
      <c r="L295" s="266"/>
      <c r="M295" s="267"/>
      <c r="N295" s="268"/>
      <c r="O295" s="268"/>
      <c r="P295" s="268"/>
      <c r="Q295" s="268"/>
      <c r="R295" s="268"/>
      <c r="S295" s="268"/>
      <c r="T295" s="269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70" t="s">
        <v>152</v>
      </c>
      <c r="AU295" s="270" t="s">
        <v>87</v>
      </c>
      <c r="AV295" s="14" t="s">
        <v>87</v>
      </c>
      <c r="AW295" s="14" t="s">
        <v>32</v>
      </c>
      <c r="AX295" s="14" t="s">
        <v>77</v>
      </c>
      <c r="AY295" s="270" t="s">
        <v>143</v>
      </c>
    </row>
    <row r="296" s="14" customFormat="1">
      <c r="A296" s="14"/>
      <c r="B296" s="260"/>
      <c r="C296" s="261"/>
      <c r="D296" s="251" t="s">
        <v>152</v>
      </c>
      <c r="E296" s="262" t="s">
        <v>1</v>
      </c>
      <c r="F296" s="263" t="s">
        <v>378</v>
      </c>
      <c r="G296" s="261"/>
      <c r="H296" s="264">
        <v>-0.90000000000000002</v>
      </c>
      <c r="I296" s="265"/>
      <c r="J296" s="261"/>
      <c r="K296" s="261"/>
      <c r="L296" s="266"/>
      <c r="M296" s="267"/>
      <c r="N296" s="268"/>
      <c r="O296" s="268"/>
      <c r="P296" s="268"/>
      <c r="Q296" s="268"/>
      <c r="R296" s="268"/>
      <c r="S296" s="268"/>
      <c r="T296" s="269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70" t="s">
        <v>152</v>
      </c>
      <c r="AU296" s="270" t="s">
        <v>87</v>
      </c>
      <c r="AV296" s="14" t="s">
        <v>87</v>
      </c>
      <c r="AW296" s="14" t="s">
        <v>32</v>
      </c>
      <c r="AX296" s="14" t="s">
        <v>77</v>
      </c>
      <c r="AY296" s="270" t="s">
        <v>143</v>
      </c>
    </row>
    <row r="297" s="14" customFormat="1">
      <c r="A297" s="14"/>
      <c r="B297" s="260"/>
      <c r="C297" s="261"/>
      <c r="D297" s="251" t="s">
        <v>152</v>
      </c>
      <c r="E297" s="262" t="s">
        <v>1</v>
      </c>
      <c r="F297" s="263" t="s">
        <v>379</v>
      </c>
      <c r="G297" s="261"/>
      <c r="H297" s="264">
        <v>-23.75</v>
      </c>
      <c r="I297" s="265"/>
      <c r="J297" s="261"/>
      <c r="K297" s="261"/>
      <c r="L297" s="266"/>
      <c r="M297" s="267"/>
      <c r="N297" s="268"/>
      <c r="O297" s="268"/>
      <c r="P297" s="268"/>
      <c r="Q297" s="268"/>
      <c r="R297" s="268"/>
      <c r="S297" s="268"/>
      <c r="T297" s="269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70" t="s">
        <v>152</v>
      </c>
      <c r="AU297" s="270" t="s">
        <v>87</v>
      </c>
      <c r="AV297" s="14" t="s">
        <v>87</v>
      </c>
      <c r="AW297" s="14" t="s">
        <v>32</v>
      </c>
      <c r="AX297" s="14" t="s">
        <v>77</v>
      </c>
      <c r="AY297" s="270" t="s">
        <v>143</v>
      </c>
    </row>
    <row r="298" s="15" customFormat="1">
      <c r="A298" s="15"/>
      <c r="B298" s="271"/>
      <c r="C298" s="272"/>
      <c r="D298" s="251" t="s">
        <v>152</v>
      </c>
      <c r="E298" s="273" t="s">
        <v>1</v>
      </c>
      <c r="F298" s="274" t="s">
        <v>155</v>
      </c>
      <c r="G298" s="272"/>
      <c r="H298" s="275">
        <v>576.34500000000003</v>
      </c>
      <c r="I298" s="276"/>
      <c r="J298" s="272"/>
      <c r="K298" s="272"/>
      <c r="L298" s="277"/>
      <c r="M298" s="278"/>
      <c r="N298" s="279"/>
      <c r="O298" s="279"/>
      <c r="P298" s="279"/>
      <c r="Q298" s="279"/>
      <c r="R298" s="279"/>
      <c r="S298" s="279"/>
      <c r="T298" s="280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81" t="s">
        <v>152</v>
      </c>
      <c r="AU298" s="281" t="s">
        <v>87</v>
      </c>
      <c r="AV298" s="15" t="s">
        <v>150</v>
      </c>
      <c r="AW298" s="15" t="s">
        <v>32</v>
      </c>
      <c r="AX298" s="15" t="s">
        <v>85</v>
      </c>
      <c r="AY298" s="281" t="s">
        <v>143</v>
      </c>
    </row>
    <row r="299" s="2" customFormat="1" ht="24.15" customHeight="1">
      <c r="A299" s="39"/>
      <c r="B299" s="40"/>
      <c r="C299" s="285" t="s">
        <v>380</v>
      </c>
      <c r="D299" s="285" t="s">
        <v>202</v>
      </c>
      <c r="E299" s="286" t="s">
        <v>381</v>
      </c>
      <c r="F299" s="287" t="s">
        <v>382</v>
      </c>
      <c r="G299" s="288" t="s">
        <v>148</v>
      </c>
      <c r="H299" s="289">
        <v>633.98000000000002</v>
      </c>
      <c r="I299" s="290"/>
      <c r="J299" s="291">
        <f>ROUND(I299*H299,2)</f>
        <v>0</v>
      </c>
      <c r="K299" s="287" t="s">
        <v>149</v>
      </c>
      <c r="L299" s="292"/>
      <c r="M299" s="293" t="s">
        <v>1</v>
      </c>
      <c r="N299" s="294" t="s">
        <v>42</v>
      </c>
      <c r="O299" s="92"/>
      <c r="P299" s="245">
        <f>O299*H299</f>
        <v>0</v>
      </c>
      <c r="Q299" s="245">
        <v>0.0195</v>
      </c>
      <c r="R299" s="245">
        <f>Q299*H299</f>
        <v>12.36261</v>
      </c>
      <c r="S299" s="245">
        <v>0</v>
      </c>
      <c r="T299" s="246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47" t="s">
        <v>190</v>
      </c>
      <c r="AT299" s="247" t="s">
        <v>202</v>
      </c>
      <c r="AU299" s="247" t="s">
        <v>87</v>
      </c>
      <c r="AY299" s="18" t="s">
        <v>143</v>
      </c>
      <c r="BE299" s="248">
        <f>IF(N299="základní",J299,0)</f>
        <v>0</v>
      </c>
      <c r="BF299" s="248">
        <f>IF(N299="snížená",J299,0)</f>
        <v>0</v>
      </c>
      <c r="BG299" s="248">
        <f>IF(N299="zákl. přenesená",J299,0)</f>
        <v>0</v>
      </c>
      <c r="BH299" s="248">
        <f>IF(N299="sníž. přenesená",J299,0)</f>
        <v>0</v>
      </c>
      <c r="BI299" s="248">
        <f>IF(N299="nulová",J299,0)</f>
        <v>0</v>
      </c>
      <c r="BJ299" s="18" t="s">
        <v>85</v>
      </c>
      <c r="BK299" s="248">
        <f>ROUND(I299*H299,2)</f>
        <v>0</v>
      </c>
      <c r="BL299" s="18" t="s">
        <v>150</v>
      </c>
      <c r="BM299" s="247" t="s">
        <v>383</v>
      </c>
    </row>
    <row r="300" s="14" customFormat="1">
      <c r="A300" s="14"/>
      <c r="B300" s="260"/>
      <c r="C300" s="261"/>
      <c r="D300" s="251" t="s">
        <v>152</v>
      </c>
      <c r="E300" s="262" t="s">
        <v>1</v>
      </c>
      <c r="F300" s="263" t="s">
        <v>384</v>
      </c>
      <c r="G300" s="261"/>
      <c r="H300" s="264">
        <v>633.98000000000002</v>
      </c>
      <c r="I300" s="265"/>
      <c r="J300" s="261"/>
      <c r="K300" s="261"/>
      <c r="L300" s="266"/>
      <c r="M300" s="267"/>
      <c r="N300" s="268"/>
      <c r="O300" s="268"/>
      <c r="P300" s="268"/>
      <c r="Q300" s="268"/>
      <c r="R300" s="268"/>
      <c r="S300" s="268"/>
      <c r="T300" s="269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70" t="s">
        <v>152</v>
      </c>
      <c r="AU300" s="270" t="s">
        <v>87</v>
      </c>
      <c r="AV300" s="14" t="s">
        <v>87</v>
      </c>
      <c r="AW300" s="14" t="s">
        <v>32</v>
      </c>
      <c r="AX300" s="14" t="s">
        <v>85</v>
      </c>
      <c r="AY300" s="270" t="s">
        <v>143</v>
      </c>
    </row>
    <row r="301" s="2" customFormat="1" ht="14.4" customHeight="1">
      <c r="A301" s="39"/>
      <c r="B301" s="40"/>
      <c r="C301" s="236" t="s">
        <v>385</v>
      </c>
      <c r="D301" s="236" t="s">
        <v>145</v>
      </c>
      <c r="E301" s="237" t="s">
        <v>386</v>
      </c>
      <c r="F301" s="238" t="s">
        <v>387</v>
      </c>
      <c r="G301" s="239" t="s">
        <v>162</v>
      </c>
      <c r="H301" s="240">
        <v>1246.5340000000001</v>
      </c>
      <c r="I301" s="241"/>
      <c r="J301" s="242">
        <f>ROUND(I301*H301,2)</f>
        <v>0</v>
      </c>
      <c r="K301" s="238" t="s">
        <v>149</v>
      </c>
      <c r="L301" s="45"/>
      <c r="M301" s="243" t="s">
        <v>1</v>
      </c>
      <c r="N301" s="244" t="s">
        <v>42</v>
      </c>
      <c r="O301" s="92"/>
      <c r="P301" s="245">
        <f>O301*H301</f>
        <v>0</v>
      </c>
      <c r="Q301" s="245">
        <v>0</v>
      </c>
      <c r="R301" s="245">
        <f>Q301*H301</f>
        <v>0</v>
      </c>
      <c r="S301" s="245">
        <v>0</v>
      </c>
      <c r="T301" s="246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47" t="s">
        <v>150</v>
      </c>
      <c r="AT301" s="247" t="s">
        <v>145</v>
      </c>
      <c r="AU301" s="247" t="s">
        <v>87</v>
      </c>
      <c r="AY301" s="18" t="s">
        <v>143</v>
      </c>
      <c r="BE301" s="248">
        <f>IF(N301="základní",J301,0)</f>
        <v>0</v>
      </c>
      <c r="BF301" s="248">
        <f>IF(N301="snížená",J301,0)</f>
        <v>0</v>
      </c>
      <c r="BG301" s="248">
        <f>IF(N301="zákl. přenesená",J301,0)</f>
        <v>0</v>
      </c>
      <c r="BH301" s="248">
        <f>IF(N301="sníž. přenesená",J301,0)</f>
        <v>0</v>
      </c>
      <c r="BI301" s="248">
        <f>IF(N301="nulová",J301,0)</f>
        <v>0</v>
      </c>
      <c r="BJ301" s="18" t="s">
        <v>85</v>
      </c>
      <c r="BK301" s="248">
        <f>ROUND(I301*H301,2)</f>
        <v>0</v>
      </c>
      <c r="BL301" s="18" t="s">
        <v>150</v>
      </c>
      <c r="BM301" s="247" t="s">
        <v>388</v>
      </c>
    </row>
    <row r="302" s="14" customFormat="1">
      <c r="A302" s="14"/>
      <c r="B302" s="260"/>
      <c r="C302" s="261"/>
      <c r="D302" s="251" t="s">
        <v>152</v>
      </c>
      <c r="E302" s="262" t="s">
        <v>1</v>
      </c>
      <c r="F302" s="263" t="s">
        <v>389</v>
      </c>
      <c r="G302" s="261"/>
      <c r="H302" s="264">
        <v>1246.5340000000001</v>
      </c>
      <c r="I302" s="265"/>
      <c r="J302" s="261"/>
      <c r="K302" s="261"/>
      <c r="L302" s="266"/>
      <c r="M302" s="267"/>
      <c r="N302" s="268"/>
      <c r="O302" s="268"/>
      <c r="P302" s="268"/>
      <c r="Q302" s="268"/>
      <c r="R302" s="268"/>
      <c r="S302" s="268"/>
      <c r="T302" s="269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70" t="s">
        <v>152</v>
      </c>
      <c r="AU302" s="270" t="s">
        <v>87</v>
      </c>
      <c r="AV302" s="14" t="s">
        <v>87</v>
      </c>
      <c r="AW302" s="14" t="s">
        <v>32</v>
      </c>
      <c r="AX302" s="14" t="s">
        <v>85</v>
      </c>
      <c r="AY302" s="270" t="s">
        <v>143</v>
      </c>
    </row>
    <row r="303" s="2" customFormat="1" ht="24.15" customHeight="1">
      <c r="A303" s="39"/>
      <c r="B303" s="40"/>
      <c r="C303" s="285" t="s">
        <v>390</v>
      </c>
      <c r="D303" s="285" t="s">
        <v>202</v>
      </c>
      <c r="E303" s="286" t="s">
        <v>391</v>
      </c>
      <c r="F303" s="287" t="s">
        <v>392</v>
      </c>
      <c r="G303" s="288" t="s">
        <v>162</v>
      </c>
      <c r="H303" s="289">
        <v>381.161</v>
      </c>
      <c r="I303" s="290"/>
      <c r="J303" s="291">
        <f>ROUND(I303*H303,2)</f>
        <v>0</v>
      </c>
      <c r="K303" s="287" t="s">
        <v>149</v>
      </c>
      <c r="L303" s="292"/>
      <c r="M303" s="293" t="s">
        <v>1</v>
      </c>
      <c r="N303" s="294" t="s">
        <v>42</v>
      </c>
      <c r="O303" s="92"/>
      <c r="P303" s="245">
        <f>O303*H303</f>
        <v>0</v>
      </c>
      <c r="Q303" s="245">
        <v>4.0000000000000003E-05</v>
      </c>
      <c r="R303" s="245">
        <f>Q303*H303</f>
        <v>0.015246440000000002</v>
      </c>
      <c r="S303" s="245">
        <v>0</v>
      </c>
      <c r="T303" s="246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47" t="s">
        <v>190</v>
      </c>
      <c r="AT303" s="247" t="s">
        <v>202</v>
      </c>
      <c r="AU303" s="247" t="s">
        <v>87</v>
      </c>
      <c r="AY303" s="18" t="s">
        <v>143</v>
      </c>
      <c r="BE303" s="248">
        <f>IF(N303="základní",J303,0)</f>
        <v>0</v>
      </c>
      <c r="BF303" s="248">
        <f>IF(N303="snížená",J303,0)</f>
        <v>0</v>
      </c>
      <c r="BG303" s="248">
        <f>IF(N303="zákl. přenesená",J303,0)</f>
        <v>0</v>
      </c>
      <c r="BH303" s="248">
        <f>IF(N303="sníž. přenesená",J303,0)</f>
        <v>0</v>
      </c>
      <c r="BI303" s="248">
        <f>IF(N303="nulová",J303,0)</f>
        <v>0</v>
      </c>
      <c r="BJ303" s="18" t="s">
        <v>85</v>
      </c>
      <c r="BK303" s="248">
        <f>ROUND(I303*H303,2)</f>
        <v>0</v>
      </c>
      <c r="BL303" s="18" t="s">
        <v>150</v>
      </c>
      <c r="BM303" s="247" t="s">
        <v>393</v>
      </c>
    </row>
    <row r="304" s="13" customFormat="1">
      <c r="A304" s="13"/>
      <c r="B304" s="249"/>
      <c r="C304" s="250"/>
      <c r="D304" s="251" t="s">
        <v>152</v>
      </c>
      <c r="E304" s="252" t="s">
        <v>1</v>
      </c>
      <c r="F304" s="253" t="s">
        <v>394</v>
      </c>
      <c r="G304" s="250"/>
      <c r="H304" s="252" t="s">
        <v>1</v>
      </c>
      <c r="I304" s="254"/>
      <c r="J304" s="250"/>
      <c r="K304" s="250"/>
      <c r="L304" s="255"/>
      <c r="M304" s="256"/>
      <c r="N304" s="257"/>
      <c r="O304" s="257"/>
      <c r="P304" s="257"/>
      <c r="Q304" s="257"/>
      <c r="R304" s="257"/>
      <c r="S304" s="257"/>
      <c r="T304" s="25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9" t="s">
        <v>152</v>
      </c>
      <c r="AU304" s="259" t="s">
        <v>87</v>
      </c>
      <c r="AV304" s="13" t="s">
        <v>85</v>
      </c>
      <c r="AW304" s="13" t="s">
        <v>32</v>
      </c>
      <c r="AX304" s="13" t="s">
        <v>77</v>
      </c>
      <c r="AY304" s="259" t="s">
        <v>143</v>
      </c>
    </row>
    <row r="305" s="14" customFormat="1">
      <c r="A305" s="14"/>
      <c r="B305" s="260"/>
      <c r="C305" s="261"/>
      <c r="D305" s="251" t="s">
        <v>152</v>
      </c>
      <c r="E305" s="262" t="s">
        <v>1</v>
      </c>
      <c r="F305" s="263" t="s">
        <v>314</v>
      </c>
      <c r="G305" s="261"/>
      <c r="H305" s="264">
        <v>1.6599999999999999</v>
      </c>
      <c r="I305" s="265"/>
      <c r="J305" s="261"/>
      <c r="K305" s="261"/>
      <c r="L305" s="266"/>
      <c r="M305" s="267"/>
      <c r="N305" s="268"/>
      <c r="O305" s="268"/>
      <c r="P305" s="268"/>
      <c r="Q305" s="268"/>
      <c r="R305" s="268"/>
      <c r="S305" s="268"/>
      <c r="T305" s="269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70" t="s">
        <v>152</v>
      </c>
      <c r="AU305" s="270" t="s">
        <v>87</v>
      </c>
      <c r="AV305" s="14" t="s">
        <v>87</v>
      </c>
      <c r="AW305" s="14" t="s">
        <v>32</v>
      </c>
      <c r="AX305" s="14" t="s">
        <v>77</v>
      </c>
      <c r="AY305" s="270" t="s">
        <v>143</v>
      </c>
    </row>
    <row r="306" s="14" customFormat="1">
      <c r="A306" s="14"/>
      <c r="B306" s="260"/>
      <c r="C306" s="261"/>
      <c r="D306" s="251" t="s">
        <v>152</v>
      </c>
      <c r="E306" s="262" t="s">
        <v>1</v>
      </c>
      <c r="F306" s="263" t="s">
        <v>315</v>
      </c>
      <c r="G306" s="261"/>
      <c r="H306" s="264">
        <v>3.6000000000000001</v>
      </c>
      <c r="I306" s="265"/>
      <c r="J306" s="261"/>
      <c r="K306" s="261"/>
      <c r="L306" s="266"/>
      <c r="M306" s="267"/>
      <c r="N306" s="268"/>
      <c r="O306" s="268"/>
      <c r="P306" s="268"/>
      <c r="Q306" s="268"/>
      <c r="R306" s="268"/>
      <c r="S306" s="268"/>
      <c r="T306" s="269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70" t="s">
        <v>152</v>
      </c>
      <c r="AU306" s="270" t="s">
        <v>87</v>
      </c>
      <c r="AV306" s="14" t="s">
        <v>87</v>
      </c>
      <c r="AW306" s="14" t="s">
        <v>32</v>
      </c>
      <c r="AX306" s="14" t="s">
        <v>77</v>
      </c>
      <c r="AY306" s="270" t="s">
        <v>143</v>
      </c>
    </row>
    <row r="307" s="14" customFormat="1">
      <c r="A307" s="14"/>
      <c r="B307" s="260"/>
      <c r="C307" s="261"/>
      <c r="D307" s="251" t="s">
        <v>152</v>
      </c>
      <c r="E307" s="262" t="s">
        <v>1</v>
      </c>
      <c r="F307" s="263" t="s">
        <v>316</v>
      </c>
      <c r="G307" s="261"/>
      <c r="H307" s="264">
        <v>9.5999999999999996</v>
      </c>
      <c r="I307" s="265"/>
      <c r="J307" s="261"/>
      <c r="K307" s="261"/>
      <c r="L307" s="266"/>
      <c r="M307" s="267"/>
      <c r="N307" s="268"/>
      <c r="O307" s="268"/>
      <c r="P307" s="268"/>
      <c r="Q307" s="268"/>
      <c r="R307" s="268"/>
      <c r="S307" s="268"/>
      <c r="T307" s="269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70" t="s">
        <v>152</v>
      </c>
      <c r="AU307" s="270" t="s">
        <v>87</v>
      </c>
      <c r="AV307" s="14" t="s">
        <v>87</v>
      </c>
      <c r="AW307" s="14" t="s">
        <v>32</v>
      </c>
      <c r="AX307" s="14" t="s">
        <v>77</v>
      </c>
      <c r="AY307" s="270" t="s">
        <v>143</v>
      </c>
    </row>
    <row r="308" s="14" customFormat="1">
      <c r="A308" s="14"/>
      <c r="B308" s="260"/>
      <c r="C308" s="261"/>
      <c r="D308" s="251" t="s">
        <v>152</v>
      </c>
      <c r="E308" s="262" t="s">
        <v>1</v>
      </c>
      <c r="F308" s="263" t="s">
        <v>317</v>
      </c>
      <c r="G308" s="261"/>
      <c r="H308" s="264">
        <v>75.599999999999994</v>
      </c>
      <c r="I308" s="265"/>
      <c r="J308" s="261"/>
      <c r="K308" s="261"/>
      <c r="L308" s="266"/>
      <c r="M308" s="267"/>
      <c r="N308" s="268"/>
      <c r="O308" s="268"/>
      <c r="P308" s="268"/>
      <c r="Q308" s="268"/>
      <c r="R308" s="268"/>
      <c r="S308" s="268"/>
      <c r="T308" s="269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70" t="s">
        <v>152</v>
      </c>
      <c r="AU308" s="270" t="s">
        <v>87</v>
      </c>
      <c r="AV308" s="14" t="s">
        <v>87</v>
      </c>
      <c r="AW308" s="14" t="s">
        <v>32</v>
      </c>
      <c r="AX308" s="14" t="s">
        <v>77</v>
      </c>
      <c r="AY308" s="270" t="s">
        <v>143</v>
      </c>
    </row>
    <row r="309" s="14" customFormat="1">
      <c r="A309" s="14"/>
      <c r="B309" s="260"/>
      <c r="C309" s="261"/>
      <c r="D309" s="251" t="s">
        <v>152</v>
      </c>
      <c r="E309" s="262" t="s">
        <v>1</v>
      </c>
      <c r="F309" s="263" t="s">
        <v>318</v>
      </c>
      <c r="G309" s="261"/>
      <c r="H309" s="264">
        <v>191.40000000000001</v>
      </c>
      <c r="I309" s="265"/>
      <c r="J309" s="261"/>
      <c r="K309" s="261"/>
      <c r="L309" s="266"/>
      <c r="M309" s="267"/>
      <c r="N309" s="268"/>
      <c r="O309" s="268"/>
      <c r="P309" s="268"/>
      <c r="Q309" s="268"/>
      <c r="R309" s="268"/>
      <c r="S309" s="268"/>
      <c r="T309" s="269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70" t="s">
        <v>152</v>
      </c>
      <c r="AU309" s="270" t="s">
        <v>87</v>
      </c>
      <c r="AV309" s="14" t="s">
        <v>87</v>
      </c>
      <c r="AW309" s="14" t="s">
        <v>32</v>
      </c>
      <c r="AX309" s="14" t="s">
        <v>77</v>
      </c>
      <c r="AY309" s="270" t="s">
        <v>143</v>
      </c>
    </row>
    <row r="310" s="14" customFormat="1">
      <c r="A310" s="14"/>
      <c r="B310" s="260"/>
      <c r="C310" s="261"/>
      <c r="D310" s="251" t="s">
        <v>152</v>
      </c>
      <c r="E310" s="262" t="s">
        <v>1</v>
      </c>
      <c r="F310" s="263" t="s">
        <v>319</v>
      </c>
      <c r="G310" s="261"/>
      <c r="H310" s="264">
        <v>48</v>
      </c>
      <c r="I310" s="265"/>
      <c r="J310" s="261"/>
      <c r="K310" s="261"/>
      <c r="L310" s="266"/>
      <c r="M310" s="267"/>
      <c r="N310" s="268"/>
      <c r="O310" s="268"/>
      <c r="P310" s="268"/>
      <c r="Q310" s="268"/>
      <c r="R310" s="268"/>
      <c r="S310" s="268"/>
      <c r="T310" s="269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70" t="s">
        <v>152</v>
      </c>
      <c r="AU310" s="270" t="s">
        <v>87</v>
      </c>
      <c r="AV310" s="14" t="s">
        <v>87</v>
      </c>
      <c r="AW310" s="14" t="s">
        <v>32</v>
      </c>
      <c r="AX310" s="14" t="s">
        <v>77</v>
      </c>
      <c r="AY310" s="270" t="s">
        <v>143</v>
      </c>
    </row>
    <row r="311" s="14" customFormat="1">
      <c r="A311" s="14"/>
      <c r="B311" s="260"/>
      <c r="C311" s="261"/>
      <c r="D311" s="251" t="s">
        <v>152</v>
      </c>
      <c r="E311" s="262" t="s">
        <v>1</v>
      </c>
      <c r="F311" s="263" t="s">
        <v>320</v>
      </c>
      <c r="G311" s="261"/>
      <c r="H311" s="264">
        <v>21.600000000000001</v>
      </c>
      <c r="I311" s="265"/>
      <c r="J311" s="261"/>
      <c r="K311" s="261"/>
      <c r="L311" s="266"/>
      <c r="M311" s="267"/>
      <c r="N311" s="268"/>
      <c r="O311" s="268"/>
      <c r="P311" s="268"/>
      <c r="Q311" s="268"/>
      <c r="R311" s="268"/>
      <c r="S311" s="268"/>
      <c r="T311" s="269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70" t="s">
        <v>152</v>
      </c>
      <c r="AU311" s="270" t="s">
        <v>87</v>
      </c>
      <c r="AV311" s="14" t="s">
        <v>87</v>
      </c>
      <c r="AW311" s="14" t="s">
        <v>32</v>
      </c>
      <c r="AX311" s="14" t="s">
        <v>77</v>
      </c>
      <c r="AY311" s="270" t="s">
        <v>143</v>
      </c>
    </row>
    <row r="312" s="14" customFormat="1">
      <c r="A312" s="14"/>
      <c r="B312" s="260"/>
      <c r="C312" s="261"/>
      <c r="D312" s="251" t="s">
        <v>152</v>
      </c>
      <c r="E312" s="262" t="s">
        <v>1</v>
      </c>
      <c r="F312" s="263" t="s">
        <v>321</v>
      </c>
      <c r="G312" s="261"/>
      <c r="H312" s="264">
        <v>6.4500000000000002</v>
      </c>
      <c r="I312" s="265"/>
      <c r="J312" s="261"/>
      <c r="K312" s="261"/>
      <c r="L312" s="266"/>
      <c r="M312" s="267"/>
      <c r="N312" s="268"/>
      <c r="O312" s="268"/>
      <c r="P312" s="268"/>
      <c r="Q312" s="268"/>
      <c r="R312" s="268"/>
      <c r="S312" s="268"/>
      <c r="T312" s="269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70" t="s">
        <v>152</v>
      </c>
      <c r="AU312" s="270" t="s">
        <v>87</v>
      </c>
      <c r="AV312" s="14" t="s">
        <v>87</v>
      </c>
      <c r="AW312" s="14" t="s">
        <v>32</v>
      </c>
      <c r="AX312" s="14" t="s">
        <v>77</v>
      </c>
      <c r="AY312" s="270" t="s">
        <v>143</v>
      </c>
    </row>
    <row r="313" s="14" customFormat="1">
      <c r="A313" s="14"/>
      <c r="B313" s="260"/>
      <c r="C313" s="261"/>
      <c r="D313" s="251" t="s">
        <v>152</v>
      </c>
      <c r="E313" s="262" t="s">
        <v>1</v>
      </c>
      <c r="F313" s="263" t="s">
        <v>322</v>
      </c>
      <c r="G313" s="261"/>
      <c r="H313" s="264">
        <v>5.0999999999999996</v>
      </c>
      <c r="I313" s="265"/>
      <c r="J313" s="261"/>
      <c r="K313" s="261"/>
      <c r="L313" s="266"/>
      <c r="M313" s="267"/>
      <c r="N313" s="268"/>
      <c r="O313" s="268"/>
      <c r="P313" s="268"/>
      <c r="Q313" s="268"/>
      <c r="R313" s="268"/>
      <c r="S313" s="268"/>
      <c r="T313" s="269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70" t="s">
        <v>152</v>
      </c>
      <c r="AU313" s="270" t="s">
        <v>87</v>
      </c>
      <c r="AV313" s="14" t="s">
        <v>87</v>
      </c>
      <c r="AW313" s="14" t="s">
        <v>32</v>
      </c>
      <c r="AX313" s="14" t="s">
        <v>77</v>
      </c>
      <c r="AY313" s="270" t="s">
        <v>143</v>
      </c>
    </row>
    <row r="314" s="15" customFormat="1">
      <c r="A314" s="15"/>
      <c r="B314" s="271"/>
      <c r="C314" s="272"/>
      <c r="D314" s="251" t="s">
        <v>152</v>
      </c>
      <c r="E314" s="273" t="s">
        <v>1</v>
      </c>
      <c r="F314" s="274" t="s">
        <v>155</v>
      </c>
      <c r="G314" s="272"/>
      <c r="H314" s="275">
        <v>363.00999999999999</v>
      </c>
      <c r="I314" s="276"/>
      <c r="J314" s="272"/>
      <c r="K314" s="272"/>
      <c r="L314" s="277"/>
      <c r="M314" s="278"/>
      <c r="N314" s="279"/>
      <c r="O314" s="279"/>
      <c r="P314" s="279"/>
      <c r="Q314" s="279"/>
      <c r="R314" s="279"/>
      <c r="S314" s="279"/>
      <c r="T314" s="280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81" t="s">
        <v>152</v>
      </c>
      <c r="AU314" s="281" t="s">
        <v>87</v>
      </c>
      <c r="AV314" s="15" t="s">
        <v>150</v>
      </c>
      <c r="AW314" s="15" t="s">
        <v>32</v>
      </c>
      <c r="AX314" s="15" t="s">
        <v>85</v>
      </c>
      <c r="AY314" s="281" t="s">
        <v>143</v>
      </c>
    </row>
    <row r="315" s="14" customFormat="1">
      <c r="A315" s="14"/>
      <c r="B315" s="260"/>
      <c r="C315" s="261"/>
      <c r="D315" s="251" t="s">
        <v>152</v>
      </c>
      <c r="E315" s="261"/>
      <c r="F315" s="263" t="s">
        <v>395</v>
      </c>
      <c r="G315" s="261"/>
      <c r="H315" s="264">
        <v>381.161</v>
      </c>
      <c r="I315" s="265"/>
      <c r="J315" s="261"/>
      <c r="K315" s="261"/>
      <c r="L315" s="266"/>
      <c r="M315" s="267"/>
      <c r="N315" s="268"/>
      <c r="O315" s="268"/>
      <c r="P315" s="268"/>
      <c r="Q315" s="268"/>
      <c r="R315" s="268"/>
      <c r="S315" s="268"/>
      <c r="T315" s="269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70" t="s">
        <v>152</v>
      </c>
      <c r="AU315" s="270" t="s">
        <v>87</v>
      </c>
      <c r="AV315" s="14" t="s">
        <v>87</v>
      </c>
      <c r="AW315" s="14" t="s">
        <v>4</v>
      </c>
      <c r="AX315" s="14" t="s">
        <v>85</v>
      </c>
      <c r="AY315" s="270" t="s">
        <v>143</v>
      </c>
    </row>
    <row r="316" s="2" customFormat="1" ht="14.4" customHeight="1">
      <c r="A316" s="39"/>
      <c r="B316" s="40"/>
      <c r="C316" s="285" t="s">
        <v>396</v>
      </c>
      <c r="D316" s="285" t="s">
        <v>202</v>
      </c>
      <c r="E316" s="286" t="s">
        <v>397</v>
      </c>
      <c r="F316" s="287" t="s">
        <v>398</v>
      </c>
      <c r="G316" s="288" t="s">
        <v>162</v>
      </c>
      <c r="H316" s="289">
        <v>35.75</v>
      </c>
      <c r="I316" s="290"/>
      <c r="J316" s="291">
        <f>ROUND(I316*H316,2)</f>
        <v>0</v>
      </c>
      <c r="K316" s="287" t="s">
        <v>149</v>
      </c>
      <c r="L316" s="292"/>
      <c r="M316" s="293" t="s">
        <v>1</v>
      </c>
      <c r="N316" s="294" t="s">
        <v>42</v>
      </c>
      <c r="O316" s="92"/>
      <c r="P316" s="245">
        <f>O316*H316</f>
        <v>0</v>
      </c>
      <c r="Q316" s="245">
        <v>0.00050000000000000001</v>
      </c>
      <c r="R316" s="245">
        <f>Q316*H316</f>
        <v>0.017875000000000002</v>
      </c>
      <c r="S316" s="245">
        <v>0</v>
      </c>
      <c r="T316" s="246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47" t="s">
        <v>190</v>
      </c>
      <c r="AT316" s="247" t="s">
        <v>202</v>
      </c>
      <c r="AU316" s="247" t="s">
        <v>87</v>
      </c>
      <c r="AY316" s="18" t="s">
        <v>143</v>
      </c>
      <c r="BE316" s="248">
        <f>IF(N316="základní",J316,0)</f>
        <v>0</v>
      </c>
      <c r="BF316" s="248">
        <f>IF(N316="snížená",J316,0)</f>
        <v>0</v>
      </c>
      <c r="BG316" s="248">
        <f>IF(N316="zákl. přenesená",J316,0)</f>
        <v>0</v>
      </c>
      <c r="BH316" s="248">
        <f>IF(N316="sníž. přenesená",J316,0)</f>
        <v>0</v>
      </c>
      <c r="BI316" s="248">
        <f>IF(N316="nulová",J316,0)</f>
        <v>0</v>
      </c>
      <c r="BJ316" s="18" t="s">
        <v>85</v>
      </c>
      <c r="BK316" s="248">
        <f>ROUND(I316*H316,2)</f>
        <v>0</v>
      </c>
      <c r="BL316" s="18" t="s">
        <v>150</v>
      </c>
      <c r="BM316" s="247" t="s">
        <v>399</v>
      </c>
    </row>
    <row r="317" s="14" customFormat="1">
      <c r="A317" s="14"/>
      <c r="B317" s="260"/>
      <c r="C317" s="261"/>
      <c r="D317" s="251" t="s">
        <v>152</v>
      </c>
      <c r="E317" s="262" t="s">
        <v>1</v>
      </c>
      <c r="F317" s="263" t="s">
        <v>400</v>
      </c>
      <c r="G317" s="261"/>
      <c r="H317" s="264">
        <v>32.5</v>
      </c>
      <c r="I317" s="265"/>
      <c r="J317" s="261"/>
      <c r="K317" s="261"/>
      <c r="L317" s="266"/>
      <c r="M317" s="267"/>
      <c r="N317" s="268"/>
      <c r="O317" s="268"/>
      <c r="P317" s="268"/>
      <c r="Q317" s="268"/>
      <c r="R317" s="268"/>
      <c r="S317" s="268"/>
      <c r="T317" s="269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70" t="s">
        <v>152</v>
      </c>
      <c r="AU317" s="270" t="s">
        <v>87</v>
      </c>
      <c r="AV317" s="14" t="s">
        <v>87</v>
      </c>
      <c r="AW317" s="14" t="s">
        <v>32</v>
      </c>
      <c r="AX317" s="14" t="s">
        <v>85</v>
      </c>
      <c r="AY317" s="270" t="s">
        <v>143</v>
      </c>
    </row>
    <row r="318" s="14" customFormat="1">
      <c r="A318" s="14"/>
      <c r="B318" s="260"/>
      <c r="C318" s="261"/>
      <c r="D318" s="251" t="s">
        <v>152</v>
      </c>
      <c r="E318" s="261"/>
      <c r="F318" s="263" t="s">
        <v>401</v>
      </c>
      <c r="G318" s="261"/>
      <c r="H318" s="264">
        <v>35.75</v>
      </c>
      <c r="I318" s="265"/>
      <c r="J318" s="261"/>
      <c r="K318" s="261"/>
      <c r="L318" s="266"/>
      <c r="M318" s="267"/>
      <c r="N318" s="268"/>
      <c r="O318" s="268"/>
      <c r="P318" s="268"/>
      <c r="Q318" s="268"/>
      <c r="R318" s="268"/>
      <c r="S318" s="268"/>
      <c r="T318" s="269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70" t="s">
        <v>152</v>
      </c>
      <c r="AU318" s="270" t="s">
        <v>87</v>
      </c>
      <c r="AV318" s="14" t="s">
        <v>87</v>
      </c>
      <c r="AW318" s="14" t="s">
        <v>4</v>
      </c>
      <c r="AX318" s="14" t="s">
        <v>85</v>
      </c>
      <c r="AY318" s="270" t="s">
        <v>143</v>
      </c>
    </row>
    <row r="319" s="2" customFormat="1" ht="14.4" customHeight="1">
      <c r="A319" s="39"/>
      <c r="B319" s="40"/>
      <c r="C319" s="285" t="s">
        <v>402</v>
      </c>
      <c r="D319" s="285" t="s">
        <v>202</v>
      </c>
      <c r="E319" s="286" t="s">
        <v>403</v>
      </c>
      <c r="F319" s="287" t="s">
        <v>404</v>
      </c>
      <c r="G319" s="288" t="s">
        <v>162</v>
      </c>
      <c r="H319" s="289">
        <v>367.87799999999999</v>
      </c>
      <c r="I319" s="290"/>
      <c r="J319" s="291">
        <f>ROUND(I319*H319,2)</f>
        <v>0</v>
      </c>
      <c r="K319" s="287" t="s">
        <v>149</v>
      </c>
      <c r="L319" s="292"/>
      <c r="M319" s="293" t="s">
        <v>1</v>
      </c>
      <c r="N319" s="294" t="s">
        <v>42</v>
      </c>
      <c r="O319" s="92"/>
      <c r="P319" s="245">
        <f>O319*H319</f>
        <v>0</v>
      </c>
      <c r="Q319" s="245">
        <v>3.0000000000000001E-05</v>
      </c>
      <c r="R319" s="245">
        <f>Q319*H319</f>
        <v>0.01103634</v>
      </c>
      <c r="S319" s="245">
        <v>0</v>
      </c>
      <c r="T319" s="246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47" t="s">
        <v>190</v>
      </c>
      <c r="AT319" s="247" t="s">
        <v>202</v>
      </c>
      <c r="AU319" s="247" t="s">
        <v>87</v>
      </c>
      <c r="AY319" s="18" t="s">
        <v>143</v>
      </c>
      <c r="BE319" s="248">
        <f>IF(N319="základní",J319,0)</f>
        <v>0</v>
      </c>
      <c r="BF319" s="248">
        <f>IF(N319="snížená",J319,0)</f>
        <v>0</v>
      </c>
      <c r="BG319" s="248">
        <f>IF(N319="zákl. přenesená",J319,0)</f>
        <v>0</v>
      </c>
      <c r="BH319" s="248">
        <f>IF(N319="sníž. přenesená",J319,0)</f>
        <v>0</v>
      </c>
      <c r="BI319" s="248">
        <f>IF(N319="nulová",J319,0)</f>
        <v>0</v>
      </c>
      <c r="BJ319" s="18" t="s">
        <v>85</v>
      </c>
      <c r="BK319" s="248">
        <f>ROUND(I319*H319,2)</f>
        <v>0</v>
      </c>
      <c r="BL319" s="18" t="s">
        <v>150</v>
      </c>
      <c r="BM319" s="247" t="s">
        <v>405</v>
      </c>
    </row>
    <row r="320" s="13" customFormat="1">
      <c r="A320" s="13"/>
      <c r="B320" s="249"/>
      <c r="C320" s="250"/>
      <c r="D320" s="251" t="s">
        <v>152</v>
      </c>
      <c r="E320" s="252" t="s">
        <v>1</v>
      </c>
      <c r="F320" s="253" t="s">
        <v>406</v>
      </c>
      <c r="G320" s="250"/>
      <c r="H320" s="252" t="s">
        <v>1</v>
      </c>
      <c r="I320" s="254"/>
      <c r="J320" s="250"/>
      <c r="K320" s="250"/>
      <c r="L320" s="255"/>
      <c r="M320" s="256"/>
      <c r="N320" s="257"/>
      <c r="O320" s="257"/>
      <c r="P320" s="257"/>
      <c r="Q320" s="257"/>
      <c r="R320" s="257"/>
      <c r="S320" s="257"/>
      <c r="T320" s="258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59" t="s">
        <v>152</v>
      </c>
      <c r="AU320" s="259" t="s">
        <v>87</v>
      </c>
      <c r="AV320" s="13" t="s">
        <v>85</v>
      </c>
      <c r="AW320" s="13" t="s">
        <v>32</v>
      </c>
      <c r="AX320" s="13" t="s">
        <v>77</v>
      </c>
      <c r="AY320" s="259" t="s">
        <v>143</v>
      </c>
    </row>
    <row r="321" s="14" customFormat="1">
      <c r="A321" s="14"/>
      <c r="B321" s="260"/>
      <c r="C321" s="261"/>
      <c r="D321" s="251" t="s">
        <v>152</v>
      </c>
      <c r="E321" s="262" t="s">
        <v>1</v>
      </c>
      <c r="F321" s="263" t="s">
        <v>407</v>
      </c>
      <c r="G321" s="261"/>
      <c r="H321" s="264">
        <v>1.0600000000000001</v>
      </c>
      <c r="I321" s="265"/>
      <c r="J321" s="261"/>
      <c r="K321" s="261"/>
      <c r="L321" s="266"/>
      <c r="M321" s="267"/>
      <c r="N321" s="268"/>
      <c r="O321" s="268"/>
      <c r="P321" s="268"/>
      <c r="Q321" s="268"/>
      <c r="R321" s="268"/>
      <c r="S321" s="268"/>
      <c r="T321" s="269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70" t="s">
        <v>152</v>
      </c>
      <c r="AU321" s="270" t="s">
        <v>87</v>
      </c>
      <c r="AV321" s="14" t="s">
        <v>87</v>
      </c>
      <c r="AW321" s="14" t="s">
        <v>32</v>
      </c>
      <c r="AX321" s="14" t="s">
        <v>77</v>
      </c>
      <c r="AY321" s="270" t="s">
        <v>143</v>
      </c>
    </row>
    <row r="322" s="14" customFormat="1">
      <c r="A322" s="14"/>
      <c r="B322" s="260"/>
      <c r="C322" s="261"/>
      <c r="D322" s="251" t="s">
        <v>152</v>
      </c>
      <c r="E322" s="262" t="s">
        <v>1</v>
      </c>
      <c r="F322" s="263" t="s">
        <v>408</v>
      </c>
      <c r="G322" s="261"/>
      <c r="H322" s="264">
        <v>3</v>
      </c>
      <c r="I322" s="265"/>
      <c r="J322" s="261"/>
      <c r="K322" s="261"/>
      <c r="L322" s="266"/>
      <c r="M322" s="267"/>
      <c r="N322" s="268"/>
      <c r="O322" s="268"/>
      <c r="P322" s="268"/>
      <c r="Q322" s="268"/>
      <c r="R322" s="268"/>
      <c r="S322" s="268"/>
      <c r="T322" s="269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70" t="s">
        <v>152</v>
      </c>
      <c r="AU322" s="270" t="s">
        <v>87</v>
      </c>
      <c r="AV322" s="14" t="s">
        <v>87</v>
      </c>
      <c r="AW322" s="14" t="s">
        <v>32</v>
      </c>
      <c r="AX322" s="14" t="s">
        <v>77</v>
      </c>
      <c r="AY322" s="270" t="s">
        <v>143</v>
      </c>
    </row>
    <row r="323" s="14" customFormat="1">
      <c r="A323" s="14"/>
      <c r="B323" s="260"/>
      <c r="C323" s="261"/>
      <c r="D323" s="251" t="s">
        <v>152</v>
      </c>
      <c r="E323" s="262" t="s">
        <v>1</v>
      </c>
      <c r="F323" s="263" t="s">
        <v>409</v>
      </c>
      <c r="G323" s="261"/>
      <c r="H323" s="264">
        <v>6</v>
      </c>
      <c r="I323" s="265"/>
      <c r="J323" s="261"/>
      <c r="K323" s="261"/>
      <c r="L323" s="266"/>
      <c r="M323" s="267"/>
      <c r="N323" s="268"/>
      <c r="O323" s="268"/>
      <c r="P323" s="268"/>
      <c r="Q323" s="268"/>
      <c r="R323" s="268"/>
      <c r="S323" s="268"/>
      <c r="T323" s="269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70" t="s">
        <v>152</v>
      </c>
      <c r="AU323" s="270" t="s">
        <v>87</v>
      </c>
      <c r="AV323" s="14" t="s">
        <v>87</v>
      </c>
      <c r="AW323" s="14" t="s">
        <v>32</v>
      </c>
      <c r="AX323" s="14" t="s">
        <v>77</v>
      </c>
      <c r="AY323" s="270" t="s">
        <v>143</v>
      </c>
    </row>
    <row r="324" s="14" customFormat="1">
      <c r="A324" s="14"/>
      <c r="B324" s="260"/>
      <c r="C324" s="261"/>
      <c r="D324" s="251" t="s">
        <v>152</v>
      </c>
      <c r="E324" s="262" t="s">
        <v>1</v>
      </c>
      <c r="F324" s="263" t="s">
        <v>410</v>
      </c>
      <c r="G324" s="261"/>
      <c r="H324" s="264">
        <v>32.399999999999999</v>
      </c>
      <c r="I324" s="265"/>
      <c r="J324" s="261"/>
      <c r="K324" s="261"/>
      <c r="L324" s="266"/>
      <c r="M324" s="267"/>
      <c r="N324" s="268"/>
      <c r="O324" s="268"/>
      <c r="P324" s="268"/>
      <c r="Q324" s="268"/>
      <c r="R324" s="268"/>
      <c r="S324" s="268"/>
      <c r="T324" s="269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70" t="s">
        <v>152</v>
      </c>
      <c r="AU324" s="270" t="s">
        <v>87</v>
      </c>
      <c r="AV324" s="14" t="s">
        <v>87</v>
      </c>
      <c r="AW324" s="14" t="s">
        <v>32</v>
      </c>
      <c r="AX324" s="14" t="s">
        <v>77</v>
      </c>
      <c r="AY324" s="270" t="s">
        <v>143</v>
      </c>
    </row>
    <row r="325" s="14" customFormat="1">
      <c r="A325" s="14"/>
      <c r="B325" s="260"/>
      <c r="C325" s="261"/>
      <c r="D325" s="251" t="s">
        <v>152</v>
      </c>
      <c r="E325" s="262" t="s">
        <v>1</v>
      </c>
      <c r="F325" s="263" t="s">
        <v>411</v>
      </c>
      <c r="G325" s="261"/>
      <c r="H325" s="264">
        <v>121.8</v>
      </c>
      <c r="I325" s="265"/>
      <c r="J325" s="261"/>
      <c r="K325" s="261"/>
      <c r="L325" s="266"/>
      <c r="M325" s="267"/>
      <c r="N325" s="268"/>
      <c r="O325" s="268"/>
      <c r="P325" s="268"/>
      <c r="Q325" s="268"/>
      <c r="R325" s="268"/>
      <c r="S325" s="268"/>
      <c r="T325" s="269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70" t="s">
        <v>152</v>
      </c>
      <c r="AU325" s="270" t="s">
        <v>87</v>
      </c>
      <c r="AV325" s="14" t="s">
        <v>87</v>
      </c>
      <c r="AW325" s="14" t="s">
        <v>32</v>
      </c>
      <c r="AX325" s="14" t="s">
        <v>77</v>
      </c>
      <c r="AY325" s="270" t="s">
        <v>143</v>
      </c>
    </row>
    <row r="326" s="14" customFormat="1">
      <c r="A326" s="14"/>
      <c r="B326" s="260"/>
      <c r="C326" s="261"/>
      <c r="D326" s="251" t="s">
        <v>152</v>
      </c>
      <c r="E326" s="262" t="s">
        <v>1</v>
      </c>
      <c r="F326" s="263" t="s">
        <v>412</v>
      </c>
      <c r="G326" s="261"/>
      <c r="H326" s="264">
        <v>33.600000000000001</v>
      </c>
      <c r="I326" s="265"/>
      <c r="J326" s="261"/>
      <c r="K326" s="261"/>
      <c r="L326" s="266"/>
      <c r="M326" s="267"/>
      <c r="N326" s="268"/>
      <c r="O326" s="268"/>
      <c r="P326" s="268"/>
      <c r="Q326" s="268"/>
      <c r="R326" s="268"/>
      <c r="S326" s="268"/>
      <c r="T326" s="269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70" t="s">
        <v>152</v>
      </c>
      <c r="AU326" s="270" t="s">
        <v>87</v>
      </c>
      <c r="AV326" s="14" t="s">
        <v>87</v>
      </c>
      <c r="AW326" s="14" t="s">
        <v>32</v>
      </c>
      <c r="AX326" s="14" t="s">
        <v>77</v>
      </c>
      <c r="AY326" s="270" t="s">
        <v>143</v>
      </c>
    </row>
    <row r="327" s="14" customFormat="1">
      <c r="A327" s="14"/>
      <c r="B327" s="260"/>
      <c r="C327" s="261"/>
      <c r="D327" s="251" t="s">
        <v>152</v>
      </c>
      <c r="E327" s="262" t="s">
        <v>1</v>
      </c>
      <c r="F327" s="263" t="s">
        <v>413</v>
      </c>
      <c r="G327" s="261"/>
      <c r="H327" s="264">
        <v>16.800000000000001</v>
      </c>
      <c r="I327" s="265"/>
      <c r="J327" s="261"/>
      <c r="K327" s="261"/>
      <c r="L327" s="266"/>
      <c r="M327" s="267"/>
      <c r="N327" s="268"/>
      <c r="O327" s="268"/>
      <c r="P327" s="268"/>
      <c r="Q327" s="268"/>
      <c r="R327" s="268"/>
      <c r="S327" s="268"/>
      <c r="T327" s="269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70" t="s">
        <v>152</v>
      </c>
      <c r="AU327" s="270" t="s">
        <v>87</v>
      </c>
      <c r="AV327" s="14" t="s">
        <v>87</v>
      </c>
      <c r="AW327" s="14" t="s">
        <v>32</v>
      </c>
      <c r="AX327" s="14" t="s">
        <v>77</v>
      </c>
      <c r="AY327" s="270" t="s">
        <v>143</v>
      </c>
    </row>
    <row r="328" s="14" customFormat="1">
      <c r="A328" s="14"/>
      <c r="B328" s="260"/>
      <c r="C328" s="261"/>
      <c r="D328" s="251" t="s">
        <v>152</v>
      </c>
      <c r="E328" s="262" t="s">
        <v>1</v>
      </c>
      <c r="F328" s="263" t="s">
        <v>414</v>
      </c>
      <c r="G328" s="261"/>
      <c r="H328" s="264">
        <v>5</v>
      </c>
      <c r="I328" s="265"/>
      <c r="J328" s="261"/>
      <c r="K328" s="261"/>
      <c r="L328" s="266"/>
      <c r="M328" s="267"/>
      <c r="N328" s="268"/>
      <c r="O328" s="268"/>
      <c r="P328" s="268"/>
      <c r="Q328" s="268"/>
      <c r="R328" s="268"/>
      <c r="S328" s="268"/>
      <c r="T328" s="269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70" t="s">
        <v>152</v>
      </c>
      <c r="AU328" s="270" t="s">
        <v>87</v>
      </c>
      <c r="AV328" s="14" t="s">
        <v>87</v>
      </c>
      <c r="AW328" s="14" t="s">
        <v>32</v>
      </c>
      <c r="AX328" s="14" t="s">
        <v>77</v>
      </c>
      <c r="AY328" s="270" t="s">
        <v>143</v>
      </c>
    </row>
    <row r="329" s="14" customFormat="1">
      <c r="A329" s="14"/>
      <c r="B329" s="260"/>
      <c r="C329" s="261"/>
      <c r="D329" s="251" t="s">
        <v>152</v>
      </c>
      <c r="E329" s="262" t="s">
        <v>1</v>
      </c>
      <c r="F329" s="263" t="s">
        <v>415</v>
      </c>
      <c r="G329" s="261"/>
      <c r="H329" s="264">
        <v>4</v>
      </c>
      <c r="I329" s="265"/>
      <c r="J329" s="261"/>
      <c r="K329" s="261"/>
      <c r="L329" s="266"/>
      <c r="M329" s="267"/>
      <c r="N329" s="268"/>
      <c r="O329" s="268"/>
      <c r="P329" s="268"/>
      <c r="Q329" s="268"/>
      <c r="R329" s="268"/>
      <c r="S329" s="268"/>
      <c r="T329" s="269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70" t="s">
        <v>152</v>
      </c>
      <c r="AU329" s="270" t="s">
        <v>87</v>
      </c>
      <c r="AV329" s="14" t="s">
        <v>87</v>
      </c>
      <c r="AW329" s="14" t="s">
        <v>32</v>
      </c>
      <c r="AX329" s="14" t="s">
        <v>77</v>
      </c>
      <c r="AY329" s="270" t="s">
        <v>143</v>
      </c>
    </row>
    <row r="330" s="16" customFormat="1">
      <c r="A330" s="16"/>
      <c r="B330" s="295"/>
      <c r="C330" s="296"/>
      <c r="D330" s="251" t="s">
        <v>152</v>
      </c>
      <c r="E330" s="297" t="s">
        <v>1</v>
      </c>
      <c r="F330" s="298" t="s">
        <v>267</v>
      </c>
      <c r="G330" s="296"/>
      <c r="H330" s="299">
        <v>223.66</v>
      </c>
      <c r="I330" s="300"/>
      <c r="J330" s="296"/>
      <c r="K330" s="296"/>
      <c r="L330" s="301"/>
      <c r="M330" s="302"/>
      <c r="N330" s="303"/>
      <c r="O330" s="303"/>
      <c r="P330" s="303"/>
      <c r="Q330" s="303"/>
      <c r="R330" s="303"/>
      <c r="S330" s="303"/>
      <c r="T330" s="304"/>
      <c r="U330" s="16"/>
      <c r="V330" s="16"/>
      <c r="W330" s="16"/>
      <c r="X330" s="16"/>
      <c r="Y330" s="16"/>
      <c r="Z330" s="16"/>
      <c r="AA330" s="16"/>
      <c r="AB330" s="16"/>
      <c r="AC330" s="16"/>
      <c r="AD330" s="16"/>
      <c r="AE330" s="16"/>
      <c r="AT330" s="305" t="s">
        <v>152</v>
      </c>
      <c r="AU330" s="305" t="s">
        <v>87</v>
      </c>
      <c r="AV330" s="16" t="s">
        <v>159</v>
      </c>
      <c r="AW330" s="16" t="s">
        <v>32</v>
      </c>
      <c r="AX330" s="16" t="s">
        <v>77</v>
      </c>
      <c r="AY330" s="305" t="s">
        <v>143</v>
      </c>
    </row>
    <row r="331" s="14" customFormat="1">
      <c r="A331" s="14"/>
      <c r="B331" s="260"/>
      <c r="C331" s="261"/>
      <c r="D331" s="251" t="s">
        <v>152</v>
      </c>
      <c r="E331" s="262" t="s">
        <v>1</v>
      </c>
      <c r="F331" s="263" t="s">
        <v>416</v>
      </c>
      <c r="G331" s="261"/>
      <c r="H331" s="264">
        <v>40.200000000000003</v>
      </c>
      <c r="I331" s="265"/>
      <c r="J331" s="261"/>
      <c r="K331" s="261"/>
      <c r="L331" s="266"/>
      <c r="M331" s="267"/>
      <c r="N331" s="268"/>
      <c r="O331" s="268"/>
      <c r="P331" s="268"/>
      <c r="Q331" s="268"/>
      <c r="R331" s="268"/>
      <c r="S331" s="268"/>
      <c r="T331" s="269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70" t="s">
        <v>152</v>
      </c>
      <c r="AU331" s="270" t="s">
        <v>87</v>
      </c>
      <c r="AV331" s="14" t="s">
        <v>87</v>
      </c>
      <c r="AW331" s="14" t="s">
        <v>32</v>
      </c>
      <c r="AX331" s="14" t="s">
        <v>77</v>
      </c>
      <c r="AY331" s="270" t="s">
        <v>143</v>
      </c>
    </row>
    <row r="332" s="16" customFormat="1">
      <c r="A332" s="16"/>
      <c r="B332" s="295"/>
      <c r="C332" s="296"/>
      <c r="D332" s="251" t="s">
        <v>152</v>
      </c>
      <c r="E332" s="297" t="s">
        <v>1</v>
      </c>
      <c r="F332" s="298" t="s">
        <v>267</v>
      </c>
      <c r="G332" s="296"/>
      <c r="H332" s="299">
        <v>40.200000000000003</v>
      </c>
      <c r="I332" s="300"/>
      <c r="J332" s="296"/>
      <c r="K332" s="296"/>
      <c r="L332" s="301"/>
      <c r="M332" s="302"/>
      <c r="N332" s="303"/>
      <c r="O332" s="303"/>
      <c r="P332" s="303"/>
      <c r="Q332" s="303"/>
      <c r="R332" s="303"/>
      <c r="S332" s="303"/>
      <c r="T332" s="304"/>
      <c r="U332" s="16"/>
      <c r="V332" s="16"/>
      <c r="W332" s="16"/>
      <c r="X332" s="16"/>
      <c r="Y332" s="16"/>
      <c r="Z332" s="16"/>
      <c r="AA332" s="16"/>
      <c r="AB332" s="16"/>
      <c r="AC332" s="16"/>
      <c r="AD332" s="16"/>
      <c r="AE332" s="16"/>
      <c r="AT332" s="305" t="s">
        <v>152</v>
      </c>
      <c r="AU332" s="305" t="s">
        <v>87</v>
      </c>
      <c r="AV332" s="16" t="s">
        <v>159</v>
      </c>
      <c r="AW332" s="16" t="s">
        <v>32</v>
      </c>
      <c r="AX332" s="16" t="s">
        <v>77</v>
      </c>
      <c r="AY332" s="305" t="s">
        <v>143</v>
      </c>
    </row>
    <row r="333" s="14" customFormat="1">
      <c r="A333" s="14"/>
      <c r="B333" s="260"/>
      <c r="C333" s="261"/>
      <c r="D333" s="251" t="s">
        <v>152</v>
      </c>
      <c r="E333" s="262" t="s">
        <v>1</v>
      </c>
      <c r="F333" s="263" t="s">
        <v>417</v>
      </c>
      <c r="G333" s="261"/>
      <c r="H333" s="264">
        <v>86.5</v>
      </c>
      <c r="I333" s="265"/>
      <c r="J333" s="261"/>
      <c r="K333" s="261"/>
      <c r="L333" s="266"/>
      <c r="M333" s="267"/>
      <c r="N333" s="268"/>
      <c r="O333" s="268"/>
      <c r="P333" s="268"/>
      <c r="Q333" s="268"/>
      <c r="R333" s="268"/>
      <c r="S333" s="268"/>
      <c r="T333" s="269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70" t="s">
        <v>152</v>
      </c>
      <c r="AU333" s="270" t="s">
        <v>87</v>
      </c>
      <c r="AV333" s="14" t="s">
        <v>87</v>
      </c>
      <c r="AW333" s="14" t="s">
        <v>32</v>
      </c>
      <c r="AX333" s="14" t="s">
        <v>77</v>
      </c>
      <c r="AY333" s="270" t="s">
        <v>143</v>
      </c>
    </row>
    <row r="334" s="16" customFormat="1">
      <c r="A334" s="16"/>
      <c r="B334" s="295"/>
      <c r="C334" s="296"/>
      <c r="D334" s="251" t="s">
        <v>152</v>
      </c>
      <c r="E334" s="297" t="s">
        <v>1</v>
      </c>
      <c r="F334" s="298" t="s">
        <v>267</v>
      </c>
      <c r="G334" s="296"/>
      <c r="H334" s="299">
        <v>86.5</v>
      </c>
      <c r="I334" s="300"/>
      <c r="J334" s="296"/>
      <c r="K334" s="296"/>
      <c r="L334" s="301"/>
      <c r="M334" s="302"/>
      <c r="N334" s="303"/>
      <c r="O334" s="303"/>
      <c r="P334" s="303"/>
      <c r="Q334" s="303"/>
      <c r="R334" s="303"/>
      <c r="S334" s="303"/>
      <c r="T334" s="304"/>
      <c r="U334" s="16"/>
      <c r="V334" s="16"/>
      <c r="W334" s="16"/>
      <c r="X334" s="16"/>
      <c r="Y334" s="16"/>
      <c r="Z334" s="16"/>
      <c r="AA334" s="16"/>
      <c r="AB334" s="16"/>
      <c r="AC334" s="16"/>
      <c r="AD334" s="16"/>
      <c r="AE334" s="16"/>
      <c r="AT334" s="305" t="s">
        <v>152</v>
      </c>
      <c r="AU334" s="305" t="s">
        <v>87</v>
      </c>
      <c r="AV334" s="16" t="s">
        <v>159</v>
      </c>
      <c r="AW334" s="16" t="s">
        <v>32</v>
      </c>
      <c r="AX334" s="16" t="s">
        <v>77</v>
      </c>
      <c r="AY334" s="305" t="s">
        <v>143</v>
      </c>
    </row>
    <row r="335" s="15" customFormat="1">
      <c r="A335" s="15"/>
      <c r="B335" s="271"/>
      <c r="C335" s="272"/>
      <c r="D335" s="251" t="s">
        <v>152</v>
      </c>
      <c r="E335" s="273" t="s">
        <v>1</v>
      </c>
      <c r="F335" s="274" t="s">
        <v>155</v>
      </c>
      <c r="G335" s="272"/>
      <c r="H335" s="275">
        <v>350.36000000000001</v>
      </c>
      <c r="I335" s="276"/>
      <c r="J335" s="272"/>
      <c r="K335" s="272"/>
      <c r="L335" s="277"/>
      <c r="M335" s="278"/>
      <c r="N335" s="279"/>
      <c r="O335" s="279"/>
      <c r="P335" s="279"/>
      <c r="Q335" s="279"/>
      <c r="R335" s="279"/>
      <c r="S335" s="279"/>
      <c r="T335" s="280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81" t="s">
        <v>152</v>
      </c>
      <c r="AU335" s="281" t="s">
        <v>87</v>
      </c>
      <c r="AV335" s="15" t="s">
        <v>150</v>
      </c>
      <c r="AW335" s="15" t="s">
        <v>32</v>
      </c>
      <c r="AX335" s="15" t="s">
        <v>85</v>
      </c>
      <c r="AY335" s="281" t="s">
        <v>143</v>
      </c>
    </row>
    <row r="336" s="14" customFormat="1">
      <c r="A336" s="14"/>
      <c r="B336" s="260"/>
      <c r="C336" s="261"/>
      <c r="D336" s="251" t="s">
        <v>152</v>
      </c>
      <c r="E336" s="261"/>
      <c r="F336" s="263" t="s">
        <v>418</v>
      </c>
      <c r="G336" s="261"/>
      <c r="H336" s="264">
        <v>367.87799999999999</v>
      </c>
      <c r="I336" s="265"/>
      <c r="J336" s="261"/>
      <c r="K336" s="261"/>
      <c r="L336" s="266"/>
      <c r="M336" s="267"/>
      <c r="N336" s="268"/>
      <c r="O336" s="268"/>
      <c r="P336" s="268"/>
      <c r="Q336" s="268"/>
      <c r="R336" s="268"/>
      <c r="S336" s="268"/>
      <c r="T336" s="269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70" t="s">
        <v>152</v>
      </c>
      <c r="AU336" s="270" t="s">
        <v>87</v>
      </c>
      <c r="AV336" s="14" t="s">
        <v>87</v>
      </c>
      <c r="AW336" s="14" t="s">
        <v>4</v>
      </c>
      <c r="AX336" s="14" t="s">
        <v>85</v>
      </c>
      <c r="AY336" s="270" t="s">
        <v>143</v>
      </c>
    </row>
    <row r="337" s="2" customFormat="1" ht="24.15" customHeight="1">
      <c r="A337" s="39"/>
      <c r="B337" s="40"/>
      <c r="C337" s="285" t="s">
        <v>419</v>
      </c>
      <c r="D337" s="285" t="s">
        <v>202</v>
      </c>
      <c r="E337" s="286" t="s">
        <v>420</v>
      </c>
      <c r="F337" s="287" t="s">
        <v>421</v>
      </c>
      <c r="G337" s="288" t="s">
        <v>162</v>
      </c>
      <c r="H337" s="289">
        <v>234.30799999999999</v>
      </c>
      <c r="I337" s="290"/>
      <c r="J337" s="291">
        <f>ROUND(I337*H337,2)</f>
        <v>0</v>
      </c>
      <c r="K337" s="287" t="s">
        <v>149</v>
      </c>
      <c r="L337" s="292"/>
      <c r="M337" s="293" t="s">
        <v>1</v>
      </c>
      <c r="N337" s="294" t="s">
        <v>42</v>
      </c>
      <c r="O337" s="92"/>
      <c r="P337" s="245">
        <f>O337*H337</f>
        <v>0</v>
      </c>
      <c r="Q337" s="245">
        <v>0.00029999999999999997</v>
      </c>
      <c r="R337" s="245">
        <f>Q337*H337</f>
        <v>0.070292399999999991</v>
      </c>
      <c r="S337" s="245">
        <v>0</v>
      </c>
      <c r="T337" s="246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47" t="s">
        <v>190</v>
      </c>
      <c r="AT337" s="247" t="s">
        <v>202</v>
      </c>
      <c r="AU337" s="247" t="s">
        <v>87</v>
      </c>
      <c r="AY337" s="18" t="s">
        <v>143</v>
      </c>
      <c r="BE337" s="248">
        <f>IF(N337="základní",J337,0)</f>
        <v>0</v>
      </c>
      <c r="BF337" s="248">
        <f>IF(N337="snížená",J337,0)</f>
        <v>0</v>
      </c>
      <c r="BG337" s="248">
        <f>IF(N337="zákl. přenesená",J337,0)</f>
        <v>0</v>
      </c>
      <c r="BH337" s="248">
        <f>IF(N337="sníž. přenesená",J337,0)</f>
        <v>0</v>
      </c>
      <c r="BI337" s="248">
        <f>IF(N337="nulová",J337,0)</f>
        <v>0</v>
      </c>
      <c r="BJ337" s="18" t="s">
        <v>85</v>
      </c>
      <c r="BK337" s="248">
        <f>ROUND(I337*H337,2)</f>
        <v>0</v>
      </c>
      <c r="BL337" s="18" t="s">
        <v>150</v>
      </c>
      <c r="BM337" s="247" t="s">
        <v>422</v>
      </c>
    </row>
    <row r="338" s="13" customFormat="1">
      <c r="A338" s="13"/>
      <c r="B338" s="249"/>
      <c r="C338" s="250"/>
      <c r="D338" s="251" t="s">
        <v>152</v>
      </c>
      <c r="E338" s="252" t="s">
        <v>1</v>
      </c>
      <c r="F338" s="253" t="s">
        <v>423</v>
      </c>
      <c r="G338" s="250"/>
      <c r="H338" s="252" t="s">
        <v>1</v>
      </c>
      <c r="I338" s="254"/>
      <c r="J338" s="250"/>
      <c r="K338" s="250"/>
      <c r="L338" s="255"/>
      <c r="M338" s="256"/>
      <c r="N338" s="257"/>
      <c r="O338" s="257"/>
      <c r="P338" s="257"/>
      <c r="Q338" s="257"/>
      <c r="R338" s="257"/>
      <c r="S338" s="257"/>
      <c r="T338" s="258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59" t="s">
        <v>152</v>
      </c>
      <c r="AU338" s="259" t="s">
        <v>87</v>
      </c>
      <c r="AV338" s="13" t="s">
        <v>85</v>
      </c>
      <c r="AW338" s="13" t="s">
        <v>32</v>
      </c>
      <c r="AX338" s="13" t="s">
        <v>77</v>
      </c>
      <c r="AY338" s="259" t="s">
        <v>143</v>
      </c>
    </row>
    <row r="339" s="14" customFormat="1">
      <c r="A339" s="14"/>
      <c r="B339" s="260"/>
      <c r="C339" s="261"/>
      <c r="D339" s="251" t="s">
        <v>152</v>
      </c>
      <c r="E339" s="262" t="s">
        <v>1</v>
      </c>
      <c r="F339" s="263" t="s">
        <v>324</v>
      </c>
      <c r="G339" s="261"/>
      <c r="H339" s="264">
        <v>0.59999999999999998</v>
      </c>
      <c r="I339" s="265"/>
      <c r="J339" s="261"/>
      <c r="K339" s="261"/>
      <c r="L339" s="266"/>
      <c r="M339" s="267"/>
      <c r="N339" s="268"/>
      <c r="O339" s="268"/>
      <c r="P339" s="268"/>
      <c r="Q339" s="268"/>
      <c r="R339" s="268"/>
      <c r="S339" s="268"/>
      <c r="T339" s="269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70" t="s">
        <v>152</v>
      </c>
      <c r="AU339" s="270" t="s">
        <v>87</v>
      </c>
      <c r="AV339" s="14" t="s">
        <v>87</v>
      </c>
      <c r="AW339" s="14" t="s">
        <v>32</v>
      </c>
      <c r="AX339" s="14" t="s">
        <v>77</v>
      </c>
      <c r="AY339" s="270" t="s">
        <v>143</v>
      </c>
    </row>
    <row r="340" s="14" customFormat="1">
      <c r="A340" s="14"/>
      <c r="B340" s="260"/>
      <c r="C340" s="261"/>
      <c r="D340" s="251" t="s">
        <v>152</v>
      </c>
      <c r="E340" s="262" t="s">
        <v>1</v>
      </c>
      <c r="F340" s="263" t="s">
        <v>324</v>
      </c>
      <c r="G340" s="261"/>
      <c r="H340" s="264">
        <v>0.59999999999999998</v>
      </c>
      <c r="I340" s="265"/>
      <c r="J340" s="261"/>
      <c r="K340" s="261"/>
      <c r="L340" s="266"/>
      <c r="M340" s="267"/>
      <c r="N340" s="268"/>
      <c r="O340" s="268"/>
      <c r="P340" s="268"/>
      <c r="Q340" s="268"/>
      <c r="R340" s="268"/>
      <c r="S340" s="268"/>
      <c r="T340" s="269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70" t="s">
        <v>152</v>
      </c>
      <c r="AU340" s="270" t="s">
        <v>87</v>
      </c>
      <c r="AV340" s="14" t="s">
        <v>87</v>
      </c>
      <c r="AW340" s="14" t="s">
        <v>32</v>
      </c>
      <c r="AX340" s="14" t="s">
        <v>77</v>
      </c>
      <c r="AY340" s="270" t="s">
        <v>143</v>
      </c>
    </row>
    <row r="341" s="14" customFormat="1">
      <c r="A341" s="14"/>
      <c r="B341" s="260"/>
      <c r="C341" s="261"/>
      <c r="D341" s="251" t="s">
        <v>152</v>
      </c>
      <c r="E341" s="262" t="s">
        <v>1</v>
      </c>
      <c r="F341" s="263" t="s">
        <v>325</v>
      </c>
      <c r="G341" s="261"/>
      <c r="H341" s="264">
        <v>3.6000000000000001</v>
      </c>
      <c r="I341" s="265"/>
      <c r="J341" s="261"/>
      <c r="K341" s="261"/>
      <c r="L341" s="266"/>
      <c r="M341" s="267"/>
      <c r="N341" s="268"/>
      <c r="O341" s="268"/>
      <c r="P341" s="268"/>
      <c r="Q341" s="268"/>
      <c r="R341" s="268"/>
      <c r="S341" s="268"/>
      <c r="T341" s="269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70" t="s">
        <v>152</v>
      </c>
      <c r="AU341" s="270" t="s">
        <v>87</v>
      </c>
      <c r="AV341" s="14" t="s">
        <v>87</v>
      </c>
      <c r="AW341" s="14" t="s">
        <v>32</v>
      </c>
      <c r="AX341" s="14" t="s">
        <v>77</v>
      </c>
      <c r="AY341" s="270" t="s">
        <v>143</v>
      </c>
    </row>
    <row r="342" s="14" customFormat="1">
      <c r="A342" s="14"/>
      <c r="B342" s="260"/>
      <c r="C342" s="261"/>
      <c r="D342" s="251" t="s">
        <v>152</v>
      </c>
      <c r="E342" s="262" t="s">
        <v>1</v>
      </c>
      <c r="F342" s="263" t="s">
        <v>326</v>
      </c>
      <c r="G342" s="261"/>
      <c r="H342" s="264">
        <v>43.200000000000003</v>
      </c>
      <c r="I342" s="265"/>
      <c r="J342" s="261"/>
      <c r="K342" s="261"/>
      <c r="L342" s="266"/>
      <c r="M342" s="267"/>
      <c r="N342" s="268"/>
      <c r="O342" s="268"/>
      <c r="P342" s="268"/>
      <c r="Q342" s="268"/>
      <c r="R342" s="268"/>
      <c r="S342" s="268"/>
      <c r="T342" s="269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70" t="s">
        <v>152</v>
      </c>
      <c r="AU342" s="270" t="s">
        <v>87</v>
      </c>
      <c r="AV342" s="14" t="s">
        <v>87</v>
      </c>
      <c r="AW342" s="14" t="s">
        <v>32</v>
      </c>
      <c r="AX342" s="14" t="s">
        <v>77</v>
      </c>
      <c r="AY342" s="270" t="s">
        <v>143</v>
      </c>
    </row>
    <row r="343" s="14" customFormat="1">
      <c r="A343" s="14"/>
      <c r="B343" s="260"/>
      <c r="C343" s="261"/>
      <c r="D343" s="251" t="s">
        <v>152</v>
      </c>
      <c r="E343" s="262" t="s">
        <v>1</v>
      </c>
      <c r="F343" s="263" t="s">
        <v>327</v>
      </c>
      <c r="G343" s="261"/>
      <c r="H343" s="264">
        <v>69.599999999999994</v>
      </c>
      <c r="I343" s="265"/>
      <c r="J343" s="261"/>
      <c r="K343" s="261"/>
      <c r="L343" s="266"/>
      <c r="M343" s="267"/>
      <c r="N343" s="268"/>
      <c r="O343" s="268"/>
      <c r="P343" s="268"/>
      <c r="Q343" s="268"/>
      <c r="R343" s="268"/>
      <c r="S343" s="268"/>
      <c r="T343" s="269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70" t="s">
        <v>152</v>
      </c>
      <c r="AU343" s="270" t="s">
        <v>87</v>
      </c>
      <c r="AV343" s="14" t="s">
        <v>87</v>
      </c>
      <c r="AW343" s="14" t="s">
        <v>32</v>
      </c>
      <c r="AX343" s="14" t="s">
        <v>77</v>
      </c>
      <c r="AY343" s="270" t="s">
        <v>143</v>
      </c>
    </row>
    <row r="344" s="14" customFormat="1">
      <c r="A344" s="14"/>
      <c r="B344" s="260"/>
      <c r="C344" s="261"/>
      <c r="D344" s="251" t="s">
        <v>152</v>
      </c>
      <c r="E344" s="262" t="s">
        <v>1</v>
      </c>
      <c r="F344" s="263" t="s">
        <v>328</v>
      </c>
      <c r="G344" s="261"/>
      <c r="H344" s="264">
        <v>14.4</v>
      </c>
      <c r="I344" s="265"/>
      <c r="J344" s="261"/>
      <c r="K344" s="261"/>
      <c r="L344" s="266"/>
      <c r="M344" s="267"/>
      <c r="N344" s="268"/>
      <c r="O344" s="268"/>
      <c r="P344" s="268"/>
      <c r="Q344" s="268"/>
      <c r="R344" s="268"/>
      <c r="S344" s="268"/>
      <c r="T344" s="269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70" t="s">
        <v>152</v>
      </c>
      <c r="AU344" s="270" t="s">
        <v>87</v>
      </c>
      <c r="AV344" s="14" t="s">
        <v>87</v>
      </c>
      <c r="AW344" s="14" t="s">
        <v>32</v>
      </c>
      <c r="AX344" s="14" t="s">
        <v>77</v>
      </c>
      <c r="AY344" s="270" t="s">
        <v>143</v>
      </c>
    </row>
    <row r="345" s="14" customFormat="1">
      <c r="A345" s="14"/>
      <c r="B345" s="260"/>
      <c r="C345" s="261"/>
      <c r="D345" s="251" t="s">
        <v>152</v>
      </c>
      <c r="E345" s="262" t="s">
        <v>1</v>
      </c>
      <c r="F345" s="263" t="s">
        <v>329</v>
      </c>
      <c r="G345" s="261"/>
      <c r="H345" s="264">
        <v>4.7999999999999998</v>
      </c>
      <c r="I345" s="265"/>
      <c r="J345" s="261"/>
      <c r="K345" s="261"/>
      <c r="L345" s="266"/>
      <c r="M345" s="267"/>
      <c r="N345" s="268"/>
      <c r="O345" s="268"/>
      <c r="P345" s="268"/>
      <c r="Q345" s="268"/>
      <c r="R345" s="268"/>
      <c r="S345" s="268"/>
      <c r="T345" s="269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70" t="s">
        <v>152</v>
      </c>
      <c r="AU345" s="270" t="s">
        <v>87</v>
      </c>
      <c r="AV345" s="14" t="s">
        <v>87</v>
      </c>
      <c r="AW345" s="14" t="s">
        <v>32</v>
      </c>
      <c r="AX345" s="14" t="s">
        <v>77</v>
      </c>
      <c r="AY345" s="270" t="s">
        <v>143</v>
      </c>
    </row>
    <row r="346" s="14" customFormat="1">
      <c r="A346" s="14"/>
      <c r="B346" s="260"/>
      <c r="C346" s="261"/>
      <c r="D346" s="251" t="s">
        <v>152</v>
      </c>
      <c r="E346" s="262" t="s">
        <v>1</v>
      </c>
      <c r="F346" s="263" t="s">
        <v>424</v>
      </c>
      <c r="G346" s="261"/>
      <c r="H346" s="264">
        <v>1.45</v>
      </c>
      <c r="I346" s="265"/>
      <c r="J346" s="261"/>
      <c r="K346" s="261"/>
      <c r="L346" s="266"/>
      <c r="M346" s="267"/>
      <c r="N346" s="268"/>
      <c r="O346" s="268"/>
      <c r="P346" s="268"/>
      <c r="Q346" s="268"/>
      <c r="R346" s="268"/>
      <c r="S346" s="268"/>
      <c r="T346" s="269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70" t="s">
        <v>152</v>
      </c>
      <c r="AU346" s="270" t="s">
        <v>87</v>
      </c>
      <c r="AV346" s="14" t="s">
        <v>87</v>
      </c>
      <c r="AW346" s="14" t="s">
        <v>32</v>
      </c>
      <c r="AX346" s="14" t="s">
        <v>77</v>
      </c>
      <c r="AY346" s="270" t="s">
        <v>143</v>
      </c>
    </row>
    <row r="347" s="14" customFormat="1">
      <c r="A347" s="14"/>
      <c r="B347" s="260"/>
      <c r="C347" s="261"/>
      <c r="D347" s="251" t="s">
        <v>152</v>
      </c>
      <c r="E347" s="262" t="s">
        <v>1</v>
      </c>
      <c r="F347" s="263" t="s">
        <v>425</v>
      </c>
      <c r="G347" s="261"/>
      <c r="H347" s="264">
        <v>1.1000000000000001</v>
      </c>
      <c r="I347" s="265"/>
      <c r="J347" s="261"/>
      <c r="K347" s="261"/>
      <c r="L347" s="266"/>
      <c r="M347" s="267"/>
      <c r="N347" s="268"/>
      <c r="O347" s="268"/>
      <c r="P347" s="268"/>
      <c r="Q347" s="268"/>
      <c r="R347" s="268"/>
      <c r="S347" s="268"/>
      <c r="T347" s="269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70" t="s">
        <v>152</v>
      </c>
      <c r="AU347" s="270" t="s">
        <v>87</v>
      </c>
      <c r="AV347" s="14" t="s">
        <v>87</v>
      </c>
      <c r="AW347" s="14" t="s">
        <v>32</v>
      </c>
      <c r="AX347" s="14" t="s">
        <v>77</v>
      </c>
      <c r="AY347" s="270" t="s">
        <v>143</v>
      </c>
    </row>
    <row r="348" s="16" customFormat="1">
      <c r="A348" s="16"/>
      <c r="B348" s="295"/>
      <c r="C348" s="296"/>
      <c r="D348" s="251" t="s">
        <v>152</v>
      </c>
      <c r="E348" s="297" t="s">
        <v>1</v>
      </c>
      <c r="F348" s="298" t="s">
        <v>267</v>
      </c>
      <c r="G348" s="296"/>
      <c r="H348" s="299">
        <v>139.34999999999999</v>
      </c>
      <c r="I348" s="300"/>
      <c r="J348" s="296"/>
      <c r="K348" s="296"/>
      <c r="L348" s="301"/>
      <c r="M348" s="302"/>
      <c r="N348" s="303"/>
      <c r="O348" s="303"/>
      <c r="P348" s="303"/>
      <c r="Q348" s="303"/>
      <c r="R348" s="303"/>
      <c r="S348" s="303"/>
      <c r="T348" s="304"/>
      <c r="U348" s="16"/>
      <c r="V348" s="16"/>
      <c r="W348" s="16"/>
      <c r="X348" s="16"/>
      <c r="Y348" s="16"/>
      <c r="Z348" s="16"/>
      <c r="AA348" s="16"/>
      <c r="AB348" s="16"/>
      <c r="AC348" s="16"/>
      <c r="AD348" s="16"/>
      <c r="AE348" s="16"/>
      <c r="AT348" s="305" t="s">
        <v>152</v>
      </c>
      <c r="AU348" s="305" t="s">
        <v>87</v>
      </c>
      <c r="AV348" s="16" t="s">
        <v>159</v>
      </c>
      <c r="AW348" s="16" t="s">
        <v>32</v>
      </c>
      <c r="AX348" s="16" t="s">
        <v>77</v>
      </c>
      <c r="AY348" s="305" t="s">
        <v>143</v>
      </c>
    </row>
    <row r="349" s="14" customFormat="1">
      <c r="A349" s="14"/>
      <c r="B349" s="260"/>
      <c r="C349" s="261"/>
      <c r="D349" s="251" t="s">
        <v>152</v>
      </c>
      <c r="E349" s="262" t="s">
        <v>1</v>
      </c>
      <c r="F349" s="263" t="s">
        <v>426</v>
      </c>
      <c r="G349" s="261"/>
      <c r="H349" s="264">
        <v>83.799999999999997</v>
      </c>
      <c r="I349" s="265"/>
      <c r="J349" s="261"/>
      <c r="K349" s="261"/>
      <c r="L349" s="266"/>
      <c r="M349" s="267"/>
      <c r="N349" s="268"/>
      <c r="O349" s="268"/>
      <c r="P349" s="268"/>
      <c r="Q349" s="268"/>
      <c r="R349" s="268"/>
      <c r="S349" s="268"/>
      <c r="T349" s="269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70" t="s">
        <v>152</v>
      </c>
      <c r="AU349" s="270" t="s">
        <v>87</v>
      </c>
      <c r="AV349" s="14" t="s">
        <v>87</v>
      </c>
      <c r="AW349" s="14" t="s">
        <v>32</v>
      </c>
      <c r="AX349" s="14" t="s">
        <v>77</v>
      </c>
      <c r="AY349" s="270" t="s">
        <v>143</v>
      </c>
    </row>
    <row r="350" s="16" customFormat="1">
      <c r="A350" s="16"/>
      <c r="B350" s="295"/>
      <c r="C350" s="296"/>
      <c r="D350" s="251" t="s">
        <v>152</v>
      </c>
      <c r="E350" s="297" t="s">
        <v>1</v>
      </c>
      <c r="F350" s="298" t="s">
        <v>267</v>
      </c>
      <c r="G350" s="296"/>
      <c r="H350" s="299">
        <v>83.799999999999997</v>
      </c>
      <c r="I350" s="300"/>
      <c r="J350" s="296"/>
      <c r="K350" s="296"/>
      <c r="L350" s="301"/>
      <c r="M350" s="302"/>
      <c r="N350" s="303"/>
      <c r="O350" s="303"/>
      <c r="P350" s="303"/>
      <c r="Q350" s="303"/>
      <c r="R350" s="303"/>
      <c r="S350" s="303"/>
      <c r="T350" s="304"/>
      <c r="U350" s="16"/>
      <c r="V350" s="16"/>
      <c r="W350" s="16"/>
      <c r="X350" s="16"/>
      <c r="Y350" s="16"/>
      <c r="Z350" s="16"/>
      <c r="AA350" s="16"/>
      <c r="AB350" s="16"/>
      <c r="AC350" s="16"/>
      <c r="AD350" s="16"/>
      <c r="AE350" s="16"/>
      <c r="AT350" s="305" t="s">
        <v>152</v>
      </c>
      <c r="AU350" s="305" t="s">
        <v>87</v>
      </c>
      <c r="AV350" s="16" t="s">
        <v>159</v>
      </c>
      <c r="AW350" s="16" t="s">
        <v>32</v>
      </c>
      <c r="AX350" s="16" t="s">
        <v>77</v>
      </c>
      <c r="AY350" s="305" t="s">
        <v>143</v>
      </c>
    </row>
    <row r="351" s="15" customFormat="1">
      <c r="A351" s="15"/>
      <c r="B351" s="271"/>
      <c r="C351" s="272"/>
      <c r="D351" s="251" t="s">
        <v>152</v>
      </c>
      <c r="E351" s="273" t="s">
        <v>1</v>
      </c>
      <c r="F351" s="274" t="s">
        <v>155</v>
      </c>
      <c r="G351" s="272"/>
      <c r="H351" s="275">
        <v>223.14999999999998</v>
      </c>
      <c r="I351" s="276"/>
      <c r="J351" s="272"/>
      <c r="K351" s="272"/>
      <c r="L351" s="277"/>
      <c r="M351" s="278"/>
      <c r="N351" s="279"/>
      <c r="O351" s="279"/>
      <c r="P351" s="279"/>
      <c r="Q351" s="279"/>
      <c r="R351" s="279"/>
      <c r="S351" s="279"/>
      <c r="T351" s="280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81" t="s">
        <v>152</v>
      </c>
      <c r="AU351" s="281" t="s">
        <v>87</v>
      </c>
      <c r="AV351" s="15" t="s">
        <v>150</v>
      </c>
      <c r="AW351" s="15" t="s">
        <v>32</v>
      </c>
      <c r="AX351" s="15" t="s">
        <v>85</v>
      </c>
      <c r="AY351" s="281" t="s">
        <v>143</v>
      </c>
    </row>
    <row r="352" s="14" customFormat="1">
      <c r="A352" s="14"/>
      <c r="B352" s="260"/>
      <c r="C352" s="261"/>
      <c r="D352" s="251" t="s">
        <v>152</v>
      </c>
      <c r="E352" s="261"/>
      <c r="F352" s="263" t="s">
        <v>427</v>
      </c>
      <c r="G352" s="261"/>
      <c r="H352" s="264">
        <v>234.30799999999999</v>
      </c>
      <c r="I352" s="265"/>
      <c r="J352" s="261"/>
      <c r="K352" s="261"/>
      <c r="L352" s="266"/>
      <c r="M352" s="267"/>
      <c r="N352" s="268"/>
      <c r="O352" s="268"/>
      <c r="P352" s="268"/>
      <c r="Q352" s="268"/>
      <c r="R352" s="268"/>
      <c r="S352" s="268"/>
      <c r="T352" s="269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70" t="s">
        <v>152</v>
      </c>
      <c r="AU352" s="270" t="s">
        <v>87</v>
      </c>
      <c r="AV352" s="14" t="s">
        <v>87</v>
      </c>
      <c r="AW352" s="14" t="s">
        <v>4</v>
      </c>
      <c r="AX352" s="14" t="s">
        <v>85</v>
      </c>
      <c r="AY352" s="270" t="s">
        <v>143</v>
      </c>
    </row>
    <row r="353" s="2" customFormat="1" ht="24.15" customHeight="1">
      <c r="A353" s="39"/>
      <c r="B353" s="40"/>
      <c r="C353" s="285" t="s">
        <v>428</v>
      </c>
      <c r="D353" s="285" t="s">
        <v>202</v>
      </c>
      <c r="E353" s="286" t="s">
        <v>429</v>
      </c>
      <c r="F353" s="287" t="s">
        <v>430</v>
      </c>
      <c r="G353" s="288" t="s">
        <v>162</v>
      </c>
      <c r="H353" s="289">
        <v>83.799999999999997</v>
      </c>
      <c r="I353" s="290"/>
      <c r="J353" s="291">
        <f>ROUND(I353*H353,2)</f>
        <v>0</v>
      </c>
      <c r="K353" s="287" t="s">
        <v>149</v>
      </c>
      <c r="L353" s="292"/>
      <c r="M353" s="293" t="s">
        <v>1</v>
      </c>
      <c r="N353" s="294" t="s">
        <v>42</v>
      </c>
      <c r="O353" s="92"/>
      <c r="P353" s="245">
        <f>O353*H353</f>
        <v>0</v>
      </c>
      <c r="Q353" s="245">
        <v>0.00020000000000000001</v>
      </c>
      <c r="R353" s="245">
        <f>Q353*H353</f>
        <v>0.016760000000000001</v>
      </c>
      <c r="S353" s="245">
        <v>0</v>
      </c>
      <c r="T353" s="246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47" t="s">
        <v>190</v>
      </c>
      <c r="AT353" s="247" t="s">
        <v>202</v>
      </c>
      <c r="AU353" s="247" t="s">
        <v>87</v>
      </c>
      <c r="AY353" s="18" t="s">
        <v>143</v>
      </c>
      <c r="BE353" s="248">
        <f>IF(N353="základní",J353,0)</f>
        <v>0</v>
      </c>
      <c r="BF353" s="248">
        <f>IF(N353="snížená",J353,0)</f>
        <v>0</v>
      </c>
      <c r="BG353" s="248">
        <f>IF(N353="zákl. přenesená",J353,0)</f>
        <v>0</v>
      </c>
      <c r="BH353" s="248">
        <f>IF(N353="sníž. přenesená",J353,0)</f>
        <v>0</v>
      </c>
      <c r="BI353" s="248">
        <f>IF(N353="nulová",J353,0)</f>
        <v>0</v>
      </c>
      <c r="BJ353" s="18" t="s">
        <v>85</v>
      </c>
      <c r="BK353" s="248">
        <f>ROUND(I353*H353,2)</f>
        <v>0</v>
      </c>
      <c r="BL353" s="18" t="s">
        <v>150</v>
      </c>
      <c r="BM353" s="247" t="s">
        <v>431</v>
      </c>
    </row>
    <row r="354" s="14" customFormat="1">
      <c r="A354" s="14"/>
      <c r="B354" s="260"/>
      <c r="C354" s="261"/>
      <c r="D354" s="251" t="s">
        <v>152</v>
      </c>
      <c r="E354" s="262" t="s">
        <v>1</v>
      </c>
      <c r="F354" s="263" t="s">
        <v>432</v>
      </c>
      <c r="G354" s="261"/>
      <c r="H354" s="264">
        <v>83.799999999999997</v>
      </c>
      <c r="I354" s="265"/>
      <c r="J354" s="261"/>
      <c r="K354" s="261"/>
      <c r="L354" s="266"/>
      <c r="M354" s="267"/>
      <c r="N354" s="268"/>
      <c r="O354" s="268"/>
      <c r="P354" s="268"/>
      <c r="Q354" s="268"/>
      <c r="R354" s="268"/>
      <c r="S354" s="268"/>
      <c r="T354" s="269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70" t="s">
        <v>152</v>
      </c>
      <c r="AU354" s="270" t="s">
        <v>87</v>
      </c>
      <c r="AV354" s="14" t="s">
        <v>87</v>
      </c>
      <c r="AW354" s="14" t="s">
        <v>32</v>
      </c>
      <c r="AX354" s="14" t="s">
        <v>85</v>
      </c>
      <c r="AY354" s="270" t="s">
        <v>143</v>
      </c>
    </row>
    <row r="355" s="2" customFormat="1" ht="24.15" customHeight="1">
      <c r="A355" s="39"/>
      <c r="B355" s="40"/>
      <c r="C355" s="285" t="s">
        <v>433</v>
      </c>
      <c r="D355" s="285" t="s">
        <v>202</v>
      </c>
      <c r="E355" s="286" t="s">
        <v>434</v>
      </c>
      <c r="F355" s="287" t="s">
        <v>435</v>
      </c>
      <c r="G355" s="288" t="s">
        <v>162</v>
      </c>
      <c r="H355" s="289">
        <v>143.63999999999999</v>
      </c>
      <c r="I355" s="290"/>
      <c r="J355" s="291">
        <f>ROUND(I355*H355,2)</f>
        <v>0</v>
      </c>
      <c r="K355" s="287" t="s">
        <v>149</v>
      </c>
      <c r="L355" s="292"/>
      <c r="M355" s="293" t="s">
        <v>1</v>
      </c>
      <c r="N355" s="294" t="s">
        <v>42</v>
      </c>
      <c r="O355" s="92"/>
      <c r="P355" s="245">
        <f>O355*H355</f>
        <v>0</v>
      </c>
      <c r="Q355" s="245">
        <v>0.00020000000000000001</v>
      </c>
      <c r="R355" s="245">
        <f>Q355*H355</f>
        <v>0.028728</v>
      </c>
      <c r="S355" s="245">
        <v>0</v>
      </c>
      <c r="T355" s="246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47" t="s">
        <v>190</v>
      </c>
      <c r="AT355" s="247" t="s">
        <v>202</v>
      </c>
      <c r="AU355" s="247" t="s">
        <v>87</v>
      </c>
      <c r="AY355" s="18" t="s">
        <v>143</v>
      </c>
      <c r="BE355" s="248">
        <f>IF(N355="základní",J355,0)</f>
        <v>0</v>
      </c>
      <c r="BF355" s="248">
        <f>IF(N355="snížená",J355,0)</f>
        <v>0</v>
      </c>
      <c r="BG355" s="248">
        <f>IF(N355="zákl. přenesená",J355,0)</f>
        <v>0</v>
      </c>
      <c r="BH355" s="248">
        <f>IF(N355="sníž. přenesená",J355,0)</f>
        <v>0</v>
      </c>
      <c r="BI355" s="248">
        <f>IF(N355="nulová",J355,0)</f>
        <v>0</v>
      </c>
      <c r="BJ355" s="18" t="s">
        <v>85</v>
      </c>
      <c r="BK355" s="248">
        <f>ROUND(I355*H355,2)</f>
        <v>0</v>
      </c>
      <c r="BL355" s="18" t="s">
        <v>150</v>
      </c>
      <c r="BM355" s="247" t="s">
        <v>436</v>
      </c>
    </row>
    <row r="356" s="13" customFormat="1">
      <c r="A356" s="13"/>
      <c r="B356" s="249"/>
      <c r="C356" s="250"/>
      <c r="D356" s="251" t="s">
        <v>152</v>
      </c>
      <c r="E356" s="252" t="s">
        <v>1</v>
      </c>
      <c r="F356" s="253" t="s">
        <v>437</v>
      </c>
      <c r="G356" s="250"/>
      <c r="H356" s="252" t="s">
        <v>1</v>
      </c>
      <c r="I356" s="254"/>
      <c r="J356" s="250"/>
      <c r="K356" s="250"/>
      <c r="L356" s="255"/>
      <c r="M356" s="256"/>
      <c r="N356" s="257"/>
      <c r="O356" s="257"/>
      <c r="P356" s="257"/>
      <c r="Q356" s="257"/>
      <c r="R356" s="257"/>
      <c r="S356" s="257"/>
      <c r="T356" s="258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59" t="s">
        <v>152</v>
      </c>
      <c r="AU356" s="259" t="s">
        <v>87</v>
      </c>
      <c r="AV356" s="13" t="s">
        <v>85</v>
      </c>
      <c r="AW356" s="13" t="s">
        <v>32</v>
      </c>
      <c r="AX356" s="13" t="s">
        <v>77</v>
      </c>
      <c r="AY356" s="259" t="s">
        <v>143</v>
      </c>
    </row>
    <row r="357" s="13" customFormat="1">
      <c r="A357" s="13"/>
      <c r="B357" s="249"/>
      <c r="C357" s="250"/>
      <c r="D357" s="251" t="s">
        <v>152</v>
      </c>
      <c r="E357" s="252" t="s">
        <v>1</v>
      </c>
      <c r="F357" s="253" t="s">
        <v>323</v>
      </c>
      <c r="G357" s="250"/>
      <c r="H357" s="252" t="s">
        <v>1</v>
      </c>
      <c r="I357" s="254"/>
      <c r="J357" s="250"/>
      <c r="K357" s="250"/>
      <c r="L357" s="255"/>
      <c r="M357" s="256"/>
      <c r="N357" s="257"/>
      <c r="O357" s="257"/>
      <c r="P357" s="257"/>
      <c r="Q357" s="257"/>
      <c r="R357" s="257"/>
      <c r="S357" s="257"/>
      <c r="T357" s="258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59" t="s">
        <v>152</v>
      </c>
      <c r="AU357" s="259" t="s">
        <v>87</v>
      </c>
      <c r="AV357" s="13" t="s">
        <v>85</v>
      </c>
      <c r="AW357" s="13" t="s">
        <v>32</v>
      </c>
      <c r="AX357" s="13" t="s">
        <v>77</v>
      </c>
      <c r="AY357" s="259" t="s">
        <v>143</v>
      </c>
    </row>
    <row r="358" s="14" customFormat="1">
      <c r="A358" s="14"/>
      <c r="B358" s="260"/>
      <c r="C358" s="261"/>
      <c r="D358" s="251" t="s">
        <v>152</v>
      </c>
      <c r="E358" s="262" t="s">
        <v>1</v>
      </c>
      <c r="F358" s="263" t="s">
        <v>324</v>
      </c>
      <c r="G358" s="261"/>
      <c r="H358" s="264">
        <v>0.59999999999999998</v>
      </c>
      <c r="I358" s="265"/>
      <c r="J358" s="261"/>
      <c r="K358" s="261"/>
      <c r="L358" s="266"/>
      <c r="M358" s="267"/>
      <c r="N358" s="268"/>
      <c r="O358" s="268"/>
      <c r="P358" s="268"/>
      <c r="Q358" s="268"/>
      <c r="R358" s="268"/>
      <c r="S358" s="268"/>
      <c r="T358" s="269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70" t="s">
        <v>152</v>
      </c>
      <c r="AU358" s="270" t="s">
        <v>87</v>
      </c>
      <c r="AV358" s="14" t="s">
        <v>87</v>
      </c>
      <c r="AW358" s="14" t="s">
        <v>32</v>
      </c>
      <c r="AX358" s="14" t="s">
        <v>77</v>
      </c>
      <c r="AY358" s="270" t="s">
        <v>143</v>
      </c>
    </row>
    <row r="359" s="14" customFormat="1">
      <c r="A359" s="14"/>
      <c r="B359" s="260"/>
      <c r="C359" s="261"/>
      <c r="D359" s="251" t="s">
        <v>152</v>
      </c>
      <c r="E359" s="262" t="s">
        <v>1</v>
      </c>
      <c r="F359" s="263" t="s">
        <v>324</v>
      </c>
      <c r="G359" s="261"/>
      <c r="H359" s="264">
        <v>0.59999999999999998</v>
      </c>
      <c r="I359" s="265"/>
      <c r="J359" s="261"/>
      <c r="K359" s="261"/>
      <c r="L359" s="266"/>
      <c r="M359" s="267"/>
      <c r="N359" s="268"/>
      <c r="O359" s="268"/>
      <c r="P359" s="268"/>
      <c r="Q359" s="268"/>
      <c r="R359" s="268"/>
      <c r="S359" s="268"/>
      <c r="T359" s="269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70" t="s">
        <v>152</v>
      </c>
      <c r="AU359" s="270" t="s">
        <v>87</v>
      </c>
      <c r="AV359" s="14" t="s">
        <v>87</v>
      </c>
      <c r="AW359" s="14" t="s">
        <v>32</v>
      </c>
      <c r="AX359" s="14" t="s">
        <v>77</v>
      </c>
      <c r="AY359" s="270" t="s">
        <v>143</v>
      </c>
    </row>
    <row r="360" s="14" customFormat="1">
      <c r="A360" s="14"/>
      <c r="B360" s="260"/>
      <c r="C360" s="261"/>
      <c r="D360" s="251" t="s">
        <v>152</v>
      </c>
      <c r="E360" s="262" t="s">
        <v>1</v>
      </c>
      <c r="F360" s="263" t="s">
        <v>325</v>
      </c>
      <c r="G360" s="261"/>
      <c r="H360" s="264">
        <v>3.6000000000000001</v>
      </c>
      <c r="I360" s="265"/>
      <c r="J360" s="261"/>
      <c r="K360" s="261"/>
      <c r="L360" s="266"/>
      <c r="M360" s="267"/>
      <c r="N360" s="268"/>
      <c r="O360" s="268"/>
      <c r="P360" s="268"/>
      <c r="Q360" s="268"/>
      <c r="R360" s="268"/>
      <c r="S360" s="268"/>
      <c r="T360" s="269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70" t="s">
        <v>152</v>
      </c>
      <c r="AU360" s="270" t="s">
        <v>87</v>
      </c>
      <c r="AV360" s="14" t="s">
        <v>87</v>
      </c>
      <c r="AW360" s="14" t="s">
        <v>32</v>
      </c>
      <c r="AX360" s="14" t="s">
        <v>77</v>
      </c>
      <c r="AY360" s="270" t="s">
        <v>143</v>
      </c>
    </row>
    <row r="361" s="14" customFormat="1">
      <c r="A361" s="14"/>
      <c r="B361" s="260"/>
      <c r="C361" s="261"/>
      <c r="D361" s="251" t="s">
        <v>152</v>
      </c>
      <c r="E361" s="262" t="s">
        <v>1</v>
      </c>
      <c r="F361" s="263" t="s">
        <v>326</v>
      </c>
      <c r="G361" s="261"/>
      <c r="H361" s="264">
        <v>43.200000000000003</v>
      </c>
      <c r="I361" s="265"/>
      <c r="J361" s="261"/>
      <c r="K361" s="261"/>
      <c r="L361" s="266"/>
      <c r="M361" s="267"/>
      <c r="N361" s="268"/>
      <c r="O361" s="268"/>
      <c r="P361" s="268"/>
      <c r="Q361" s="268"/>
      <c r="R361" s="268"/>
      <c r="S361" s="268"/>
      <c r="T361" s="269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70" t="s">
        <v>152</v>
      </c>
      <c r="AU361" s="270" t="s">
        <v>87</v>
      </c>
      <c r="AV361" s="14" t="s">
        <v>87</v>
      </c>
      <c r="AW361" s="14" t="s">
        <v>32</v>
      </c>
      <c r="AX361" s="14" t="s">
        <v>77</v>
      </c>
      <c r="AY361" s="270" t="s">
        <v>143</v>
      </c>
    </row>
    <row r="362" s="14" customFormat="1">
      <c r="A362" s="14"/>
      <c r="B362" s="260"/>
      <c r="C362" s="261"/>
      <c r="D362" s="251" t="s">
        <v>152</v>
      </c>
      <c r="E362" s="262" t="s">
        <v>1</v>
      </c>
      <c r="F362" s="263" t="s">
        <v>327</v>
      </c>
      <c r="G362" s="261"/>
      <c r="H362" s="264">
        <v>69.599999999999994</v>
      </c>
      <c r="I362" s="265"/>
      <c r="J362" s="261"/>
      <c r="K362" s="261"/>
      <c r="L362" s="266"/>
      <c r="M362" s="267"/>
      <c r="N362" s="268"/>
      <c r="O362" s="268"/>
      <c r="P362" s="268"/>
      <c r="Q362" s="268"/>
      <c r="R362" s="268"/>
      <c r="S362" s="268"/>
      <c r="T362" s="269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70" t="s">
        <v>152</v>
      </c>
      <c r="AU362" s="270" t="s">
        <v>87</v>
      </c>
      <c r="AV362" s="14" t="s">
        <v>87</v>
      </c>
      <c r="AW362" s="14" t="s">
        <v>32</v>
      </c>
      <c r="AX362" s="14" t="s">
        <v>77</v>
      </c>
      <c r="AY362" s="270" t="s">
        <v>143</v>
      </c>
    </row>
    <row r="363" s="14" customFormat="1">
      <c r="A363" s="14"/>
      <c r="B363" s="260"/>
      <c r="C363" s="261"/>
      <c r="D363" s="251" t="s">
        <v>152</v>
      </c>
      <c r="E363" s="262" t="s">
        <v>1</v>
      </c>
      <c r="F363" s="263" t="s">
        <v>328</v>
      </c>
      <c r="G363" s="261"/>
      <c r="H363" s="264">
        <v>14.4</v>
      </c>
      <c r="I363" s="265"/>
      <c r="J363" s="261"/>
      <c r="K363" s="261"/>
      <c r="L363" s="266"/>
      <c r="M363" s="267"/>
      <c r="N363" s="268"/>
      <c r="O363" s="268"/>
      <c r="P363" s="268"/>
      <c r="Q363" s="268"/>
      <c r="R363" s="268"/>
      <c r="S363" s="268"/>
      <c r="T363" s="269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70" t="s">
        <v>152</v>
      </c>
      <c r="AU363" s="270" t="s">
        <v>87</v>
      </c>
      <c r="AV363" s="14" t="s">
        <v>87</v>
      </c>
      <c r="AW363" s="14" t="s">
        <v>32</v>
      </c>
      <c r="AX363" s="14" t="s">
        <v>77</v>
      </c>
      <c r="AY363" s="270" t="s">
        <v>143</v>
      </c>
    </row>
    <row r="364" s="14" customFormat="1">
      <c r="A364" s="14"/>
      <c r="B364" s="260"/>
      <c r="C364" s="261"/>
      <c r="D364" s="251" t="s">
        <v>152</v>
      </c>
      <c r="E364" s="262" t="s">
        <v>1</v>
      </c>
      <c r="F364" s="263" t="s">
        <v>329</v>
      </c>
      <c r="G364" s="261"/>
      <c r="H364" s="264">
        <v>4.7999999999999998</v>
      </c>
      <c r="I364" s="265"/>
      <c r="J364" s="261"/>
      <c r="K364" s="261"/>
      <c r="L364" s="266"/>
      <c r="M364" s="267"/>
      <c r="N364" s="268"/>
      <c r="O364" s="268"/>
      <c r="P364" s="268"/>
      <c r="Q364" s="268"/>
      <c r="R364" s="268"/>
      <c r="S364" s="268"/>
      <c r="T364" s="269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70" t="s">
        <v>152</v>
      </c>
      <c r="AU364" s="270" t="s">
        <v>87</v>
      </c>
      <c r="AV364" s="14" t="s">
        <v>87</v>
      </c>
      <c r="AW364" s="14" t="s">
        <v>32</v>
      </c>
      <c r="AX364" s="14" t="s">
        <v>77</v>
      </c>
      <c r="AY364" s="270" t="s">
        <v>143</v>
      </c>
    </row>
    <row r="365" s="15" customFormat="1">
      <c r="A365" s="15"/>
      <c r="B365" s="271"/>
      <c r="C365" s="272"/>
      <c r="D365" s="251" t="s">
        <v>152</v>
      </c>
      <c r="E365" s="273" t="s">
        <v>1</v>
      </c>
      <c r="F365" s="274" t="s">
        <v>155</v>
      </c>
      <c r="G365" s="272"/>
      <c r="H365" s="275">
        <v>136.80000000000001</v>
      </c>
      <c r="I365" s="276"/>
      <c r="J365" s="272"/>
      <c r="K365" s="272"/>
      <c r="L365" s="277"/>
      <c r="M365" s="278"/>
      <c r="N365" s="279"/>
      <c r="O365" s="279"/>
      <c r="P365" s="279"/>
      <c r="Q365" s="279"/>
      <c r="R365" s="279"/>
      <c r="S365" s="279"/>
      <c r="T365" s="280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81" t="s">
        <v>152</v>
      </c>
      <c r="AU365" s="281" t="s">
        <v>87</v>
      </c>
      <c r="AV365" s="15" t="s">
        <v>150</v>
      </c>
      <c r="AW365" s="15" t="s">
        <v>32</v>
      </c>
      <c r="AX365" s="15" t="s">
        <v>85</v>
      </c>
      <c r="AY365" s="281" t="s">
        <v>143</v>
      </c>
    </row>
    <row r="366" s="14" customFormat="1">
      <c r="A366" s="14"/>
      <c r="B366" s="260"/>
      <c r="C366" s="261"/>
      <c r="D366" s="251" t="s">
        <v>152</v>
      </c>
      <c r="E366" s="261"/>
      <c r="F366" s="263" t="s">
        <v>438</v>
      </c>
      <c r="G366" s="261"/>
      <c r="H366" s="264">
        <v>143.63999999999999</v>
      </c>
      <c r="I366" s="265"/>
      <c r="J366" s="261"/>
      <c r="K366" s="261"/>
      <c r="L366" s="266"/>
      <c r="M366" s="267"/>
      <c r="N366" s="268"/>
      <c r="O366" s="268"/>
      <c r="P366" s="268"/>
      <c r="Q366" s="268"/>
      <c r="R366" s="268"/>
      <c r="S366" s="268"/>
      <c r="T366" s="269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70" t="s">
        <v>152</v>
      </c>
      <c r="AU366" s="270" t="s">
        <v>87</v>
      </c>
      <c r="AV366" s="14" t="s">
        <v>87</v>
      </c>
      <c r="AW366" s="14" t="s">
        <v>4</v>
      </c>
      <c r="AX366" s="14" t="s">
        <v>85</v>
      </c>
      <c r="AY366" s="270" t="s">
        <v>143</v>
      </c>
    </row>
    <row r="367" s="2" customFormat="1" ht="24.15" customHeight="1">
      <c r="A367" s="39"/>
      <c r="B367" s="40"/>
      <c r="C367" s="236" t="s">
        <v>439</v>
      </c>
      <c r="D367" s="236" t="s">
        <v>145</v>
      </c>
      <c r="E367" s="237" t="s">
        <v>440</v>
      </c>
      <c r="F367" s="238" t="s">
        <v>441</v>
      </c>
      <c r="G367" s="239" t="s">
        <v>148</v>
      </c>
      <c r="H367" s="240">
        <v>819.05600000000004</v>
      </c>
      <c r="I367" s="241"/>
      <c r="J367" s="242">
        <f>ROUND(I367*H367,2)</f>
        <v>0</v>
      </c>
      <c r="K367" s="238" t="s">
        <v>149</v>
      </c>
      <c r="L367" s="45"/>
      <c r="M367" s="243" t="s">
        <v>1</v>
      </c>
      <c r="N367" s="244" t="s">
        <v>42</v>
      </c>
      <c r="O367" s="92"/>
      <c r="P367" s="245">
        <f>O367*H367</f>
        <v>0</v>
      </c>
      <c r="Q367" s="245">
        <v>0.01457</v>
      </c>
      <c r="R367" s="245">
        <f>Q367*H367</f>
        <v>11.93364592</v>
      </c>
      <c r="S367" s="245">
        <v>0</v>
      </c>
      <c r="T367" s="246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47" t="s">
        <v>150</v>
      </c>
      <c r="AT367" s="247" t="s">
        <v>145</v>
      </c>
      <c r="AU367" s="247" t="s">
        <v>87</v>
      </c>
      <c r="AY367" s="18" t="s">
        <v>143</v>
      </c>
      <c r="BE367" s="248">
        <f>IF(N367="základní",J367,0)</f>
        <v>0</v>
      </c>
      <c r="BF367" s="248">
        <f>IF(N367="snížená",J367,0)</f>
        <v>0</v>
      </c>
      <c r="BG367" s="248">
        <f>IF(N367="zákl. přenesená",J367,0)</f>
        <v>0</v>
      </c>
      <c r="BH367" s="248">
        <f>IF(N367="sníž. přenesená",J367,0)</f>
        <v>0</v>
      </c>
      <c r="BI367" s="248">
        <f>IF(N367="nulová",J367,0)</f>
        <v>0</v>
      </c>
      <c r="BJ367" s="18" t="s">
        <v>85</v>
      </c>
      <c r="BK367" s="248">
        <f>ROUND(I367*H367,2)</f>
        <v>0</v>
      </c>
      <c r="BL367" s="18" t="s">
        <v>150</v>
      </c>
      <c r="BM367" s="247" t="s">
        <v>442</v>
      </c>
    </row>
    <row r="368" s="13" customFormat="1">
      <c r="A368" s="13"/>
      <c r="B368" s="249"/>
      <c r="C368" s="250"/>
      <c r="D368" s="251" t="s">
        <v>152</v>
      </c>
      <c r="E368" s="252" t="s">
        <v>1</v>
      </c>
      <c r="F368" s="253" t="s">
        <v>290</v>
      </c>
      <c r="G368" s="250"/>
      <c r="H368" s="252" t="s">
        <v>1</v>
      </c>
      <c r="I368" s="254"/>
      <c r="J368" s="250"/>
      <c r="K368" s="250"/>
      <c r="L368" s="255"/>
      <c r="M368" s="256"/>
      <c r="N368" s="257"/>
      <c r="O368" s="257"/>
      <c r="P368" s="257"/>
      <c r="Q368" s="257"/>
      <c r="R368" s="257"/>
      <c r="S368" s="257"/>
      <c r="T368" s="258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59" t="s">
        <v>152</v>
      </c>
      <c r="AU368" s="259" t="s">
        <v>87</v>
      </c>
      <c r="AV368" s="13" t="s">
        <v>85</v>
      </c>
      <c r="AW368" s="13" t="s">
        <v>32</v>
      </c>
      <c r="AX368" s="13" t="s">
        <v>77</v>
      </c>
      <c r="AY368" s="259" t="s">
        <v>143</v>
      </c>
    </row>
    <row r="369" s="13" customFormat="1">
      <c r="A369" s="13"/>
      <c r="B369" s="249"/>
      <c r="C369" s="250"/>
      <c r="D369" s="251" t="s">
        <v>152</v>
      </c>
      <c r="E369" s="252" t="s">
        <v>1</v>
      </c>
      <c r="F369" s="253" t="s">
        <v>443</v>
      </c>
      <c r="G369" s="250"/>
      <c r="H369" s="252" t="s">
        <v>1</v>
      </c>
      <c r="I369" s="254"/>
      <c r="J369" s="250"/>
      <c r="K369" s="250"/>
      <c r="L369" s="255"/>
      <c r="M369" s="256"/>
      <c r="N369" s="257"/>
      <c r="O369" s="257"/>
      <c r="P369" s="257"/>
      <c r="Q369" s="257"/>
      <c r="R369" s="257"/>
      <c r="S369" s="257"/>
      <c r="T369" s="258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59" t="s">
        <v>152</v>
      </c>
      <c r="AU369" s="259" t="s">
        <v>87</v>
      </c>
      <c r="AV369" s="13" t="s">
        <v>85</v>
      </c>
      <c r="AW369" s="13" t="s">
        <v>32</v>
      </c>
      <c r="AX369" s="13" t="s">
        <v>77</v>
      </c>
      <c r="AY369" s="259" t="s">
        <v>143</v>
      </c>
    </row>
    <row r="370" s="14" customFormat="1">
      <c r="A370" s="14"/>
      <c r="B370" s="260"/>
      <c r="C370" s="261"/>
      <c r="D370" s="251" t="s">
        <v>152</v>
      </c>
      <c r="E370" s="262" t="s">
        <v>1</v>
      </c>
      <c r="F370" s="263" t="s">
        <v>444</v>
      </c>
      <c r="G370" s="261"/>
      <c r="H370" s="264">
        <v>54.222000000000001</v>
      </c>
      <c r="I370" s="265"/>
      <c r="J370" s="261"/>
      <c r="K370" s="261"/>
      <c r="L370" s="266"/>
      <c r="M370" s="267"/>
      <c r="N370" s="268"/>
      <c r="O370" s="268"/>
      <c r="P370" s="268"/>
      <c r="Q370" s="268"/>
      <c r="R370" s="268"/>
      <c r="S370" s="268"/>
      <c r="T370" s="269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70" t="s">
        <v>152</v>
      </c>
      <c r="AU370" s="270" t="s">
        <v>87</v>
      </c>
      <c r="AV370" s="14" t="s">
        <v>87</v>
      </c>
      <c r="AW370" s="14" t="s">
        <v>32</v>
      </c>
      <c r="AX370" s="14" t="s">
        <v>77</v>
      </c>
      <c r="AY370" s="270" t="s">
        <v>143</v>
      </c>
    </row>
    <row r="371" s="16" customFormat="1">
      <c r="A371" s="16"/>
      <c r="B371" s="295"/>
      <c r="C371" s="296"/>
      <c r="D371" s="251" t="s">
        <v>152</v>
      </c>
      <c r="E371" s="297" t="s">
        <v>1</v>
      </c>
      <c r="F371" s="298" t="s">
        <v>267</v>
      </c>
      <c r="G371" s="296"/>
      <c r="H371" s="299">
        <v>54.222000000000001</v>
      </c>
      <c r="I371" s="300"/>
      <c r="J371" s="296"/>
      <c r="K371" s="296"/>
      <c r="L371" s="301"/>
      <c r="M371" s="302"/>
      <c r="N371" s="303"/>
      <c r="O371" s="303"/>
      <c r="P371" s="303"/>
      <c r="Q371" s="303"/>
      <c r="R371" s="303"/>
      <c r="S371" s="303"/>
      <c r="T371" s="304"/>
      <c r="U371" s="16"/>
      <c r="V371" s="16"/>
      <c r="W371" s="16"/>
      <c r="X371" s="16"/>
      <c r="Y371" s="16"/>
      <c r="Z371" s="16"/>
      <c r="AA371" s="16"/>
      <c r="AB371" s="16"/>
      <c r="AC371" s="16"/>
      <c r="AD371" s="16"/>
      <c r="AE371" s="16"/>
      <c r="AT371" s="305" t="s">
        <v>152</v>
      </c>
      <c r="AU371" s="305" t="s">
        <v>87</v>
      </c>
      <c r="AV371" s="16" t="s">
        <v>159</v>
      </c>
      <c r="AW371" s="16" t="s">
        <v>32</v>
      </c>
      <c r="AX371" s="16" t="s">
        <v>77</v>
      </c>
      <c r="AY371" s="305" t="s">
        <v>143</v>
      </c>
    </row>
    <row r="372" s="13" customFormat="1">
      <c r="A372" s="13"/>
      <c r="B372" s="249"/>
      <c r="C372" s="250"/>
      <c r="D372" s="251" t="s">
        <v>152</v>
      </c>
      <c r="E372" s="252" t="s">
        <v>1</v>
      </c>
      <c r="F372" s="253" t="s">
        <v>445</v>
      </c>
      <c r="G372" s="250"/>
      <c r="H372" s="252" t="s">
        <v>1</v>
      </c>
      <c r="I372" s="254"/>
      <c r="J372" s="250"/>
      <c r="K372" s="250"/>
      <c r="L372" s="255"/>
      <c r="M372" s="256"/>
      <c r="N372" s="257"/>
      <c r="O372" s="257"/>
      <c r="P372" s="257"/>
      <c r="Q372" s="257"/>
      <c r="R372" s="257"/>
      <c r="S372" s="257"/>
      <c r="T372" s="258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59" t="s">
        <v>152</v>
      </c>
      <c r="AU372" s="259" t="s">
        <v>87</v>
      </c>
      <c r="AV372" s="13" t="s">
        <v>85</v>
      </c>
      <c r="AW372" s="13" t="s">
        <v>32</v>
      </c>
      <c r="AX372" s="13" t="s">
        <v>77</v>
      </c>
      <c r="AY372" s="259" t="s">
        <v>143</v>
      </c>
    </row>
    <row r="373" s="14" customFormat="1">
      <c r="A373" s="14"/>
      <c r="B373" s="260"/>
      <c r="C373" s="261"/>
      <c r="D373" s="251" t="s">
        <v>152</v>
      </c>
      <c r="E373" s="262" t="s">
        <v>1</v>
      </c>
      <c r="F373" s="263" t="s">
        <v>301</v>
      </c>
      <c r="G373" s="261"/>
      <c r="H373" s="264">
        <v>27.111000000000001</v>
      </c>
      <c r="I373" s="265"/>
      <c r="J373" s="261"/>
      <c r="K373" s="261"/>
      <c r="L373" s="266"/>
      <c r="M373" s="267"/>
      <c r="N373" s="268"/>
      <c r="O373" s="268"/>
      <c r="P373" s="268"/>
      <c r="Q373" s="268"/>
      <c r="R373" s="268"/>
      <c r="S373" s="268"/>
      <c r="T373" s="269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70" t="s">
        <v>152</v>
      </c>
      <c r="AU373" s="270" t="s">
        <v>87</v>
      </c>
      <c r="AV373" s="14" t="s">
        <v>87</v>
      </c>
      <c r="AW373" s="14" t="s">
        <v>32</v>
      </c>
      <c r="AX373" s="14" t="s">
        <v>77</v>
      </c>
      <c r="AY373" s="270" t="s">
        <v>143</v>
      </c>
    </row>
    <row r="374" s="14" customFormat="1">
      <c r="A374" s="14"/>
      <c r="B374" s="260"/>
      <c r="C374" s="261"/>
      <c r="D374" s="251" t="s">
        <v>152</v>
      </c>
      <c r="E374" s="262" t="s">
        <v>1</v>
      </c>
      <c r="F374" s="263" t="s">
        <v>159</v>
      </c>
      <c r="G374" s="261"/>
      <c r="H374" s="264">
        <v>3</v>
      </c>
      <c r="I374" s="265"/>
      <c r="J374" s="261"/>
      <c r="K374" s="261"/>
      <c r="L374" s="266"/>
      <c r="M374" s="267"/>
      <c r="N374" s="268"/>
      <c r="O374" s="268"/>
      <c r="P374" s="268"/>
      <c r="Q374" s="268"/>
      <c r="R374" s="268"/>
      <c r="S374" s="268"/>
      <c r="T374" s="269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70" t="s">
        <v>152</v>
      </c>
      <c r="AU374" s="270" t="s">
        <v>87</v>
      </c>
      <c r="AV374" s="14" t="s">
        <v>87</v>
      </c>
      <c r="AW374" s="14" t="s">
        <v>32</v>
      </c>
      <c r="AX374" s="14" t="s">
        <v>77</v>
      </c>
      <c r="AY374" s="270" t="s">
        <v>143</v>
      </c>
    </row>
    <row r="375" s="13" customFormat="1">
      <c r="A375" s="13"/>
      <c r="B375" s="249"/>
      <c r="C375" s="250"/>
      <c r="D375" s="251" t="s">
        <v>152</v>
      </c>
      <c r="E375" s="252" t="s">
        <v>1</v>
      </c>
      <c r="F375" s="253" t="s">
        <v>302</v>
      </c>
      <c r="G375" s="250"/>
      <c r="H375" s="252" t="s">
        <v>1</v>
      </c>
      <c r="I375" s="254"/>
      <c r="J375" s="250"/>
      <c r="K375" s="250"/>
      <c r="L375" s="255"/>
      <c r="M375" s="256"/>
      <c r="N375" s="257"/>
      <c r="O375" s="257"/>
      <c r="P375" s="257"/>
      <c r="Q375" s="257"/>
      <c r="R375" s="257"/>
      <c r="S375" s="257"/>
      <c r="T375" s="258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59" t="s">
        <v>152</v>
      </c>
      <c r="AU375" s="259" t="s">
        <v>87</v>
      </c>
      <c r="AV375" s="13" t="s">
        <v>85</v>
      </c>
      <c r="AW375" s="13" t="s">
        <v>32</v>
      </c>
      <c r="AX375" s="13" t="s">
        <v>77</v>
      </c>
      <c r="AY375" s="259" t="s">
        <v>143</v>
      </c>
    </row>
    <row r="376" s="14" customFormat="1">
      <c r="A376" s="14"/>
      <c r="B376" s="260"/>
      <c r="C376" s="261"/>
      <c r="D376" s="251" t="s">
        <v>152</v>
      </c>
      <c r="E376" s="262" t="s">
        <v>1</v>
      </c>
      <c r="F376" s="263" t="s">
        <v>303</v>
      </c>
      <c r="G376" s="261"/>
      <c r="H376" s="264">
        <v>-0.76500000000000001</v>
      </c>
      <c r="I376" s="265"/>
      <c r="J376" s="261"/>
      <c r="K376" s="261"/>
      <c r="L376" s="266"/>
      <c r="M376" s="267"/>
      <c r="N376" s="268"/>
      <c r="O376" s="268"/>
      <c r="P376" s="268"/>
      <c r="Q376" s="268"/>
      <c r="R376" s="268"/>
      <c r="S376" s="268"/>
      <c r="T376" s="269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70" t="s">
        <v>152</v>
      </c>
      <c r="AU376" s="270" t="s">
        <v>87</v>
      </c>
      <c r="AV376" s="14" t="s">
        <v>87</v>
      </c>
      <c r="AW376" s="14" t="s">
        <v>32</v>
      </c>
      <c r="AX376" s="14" t="s">
        <v>77</v>
      </c>
      <c r="AY376" s="270" t="s">
        <v>143</v>
      </c>
    </row>
    <row r="377" s="16" customFormat="1">
      <c r="A377" s="16"/>
      <c r="B377" s="295"/>
      <c r="C377" s="296"/>
      <c r="D377" s="251" t="s">
        <v>152</v>
      </c>
      <c r="E377" s="297" t="s">
        <v>1</v>
      </c>
      <c r="F377" s="298" t="s">
        <v>267</v>
      </c>
      <c r="G377" s="296"/>
      <c r="H377" s="299">
        <v>29.346</v>
      </c>
      <c r="I377" s="300"/>
      <c r="J377" s="296"/>
      <c r="K377" s="296"/>
      <c r="L377" s="301"/>
      <c r="M377" s="302"/>
      <c r="N377" s="303"/>
      <c r="O377" s="303"/>
      <c r="P377" s="303"/>
      <c r="Q377" s="303"/>
      <c r="R377" s="303"/>
      <c r="S377" s="303"/>
      <c r="T377" s="304"/>
      <c r="U377" s="16"/>
      <c r="V377" s="16"/>
      <c r="W377" s="16"/>
      <c r="X377" s="16"/>
      <c r="Y377" s="16"/>
      <c r="Z377" s="16"/>
      <c r="AA377" s="16"/>
      <c r="AB377" s="16"/>
      <c r="AC377" s="16"/>
      <c r="AD377" s="16"/>
      <c r="AE377" s="16"/>
      <c r="AT377" s="305" t="s">
        <v>152</v>
      </c>
      <c r="AU377" s="305" t="s">
        <v>87</v>
      </c>
      <c r="AV377" s="16" t="s">
        <v>159</v>
      </c>
      <c r="AW377" s="16" t="s">
        <v>32</v>
      </c>
      <c r="AX377" s="16" t="s">
        <v>77</v>
      </c>
      <c r="AY377" s="305" t="s">
        <v>143</v>
      </c>
    </row>
    <row r="378" s="13" customFormat="1">
      <c r="A378" s="13"/>
      <c r="B378" s="249"/>
      <c r="C378" s="250"/>
      <c r="D378" s="251" t="s">
        <v>152</v>
      </c>
      <c r="E378" s="252" t="s">
        <v>1</v>
      </c>
      <c r="F378" s="253" t="s">
        <v>446</v>
      </c>
      <c r="G378" s="250"/>
      <c r="H378" s="252" t="s">
        <v>1</v>
      </c>
      <c r="I378" s="254"/>
      <c r="J378" s="250"/>
      <c r="K378" s="250"/>
      <c r="L378" s="255"/>
      <c r="M378" s="256"/>
      <c r="N378" s="257"/>
      <c r="O378" s="257"/>
      <c r="P378" s="257"/>
      <c r="Q378" s="257"/>
      <c r="R378" s="257"/>
      <c r="S378" s="257"/>
      <c r="T378" s="258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59" t="s">
        <v>152</v>
      </c>
      <c r="AU378" s="259" t="s">
        <v>87</v>
      </c>
      <c r="AV378" s="13" t="s">
        <v>85</v>
      </c>
      <c r="AW378" s="13" t="s">
        <v>32</v>
      </c>
      <c r="AX378" s="13" t="s">
        <v>77</v>
      </c>
      <c r="AY378" s="259" t="s">
        <v>143</v>
      </c>
    </row>
    <row r="379" s="14" customFormat="1">
      <c r="A379" s="14"/>
      <c r="B379" s="260"/>
      <c r="C379" s="261"/>
      <c r="D379" s="251" t="s">
        <v>152</v>
      </c>
      <c r="E379" s="262" t="s">
        <v>1</v>
      </c>
      <c r="F379" s="263" t="s">
        <v>447</v>
      </c>
      <c r="G379" s="261"/>
      <c r="H379" s="264">
        <v>43.25</v>
      </c>
      <c r="I379" s="265"/>
      <c r="J379" s="261"/>
      <c r="K379" s="261"/>
      <c r="L379" s="266"/>
      <c r="M379" s="267"/>
      <c r="N379" s="268"/>
      <c r="O379" s="268"/>
      <c r="P379" s="268"/>
      <c r="Q379" s="268"/>
      <c r="R379" s="268"/>
      <c r="S379" s="268"/>
      <c r="T379" s="269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70" t="s">
        <v>152</v>
      </c>
      <c r="AU379" s="270" t="s">
        <v>87</v>
      </c>
      <c r="AV379" s="14" t="s">
        <v>87</v>
      </c>
      <c r="AW379" s="14" t="s">
        <v>32</v>
      </c>
      <c r="AX379" s="14" t="s">
        <v>77</v>
      </c>
      <c r="AY379" s="270" t="s">
        <v>143</v>
      </c>
    </row>
    <row r="380" s="16" customFormat="1">
      <c r="A380" s="16"/>
      <c r="B380" s="295"/>
      <c r="C380" s="296"/>
      <c r="D380" s="251" t="s">
        <v>152</v>
      </c>
      <c r="E380" s="297" t="s">
        <v>1</v>
      </c>
      <c r="F380" s="298" t="s">
        <v>267</v>
      </c>
      <c r="G380" s="296"/>
      <c r="H380" s="299">
        <v>43.25</v>
      </c>
      <c r="I380" s="300"/>
      <c r="J380" s="296"/>
      <c r="K380" s="296"/>
      <c r="L380" s="301"/>
      <c r="M380" s="302"/>
      <c r="N380" s="303"/>
      <c r="O380" s="303"/>
      <c r="P380" s="303"/>
      <c r="Q380" s="303"/>
      <c r="R380" s="303"/>
      <c r="S380" s="303"/>
      <c r="T380" s="304"/>
      <c r="U380" s="16"/>
      <c r="V380" s="16"/>
      <c r="W380" s="16"/>
      <c r="X380" s="16"/>
      <c r="Y380" s="16"/>
      <c r="Z380" s="16"/>
      <c r="AA380" s="16"/>
      <c r="AB380" s="16"/>
      <c r="AC380" s="16"/>
      <c r="AD380" s="16"/>
      <c r="AE380" s="16"/>
      <c r="AT380" s="305" t="s">
        <v>152</v>
      </c>
      <c r="AU380" s="305" t="s">
        <v>87</v>
      </c>
      <c r="AV380" s="16" t="s">
        <v>159</v>
      </c>
      <c r="AW380" s="16" t="s">
        <v>32</v>
      </c>
      <c r="AX380" s="16" t="s">
        <v>77</v>
      </c>
      <c r="AY380" s="305" t="s">
        <v>143</v>
      </c>
    </row>
    <row r="381" s="13" customFormat="1">
      <c r="A381" s="13"/>
      <c r="B381" s="249"/>
      <c r="C381" s="250"/>
      <c r="D381" s="251" t="s">
        <v>152</v>
      </c>
      <c r="E381" s="252" t="s">
        <v>1</v>
      </c>
      <c r="F381" s="253" t="s">
        <v>351</v>
      </c>
      <c r="G381" s="250"/>
      <c r="H381" s="252" t="s">
        <v>1</v>
      </c>
      <c r="I381" s="254"/>
      <c r="J381" s="250"/>
      <c r="K381" s="250"/>
      <c r="L381" s="255"/>
      <c r="M381" s="256"/>
      <c r="N381" s="257"/>
      <c r="O381" s="257"/>
      <c r="P381" s="257"/>
      <c r="Q381" s="257"/>
      <c r="R381" s="257"/>
      <c r="S381" s="257"/>
      <c r="T381" s="258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59" t="s">
        <v>152</v>
      </c>
      <c r="AU381" s="259" t="s">
        <v>87</v>
      </c>
      <c r="AV381" s="13" t="s">
        <v>85</v>
      </c>
      <c r="AW381" s="13" t="s">
        <v>32</v>
      </c>
      <c r="AX381" s="13" t="s">
        <v>77</v>
      </c>
      <c r="AY381" s="259" t="s">
        <v>143</v>
      </c>
    </row>
    <row r="382" s="14" customFormat="1">
      <c r="A382" s="14"/>
      <c r="B382" s="260"/>
      <c r="C382" s="261"/>
      <c r="D382" s="251" t="s">
        <v>152</v>
      </c>
      <c r="E382" s="262" t="s">
        <v>1</v>
      </c>
      <c r="F382" s="263" t="s">
        <v>352</v>
      </c>
      <c r="G382" s="261"/>
      <c r="H382" s="264">
        <v>23.75</v>
      </c>
      <c r="I382" s="265"/>
      <c r="J382" s="261"/>
      <c r="K382" s="261"/>
      <c r="L382" s="266"/>
      <c r="M382" s="267"/>
      <c r="N382" s="268"/>
      <c r="O382" s="268"/>
      <c r="P382" s="268"/>
      <c r="Q382" s="268"/>
      <c r="R382" s="268"/>
      <c r="S382" s="268"/>
      <c r="T382" s="269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70" t="s">
        <v>152</v>
      </c>
      <c r="AU382" s="270" t="s">
        <v>87</v>
      </c>
      <c r="AV382" s="14" t="s">
        <v>87</v>
      </c>
      <c r="AW382" s="14" t="s">
        <v>32</v>
      </c>
      <c r="AX382" s="14" t="s">
        <v>77</v>
      </c>
      <c r="AY382" s="270" t="s">
        <v>143</v>
      </c>
    </row>
    <row r="383" s="16" customFormat="1">
      <c r="A383" s="16"/>
      <c r="B383" s="295"/>
      <c r="C383" s="296"/>
      <c r="D383" s="251" t="s">
        <v>152</v>
      </c>
      <c r="E383" s="297" t="s">
        <v>1</v>
      </c>
      <c r="F383" s="298" t="s">
        <v>267</v>
      </c>
      <c r="G383" s="296"/>
      <c r="H383" s="299">
        <v>23.75</v>
      </c>
      <c r="I383" s="300"/>
      <c r="J383" s="296"/>
      <c r="K383" s="296"/>
      <c r="L383" s="301"/>
      <c r="M383" s="302"/>
      <c r="N383" s="303"/>
      <c r="O383" s="303"/>
      <c r="P383" s="303"/>
      <c r="Q383" s="303"/>
      <c r="R383" s="303"/>
      <c r="S383" s="303"/>
      <c r="T383" s="304"/>
      <c r="U383" s="16"/>
      <c r="V383" s="16"/>
      <c r="W383" s="16"/>
      <c r="X383" s="16"/>
      <c r="Y383" s="16"/>
      <c r="Z383" s="16"/>
      <c r="AA383" s="16"/>
      <c r="AB383" s="16"/>
      <c r="AC383" s="16"/>
      <c r="AD383" s="16"/>
      <c r="AE383" s="16"/>
      <c r="AT383" s="305" t="s">
        <v>152</v>
      </c>
      <c r="AU383" s="305" t="s">
        <v>87</v>
      </c>
      <c r="AV383" s="16" t="s">
        <v>159</v>
      </c>
      <c r="AW383" s="16" t="s">
        <v>32</v>
      </c>
      <c r="AX383" s="16" t="s">
        <v>77</v>
      </c>
      <c r="AY383" s="305" t="s">
        <v>143</v>
      </c>
    </row>
    <row r="384" s="13" customFormat="1">
      <c r="A384" s="13"/>
      <c r="B384" s="249"/>
      <c r="C384" s="250"/>
      <c r="D384" s="251" t="s">
        <v>152</v>
      </c>
      <c r="E384" s="252" t="s">
        <v>1</v>
      </c>
      <c r="F384" s="253" t="s">
        <v>448</v>
      </c>
      <c r="G384" s="250"/>
      <c r="H384" s="252" t="s">
        <v>1</v>
      </c>
      <c r="I384" s="254"/>
      <c r="J384" s="250"/>
      <c r="K384" s="250"/>
      <c r="L384" s="255"/>
      <c r="M384" s="256"/>
      <c r="N384" s="257"/>
      <c r="O384" s="257"/>
      <c r="P384" s="257"/>
      <c r="Q384" s="257"/>
      <c r="R384" s="257"/>
      <c r="S384" s="257"/>
      <c r="T384" s="258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59" t="s">
        <v>152</v>
      </c>
      <c r="AU384" s="259" t="s">
        <v>87</v>
      </c>
      <c r="AV384" s="13" t="s">
        <v>85</v>
      </c>
      <c r="AW384" s="13" t="s">
        <v>32</v>
      </c>
      <c r="AX384" s="13" t="s">
        <v>77</v>
      </c>
      <c r="AY384" s="259" t="s">
        <v>143</v>
      </c>
    </row>
    <row r="385" s="14" customFormat="1">
      <c r="A385" s="14"/>
      <c r="B385" s="260"/>
      <c r="C385" s="261"/>
      <c r="D385" s="251" t="s">
        <v>152</v>
      </c>
      <c r="E385" s="262" t="s">
        <v>1</v>
      </c>
      <c r="F385" s="263" t="s">
        <v>449</v>
      </c>
      <c r="G385" s="261"/>
      <c r="H385" s="264">
        <v>796.10000000000002</v>
      </c>
      <c r="I385" s="265"/>
      <c r="J385" s="261"/>
      <c r="K385" s="261"/>
      <c r="L385" s="266"/>
      <c r="M385" s="267"/>
      <c r="N385" s="268"/>
      <c r="O385" s="268"/>
      <c r="P385" s="268"/>
      <c r="Q385" s="268"/>
      <c r="R385" s="268"/>
      <c r="S385" s="268"/>
      <c r="T385" s="269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70" t="s">
        <v>152</v>
      </c>
      <c r="AU385" s="270" t="s">
        <v>87</v>
      </c>
      <c r="AV385" s="14" t="s">
        <v>87</v>
      </c>
      <c r="AW385" s="14" t="s">
        <v>32</v>
      </c>
      <c r="AX385" s="14" t="s">
        <v>77</v>
      </c>
      <c r="AY385" s="270" t="s">
        <v>143</v>
      </c>
    </row>
    <row r="386" s="14" customFormat="1">
      <c r="A386" s="14"/>
      <c r="B386" s="260"/>
      <c r="C386" s="261"/>
      <c r="D386" s="251" t="s">
        <v>152</v>
      </c>
      <c r="E386" s="262" t="s">
        <v>1</v>
      </c>
      <c r="F386" s="263" t="s">
        <v>365</v>
      </c>
      <c r="G386" s="261"/>
      <c r="H386" s="264">
        <v>-23.399999999999999</v>
      </c>
      <c r="I386" s="265"/>
      <c r="J386" s="261"/>
      <c r="K386" s="261"/>
      <c r="L386" s="266"/>
      <c r="M386" s="267"/>
      <c r="N386" s="268"/>
      <c r="O386" s="268"/>
      <c r="P386" s="268"/>
      <c r="Q386" s="268"/>
      <c r="R386" s="268"/>
      <c r="S386" s="268"/>
      <c r="T386" s="269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70" t="s">
        <v>152</v>
      </c>
      <c r="AU386" s="270" t="s">
        <v>87</v>
      </c>
      <c r="AV386" s="14" t="s">
        <v>87</v>
      </c>
      <c r="AW386" s="14" t="s">
        <v>32</v>
      </c>
      <c r="AX386" s="14" t="s">
        <v>77</v>
      </c>
      <c r="AY386" s="270" t="s">
        <v>143</v>
      </c>
    </row>
    <row r="387" s="14" customFormat="1">
      <c r="A387" s="14"/>
      <c r="B387" s="260"/>
      <c r="C387" s="261"/>
      <c r="D387" s="251" t="s">
        <v>152</v>
      </c>
      <c r="E387" s="262" t="s">
        <v>1</v>
      </c>
      <c r="F387" s="263" t="s">
        <v>366</v>
      </c>
      <c r="G387" s="261"/>
      <c r="H387" s="264">
        <v>-21.600000000000001</v>
      </c>
      <c r="I387" s="265"/>
      <c r="J387" s="261"/>
      <c r="K387" s="261"/>
      <c r="L387" s="266"/>
      <c r="M387" s="267"/>
      <c r="N387" s="268"/>
      <c r="O387" s="268"/>
      <c r="P387" s="268"/>
      <c r="Q387" s="268"/>
      <c r="R387" s="268"/>
      <c r="S387" s="268"/>
      <c r="T387" s="269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70" t="s">
        <v>152</v>
      </c>
      <c r="AU387" s="270" t="s">
        <v>87</v>
      </c>
      <c r="AV387" s="14" t="s">
        <v>87</v>
      </c>
      <c r="AW387" s="14" t="s">
        <v>32</v>
      </c>
      <c r="AX387" s="14" t="s">
        <v>77</v>
      </c>
      <c r="AY387" s="270" t="s">
        <v>143</v>
      </c>
    </row>
    <row r="388" s="14" customFormat="1">
      <c r="A388" s="14"/>
      <c r="B388" s="260"/>
      <c r="C388" s="261"/>
      <c r="D388" s="251" t="s">
        <v>152</v>
      </c>
      <c r="E388" s="262" t="s">
        <v>1</v>
      </c>
      <c r="F388" s="263" t="s">
        <v>367</v>
      </c>
      <c r="G388" s="261"/>
      <c r="H388" s="264">
        <v>-5.4000000000000004</v>
      </c>
      <c r="I388" s="265"/>
      <c r="J388" s="261"/>
      <c r="K388" s="261"/>
      <c r="L388" s="266"/>
      <c r="M388" s="267"/>
      <c r="N388" s="268"/>
      <c r="O388" s="268"/>
      <c r="P388" s="268"/>
      <c r="Q388" s="268"/>
      <c r="R388" s="268"/>
      <c r="S388" s="268"/>
      <c r="T388" s="269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70" t="s">
        <v>152</v>
      </c>
      <c r="AU388" s="270" t="s">
        <v>87</v>
      </c>
      <c r="AV388" s="14" t="s">
        <v>87</v>
      </c>
      <c r="AW388" s="14" t="s">
        <v>32</v>
      </c>
      <c r="AX388" s="14" t="s">
        <v>77</v>
      </c>
      <c r="AY388" s="270" t="s">
        <v>143</v>
      </c>
    </row>
    <row r="389" s="14" customFormat="1">
      <c r="A389" s="14"/>
      <c r="B389" s="260"/>
      <c r="C389" s="261"/>
      <c r="D389" s="251" t="s">
        <v>152</v>
      </c>
      <c r="E389" s="262" t="s">
        <v>1</v>
      </c>
      <c r="F389" s="263" t="s">
        <v>368</v>
      </c>
      <c r="G389" s="261"/>
      <c r="H389" s="264">
        <v>-146.16</v>
      </c>
      <c r="I389" s="265"/>
      <c r="J389" s="261"/>
      <c r="K389" s="261"/>
      <c r="L389" s="266"/>
      <c r="M389" s="267"/>
      <c r="N389" s="268"/>
      <c r="O389" s="268"/>
      <c r="P389" s="268"/>
      <c r="Q389" s="268"/>
      <c r="R389" s="268"/>
      <c r="S389" s="268"/>
      <c r="T389" s="269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70" t="s">
        <v>152</v>
      </c>
      <c r="AU389" s="270" t="s">
        <v>87</v>
      </c>
      <c r="AV389" s="14" t="s">
        <v>87</v>
      </c>
      <c r="AW389" s="14" t="s">
        <v>32</v>
      </c>
      <c r="AX389" s="14" t="s">
        <v>77</v>
      </c>
      <c r="AY389" s="270" t="s">
        <v>143</v>
      </c>
    </row>
    <row r="390" s="14" customFormat="1">
      <c r="A390" s="14"/>
      <c r="B390" s="260"/>
      <c r="C390" s="261"/>
      <c r="D390" s="251" t="s">
        <v>152</v>
      </c>
      <c r="E390" s="262" t="s">
        <v>1</v>
      </c>
      <c r="F390" s="263" t="s">
        <v>369</v>
      </c>
      <c r="G390" s="261"/>
      <c r="H390" s="264">
        <v>-12.960000000000001</v>
      </c>
      <c r="I390" s="265"/>
      <c r="J390" s="261"/>
      <c r="K390" s="261"/>
      <c r="L390" s="266"/>
      <c r="M390" s="267"/>
      <c r="N390" s="268"/>
      <c r="O390" s="268"/>
      <c r="P390" s="268"/>
      <c r="Q390" s="268"/>
      <c r="R390" s="268"/>
      <c r="S390" s="268"/>
      <c r="T390" s="269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70" t="s">
        <v>152</v>
      </c>
      <c r="AU390" s="270" t="s">
        <v>87</v>
      </c>
      <c r="AV390" s="14" t="s">
        <v>87</v>
      </c>
      <c r="AW390" s="14" t="s">
        <v>32</v>
      </c>
      <c r="AX390" s="14" t="s">
        <v>77</v>
      </c>
      <c r="AY390" s="270" t="s">
        <v>143</v>
      </c>
    </row>
    <row r="391" s="14" customFormat="1">
      <c r="A391" s="14"/>
      <c r="B391" s="260"/>
      <c r="C391" s="261"/>
      <c r="D391" s="251" t="s">
        <v>152</v>
      </c>
      <c r="E391" s="262" t="s">
        <v>1</v>
      </c>
      <c r="F391" s="263" t="s">
        <v>370</v>
      </c>
      <c r="G391" s="261"/>
      <c r="H391" s="264">
        <v>-10.08</v>
      </c>
      <c r="I391" s="265"/>
      <c r="J391" s="261"/>
      <c r="K391" s="261"/>
      <c r="L391" s="266"/>
      <c r="M391" s="267"/>
      <c r="N391" s="268"/>
      <c r="O391" s="268"/>
      <c r="P391" s="268"/>
      <c r="Q391" s="268"/>
      <c r="R391" s="268"/>
      <c r="S391" s="268"/>
      <c r="T391" s="269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70" t="s">
        <v>152</v>
      </c>
      <c r="AU391" s="270" t="s">
        <v>87</v>
      </c>
      <c r="AV391" s="14" t="s">
        <v>87</v>
      </c>
      <c r="AW391" s="14" t="s">
        <v>32</v>
      </c>
      <c r="AX391" s="14" t="s">
        <v>77</v>
      </c>
      <c r="AY391" s="270" t="s">
        <v>143</v>
      </c>
    </row>
    <row r="392" s="14" customFormat="1">
      <c r="A392" s="14"/>
      <c r="B392" s="260"/>
      <c r="C392" s="261"/>
      <c r="D392" s="251" t="s">
        <v>152</v>
      </c>
      <c r="E392" s="262" t="s">
        <v>1</v>
      </c>
      <c r="F392" s="263" t="s">
        <v>371</v>
      </c>
      <c r="G392" s="261"/>
      <c r="H392" s="264">
        <v>-30.239999999999998</v>
      </c>
      <c r="I392" s="265"/>
      <c r="J392" s="261"/>
      <c r="K392" s="261"/>
      <c r="L392" s="266"/>
      <c r="M392" s="267"/>
      <c r="N392" s="268"/>
      <c r="O392" s="268"/>
      <c r="P392" s="268"/>
      <c r="Q392" s="268"/>
      <c r="R392" s="268"/>
      <c r="S392" s="268"/>
      <c r="T392" s="269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70" t="s">
        <v>152</v>
      </c>
      <c r="AU392" s="270" t="s">
        <v>87</v>
      </c>
      <c r="AV392" s="14" t="s">
        <v>87</v>
      </c>
      <c r="AW392" s="14" t="s">
        <v>32</v>
      </c>
      <c r="AX392" s="14" t="s">
        <v>77</v>
      </c>
      <c r="AY392" s="270" t="s">
        <v>143</v>
      </c>
    </row>
    <row r="393" s="13" customFormat="1">
      <c r="A393" s="13"/>
      <c r="B393" s="249"/>
      <c r="C393" s="250"/>
      <c r="D393" s="251" t="s">
        <v>152</v>
      </c>
      <c r="E393" s="252" t="s">
        <v>1</v>
      </c>
      <c r="F393" s="253" t="s">
        <v>372</v>
      </c>
      <c r="G393" s="250"/>
      <c r="H393" s="252" t="s">
        <v>1</v>
      </c>
      <c r="I393" s="254"/>
      <c r="J393" s="250"/>
      <c r="K393" s="250"/>
      <c r="L393" s="255"/>
      <c r="M393" s="256"/>
      <c r="N393" s="257"/>
      <c r="O393" s="257"/>
      <c r="P393" s="257"/>
      <c r="Q393" s="257"/>
      <c r="R393" s="257"/>
      <c r="S393" s="257"/>
      <c r="T393" s="258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59" t="s">
        <v>152</v>
      </c>
      <c r="AU393" s="259" t="s">
        <v>87</v>
      </c>
      <c r="AV393" s="13" t="s">
        <v>85</v>
      </c>
      <c r="AW393" s="13" t="s">
        <v>32</v>
      </c>
      <c r="AX393" s="13" t="s">
        <v>77</v>
      </c>
      <c r="AY393" s="259" t="s">
        <v>143</v>
      </c>
    </row>
    <row r="394" s="14" customFormat="1">
      <c r="A394" s="14"/>
      <c r="B394" s="260"/>
      <c r="C394" s="261"/>
      <c r="D394" s="251" t="s">
        <v>152</v>
      </c>
      <c r="E394" s="262" t="s">
        <v>1</v>
      </c>
      <c r="F394" s="263" t="s">
        <v>373</v>
      </c>
      <c r="G394" s="261"/>
      <c r="H394" s="264">
        <v>39.195</v>
      </c>
      <c r="I394" s="265"/>
      <c r="J394" s="261"/>
      <c r="K394" s="261"/>
      <c r="L394" s="266"/>
      <c r="M394" s="267"/>
      <c r="N394" s="268"/>
      <c r="O394" s="268"/>
      <c r="P394" s="268"/>
      <c r="Q394" s="268"/>
      <c r="R394" s="268"/>
      <c r="S394" s="268"/>
      <c r="T394" s="269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70" t="s">
        <v>152</v>
      </c>
      <c r="AU394" s="270" t="s">
        <v>87</v>
      </c>
      <c r="AV394" s="14" t="s">
        <v>87</v>
      </c>
      <c r="AW394" s="14" t="s">
        <v>32</v>
      </c>
      <c r="AX394" s="14" t="s">
        <v>77</v>
      </c>
      <c r="AY394" s="270" t="s">
        <v>143</v>
      </c>
    </row>
    <row r="395" s="14" customFormat="1">
      <c r="A395" s="14"/>
      <c r="B395" s="260"/>
      <c r="C395" s="261"/>
      <c r="D395" s="251" t="s">
        <v>152</v>
      </c>
      <c r="E395" s="262" t="s">
        <v>1</v>
      </c>
      <c r="F395" s="263" t="s">
        <v>374</v>
      </c>
      <c r="G395" s="261"/>
      <c r="H395" s="264">
        <v>4.0199999999999996</v>
      </c>
      <c r="I395" s="265"/>
      <c r="J395" s="261"/>
      <c r="K395" s="261"/>
      <c r="L395" s="266"/>
      <c r="M395" s="267"/>
      <c r="N395" s="268"/>
      <c r="O395" s="268"/>
      <c r="P395" s="268"/>
      <c r="Q395" s="268"/>
      <c r="R395" s="268"/>
      <c r="S395" s="268"/>
      <c r="T395" s="269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70" t="s">
        <v>152</v>
      </c>
      <c r="AU395" s="270" t="s">
        <v>87</v>
      </c>
      <c r="AV395" s="14" t="s">
        <v>87</v>
      </c>
      <c r="AW395" s="14" t="s">
        <v>32</v>
      </c>
      <c r="AX395" s="14" t="s">
        <v>77</v>
      </c>
      <c r="AY395" s="270" t="s">
        <v>143</v>
      </c>
    </row>
    <row r="396" s="14" customFormat="1">
      <c r="A396" s="14"/>
      <c r="B396" s="260"/>
      <c r="C396" s="261"/>
      <c r="D396" s="251" t="s">
        <v>152</v>
      </c>
      <c r="E396" s="262" t="s">
        <v>1</v>
      </c>
      <c r="F396" s="263" t="s">
        <v>375</v>
      </c>
      <c r="G396" s="261"/>
      <c r="H396" s="264">
        <v>3.3500000000000001</v>
      </c>
      <c r="I396" s="265"/>
      <c r="J396" s="261"/>
      <c r="K396" s="261"/>
      <c r="L396" s="266"/>
      <c r="M396" s="267"/>
      <c r="N396" s="268"/>
      <c r="O396" s="268"/>
      <c r="P396" s="268"/>
      <c r="Q396" s="268"/>
      <c r="R396" s="268"/>
      <c r="S396" s="268"/>
      <c r="T396" s="269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70" t="s">
        <v>152</v>
      </c>
      <c r="AU396" s="270" t="s">
        <v>87</v>
      </c>
      <c r="AV396" s="14" t="s">
        <v>87</v>
      </c>
      <c r="AW396" s="14" t="s">
        <v>32</v>
      </c>
      <c r="AX396" s="14" t="s">
        <v>77</v>
      </c>
      <c r="AY396" s="270" t="s">
        <v>143</v>
      </c>
    </row>
    <row r="397" s="14" customFormat="1">
      <c r="A397" s="14"/>
      <c r="B397" s="260"/>
      <c r="C397" s="261"/>
      <c r="D397" s="251" t="s">
        <v>152</v>
      </c>
      <c r="E397" s="262" t="s">
        <v>1</v>
      </c>
      <c r="F397" s="263" t="s">
        <v>376</v>
      </c>
      <c r="G397" s="261"/>
      <c r="H397" s="264">
        <v>-3.1899999999999999</v>
      </c>
      <c r="I397" s="265"/>
      <c r="J397" s="261"/>
      <c r="K397" s="261"/>
      <c r="L397" s="266"/>
      <c r="M397" s="267"/>
      <c r="N397" s="268"/>
      <c r="O397" s="268"/>
      <c r="P397" s="268"/>
      <c r="Q397" s="268"/>
      <c r="R397" s="268"/>
      <c r="S397" s="268"/>
      <c r="T397" s="269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70" t="s">
        <v>152</v>
      </c>
      <c r="AU397" s="270" t="s">
        <v>87</v>
      </c>
      <c r="AV397" s="14" t="s">
        <v>87</v>
      </c>
      <c r="AW397" s="14" t="s">
        <v>32</v>
      </c>
      <c r="AX397" s="14" t="s">
        <v>77</v>
      </c>
      <c r="AY397" s="270" t="s">
        <v>143</v>
      </c>
    </row>
    <row r="398" s="14" customFormat="1">
      <c r="A398" s="14"/>
      <c r="B398" s="260"/>
      <c r="C398" s="261"/>
      <c r="D398" s="251" t="s">
        <v>152</v>
      </c>
      <c r="E398" s="262" t="s">
        <v>1</v>
      </c>
      <c r="F398" s="263" t="s">
        <v>377</v>
      </c>
      <c r="G398" s="261"/>
      <c r="H398" s="264">
        <v>-5.4000000000000004</v>
      </c>
      <c r="I398" s="265"/>
      <c r="J398" s="261"/>
      <c r="K398" s="261"/>
      <c r="L398" s="266"/>
      <c r="M398" s="267"/>
      <c r="N398" s="268"/>
      <c r="O398" s="268"/>
      <c r="P398" s="268"/>
      <c r="Q398" s="268"/>
      <c r="R398" s="268"/>
      <c r="S398" s="268"/>
      <c r="T398" s="269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70" t="s">
        <v>152</v>
      </c>
      <c r="AU398" s="270" t="s">
        <v>87</v>
      </c>
      <c r="AV398" s="14" t="s">
        <v>87</v>
      </c>
      <c r="AW398" s="14" t="s">
        <v>32</v>
      </c>
      <c r="AX398" s="14" t="s">
        <v>77</v>
      </c>
      <c r="AY398" s="270" t="s">
        <v>143</v>
      </c>
    </row>
    <row r="399" s="14" customFormat="1">
      <c r="A399" s="14"/>
      <c r="B399" s="260"/>
      <c r="C399" s="261"/>
      <c r="D399" s="251" t="s">
        <v>152</v>
      </c>
      <c r="E399" s="262" t="s">
        <v>1</v>
      </c>
      <c r="F399" s="263" t="s">
        <v>378</v>
      </c>
      <c r="G399" s="261"/>
      <c r="H399" s="264">
        <v>-0.90000000000000002</v>
      </c>
      <c r="I399" s="265"/>
      <c r="J399" s="261"/>
      <c r="K399" s="261"/>
      <c r="L399" s="266"/>
      <c r="M399" s="267"/>
      <c r="N399" s="268"/>
      <c r="O399" s="268"/>
      <c r="P399" s="268"/>
      <c r="Q399" s="268"/>
      <c r="R399" s="268"/>
      <c r="S399" s="268"/>
      <c r="T399" s="269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70" t="s">
        <v>152</v>
      </c>
      <c r="AU399" s="270" t="s">
        <v>87</v>
      </c>
      <c r="AV399" s="14" t="s">
        <v>87</v>
      </c>
      <c r="AW399" s="14" t="s">
        <v>32</v>
      </c>
      <c r="AX399" s="14" t="s">
        <v>77</v>
      </c>
      <c r="AY399" s="270" t="s">
        <v>143</v>
      </c>
    </row>
    <row r="400" s="14" customFormat="1">
      <c r="A400" s="14"/>
      <c r="B400" s="260"/>
      <c r="C400" s="261"/>
      <c r="D400" s="251" t="s">
        <v>152</v>
      </c>
      <c r="E400" s="262" t="s">
        <v>1</v>
      </c>
      <c r="F400" s="263" t="s">
        <v>379</v>
      </c>
      <c r="G400" s="261"/>
      <c r="H400" s="264">
        <v>-23.75</v>
      </c>
      <c r="I400" s="265"/>
      <c r="J400" s="261"/>
      <c r="K400" s="261"/>
      <c r="L400" s="266"/>
      <c r="M400" s="267"/>
      <c r="N400" s="268"/>
      <c r="O400" s="268"/>
      <c r="P400" s="268"/>
      <c r="Q400" s="268"/>
      <c r="R400" s="268"/>
      <c r="S400" s="268"/>
      <c r="T400" s="269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70" t="s">
        <v>152</v>
      </c>
      <c r="AU400" s="270" t="s">
        <v>87</v>
      </c>
      <c r="AV400" s="14" t="s">
        <v>87</v>
      </c>
      <c r="AW400" s="14" t="s">
        <v>32</v>
      </c>
      <c r="AX400" s="14" t="s">
        <v>77</v>
      </c>
      <c r="AY400" s="270" t="s">
        <v>143</v>
      </c>
    </row>
    <row r="401" s="16" customFormat="1">
      <c r="A401" s="16"/>
      <c r="B401" s="295"/>
      <c r="C401" s="296"/>
      <c r="D401" s="251" t="s">
        <v>152</v>
      </c>
      <c r="E401" s="297" t="s">
        <v>1</v>
      </c>
      <c r="F401" s="298" t="s">
        <v>267</v>
      </c>
      <c r="G401" s="296"/>
      <c r="H401" s="299">
        <v>559.58500000000004</v>
      </c>
      <c r="I401" s="300"/>
      <c r="J401" s="296"/>
      <c r="K401" s="296"/>
      <c r="L401" s="301"/>
      <c r="M401" s="302"/>
      <c r="N401" s="303"/>
      <c r="O401" s="303"/>
      <c r="P401" s="303"/>
      <c r="Q401" s="303"/>
      <c r="R401" s="303"/>
      <c r="S401" s="303"/>
      <c r="T401" s="304"/>
      <c r="U401" s="16"/>
      <c r="V401" s="16"/>
      <c r="W401" s="16"/>
      <c r="X401" s="16"/>
      <c r="Y401" s="16"/>
      <c r="Z401" s="16"/>
      <c r="AA401" s="16"/>
      <c r="AB401" s="16"/>
      <c r="AC401" s="16"/>
      <c r="AD401" s="16"/>
      <c r="AE401" s="16"/>
      <c r="AT401" s="305" t="s">
        <v>152</v>
      </c>
      <c r="AU401" s="305" t="s">
        <v>87</v>
      </c>
      <c r="AV401" s="16" t="s">
        <v>159</v>
      </c>
      <c r="AW401" s="16" t="s">
        <v>32</v>
      </c>
      <c r="AX401" s="16" t="s">
        <v>77</v>
      </c>
      <c r="AY401" s="305" t="s">
        <v>143</v>
      </c>
    </row>
    <row r="402" s="13" customFormat="1">
      <c r="A402" s="13"/>
      <c r="B402" s="249"/>
      <c r="C402" s="250"/>
      <c r="D402" s="251" t="s">
        <v>152</v>
      </c>
      <c r="E402" s="252" t="s">
        <v>1</v>
      </c>
      <c r="F402" s="253" t="s">
        <v>450</v>
      </c>
      <c r="G402" s="250"/>
      <c r="H402" s="252" t="s">
        <v>1</v>
      </c>
      <c r="I402" s="254"/>
      <c r="J402" s="250"/>
      <c r="K402" s="250"/>
      <c r="L402" s="255"/>
      <c r="M402" s="256"/>
      <c r="N402" s="257"/>
      <c r="O402" s="257"/>
      <c r="P402" s="257"/>
      <c r="Q402" s="257"/>
      <c r="R402" s="257"/>
      <c r="S402" s="257"/>
      <c r="T402" s="258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59" t="s">
        <v>152</v>
      </c>
      <c r="AU402" s="259" t="s">
        <v>87</v>
      </c>
      <c r="AV402" s="13" t="s">
        <v>85</v>
      </c>
      <c r="AW402" s="13" t="s">
        <v>32</v>
      </c>
      <c r="AX402" s="13" t="s">
        <v>77</v>
      </c>
      <c r="AY402" s="259" t="s">
        <v>143</v>
      </c>
    </row>
    <row r="403" s="14" customFormat="1">
      <c r="A403" s="14"/>
      <c r="B403" s="260"/>
      <c r="C403" s="261"/>
      <c r="D403" s="251" t="s">
        <v>152</v>
      </c>
      <c r="E403" s="262" t="s">
        <v>1</v>
      </c>
      <c r="F403" s="263" t="s">
        <v>451</v>
      </c>
      <c r="G403" s="261"/>
      <c r="H403" s="264">
        <v>108.90300000000001</v>
      </c>
      <c r="I403" s="265"/>
      <c r="J403" s="261"/>
      <c r="K403" s="261"/>
      <c r="L403" s="266"/>
      <c r="M403" s="267"/>
      <c r="N403" s="268"/>
      <c r="O403" s="268"/>
      <c r="P403" s="268"/>
      <c r="Q403" s="268"/>
      <c r="R403" s="268"/>
      <c r="S403" s="268"/>
      <c r="T403" s="269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70" t="s">
        <v>152</v>
      </c>
      <c r="AU403" s="270" t="s">
        <v>87</v>
      </c>
      <c r="AV403" s="14" t="s">
        <v>87</v>
      </c>
      <c r="AW403" s="14" t="s">
        <v>32</v>
      </c>
      <c r="AX403" s="14" t="s">
        <v>77</v>
      </c>
      <c r="AY403" s="270" t="s">
        <v>143</v>
      </c>
    </row>
    <row r="404" s="16" customFormat="1">
      <c r="A404" s="16"/>
      <c r="B404" s="295"/>
      <c r="C404" s="296"/>
      <c r="D404" s="251" t="s">
        <v>152</v>
      </c>
      <c r="E404" s="297" t="s">
        <v>1</v>
      </c>
      <c r="F404" s="298" t="s">
        <v>267</v>
      </c>
      <c r="G404" s="296"/>
      <c r="H404" s="299">
        <v>108.90300000000001</v>
      </c>
      <c r="I404" s="300"/>
      <c r="J404" s="296"/>
      <c r="K404" s="296"/>
      <c r="L404" s="301"/>
      <c r="M404" s="302"/>
      <c r="N404" s="303"/>
      <c r="O404" s="303"/>
      <c r="P404" s="303"/>
      <c r="Q404" s="303"/>
      <c r="R404" s="303"/>
      <c r="S404" s="303"/>
      <c r="T404" s="304"/>
      <c r="U404" s="16"/>
      <c r="V404" s="16"/>
      <c r="W404" s="16"/>
      <c r="X404" s="16"/>
      <c r="Y404" s="16"/>
      <c r="Z404" s="16"/>
      <c r="AA404" s="16"/>
      <c r="AB404" s="16"/>
      <c r="AC404" s="16"/>
      <c r="AD404" s="16"/>
      <c r="AE404" s="16"/>
      <c r="AT404" s="305" t="s">
        <v>152</v>
      </c>
      <c r="AU404" s="305" t="s">
        <v>87</v>
      </c>
      <c r="AV404" s="16" t="s">
        <v>159</v>
      </c>
      <c r="AW404" s="16" t="s">
        <v>32</v>
      </c>
      <c r="AX404" s="16" t="s">
        <v>77</v>
      </c>
      <c r="AY404" s="305" t="s">
        <v>143</v>
      </c>
    </row>
    <row r="405" s="15" customFormat="1">
      <c r="A405" s="15"/>
      <c r="B405" s="271"/>
      <c r="C405" s="272"/>
      <c r="D405" s="251" t="s">
        <v>152</v>
      </c>
      <c r="E405" s="273" t="s">
        <v>1</v>
      </c>
      <c r="F405" s="274" t="s">
        <v>155</v>
      </c>
      <c r="G405" s="272"/>
      <c r="H405" s="275">
        <v>819.05600000000004</v>
      </c>
      <c r="I405" s="276"/>
      <c r="J405" s="272"/>
      <c r="K405" s="272"/>
      <c r="L405" s="277"/>
      <c r="M405" s="278"/>
      <c r="N405" s="279"/>
      <c r="O405" s="279"/>
      <c r="P405" s="279"/>
      <c r="Q405" s="279"/>
      <c r="R405" s="279"/>
      <c r="S405" s="279"/>
      <c r="T405" s="280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81" t="s">
        <v>152</v>
      </c>
      <c r="AU405" s="281" t="s">
        <v>87</v>
      </c>
      <c r="AV405" s="15" t="s">
        <v>150</v>
      </c>
      <c r="AW405" s="15" t="s">
        <v>32</v>
      </c>
      <c r="AX405" s="15" t="s">
        <v>85</v>
      </c>
      <c r="AY405" s="281" t="s">
        <v>143</v>
      </c>
    </row>
    <row r="406" s="2" customFormat="1" ht="24.15" customHeight="1">
      <c r="A406" s="39"/>
      <c r="B406" s="40"/>
      <c r="C406" s="236" t="s">
        <v>452</v>
      </c>
      <c r="D406" s="236" t="s">
        <v>145</v>
      </c>
      <c r="E406" s="237" t="s">
        <v>453</v>
      </c>
      <c r="F406" s="238" t="s">
        <v>454</v>
      </c>
      <c r="G406" s="239" t="s">
        <v>148</v>
      </c>
      <c r="H406" s="240">
        <v>29.346</v>
      </c>
      <c r="I406" s="241"/>
      <c r="J406" s="242">
        <f>ROUND(I406*H406,2)</f>
        <v>0</v>
      </c>
      <c r="K406" s="238" t="s">
        <v>149</v>
      </c>
      <c r="L406" s="45"/>
      <c r="M406" s="243" t="s">
        <v>1</v>
      </c>
      <c r="N406" s="244" t="s">
        <v>42</v>
      </c>
      <c r="O406" s="92"/>
      <c r="P406" s="245">
        <f>O406*H406</f>
        <v>0</v>
      </c>
      <c r="Q406" s="245">
        <v>0.00628</v>
      </c>
      <c r="R406" s="245">
        <f>Q406*H406</f>
        <v>0.18429287999999999</v>
      </c>
      <c r="S406" s="245">
        <v>0</v>
      </c>
      <c r="T406" s="246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47" t="s">
        <v>150</v>
      </c>
      <c r="AT406" s="247" t="s">
        <v>145</v>
      </c>
      <c r="AU406" s="247" t="s">
        <v>87</v>
      </c>
      <c r="AY406" s="18" t="s">
        <v>143</v>
      </c>
      <c r="BE406" s="248">
        <f>IF(N406="základní",J406,0)</f>
        <v>0</v>
      </c>
      <c r="BF406" s="248">
        <f>IF(N406="snížená",J406,0)</f>
        <v>0</v>
      </c>
      <c r="BG406" s="248">
        <f>IF(N406="zákl. přenesená",J406,0)</f>
        <v>0</v>
      </c>
      <c r="BH406" s="248">
        <f>IF(N406="sníž. přenesená",J406,0)</f>
        <v>0</v>
      </c>
      <c r="BI406" s="248">
        <f>IF(N406="nulová",J406,0)</f>
        <v>0</v>
      </c>
      <c r="BJ406" s="18" t="s">
        <v>85</v>
      </c>
      <c r="BK406" s="248">
        <f>ROUND(I406*H406,2)</f>
        <v>0</v>
      </c>
      <c r="BL406" s="18" t="s">
        <v>150</v>
      </c>
      <c r="BM406" s="247" t="s">
        <v>455</v>
      </c>
    </row>
    <row r="407" s="13" customFormat="1">
      <c r="A407" s="13"/>
      <c r="B407" s="249"/>
      <c r="C407" s="250"/>
      <c r="D407" s="251" t="s">
        <v>152</v>
      </c>
      <c r="E407" s="252" t="s">
        <v>1</v>
      </c>
      <c r="F407" s="253" t="s">
        <v>290</v>
      </c>
      <c r="G407" s="250"/>
      <c r="H407" s="252" t="s">
        <v>1</v>
      </c>
      <c r="I407" s="254"/>
      <c r="J407" s="250"/>
      <c r="K407" s="250"/>
      <c r="L407" s="255"/>
      <c r="M407" s="256"/>
      <c r="N407" s="257"/>
      <c r="O407" s="257"/>
      <c r="P407" s="257"/>
      <c r="Q407" s="257"/>
      <c r="R407" s="257"/>
      <c r="S407" s="257"/>
      <c r="T407" s="258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59" t="s">
        <v>152</v>
      </c>
      <c r="AU407" s="259" t="s">
        <v>87</v>
      </c>
      <c r="AV407" s="13" t="s">
        <v>85</v>
      </c>
      <c r="AW407" s="13" t="s">
        <v>32</v>
      </c>
      <c r="AX407" s="13" t="s">
        <v>77</v>
      </c>
      <c r="AY407" s="259" t="s">
        <v>143</v>
      </c>
    </row>
    <row r="408" s="14" customFormat="1">
      <c r="A408" s="14"/>
      <c r="B408" s="260"/>
      <c r="C408" s="261"/>
      <c r="D408" s="251" t="s">
        <v>152</v>
      </c>
      <c r="E408" s="262" t="s">
        <v>1</v>
      </c>
      <c r="F408" s="263" t="s">
        <v>301</v>
      </c>
      <c r="G408" s="261"/>
      <c r="H408" s="264">
        <v>27.111000000000001</v>
      </c>
      <c r="I408" s="265"/>
      <c r="J408" s="261"/>
      <c r="K408" s="261"/>
      <c r="L408" s="266"/>
      <c r="M408" s="267"/>
      <c r="N408" s="268"/>
      <c r="O408" s="268"/>
      <c r="P408" s="268"/>
      <c r="Q408" s="268"/>
      <c r="R408" s="268"/>
      <c r="S408" s="268"/>
      <c r="T408" s="269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70" t="s">
        <v>152</v>
      </c>
      <c r="AU408" s="270" t="s">
        <v>87</v>
      </c>
      <c r="AV408" s="14" t="s">
        <v>87</v>
      </c>
      <c r="AW408" s="14" t="s">
        <v>32</v>
      </c>
      <c r="AX408" s="14" t="s">
        <v>77</v>
      </c>
      <c r="AY408" s="270" t="s">
        <v>143</v>
      </c>
    </row>
    <row r="409" s="14" customFormat="1">
      <c r="A409" s="14"/>
      <c r="B409" s="260"/>
      <c r="C409" s="261"/>
      <c r="D409" s="251" t="s">
        <v>152</v>
      </c>
      <c r="E409" s="262" t="s">
        <v>1</v>
      </c>
      <c r="F409" s="263" t="s">
        <v>159</v>
      </c>
      <c r="G409" s="261"/>
      <c r="H409" s="264">
        <v>3</v>
      </c>
      <c r="I409" s="265"/>
      <c r="J409" s="261"/>
      <c r="K409" s="261"/>
      <c r="L409" s="266"/>
      <c r="M409" s="267"/>
      <c r="N409" s="268"/>
      <c r="O409" s="268"/>
      <c r="P409" s="268"/>
      <c r="Q409" s="268"/>
      <c r="R409" s="268"/>
      <c r="S409" s="268"/>
      <c r="T409" s="269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70" t="s">
        <v>152</v>
      </c>
      <c r="AU409" s="270" t="s">
        <v>87</v>
      </c>
      <c r="AV409" s="14" t="s">
        <v>87</v>
      </c>
      <c r="AW409" s="14" t="s">
        <v>32</v>
      </c>
      <c r="AX409" s="14" t="s">
        <v>77</v>
      </c>
      <c r="AY409" s="270" t="s">
        <v>143</v>
      </c>
    </row>
    <row r="410" s="13" customFormat="1">
      <c r="A410" s="13"/>
      <c r="B410" s="249"/>
      <c r="C410" s="250"/>
      <c r="D410" s="251" t="s">
        <v>152</v>
      </c>
      <c r="E410" s="252" t="s">
        <v>1</v>
      </c>
      <c r="F410" s="253" t="s">
        <v>302</v>
      </c>
      <c r="G410" s="250"/>
      <c r="H410" s="252" t="s">
        <v>1</v>
      </c>
      <c r="I410" s="254"/>
      <c r="J410" s="250"/>
      <c r="K410" s="250"/>
      <c r="L410" s="255"/>
      <c r="M410" s="256"/>
      <c r="N410" s="257"/>
      <c r="O410" s="257"/>
      <c r="P410" s="257"/>
      <c r="Q410" s="257"/>
      <c r="R410" s="257"/>
      <c r="S410" s="257"/>
      <c r="T410" s="258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59" t="s">
        <v>152</v>
      </c>
      <c r="AU410" s="259" t="s">
        <v>87</v>
      </c>
      <c r="AV410" s="13" t="s">
        <v>85</v>
      </c>
      <c r="AW410" s="13" t="s">
        <v>32</v>
      </c>
      <c r="AX410" s="13" t="s">
        <v>77</v>
      </c>
      <c r="AY410" s="259" t="s">
        <v>143</v>
      </c>
    </row>
    <row r="411" s="14" customFormat="1">
      <c r="A411" s="14"/>
      <c r="B411" s="260"/>
      <c r="C411" s="261"/>
      <c r="D411" s="251" t="s">
        <v>152</v>
      </c>
      <c r="E411" s="262" t="s">
        <v>1</v>
      </c>
      <c r="F411" s="263" t="s">
        <v>303</v>
      </c>
      <c r="G411" s="261"/>
      <c r="H411" s="264">
        <v>-0.76500000000000001</v>
      </c>
      <c r="I411" s="265"/>
      <c r="J411" s="261"/>
      <c r="K411" s="261"/>
      <c r="L411" s="266"/>
      <c r="M411" s="267"/>
      <c r="N411" s="268"/>
      <c r="O411" s="268"/>
      <c r="P411" s="268"/>
      <c r="Q411" s="268"/>
      <c r="R411" s="268"/>
      <c r="S411" s="268"/>
      <c r="T411" s="269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70" t="s">
        <v>152</v>
      </c>
      <c r="AU411" s="270" t="s">
        <v>87</v>
      </c>
      <c r="AV411" s="14" t="s">
        <v>87</v>
      </c>
      <c r="AW411" s="14" t="s">
        <v>32</v>
      </c>
      <c r="AX411" s="14" t="s">
        <v>77</v>
      </c>
      <c r="AY411" s="270" t="s">
        <v>143</v>
      </c>
    </row>
    <row r="412" s="15" customFormat="1">
      <c r="A412" s="15"/>
      <c r="B412" s="271"/>
      <c r="C412" s="272"/>
      <c r="D412" s="251" t="s">
        <v>152</v>
      </c>
      <c r="E412" s="273" t="s">
        <v>1</v>
      </c>
      <c r="F412" s="274" t="s">
        <v>155</v>
      </c>
      <c r="G412" s="272"/>
      <c r="H412" s="275">
        <v>29.346</v>
      </c>
      <c r="I412" s="276"/>
      <c r="J412" s="272"/>
      <c r="K412" s="272"/>
      <c r="L412" s="277"/>
      <c r="M412" s="278"/>
      <c r="N412" s="279"/>
      <c r="O412" s="279"/>
      <c r="P412" s="279"/>
      <c r="Q412" s="279"/>
      <c r="R412" s="279"/>
      <c r="S412" s="279"/>
      <c r="T412" s="280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81" t="s">
        <v>152</v>
      </c>
      <c r="AU412" s="281" t="s">
        <v>87</v>
      </c>
      <c r="AV412" s="15" t="s">
        <v>150</v>
      </c>
      <c r="AW412" s="15" t="s">
        <v>32</v>
      </c>
      <c r="AX412" s="15" t="s">
        <v>85</v>
      </c>
      <c r="AY412" s="281" t="s">
        <v>143</v>
      </c>
    </row>
    <row r="413" s="2" customFormat="1" ht="37.8" customHeight="1">
      <c r="A413" s="39"/>
      <c r="B413" s="40"/>
      <c r="C413" s="236" t="s">
        <v>456</v>
      </c>
      <c r="D413" s="236" t="s">
        <v>145</v>
      </c>
      <c r="E413" s="237" t="s">
        <v>457</v>
      </c>
      <c r="F413" s="238" t="s">
        <v>458</v>
      </c>
      <c r="G413" s="239" t="s">
        <v>148</v>
      </c>
      <c r="H413" s="240">
        <v>877.68200000000002</v>
      </c>
      <c r="I413" s="241"/>
      <c r="J413" s="242">
        <f>ROUND(I413*H413,2)</f>
        <v>0</v>
      </c>
      <c r="K413" s="238" t="s">
        <v>149</v>
      </c>
      <c r="L413" s="45"/>
      <c r="M413" s="243" t="s">
        <v>1</v>
      </c>
      <c r="N413" s="244" t="s">
        <v>42</v>
      </c>
      <c r="O413" s="92"/>
      <c r="P413" s="245">
        <f>O413*H413</f>
        <v>0</v>
      </c>
      <c r="Q413" s="245">
        <v>0.0026800000000000001</v>
      </c>
      <c r="R413" s="245">
        <f>Q413*H413</f>
        <v>2.3521877600000001</v>
      </c>
      <c r="S413" s="245">
        <v>0</v>
      </c>
      <c r="T413" s="246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47" t="s">
        <v>150</v>
      </c>
      <c r="AT413" s="247" t="s">
        <v>145</v>
      </c>
      <c r="AU413" s="247" t="s">
        <v>87</v>
      </c>
      <c r="AY413" s="18" t="s">
        <v>143</v>
      </c>
      <c r="BE413" s="248">
        <f>IF(N413="základní",J413,0)</f>
        <v>0</v>
      </c>
      <c r="BF413" s="248">
        <f>IF(N413="snížená",J413,0)</f>
        <v>0</v>
      </c>
      <c r="BG413" s="248">
        <f>IF(N413="zákl. přenesená",J413,0)</f>
        <v>0</v>
      </c>
      <c r="BH413" s="248">
        <f>IF(N413="sníž. přenesená",J413,0)</f>
        <v>0</v>
      </c>
      <c r="BI413" s="248">
        <f>IF(N413="nulová",J413,0)</f>
        <v>0</v>
      </c>
      <c r="BJ413" s="18" t="s">
        <v>85</v>
      </c>
      <c r="BK413" s="248">
        <f>ROUND(I413*H413,2)</f>
        <v>0</v>
      </c>
      <c r="BL413" s="18" t="s">
        <v>150</v>
      </c>
      <c r="BM413" s="247" t="s">
        <v>459</v>
      </c>
    </row>
    <row r="414" s="2" customFormat="1">
      <c r="A414" s="39"/>
      <c r="B414" s="40"/>
      <c r="C414" s="41"/>
      <c r="D414" s="251" t="s">
        <v>169</v>
      </c>
      <c r="E414" s="41"/>
      <c r="F414" s="282" t="s">
        <v>460</v>
      </c>
      <c r="G414" s="41"/>
      <c r="H414" s="41"/>
      <c r="I414" s="145"/>
      <c r="J414" s="41"/>
      <c r="K414" s="41"/>
      <c r="L414" s="45"/>
      <c r="M414" s="283"/>
      <c r="N414" s="284"/>
      <c r="O414" s="92"/>
      <c r="P414" s="92"/>
      <c r="Q414" s="92"/>
      <c r="R414" s="92"/>
      <c r="S414" s="92"/>
      <c r="T414" s="93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169</v>
      </c>
      <c r="AU414" s="18" t="s">
        <v>87</v>
      </c>
    </row>
    <row r="415" s="13" customFormat="1">
      <c r="A415" s="13"/>
      <c r="B415" s="249"/>
      <c r="C415" s="250"/>
      <c r="D415" s="251" t="s">
        <v>152</v>
      </c>
      <c r="E415" s="252" t="s">
        <v>1</v>
      </c>
      <c r="F415" s="253" t="s">
        <v>277</v>
      </c>
      <c r="G415" s="250"/>
      <c r="H415" s="252" t="s">
        <v>1</v>
      </c>
      <c r="I415" s="254"/>
      <c r="J415" s="250"/>
      <c r="K415" s="250"/>
      <c r="L415" s="255"/>
      <c r="M415" s="256"/>
      <c r="N415" s="257"/>
      <c r="O415" s="257"/>
      <c r="P415" s="257"/>
      <c r="Q415" s="257"/>
      <c r="R415" s="257"/>
      <c r="S415" s="257"/>
      <c r="T415" s="258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59" t="s">
        <v>152</v>
      </c>
      <c r="AU415" s="259" t="s">
        <v>87</v>
      </c>
      <c r="AV415" s="13" t="s">
        <v>85</v>
      </c>
      <c r="AW415" s="13" t="s">
        <v>32</v>
      </c>
      <c r="AX415" s="13" t="s">
        <v>77</v>
      </c>
      <c r="AY415" s="259" t="s">
        <v>143</v>
      </c>
    </row>
    <row r="416" s="14" customFormat="1">
      <c r="A416" s="14"/>
      <c r="B416" s="260"/>
      <c r="C416" s="261"/>
      <c r="D416" s="251" t="s">
        <v>152</v>
      </c>
      <c r="E416" s="262" t="s">
        <v>1</v>
      </c>
      <c r="F416" s="263" t="s">
        <v>461</v>
      </c>
      <c r="G416" s="261"/>
      <c r="H416" s="264">
        <v>877.68200000000002</v>
      </c>
      <c r="I416" s="265"/>
      <c r="J416" s="261"/>
      <c r="K416" s="261"/>
      <c r="L416" s="266"/>
      <c r="M416" s="267"/>
      <c r="N416" s="268"/>
      <c r="O416" s="268"/>
      <c r="P416" s="268"/>
      <c r="Q416" s="268"/>
      <c r="R416" s="268"/>
      <c r="S416" s="268"/>
      <c r="T416" s="269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70" t="s">
        <v>152</v>
      </c>
      <c r="AU416" s="270" t="s">
        <v>87</v>
      </c>
      <c r="AV416" s="14" t="s">
        <v>87</v>
      </c>
      <c r="AW416" s="14" t="s">
        <v>32</v>
      </c>
      <c r="AX416" s="14" t="s">
        <v>77</v>
      </c>
      <c r="AY416" s="270" t="s">
        <v>143</v>
      </c>
    </row>
    <row r="417" s="15" customFormat="1">
      <c r="A417" s="15"/>
      <c r="B417" s="271"/>
      <c r="C417" s="272"/>
      <c r="D417" s="251" t="s">
        <v>152</v>
      </c>
      <c r="E417" s="273" t="s">
        <v>1</v>
      </c>
      <c r="F417" s="274" t="s">
        <v>155</v>
      </c>
      <c r="G417" s="272"/>
      <c r="H417" s="275">
        <v>877.68200000000002</v>
      </c>
      <c r="I417" s="276"/>
      <c r="J417" s="272"/>
      <c r="K417" s="272"/>
      <c r="L417" s="277"/>
      <c r="M417" s="278"/>
      <c r="N417" s="279"/>
      <c r="O417" s="279"/>
      <c r="P417" s="279"/>
      <c r="Q417" s="279"/>
      <c r="R417" s="279"/>
      <c r="S417" s="279"/>
      <c r="T417" s="280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81" t="s">
        <v>152</v>
      </c>
      <c r="AU417" s="281" t="s">
        <v>87</v>
      </c>
      <c r="AV417" s="15" t="s">
        <v>150</v>
      </c>
      <c r="AW417" s="15" t="s">
        <v>32</v>
      </c>
      <c r="AX417" s="15" t="s">
        <v>85</v>
      </c>
      <c r="AY417" s="281" t="s">
        <v>143</v>
      </c>
    </row>
    <row r="418" s="2" customFormat="1" ht="14.4" customHeight="1">
      <c r="A418" s="39"/>
      <c r="B418" s="40"/>
      <c r="C418" s="236" t="s">
        <v>462</v>
      </c>
      <c r="D418" s="236" t="s">
        <v>145</v>
      </c>
      <c r="E418" s="237" t="s">
        <v>463</v>
      </c>
      <c r="F418" s="238" t="s">
        <v>464</v>
      </c>
      <c r="G418" s="239" t="s">
        <v>162</v>
      </c>
      <c r="H418" s="240">
        <v>136.80000000000001</v>
      </c>
      <c r="I418" s="241"/>
      <c r="J418" s="242">
        <f>ROUND(I418*H418,2)</f>
        <v>0</v>
      </c>
      <c r="K418" s="238" t="s">
        <v>149</v>
      </c>
      <c r="L418" s="45"/>
      <c r="M418" s="243" t="s">
        <v>1</v>
      </c>
      <c r="N418" s="244" t="s">
        <v>42</v>
      </c>
      <c r="O418" s="92"/>
      <c r="P418" s="245">
        <f>O418*H418</f>
        <v>0</v>
      </c>
      <c r="Q418" s="245">
        <v>0.00044000000000000002</v>
      </c>
      <c r="R418" s="245">
        <f>Q418*H418</f>
        <v>0.060192000000000009</v>
      </c>
      <c r="S418" s="245">
        <v>0</v>
      </c>
      <c r="T418" s="246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47" t="s">
        <v>150</v>
      </c>
      <c r="AT418" s="247" t="s">
        <v>145</v>
      </c>
      <c r="AU418" s="247" t="s">
        <v>87</v>
      </c>
      <c r="AY418" s="18" t="s">
        <v>143</v>
      </c>
      <c r="BE418" s="248">
        <f>IF(N418="základní",J418,0)</f>
        <v>0</v>
      </c>
      <c r="BF418" s="248">
        <f>IF(N418="snížená",J418,0)</f>
        <v>0</v>
      </c>
      <c r="BG418" s="248">
        <f>IF(N418="zákl. přenesená",J418,0)</f>
        <v>0</v>
      </c>
      <c r="BH418" s="248">
        <f>IF(N418="sníž. přenesená",J418,0)</f>
        <v>0</v>
      </c>
      <c r="BI418" s="248">
        <f>IF(N418="nulová",J418,0)</f>
        <v>0</v>
      </c>
      <c r="BJ418" s="18" t="s">
        <v>85</v>
      </c>
      <c r="BK418" s="248">
        <f>ROUND(I418*H418,2)</f>
        <v>0</v>
      </c>
      <c r="BL418" s="18" t="s">
        <v>150</v>
      </c>
      <c r="BM418" s="247" t="s">
        <v>465</v>
      </c>
    </row>
    <row r="419" s="2" customFormat="1">
      <c r="A419" s="39"/>
      <c r="B419" s="40"/>
      <c r="C419" s="41"/>
      <c r="D419" s="251" t="s">
        <v>169</v>
      </c>
      <c r="E419" s="41"/>
      <c r="F419" s="282" t="s">
        <v>466</v>
      </c>
      <c r="G419" s="41"/>
      <c r="H419" s="41"/>
      <c r="I419" s="145"/>
      <c r="J419" s="41"/>
      <c r="K419" s="41"/>
      <c r="L419" s="45"/>
      <c r="M419" s="283"/>
      <c r="N419" s="284"/>
      <c r="O419" s="92"/>
      <c r="P419" s="92"/>
      <c r="Q419" s="92"/>
      <c r="R419" s="92"/>
      <c r="S419" s="92"/>
      <c r="T419" s="93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T419" s="18" t="s">
        <v>169</v>
      </c>
      <c r="AU419" s="18" t="s">
        <v>87</v>
      </c>
    </row>
    <row r="420" s="13" customFormat="1">
      <c r="A420" s="13"/>
      <c r="B420" s="249"/>
      <c r="C420" s="250"/>
      <c r="D420" s="251" t="s">
        <v>152</v>
      </c>
      <c r="E420" s="252" t="s">
        <v>1</v>
      </c>
      <c r="F420" s="253" t="s">
        <v>467</v>
      </c>
      <c r="G420" s="250"/>
      <c r="H420" s="252" t="s">
        <v>1</v>
      </c>
      <c r="I420" s="254"/>
      <c r="J420" s="250"/>
      <c r="K420" s="250"/>
      <c r="L420" s="255"/>
      <c r="M420" s="256"/>
      <c r="N420" s="257"/>
      <c r="O420" s="257"/>
      <c r="P420" s="257"/>
      <c r="Q420" s="257"/>
      <c r="R420" s="257"/>
      <c r="S420" s="257"/>
      <c r="T420" s="258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59" t="s">
        <v>152</v>
      </c>
      <c r="AU420" s="259" t="s">
        <v>87</v>
      </c>
      <c r="AV420" s="13" t="s">
        <v>85</v>
      </c>
      <c r="AW420" s="13" t="s">
        <v>32</v>
      </c>
      <c r="AX420" s="13" t="s">
        <v>77</v>
      </c>
      <c r="AY420" s="259" t="s">
        <v>143</v>
      </c>
    </row>
    <row r="421" s="13" customFormat="1">
      <c r="A421" s="13"/>
      <c r="B421" s="249"/>
      <c r="C421" s="250"/>
      <c r="D421" s="251" t="s">
        <v>152</v>
      </c>
      <c r="E421" s="252" t="s">
        <v>1</v>
      </c>
      <c r="F421" s="253" t="s">
        <v>468</v>
      </c>
      <c r="G421" s="250"/>
      <c r="H421" s="252" t="s">
        <v>1</v>
      </c>
      <c r="I421" s="254"/>
      <c r="J421" s="250"/>
      <c r="K421" s="250"/>
      <c r="L421" s="255"/>
      <c r="M421" s="256"/>
      <c r="N421" s="257"/>
      <c r="O421" s="257"/>
      <c r="P421" s="257"/>
      <c r="Q421" s="257"/>
      <c r="R421" s="257"/>
      <c r="S421" s="257"/>
      <c r="T421" s="258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59" t="s">
        <v>152</v>
      </c>
      <c r="AU421" s="259" t="s">
        <v>87</v>
      </c>
      <c r="AV421" s="13" t="s">
        <v>85</v>
      </c>
      <c r="AW421" s="13" t="s">
        <v>32</v>
      </c>
      <c r="AX421" s="13" t="s">
        <v>77</v>
      </c>
      <c r="AY421" s="259" t="s">
        <v>143</v>
      </c>
    </row>
    <row r="422" s="14" customFormat="1">
      <c r="A422" s="14"/>
      <c r="B422" s="260"/>
      <c r="C422" s="261"/>
      <c r="D422" s="251" t="s">
        <v>152</v>
      </c>
      <c r="E422" s="262" t="s">
        <v>1</v>
      </c>
      <c r="F422" s="263" t="s">
        <v>324</v>
      </c>
      <c r="G422" s="261"/>
      <c r="H422" s="264">
        <v>0.59999999999999998</v>
      </c>
      <c r="I422" s="265"/>
      <c r="J422" s="261"/>
      <c r="K422" s="261"/>
      <c r="L422" s="266"/>
      <c r="M422" s="267"/>
      <c r="N422" s="268"/>
      <c r="O422" s="268"/>
      <c r="P422" s="268"/>
      <c r="Q422" s="268"/>
      <c r="R422" s="268"/>
      <c r="S422" s="268"/>
      <c r="T422" s="269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70" t="s">
        <v>152</v>
      </c>
      <c r="AU422" s="270" t="s">
        <v>87</v>
      </c>
      <c r="AV422" s="14" t="s">
        <v>87</v>
      </c>
      <c r="AW422" s="14" t="s">
        <v>32</v>
      </c>
      <c r="AX422" s="14" t="s">
        <v>77</v>
      </c>
      <c r="AY422" s="270" t="s">
        <v>143</v>
      </c>
    </row>
    <row r="423" s="14" customFormat="1">
      <c r="A423" s="14"/>
      <c r="B423" s="260"/>
      <c r="C423" s="261"/>
      <c r="D423" s="251" t="s">
        <v>152</v>
      </c>
      <c r="E423" s="262" t="s">
        <v>1</v>
      </c>
      <c r="F423" s="263" t="s">
        <v>324</v>
      </c>
      <c r="G423" s="261"/>
      <c r="H423" s="264">
        <v>0.59999999999999998</v>
      </c>
      <c r="I423" s="265"/>
      <c r="J423" s="261"/>
      <c r="K423" s="261"/>
      <c r="L423" s="266"/>
      <c r="M423" s="267"/>
      <c r="N423" s="268"/>
      <c r="O423" s="268"/>
      <c r="P423" s="268"/>
      <c r="Q423" s="268"/>
      <c r="R423" s="268"/>
      <c r="S423" s="268"/>
      <c r="T423" s="269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70" t="s">
        <v>152</v>
      </c>
      <c r="AU423" s="270" t="s">
        <v>87</v>
      </c>
      <c r="AV423" s="14" t="s">
        <v>87</v>
      </c>
      <c r="AW423" s="14" t="s">
        <v>32</v>
      </c>
      <c r="AX423" s="14" t="s">
        <v>77</v>
      </c>
      <c r="AY423" s="270" t="s">
        <v>143</v>
      </c>
    </row>
    <row r="424" s="14" customFormat="1">
      <c r="A424" s="14"/>
      <c r="B424" s="260"/>
      <c r="C424" s="261"/>
      <c r="D424" s="251" t="s">
        <v>152</v>
      </c>
      <c r="E424" s="262" t="s">
        <v>1</v>
      </c>
      <c r="F424" s="263" t="s">
        <v>325</v>
      </c>
      <c r="G424" s="261"/>
      <c r="H424" s="264">
        <v>3.6000000000000001</v>
      </c>
      <c r="I424" s="265"/>
      <c r="J424" s="261"/>
      <c r="K424" s="261"/>
      <c r="L424" s="266"/>
      <c r="M424" s="267"/>
      <c r="N424" s="268"/>
      <c r="O424" s="268"/>
      <c r="P424" s="268"/>
      <c r="Q424" s="268"/>
      <c r="R424" s="268"/>
      <c r="S424" s="268"/>
      <c r="T424" s="269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70" t="s">
        <v>152</v>
      </c>
      <c r="AU424" s="270" t="s">
        <v>87</v>
      </c>
      <c r="AV424" s="14" t="s">
        <v>87</v>
      </c>
      <c r="AW424" s="14" t="s">
        <v>32</v>
      </c>
      <c r="AX424" s="14" t="s">
        <v>77</v>
      </c>
      <c r="AY424" s="270" t="s">
        <v>143</v>
      </c>
    </row>
    <row r="425" s="14" customFormat="1">
      <c r="A425" s="14"/>
      <c r="B425" s="260"/>
      <c r="C425" s="261"/>
      <c r="D425" s="251" t="s">
        <v>152</v>
      </c>
      <c r="E425" s="262" t="s">
        <v>1</v>
      </c>
      <c r="F425" s="263" t="s">
        <v>326</v>
      </c>
      <c r="G425" s="261"/>
      <c r="H425" s="264">
        <v>43.200000000000003</v>
      </c>
      <c r="I425" s="265"/>
      <c r="J425" s="261"/>
      <c r="K425" s="261"/>
      <c r="L425" s="266"/>
      <c r="M425" s="267"/>
      <c r="N425" s="268"/>
      <c r="O425" s="268"/>
      <c r="P425" s="268"/>
      <c r="Q425" s="268"/>
      <c r="R425" s="268"/>
      <c r="S425" s="268"/>
      <c r="T425" s="269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70" t="s">
        <v>152</v>
      </c>
      <c r="AU425" s="270" t="s">
        <v>87</v>
      </c>
      <c r="AV425" s="14" t="s">
        <v>87</v>
      </c>
      <c r="AW425" s="14" t="s">
        <v>32</v>
      </c>
      <c r="AX425" s="14" t="s">
        <v>77</v>
      </c>
      <c r="AY425" s="270" t="s">
        <v>143</v>
      </c>
    </row>
    <row r="426" s="14" customFormat="1">
      <c r="A426" s="14"/>
      <c r="B426" s="260"/>
      <c r="C426" s="261"/>
      <c r="D426" s="251" t="s">
        <v>152</v>
      </c>
      <c r="E426" s="262" t="s">
        <v>1</v>
      </c>
      <c r="F426" s="263" t="s">
        <v>327</v>
      </c>
      <c r="G426" s="261"/>
      <c r="H426" s="264">
        <v>69.599999999999994</v>
      </c>
      <c r="I426" s="265"/>
      <c r="J426" s="261"/>
      <c r="K426" s="261"/>
      <c r="L426" s="266"/>
      <c r="M426" s="267"/>
      <c r="N426" s="268"/>
      <c r="O426" s="268"/>
      <c r="P426" s="268"/>
      <c r="Q426" s="268"/>
      <c r="R426" s="268"/>
      <c r="S426" s="268"/>
      <c r="T426" s="269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70" t="s">
        <v>152</v>
      </c>
      <c r="AU426" s="270" t="s">
        <v>87</v>
      </c>
      <c r="AV426" s="14" t="s">
        <v>87</v>
      </c>
      <c r="AW426" s="14" t="s">
        <v>32</v>
      </c>
      <c r="AX426" s="14" t="s">
        <v>77</v>
      </c>
      <c r="AY426" s="270" t="s">
        <v>143</v>
      </c>
    </row>
    <row r="427" s="14" customFormat="1">
      <c r="A427" s="14"/>
      <c r="B427" s="260"/>
      <c r="C427" s="261"/>
      <c r="D427" s="251" t="s">
        <v>152</v>
      </c>
      <c r="E427" s="262" t="s">
        <v>1</v>
      </c>
      <c r="F427" s="263" t="s">
        <v>328</v>
      </c>
      <c r="G427" s="261"/>
      <c r="H427" s="264">
        <v>14.4</v>
      </c>
      <c r="I427" s="265"/>
      <c r="J427" s="261"/>
      <c r="K427" s="261"/>
      <c r="L427" s="266"/>
      <c r="M427" s="267"/>
      <c r="N427" s="268"/>
      <c r="O427" s="268"/>
      <c r="P427" s="268"/>
      <c r="Q427" s="268"/>
      <c r="R427" s="268"/>
      <c r="S427" s="268"/>
      <c r="T427" s="269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70" t="s">
        <v>152</v>
      </c>
      <c r="AU427" s="270" t="s">
        <v>87</v>
      </c>
      <c r="AV427" s="14" t="s">
        <v>87</v>
      </c>
      <c r="AW427" s="14" t="s">
        <v>32</v>
      </c>
      <c r="AX427" s="14" t="s">
        <v>77</v>
      </c>
      <c r="AY427" s="270" t="s">
        <v>143</v>
      </c>
    </row>
    <row r="428" s="14" customFormat="1">
      <c r="A428" s="14"/>
      <c r="B428" s="260"/>
      <c r="C428" s="261"/>
      <c r="D428" s="251" t="s">
        <v>152</v>
      </c>
      <c r="E428" s="262" t="s">
        <v>1</v>
      </c>
      <c r="F428" s="263" t="s">
        <v>329</v>
      </c>
      <c r="G428" s="261"/>
      <c r="H428" s="264">
        <v>4.7999999999999998</v>
      </c>
      <c r="I428" s="265"/>
      <c r="J428" s="261"/>
      <c r="K428" s="261"/>
      <c r="L428" s="266"/>
      <c r="M428" s="267"/>
      <c r="N428" s="268"/>
      <c r="O428" s="268"/>
      <c r="P428" s="268"/>
      <c r="Q428" s="268"/>
      <c r="R428" s="268"/>
      <c r="S428" s="268"/>
      <c r="T428" s="269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70" t="s">
        <v>152</v>
      </c>
      <c r="AU428" s="270" t="s">
        <v>87</v>
      </c>
      <c r="AV428" s="14" t="s">
        <v>87</v>
      </c>
      <c r="AW428" s="14" t="s">
        <v>32</v>
      </c>
      <c r="AX428" s="14" t="s">
        <v>77</v>
      </c>
      <c r="AY428" s="270" t="s">
        <v>143</v>
      </c>
    </row>
    <row r="429" s="15" customFormat="1">
      <c r="A429" s="15"/>
      <c r="B429" s="271"/>
      <c r="C429" s="272"/>
      <c r="D429" s="251" t="s">
        <v>152</v>
      </c>
      <c r="E429" s="273" t="s">
        <v>1</v>
      </c>
      <c r="F429" s="274" t="s">
        <v>155</v>
      </c>
      <c r="G429" s="272"/>
      <c r="H429" s="275">
        <v>136.80000000000001</v>
      </c>
      <c r="I429" s="276"/>
      <c r="J429" s="272"/>
      <c r="K429" s="272"/>
      <c r="L429" s="277"/>
      <c r="M429" s="278"/>
      <c r="N429" s="279"/>
      <c r="O429" s="279"/>
      <c r="P429" s="279"/>
      <c r="Q429" s="279"/>
      <c r="R429" s="279"/>
      <c r="S429" s="279"/>
      <c r="T429" s="280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T429" s="281" t="s">
        <v>152</v>
      </c>
      <c r="AU429" s="281" t="s">
        <v>87</v>
      </c>
      <c r="AV429" s="15" t="s">
        <v>150</v>
      </c>
      <c r="AW429" s="15" t="s">
        <v>32</v>
      </c>
      <c r="AX429" s="15" t="s">
        <v>85</v>
      </c>
      <c r="AY429" s="281" t="s">
        <v>143</v>
      </c>
    </row>
    <row r="430" s="2" customFormat="1" ht="14.4" customHeight="1">
      <c r="A430" s="39"/>
      <c r="B430" s="40"/>
      <c r="C430" s="236" t="s">
        <v>469</v>
      </c>
      <c r="D430" s="236" t="s">
        <v>145</v>
      </c>
      <c r="E430" s="237" t="s">
        <v>470</v>
      </c>
      <c r="F430" s="238" t="s">
        <v>471</v>
      </c>
      <c r="G430" s="239" t="s">
        <v>148</v>
      </c>
      <c r="H430" s="240">
        <v>185.69999999999999</v>
      </c>
      <c r="I430" s="241"/>
      <c r="J430" s="242">
        <f>ROUND(I430*H430,2)</f>
        <v>0</v>
      </c>
      <c r="K430" s="238" t="s">
        <v>149</v>
      </c>
      <c r="L430" s="45"/>
      <c r="M430" s="243" t="s">
        <v>1</v>
      </c>
      <c r="N430" s="244" t="s">
        <v>42</v>
      </c>
      <c r="O430" s="92"/>
      <c r="P430" s="245">
        <f>O430*H430</f>
        <v>0</v>
      </c>
      <c r="Q430" s="245">
        <v>0</v>
      </c>
      <c r="R430" s="245">
        <f>Q430*H430</f>
        <v>0</v>
      </c>
      <c r="S430" s="245">
        <v>0</v>
      </c>
      <c r="T430" s="246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47" t="s">
        <v>150</v>
      </c>
      <c r="AT430" s="247" t="s">
        <v>145</v>
      </c>
      <c r="AU430" s="247" t="s">
        <v>87</v>
      </c>
      <c r="AY430" s="18" t="s">
        <v>143</v>
      </c>
      <c r="BE430" s="248">
        <f>IF(N430="základní",J430,0)</f>
        <v>0</v>
      </c>
      <c r="BF430" s="248">
        <f>IF(N430="snížená",J430,0)</f>
        <v>0</v>
      </c>
      <c r="BG430" s="248">
        <f>IF(N430="zákl. přenesená",J430,0)</f>
        <v>0</v>
      </c>
      <c r="BH430" s="248">
        <f>IF(N430="sníž. přenesená",J430,0)</f>
        <v>0</v>
      </c>
      <c r="BI430" s="248">
        <f>IF(N430="nulová",J430,0)</f>
        <v>0</v>
      </c>
      <c r="BJ430" s="18" t="s">
        <v>85</v>
      </c>
      <c r="BK430" s="248">
        <f>ROUND(I430*H430,2)</f>
        <v>0</v>
      </c>
      <c r="BL430" s="18" t="s">
        <v>150</v>
      </c>
      <c r="BM430" s="247" t="s">
        <v>472</v>
      </c>
    </row>
    <row r="431" s="13" customFormat="1">
      <c r="A431" s="13"/>
      <c r="B431" s="249"/>
      <c r="C431" s="250"/>
      <c r="D431" s="251" t="s">
        <v>152</v>
      </c>
      <c r="E431" s="252" t="s">
        <v>1</v>
      </c>
      <c r="F431" s="253" t="s">
        <v>473</v>
      </c>
      <c r="G431" s="250"/>
      <c r="H431" s="252" t="s">
        <v>1</v>
      </c>
      <c r="I431" s="254"/>
      <c r="J431" s="250"/>
      <c r="K431" s="250"/>
      <c r="L431" s="255"/>
      <c r="M431" s="256"/>
      <c r="N431" s="257"/>
      <c r="O431" s="257"/>
      <c r="P431" s="257"/>
      <c r="Q431" s="257"/>
      <c r="R431" s="257"/>
      <c r="S431" s="257"/>
      <c r="T431" s="258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59" t="s">
        <v>152</v>
      </c>
      <c r="AU431" s="259" t="s">
        <v>87</v>
      </c>
      <c r="AV431" s="13" t="s">
        <v>85</v>
      </c>
      <c r="AW431" s="13" t="s">
        <v>32</v>
      </c>
      <c r="AX431" s="13" t="s">
        <v>77</v>
      </c>
      <c r="AY431" s="259" t="s">
        <v>143</v>
      </c>
    </row>
    <row r="432" s="14" customFormat="1">
      <c r="A432" s="14"/>
      <c r="B432" s="260"/>
      <c r="C432" s="261"/>
      <c r="D432" s="251" t="s">
        <v>152</v>
      </c>
      <c r="E432" s="262" t="s">
        <v>1</v>
      </c>
      <c r="F432" s="263" t="s">
        <v>474</v>
      </c>
      <c r="G432" s="261"/>
      <c r="H432" s="264">
        <v>185.69999999999999</v>
      </c>
      <c r="I432" s="265"/>
      <c r="J432" s="261"/>
      <c r="K432" s="261"/>
      <c r="L432" s="266"/>
      <c r="M432" s="267"/>
      <c r="N432" s="268"/>
      <c r="O432" s="268"/>
      <c r="P432" s="268"/>
      <c r="Q432" s="268"/>
      <c r="R432" s="268"/>
      <c r="S432" s="268"/>
      <c r="T432" s="269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70" t="s">
        <v>152</v>
      </c>
      <c r="AU432" s="270" t="s">
        <v>87</v>
      </c>
      <c r="AV432" s="14" t="s">
        <v>87</v>
      </c>
      <c r="AW432" s="14" t="s">
        <v>32</v>
      </c>
      <c r="AX432" s="14" t="s">
        <v>77</v>
      </c>
      <c r="AY432" s="270" t="s">
        <v>143</v>
      </c>
    </row>
    <row r="433" s="15" customFormat="1">
      <c r="A433" s="15"/>
      <c r="B433" s="271"/>
      <c r="C433" s="272"/>
      <c r="D433" s="251" t="s">
        <v>152</v>
      </c>
      <c r="E433" s="273" t="s">
        <v>1</v>
      </c>
      <c r="F433" s="274" t="s">
        <v>155</v>
      </c>
      <c r="G433" s="272"/>
      <c r="H433" s="275">
        <v>185.69999999999999</v>
      </c>
      <c r="I433" s="276"/>
      <c r="J433" s="272"/>
      <c r="K433" s="272"/>
      <c r="L433" s="277"/>
      <c r="M433" s="278"/>
      <c r="N433" s="279"/>
      <c r="O433" s="279"/>
      <c r="P433" s="279"/>
      <c r="Q433" s="279"/>
      <c r="R433" s="279"/>
      <c r="S433" s="279"/>
      <c r="T433" s="280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81" t="s">
        <v>152</v>
      </c>
      <c r="AU433" s="281" t="s">
        <v>87</v>
      </c>
      <c r="AV433" s="15" t="s">
        <v>150</v>
      </c>
      <c r="AW433" s="15" t="s">
        <v>32</v>
      </c>
      <c r="AX433" s="15" t="s">
        <v>85</v>
      </c>
      <c r="AY433" s="281" t="s">
        <v>143</v>
      </c>
    </row>
    <row r="434" s="2" customFormat="1" ht="24.15" customHeight="1">
      <c r="A434" s="39"/>
      <c r="B434" s="40"/>
      <c r="C434" s="236" t="s">
        <v>475</v>
      </c>
      <c r="D434" s="236" t="s">
        <v>145</v>
      </c>
      <c r="E434" s="237" t="s">
        <v>476</v>
      </c>
      <c r="F434" s="238" t="s">
        <v>477</v>
      </c>
      <c r="G434" s="239" t="s">
        <v>148</v>
      </c>
      <c r="H434" s="240">
        <v>273.47300000000001</v>
      </c>
      <c r="I434" s="241"/>
      <c r="J434" s="242">
        <f>ROUND(I434*H434,2)</f>
        <v>0</v>
      </c>
      <c r="K434" s="238" t="s">
        <v>149</v>
      </c>
      <c r="L434" s="45"/>
      <c r="M434" s="243" t="s">
        <v>1</v>
      </c>
      <c r="N434" s="244" t="s">
        <v>42</v>
      </c>
      <c r="O434" s="92"/>
      <c r="P434" s="245">
        <f>O434*H434</f>
        <v>0</v>
      </c>
      <c r="Q434" s="245">
        <v>0</v>
      </c>
      <c r="R434" s="245">
        <f>Q434*H434</f>
        <v>0</v>
      </c>
      <c r="S434" s="245">
        <v>0</v>
      </c>
      <c r="T434" s="246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47" t="s">
        <v>150</v>
      </c>
      <c r="AT434" s="247" t="s">
        <v>145</v>
      </c>
      <c r="AU434" s="247" t="s">
        <v>87</v>
      </c>
      <c r="AY434" s="18" t="s">
        <v>143</v>
      </c>
      <c r="BE434" s="248">
        <f>IF(N434="základní",J434,0)</f>
        <v>0</v>
      </c>
      <c r="BF434" s="248">
        <f>IF(N434="snížená",J434,0)</f>
        <v>0</v>
      </c>
      <c r="BG434" s="248">
        <f>IF(N434="zákl. přenesená",J434,0)</f>
        <v>0</v>
      </c>
      <c r="BH434" s="248">
        <f>IF(N434="sníž. přenesená",J434,0)</f>
        <v>0</v>
      </c>
      <c r="BI434" s="248">
        <f>IF(N434="nulová",J434,0)</f>
        <v>0</v>
      </c>
      <c r="BJ434" s="18" t="s">
        <v>85</v>
      </c>
      <c r="BK434" s="248">
        <f>ROUND(I434*H434,2)</f>
        <v>0</v>
      </c>
      <c r="BL434" s="18" t="s">
        <v>150</v>
      </c>
      <c r="BM434" s="247" t="s">
        <v>478</v>
      </c>
    </row>
    <row r="435" s="13" customFormat="1">
      <c r="A435" s="13"/>
      <c r="B435" s="249"/>
      <c r="C435" s="250"/>
      <c r="D435" s="251" t="s">
        <v>152</v>
      </c>
      <c r="E435" s="252" t="s">
        <v>1</v>
      </c>
      <c r="F435" s="253" t="s">
        <v>479</v>
      </c>
      <c r="G435" s="250"/>
      <c r="H435" s="252" t="s">
        <v>1</v>
      </c>
      <c r="I435" s="254"/>
      <c r="J435" s="250"/>
      <c r="K435" s="250"/>
      <c r="L435" s="255"/>
      <c r="M435" s="256"/>
      <c r="N435" s="257"/>
      <c r="O435" s="257"/>
      <c r="P435" s="257"/>
      <c r="Q435" s="257"/>
      <c r="R435" s="257"/>
      <c r="S435" s="257"/>
      <c r="T435" s="258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59" t="s">
        <v>152</v>
      </c>
      <c r="AU435" s="259" t="s">
        <v>87</v>
      </c>
      <c r="AV435" s="13" t="s">
        <v>85</v>
      </c>
      <c r="AW435" s="13" t="s">
        <v>32</v>
      </c>
      <c r="AX435" s="13" t="s">
        <v>77</v>
      </c>
      <c r="AY435" s="259" t="s">
        <v>143</v>
      </c>
    </row>
    <row r="436" s="14" customFormat="1">
      <c r="A436" s="14"/>
      <c r="B436" s="260"/>
      <c r="C436" s="261"/>
      <c r="D436" s="251" t="s">
        <v>152</v>
      </c>
      <c r="E436" s="262" t="s">
        <v>1</v>
      </c>
      <c r="F436" s="263" t="s">
        <v>480</v>
      </c>
      <c r="G436" s="261"/>
      <c r="H436" s="264">
        <v>0.318</v>
      </c>
      <c r="I436" s="265"/>
      <c r="J436" s="261"/>
      <c r="K436" s="261"/>
      <c r="L436" s="266"/>
      <c r="M436" s="267"/>
      <c r="N436" s="268"/>
      <c r="O436" s="268"/>
      <c r="P436" s="268"/>
      <c r="Q436" s="268"/>
      <c r="R436" s="268"/>
      <c r="S436" s="268"/>
      <c r="T436" s="269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70" t="s">
        <v>152</v>
      </c>
      <c r="AU436" s="270" t="s">
        <v>87</v>
      </c>
      <c r="AV436" s="14" t="s">
        <v>87</v>
      </c>
      <c r="AW436" s="14" t="s">
        <v>32</v>
      </c>
      <c r="AX436" s="14" t="s">
        <v>77</v>
      </c>
      <c r="AY436" s="270" t="s">
        <v>143</v>
      </c>
    </row>
    <row r="437" s="14" customFormat="1">
      <c r="A437" s="14"/>
      <c r="B437" s="260"/>
      <c r="C437" s="261"/>
      <c r="D437" s="251" t="s">
        <v>152</v>
      </c>
      <c r="E437" s="262" t="s">
        <v>1</v>
      </c>
      <c r="F437" s="263" t="s">
        <v>481</v>
      </c>
      <c r="G437" s="261"/>
      <c r="H437" s="264">
        <v>0.90000000000000002</v>
      </c>
      <c r="I437" s="265"/>
      <c r="J437" s="261"/>
      <c r="K437" s="261"/>
      <c r="L437" s="266"/>
      <c r="M437" s="267"/>
      <c r="N437" s="268"/>
      <c r="O437" s="268"/>
      <c r="P437" s="268"/>
      <c r="Q437" s="268"/>
      <c r="R437" s="268"/>
      <c r="S437" s="268"/>
      <c r="T437" s="269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70" t="s">
        <v>152</v>
      </c>
      <c r="AU437" s="270" t="s">
        <v>87</v>
      </c>
      <c r="AV437" s="14" t="s">
        <v>87</v>
      </c>
      <c r="AW437" s="14" t="s">
        <v>32</v>
      </c>
      <c r="AX437" s="14" t="s">
        <v>77</v>
      </c>
      <c r="AY437" s="270" t="s">
        <v>143</v>
      </c>
    </row>
    <row r="438" s="14" customFormat="1">
      <c r="A438" s="14"/>
      <c r="B438" s="260"/>
      <c r="C438" s="261"/>
      <c r="D438" s="251" t="s">
        <v>152</v>
      </c>
      <c r="E438" s="262" t="s">
        <v>1</v>
      </c>
      <c r="F438" s="263" t="s">
        <v>482</v>
      </c>
      <c r="G438" s="261"/>
      <c r="H438" s="264">
        <v>5.4000000000000004</v>
      </c>
      <c r="I438" s="265"/>
      <c r="J438" s="261"/>
      <c r="K438" s="261"/>
      <c r="L438" s="266"/>
      <c r="M438" s="267"/>
      <c r="N438" s="268"/>
      <c r="O438" s="268"/>
      <c r="P438" s="268"/>
      <c r="Q438" s="268"/>
      <c r="R438" s="268"/>
      <c r="S438" s="268"/>
      <c r="T438" s="269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70" t="s">
        <v>152</v>
      </c>
      <c r="AU438" s="270" t="s">
        <v>87</v>
      </c>
      <c r="AV438" s="14" t="s">
        <v>87</v>
      </c>
      <c r="AW438" s="14" t="s">
        <v>32</v>
      </c>
      <c r="AX438" s="14" t="s">
        <v>77</v>
      </c>
      <c r="AY438" s="270" t="s">
        <v>143</v>
      </c>
    </row>
    <row r="439" s="14" customFormat="1">
      <c r="A439" s="14"/>
      <c r="B439" s="260"/>
      <c r="C439" s="261"/>
      <c r="D439" s="251" t="s">
        <v>152</v>
      </c>
      <c r="E439" s="262" t="s">
        <v>1</v>
      </c>
      <c r="F439" s="263" t="s">
        <v>483</v>
      </c>
      <c r="G439" s="261"/>
      <c r="H439" s="264">
        <v>38.880000000000003</v>
      </c>
      <c r="I439" s="265"/>
      <c r="J439" s="261"/>
      <c r="K439" s="261"/>
      <c r="L439" s="266"/>
      <c r="M439" s="267"/>
      <c r="N439" s="268"/>
      <c r="O439" s="268"/>
      <c r="P439" s="268"/>
      <c r="Q439" s="268"/>
      <c r="R439" s="268"/>
      <c r="S439" s="268"/>
      <c r="T439" s="269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70" t="s">
        <v>152</v>
      </c>
      <c r="AU439" s="270" t="s">
        <v>87</v>
      </c>
      <c r="AV439" s="14" t="s">
        <v>87</v>
      </c>
      <c r="AW439" s="14" t="s">
        <v>32</v>
      </c>
      <c r="AX439" s="14" t="s">
        <v>77</v>
      </c>
      <c r="AY439" s="270" t="s">
        <v>143</v>
      </c>
    </row>
    <row r="440" s="14" customFormat="1">
      <c r="A440" s="14"/>
      <c r="B440" s="260"/>
      <c r="C440" s="261"/>
      <c r="D440" s="251" t="s">
        <v>152</v>
      </c>
      <c r="E440" s="262" t="s">
        <v>1</v>
      </c>
      <c r="F440" s="263" t="s">
        <v>484</v>
      </c>
      <c r="G440" s="261"/>
      <c r="H440" s="264">
        <v>146.16</v>
      </c>
      <c r="I440" s="265"/>
      <c r="J440" s="261"/>
      <c r="K440" s="261"/>
      <c r="L440" s="266"/>
      <c r="M440" s="267"/>
      <c r="N440" s="268"/>
      <c r="O440" s="268"/>
      <c r="P440" s="268"/>
      <c r="Q440" s="268"/>
      <c r="R440" s="268"/>
      <c r="S440" s="268"/>
      <c r="T440" s="269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70" t="s">
        <v>152</v>
      </c>
      <c r="AU440" s="270" t="s">
        <v>87</v>
      </c>
      <c r="AV440" s="14" t="s">
        <v>87</v>
      </c>
      <c r="AW440" s="14" t="s">
        <v>32</v>
      </c>
      <c r="AX440" s="14" t="s">
        <v>77</v>
      </c>
      <c r="AY440" s="270" t="s">
        <v>143</v>
      </c>
    </row>
    <row r="441" s="14" customFormat="1">
      <c r="A441" s="14"/>
      <c r="B441" s="260"/>
      <c r="C441" s="261"/>
      <c r="D441" s="251" t="s">
        <v>152</v>
      </c>
      <c r="E441" s="262" t="s">
        <v>1</v>
      </c>
      <c r="F441" s="263" t="s">
        <v>485</v>
      </c>
      <c r="G441" s="261"/>
      <c r="H441" s="264">
        <v>30.239999999999998</v>
      </c>
      <c r="I441" s="265"/>
      <c r="J441" s="261"/>
      <c r="K441" s="261"/>
      <c r="L441" s="266"/>
      <c r="M441" s="267"/>
      <c r="N441" s="268"/>
      <c r="O441" s="268"/>
      <c r="P441" s="268"/>
      <c r="Q441" s="268"/>
      <c r="R441" s="268"/>
      <c r="S441" s="268"/>
      <c r="T441" s="269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70" t="s">
        <v>152</v>
      </c>
      <c r="AU441" s="270" t="s">
        <v>87</v>
      </c>
      <c r="AV441" s="14" t="s">
        <v>87</v>
      </c>
      <c r="AW441" s="14" t="s">
        <v>32</v>
      </c>
      <c r="AX441" s="14" t="s">
        <v>77</v>
      </c>
      <c r="AY441" s="270" t="s">
        <v>143</v>
      </c>
    </row>
    <row r="442" s="14" customFormat="1">
      <c r="A442" s="14"/>
      <c r="B442" s="260"/>
      <c r="C442" s="261"/>
      <c r="D442" s="251" t="s">
        <v>152</v>
      </c>
      <c r="E442" s="262" t="s">
        <v>1</v>
      </c>
      <c r="F442" s="263" t="s">
        <v>486</v>
      </c>
      <c r="G442" s="261"/>
      <c r="H442" s="264">
        <v>10.08</v>
      </c>
      <c r="I442" s="265"/>
      <c r="J442" s="261"/>
      <c r="K442" s="261"/>
      <c r="L442" s="266"/>
      <c r="M442" s="267"/>
      <c r="N442" s="268"/>
      <c r="O442" s="268"/>
      <c r="P442" s="268"/>
      <c r="Q442" s="268"/>
      <c r="R442" s="268"/>
      <c r="S442" s="268"/>
      <c r="T442" s="269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70" t="s">
        <v>152</v>
      </c>
      <c r="AU442" s="270" t="s">
        <v>87</v>
      </c>
      <c r="AV442" s="14" t="s">
        <v>87</v>
      </c>
      <c r="AW442" s="14" t="s">
        <v>32</v>
      </c>
      <c r="AX442" s="14" t="s">
        <v>77</v>
      </c>
      <c r="AY442" s="270" t="s">
        <v>143</v>
      </c>
    </row>
    <row r="443" s="14" customFormat="1">
      <c r="A443" s="14"/>
      <c r="B443" s="260"/>
      <c r="C443" s="261"/>
      <c r="D443" s="251" t="s">
        <v>152</v>
      </c>
      <c r="E443" s="262" t="s">
        <v>1</v>
      </c>
      <c r="F443" s="263" t="s">
        <v>487</v>
      </c>
      <c r="G443" s="261"/>
      <c r="H443" s="264">
        <v>3.625</v>
      </c>
      <c r="I443" s="265"/>
      <c r="J443" s="261"/>
      <c r="K443" s="261"/>
      <c r="L443" s="266"/>
      <c r="M443" s="267"/>
      <c r="N443" s="268"/>
      <c r="O443" s="268"/>
      <c r="P443" s="268"/>
      <c r="Q443" s="268"/>
      <c r="R443" s="268"/>
      <c r="S443" s="268"/>
      <c r="T443" s="269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70" t="s">
        <v>152</v>
      </c>
      <c r="AU443" s="270" t="s">
        <v>87</v>
      </c>
      <c r="AV443" s="14" t="s">
        <v>87</v>
      </c>
      <c r="AW443" s="14" t="s">
        <v>32</v>
      </c>
      <c r="AX443" s="14" t="s">
        <v>77</v>
      </c>
      <c r="AY443" s="270" t="s">
        <v>143</v>
      </c>
    </row>
    <row r="444" s="14" customFormat="1">
      <c r="A444" s="14"/>
      <c r="B444" s="260"/>
      <c r="C444" s="261"/>
      <c r="D444" s="251" t="s">
        <v>152</v>
      </c>
      <c r="E444" s="262" t="s">
        <v>1</v>
      </c>
      <c r="F444" s="263" t="s">
        <v>488</v>
      </c>
      <c r="G444" s="261"/>
      <c r="H444" s="264">
        <v>2.2000000000000002</v>
      </c>
      <c r="I444" s="265"/>
      <c r="J444" s="261"/>
      <c r="K444" s="261"/>
      <c r="L444" s="266"/>
      <c r="M444" s="267"/>
      <c r="N444" s="268"/>
      <c r="O444" s="268"/>
      <c r="P444" s="268"/>
      <c r="Q444" s="268"/>
      <c r="R444" s="268"/>
      <c r="S444" s="268"/>
      <c r="T444" s="269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70" t="s">
        <v>152</v>
      </c>
      <c r="AU444" s="270" t="s">
        <v>87</v>
      </c>
      <c r="AV444" s="14" t="s">
        <v>87</v>
      </c>
      <c r="AW444" s="14" t="s">
        <v>32</v>
      </c>
      <c r="AX444" s="14" t="s">
        <v>77</v>
      </c>
      <c r="AY444" s="270" t="s">
        <v>143</v>
      </c>
    </row>
    <row r="445" s="15" customFormat="1">
      <c r="A445" s="15"/>
      <c r="B445" s="271"/>
      <c r="C445" s="272"/>
      <c r="D445" s="251" t="s">
        <v>152</v>
      </c>
      <c r="E445" s="273" t="s">
        <v>1</v>
      </c>
      <c r="F445" s="274" t="s">
        <v>155</v>
      </c>
      <c r="G445" s="272"/>
      <c r="H445" s="275">
        <v>237.803</v>
      </c>
      <c r="I445" s="276"/>
      <c r="J445" s="272"/>
      <c r="K445" s="272"/>
      <c r="L445" s="277"/>
      <c r="M445" s="278"/>
      <c r="N445" s="279"/>
      <c r="O445" s="279"/>
      <c r="P445" s="279"/>
      <c r="Q445" s="279"/>
      <c r="R445" s="279"/>
      <c r="S445" s="279"/>
      <c r="T445" s="280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81" t="s">
        <v>152</v>
      </c>
      <c r="AU445" s="281" t="s">
        <v>87</v>
      </c>
      <c r="AV445" s="15" t="s">
        <v>150</v>
      </c>
      <c r="AW445" s="15" t="s">
        <v>32</v>
      </c>
      <c r="AX445" s="15" t="s">
        <v>85</v>
      </c>
      <c r="AY445" s="281" t="s">
        <v>143</v>
      </c>
    </row>
    <row r="446" s="14" customFormat="1">
      <c r="A446" s="14"/>
      <c r="B446" s="260"/>
      <c r="C446" s="261"/>
      <c r="D446" s="251" t="s">
        <v>152</v>
      </c>
      <c r="E446" s="261"/>
      <c r="F446" s="263" t="s">
        <v>489</v>
      </c>
      <c r="G446" s="261"/>
      <c r="H446" s="264">
        <v>273.47300000000001</v>
      </c>
      <c r="I446" s="265"/>
      <c r="J446" s="261"/>
      <c r="K446" s="261"/>
      <c r="L446" s="266"/>
      <c r="M446" s="267"/>
      <c r="N446" s="268"/>
      <c r="O446" s="268"/>
      <c r="P446" s="268"/>
      <c r="Q446" s="268"/>
      <c r="R446" s="268"/>
      <c r="S446" s="268"/>
      <c r="T446" s="269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70" t="s">
        <v>152</v>
      </c>
      <c r="AU446" s="270" t="s">
        <v>87</v>
      </c>
      <c r="AV446" s="14" t="s">
        <v>87</v>
      </c>
      <c r="AW446" s="14" t="s">
        <v>4</v>
      </c>
      <c r="AX446" s="14" t="s">
        <v>85</v>
      </c>
      <c r="AY446" s="270" t="s">
        <v>143</v>
      </c>
    </row>
    <row r="447" s="2" customFormat="1" ht="14.4" customHeight="1">
      <c r="A447" s="39"/>
      <c r="B447" s="40"/>
      <c r="C447" s="236" t="s">
        <v>490</v>
      </c>
      <c r="D447" s="236" t="s">
        <v>145</v>
      </c>
      <c r="E447" s="237" t="s">
        <v>491</v>
      </c>
      <c r="F447" s="238" t="s">
        <v>492</v>
      </c>
      <c r="G447" s="239" t="s">
        <v>148</v>
      </c>
      <c r="H447" s="240">
        <v>819.05600000000004</v>
      </c>
      <c r="I447" s="241"/>
      <c r="J447" s="242">
        <f>ROUND(I447*H447,2)</f>
        <v>0</v>
      </c>
      <c r="K447" s="238" t="s">
        <v>149</v>
      </c>
      <c r="L447" s="45"/>
      <c r="M447" s="243" t="s">
        <v>1</v>
      </c>
      <c r="N447" s="244" t="s">
        <v>42</v>
      </c>
      <c r="O447" s="92"/>
      <c r="P447" s="245">
        <f>O447*H447</f>
        <v>0</v>
      </c>
      <c r="Q447" s="245">
        <v>0</v>
      </c>
      <c r="R447" s="245">
        <f>Q447*H447</f>
        <v>0</v>
      </c>
      <c r="S447" s="245">
        <v>0</v>
      </c>
      <c r="T447" s="246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47" t="s">
        <v>150</v>
      </c>
      <c r="AT447" s="247" t="s">
        <v>145</v>
      </c>
      <c r="AU447" s="247" t="s">
        <v>87</v>
      </c>
      <c r="AY447" s="18" t="s">
        <v>143</v>
      </c>
      <c r="BE447" s="248">
        <f>IF(N447="základní",J447,0)</f>
        <v>0</v>
      </c>
      <c r="BF447" s="248">
        <f>IF(N447="snížená",J447,0)</f>
        <v>0</v>
      </c>
      <c r="BG447" s="248">
        <f>IF(N447="zákl. přenesená",J447,0)</f>
        <v>0</v>
      </c>
      <c r="BH447" s="248">
        <f>IF(N447="sníž. přenesená",J447,0)</f>
        <v>0</v>
      </c>
      <c r="BI447" s="248">
        <f>IF(N447="nulová",J447,0)</f>
        <v>0</v>
      </c>
      <c r="BJ447" s="18" t="s">
        <v>85</v>
      </c>
      <c r="BK447" s="248">
        <f>ROUND(I447*H447,2)</f>
        <v>0</v>
      </c>
      <c r="BL447" s="18" t="s">
        <v>150</v>
      </c>
      <c r="BM447" s="247" t="s">
        <v>493</v>
      </c>
    </row>
    <row r="448" s="14" customFormat="1">
      <c r="A448" s="14"/>
      <c r="B448" s="260"/>
      <c r="C448" s="261"/>
      <c r="D448" s="251" t="s">
        <v>152</v>
      </c>
      <c r="E448" s="262" t="s">
        <v>1</v>
      </c>
      <c r="F448" s="263" t="s">
        <v>494</v>
      </c>
      <c r="G448" s="261"/>
      <c r="H448" s="264">
        <v>819.05600000000004</v>
      </c>
      <c r="I448" s="265"/>
      <c r="J448" s="261"/>
      <c r="K448" s="261"/>
      <c r="L448" s="266"/>
      <c r="M448" s="267"/>
      <c r="N448" s="268"/>
      <c r="O448" s="268"/>
      <c r="P448" s="268"/>
      <c r="Q448" s="268"/>
      <c r="R448" s="268"/>
      <c r="S448" s="268"/>
      <c r="T448" s="269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70" t="s">
        <v>152</v>
      </c>
      <c r="AU448" s="270" t="s">
        <v>87</v>
      </c>
      <c r="AV448" s="14" t="s">
        <v>87</v>
      </c>
      <c r="AW448" s="14" t="s">
        <v>32</v>
      </c>
      <c r="AX448" s="14" t="s">
        <v>85</v>
      </c>
      <c r="AY448" s="270" t="s">
        <v>143</v>
      </c>
    </row>
    <row r="449" s="2" customFormat="1" ht="14.4" customHeight="1">
      <c r="A449" s="39"/>
      <c r="B449" s="40"/>
      <c r="C449" s="236" t="s">
        <v>495</v>
      </c>
      <c r="D449" s="236" t="s">
        <v>145</v>
      </c>
      <c r="E449" s="237" t="s">
        <v>496</v>
      </c>
      <c r="F449" s="238" t="s">
        <v>497</v>
      </c>
      <c r="G449" s="239" t="s">
        <v>148</v>
      </c>
      <c r="H449" s="240">
        <v>44.325000000000003</v>
      </c>
      <c r="I449" s="241"/>
      <c r="J449" s="242">
        <f>ROUND(I449*H449,2)</f>
        <v>0</v>
      </c>
      <c r="K449" s="238" t="s">
        <v>149</v>
      </c>
      <c r="L449" s="45"/>
      <c r="M449" s="243" t="s">
        <v>1</v>
      </c>
      <c r="N449" s="244" t="s">
        <v>42</v>
      </c>
      <c r="O449" s="92"/>
      <c r="P449" s="245">
        <f>O449*H449</f>
        <v>0</v>
      </c>
      <c r="Q449" s="245">
        <v>0.3674</v>
      </c>
      <c r="R449" s="245">
        <f>Q449*H449</f>
        <v>16.285005000000002</v>
      </c>
      <c r="S449" s="245">
        <v>0</v>
      </c>
      <c r="T449" s="246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47" t="s">
        <v>150</v>
      </c>
      <c r="AT449" s="247" t="s">
        <v>145</v>
      </c>
      <c r="AU449" s="247" t="s">
        <v>87</v>
      </c>
      <c r="AY449" s="18" t="s">
        <v>143</v>
      </c>
      <c r="BE449" s="248">
        <f>IF(N449="základní",J449,0)</f>
        <v>0</v>
      </c>
      <c r="BF449" s="248">
        <f>IF(N449="snížená",J449,0)</f>
        <v>0</v>
      </c>
      <c r="BG449" s="248">
        <f>IF(N449="zákl. přenesená",J449,0)</f>
        <v>0</v>
      </c>
      <c r="BH449" s="248">
        <f>IF(N449="sníž. přenesená",J449,0)</f>
        <v>0</v>
      </c>
      <c r="BI449" s="248">
        <f>IF(N449="nulová",J449,0)</f>
        <v>0</v>
      </c>
      <c r="BJ449" s="18" t="s">
        <v>85</v>
      </c>
      <c r="BK449" s="248">
        <f>ROUND(I449*H449,2)</f>
        <v>0</v>
      </c>
      <c r="BL449" s="18" t="s">
        <v>150</v>
      </c>
      <c r="BM449" s="247" t="s">
        <v>498</v>
      </c>
    </row>
    <row r="450" s="13" customFormat="1">
      <c r="A450" s="13"/>
      <c r="B450" s="249"/>
      <c r="C450" s="250"/>
      <c r="D450" s="251" t="s">
        <v>152</v>
      </c>
      <c r="E450" s="252" t="s">
        <v>1</v>
      </c>
      <c r="F450" s="253" t="s">
        <v>499</v>
      </c>
      <c r="G450" s="250"/>
      <c r="H450" s="252" t="s">
        <v>1</v>
      </c>
      <c r="I450" s="254"/>
      <c r="J450" s="250"/>
      <c r="K450" s="250"/>
      <c r="L450" s="255"/>
      <c r="M450" s="256"/>
      <c r="N450" s="257"/>
      <c r="O450" s="257"/>
      <c r="P450" s="257"/>
      <c r="Q450" s="257"/>
      <c r="R450" s="257"/>
      <c r="S450" s="257"/>
      <c r="T450" s="258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59" t="s">
        <v>152</v>
      </c>
      <c r="AU450" s="259" t="s">
        <v>87</v>
      </c>
      <c r="AV450" s="13" t="s">
        <v>85</v>
      </c>
      <c r="AW450" s="13" t="s">
        <v>32</v>
      </c>
      <c r="AX450" s="13" t="s">
        <v>77</v>
      </c>
      <c r="AY450" s="259" t="s">
        <v>143</v>
      </c>
    </row>
    <row r="451" s="14" customFormat="1">
      <c r="A451" s="14"/>
      <c r="B451" s="260"/>
      <c r="C451" s="261"/>
      <c r="D451" s="251" t="s">
        <v>152</v>
      </c>
      <c r="E451" s="262" t="s">
        <v>1</v>
      </c>
      <c r="F451" s="263" t="s">
        <v>154</v>
      </c>
      <c r="G451" s="261"/>
      <c r="H451" s="264">
        <v>44.325000000000003</v>
      </c>
      <c r="I451" s="265"/>
      <c r="J451" s="261"/>
      <c r="K451" s="261"/>
      <c r="L451" s="266"/>
      <c r="M451" s="267"/>
      <c r="N451" s="268"/>
      <c r="O451" s="268"/>
      <c r="P451" s="268"/>
      <c r="Q451" s="268"/>
      <c r="R451" s="268"/>
      <c r="S451" s="268"/>
      <c r="T451" s="269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70" t="s">
        <v>152</v>
      </c>
      <c r="AU451" s="270" t="s">
        <v>87</v>
      </c>
      <c r="AV451" s="14" t="s">
        <v>87</v>
      </c>
      <c r="AW451" s="14" t="s">
        <v>32</v>
      </c>
      <c r="AX451" s="14" t="s">
        <v>77</v>
      </c>
      <c r="AY451" s="270" t="s">
        <v>143</v>
      </c>
    </row>
    <row r="452" s="15" customFormat="1">
      <c r="A452" s="15"/>
      <c r="B452" s="271"/>
      <c r="C452" s="272"/>
      <c r="D452" s="251" t="s">
        <v>152</v>
      </c>
      <c r="E452" s="273" t="s">
        <v>1</v>
      </c>
      <c r="F452" s="274" t="s">
        <v>155</v>
      </c>
      <c r="G452" s="272"/>
      <c r="H452" s="275">
        <v>44.325000000000003</v>
      </c>
      <c r="I452" s="276"/>
      <c r="J452" s="272"/>
      <c r="K452" s="272"/>
      <c r="L452" s="277"/>
      <c r="M452" s="278"/>
      <c r="N452" s="279"/>
      <c r="O452" s="279"/>
      <c r="P452" s="279"/>
      <c r="Q452" s="279"/>
      <c r="R452" s="279"/>
      <c r="S452" s="279"/>
      <c r="T452" s="280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T452" s="281" t="s">
        <v>152</v>
      </c>
      <c r="AU452" s="281" t="s">
        <v>87</v>
      </c>
      <c r="AV452" s="15" t="s">
        <v>150</v>
      </c>
      <c r="AW452" s="15" t="s">
        <v>32</v>
      </c>
      <c r="AX452" s="15" t="s">
        <v>85</v>
      </c>
      <c r="AY452" s="281" t="s">
        <v>143</v>
      </c>
    </row>
    <row r="453" s="2" customFormat="1" ht="24.15" customHeight="1">
      <c r="A453" s="39"/>
      <c r="B453" s="40"/>
      <c r="C453" s="236" t="s">
        <v>500</v>
      </c>
      <c r="D453" s="236" t="s">
        <v>145</v>
      </c>
      <c r="E453" s="237" t="s">
        <v>501</v>
      </c>
      <c r="F453" s="238" t="s">
        <v>502</v>
      </c>
      <c r="G453" s="239" t="s">
        <v>148</v>
      </c>
      <c r="H453" s="240">
        <v>44.325000000000003</v>
      </c>
      <c r="I453" s="241"/>
      <c r="J453" s="242">
        <f>ROUND(I453*H453,2)</f>
        <v>0</v>
      </c>
      <c r="K453" s="238" t="s">
        <v>149</v>
      </c>
      <c r="L453" s="45"/>
      <c r="M453" s="243" t="s">
        <v>1</v>
      </c>
      <c r="N453" s="244" t="s">
        <v>42</v>
      </c>
      <c r="O453" s="92"/>
      <c r="P453" s="245">
        <f>O453*H453</f>
        <v>0</v>
      </c>
      <c r="Q453" s="245">
        <v>0.22814000000000001</v>
      </c>
      <c r="R453" s="245">
        <f>Q453*H453</f>
        <v>10.112305500000002</v>
      </c>
      <c r="S453" s="245">
        <v>0</v>
      </c>
      <c r="T453" s="246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47" t="s">
        <v>150</v>
      </c>
      <c r="AT453" s="247" t="s">
        <v>145</v>
      </c>
      <c r="AU453" s="247" t="s">
        <v>87</v>
      </c>
      <c r="AY453" s="18" t="s">
        <v>143</v>
      </c>
      <c r="BE453" s="248">
        <f>IF(N453="základní",J453,0)</f>
        <v>0</v>
      </c>
      <c r="BF453" s="248">
        <f>IF(N453="snížená",J453,0)</f>
        <v>0</v>
      </c>
      <c r="BG453" s="248">
        <f>IF(N453="zákl. přenesená",J453,0)</f>
        <v>0</v>
      </c>
      <c r="BH453" s="248">
        <f>IF(N453="sníž. přenesená",J453,0)</f>
        <v>0</v>
      </c>
      <c r="BI453" s="248">
        <f>IF(N453="nulová",J453,0)</f>
        <v>0</v>
      </c>
      <c r="BJ453" s="18" t="s">
        <v>85</v>
      </c>
      <c r="BK453" s="248">
        <f>ROUND(I453*H453,2)</f>
        <v>0</v>
      </c>
      <c r="BL453" s="18" t="s">
        <v>150</v>
      </c>
      <c r="BM453" s="247" t="s">
        <v>503</v>
      </c>
    </row>
    <row r="454" s="13" customFormat="1">
      <c r="A454" s="13"/>
      <c r="B454" s="249"/>
      <c r="C454" s="250"/>
      <c r="D454" s="251" t="s">
        <v>152</v>
      </c>
      <c r="E454" s="252" t="s">
        <v>1</v>
      </c>
      <c r="F454" s="253" t="s">
        <v>499</v>
      </c>
      <c r="G454" s="250"/>
      <c r="H454" s="252" t="s">
        <v>1</v>
      </c>
      <c r="I454" s="254"/>
      <c r="J454" s="250"/>
      <c r="K454" s="250"/>
      <c r="L454" s="255"/>
      <c r="M454" s="256"/>
      <c r="N454" s="257"/>
      <c r="O454" s="257"/>
      <c r="P454" s="257"/>
      <c r="Q454" s="257"/>
      <c r="R454" s="257"/>
      <c r="S454" s="257"/>
      <c r="T454" s="258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59" t="s">
        <v>152</v>
      </c>
      <c r="AU454" s="259" t="s">
        <v>87</v>
      </c>
      <c r="AV454" s="13" t="s">
        <v>85</v>
      </c>
      <c r="AW454" s="13" t="s">
        <v>32</v>
      </c>
      <c r="AX454" s="13" t="s">
        <v>77</v>
      </c>
      <c r="AY454" s="259" t="s">
        <v>143</v>
      </c>
    </row>
    <row r="455" s="14" customFormat="1">
      <c r="A455" s="14"/>
      <c r="B455" s="260"/>
      <c r="C455" s="261"/>
      <c r="D455" s="251" t="s">
        <v>152</v>
      </c>
      <c r="E455" s="262" t="s">
        <v>1</v>
      </c>
      <c r="F455" s="263" t="s">
        <v>154</v>
      </c>
      <c r="G455" s="261"/>
      <c r="H455" s="264">
        <v>44.325000000000003</v>
      </c>
      <c r="I455" s="265"/>
      <c r="J455" s="261"/>
      <c r="K455" s="261"/>
      <c r="L455" s="266"/>
      <c r="M455" s="267"/>
      <c r="N455" s="268"/>
      <c r="O455" s="268"/>
      <c r="P455" s="268"/>
      <c r="Q455" s="268"/>
      <c r="R455" s="268"/>
      <c r="S455" s="268"/>
      <c r="T455" s="269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70" t="s">
        <v>152</v>
      </c>
      <c r="AU455" s="270" t="s">
        <v>87</v>
      </c>
      <c r="AV455" s="14" t="s">
        <v>87</v>
      </c>
      <c r="AW455" s="14" t="s">
        <v>32</v>
      </c>
      <c r="AX455" s="14" t="s">
        <v>77</v>
      </c>
      <c r="AY455" s="270" t="s">
        <v>143</v>
      </c>
    </row>
    <row r="456" s="15" customFormat="1">
      <c r="A456" s="15"/>
      <c r="B456" s="271"/>
      <c r="C456" s="272"/>
      <c r="D456" s="251" t="s">
        <v>152</v>
      </c>
      <c r="E456" s="273" t="s">
        <v>1</v>
      </c>
      <c r="F456" s="274" t="s">
        <v>155</v>
      </c>
      <c r="G456" s="272"/>
      <c r="H456" s="275">
        <v>44.325000000000003</v>
      </c>
      <c r="I456" s="276"/>
      <c r="J456" s="272"/>
      <c r="K456" s="272"/>
      <c r="L456" s="277"/>
      <c r="M456" s="278"/>
      <c r="N456" s="279"/>
      <c r="O456" s="279"/>
      <c r="P456" s="279"/>
      <c r="Q456" s="279"/>
      <c r="R456" s="279"/>
      <c r="S456" s="279"/>
      <c r="T456" s="280"/>
      <c r="U456" s="15"/>
      <c r="V456" s="15"/>
      <c r="W456" s="15"/>
      <c r="X456" s="15"/>
      <c r="Y456" s="15"/>
      <c r="Z456" s="15"/>
      <c r="AA456" s="15"/>
      <c r="AB456" s="15"/>
      <c r="AC456" s="15"/>
      <c r="AD456" s="15"/>
      <c r="AE456" s="15"/>
      <c r="AT456" s="281" t="s">
        <v>152</v>
      </c>
      <c r="AU456" s="281" t="s">
        <v>87</v>
      </c>
      <c r="AV456" s="15" t="s">
        <v>150</v>
      </c>
      <c r="AW456" s="15" t="s">
        <v>32</v>
      </c>
      <c r="AX456" s="15" t="s">
        <v>85</v>
      </c>
      <c r="AY456" s="281" t="s">
        <v>143</v>
      </c>
    </row>
    <row r="457" s="12" customFormat="1" ht="22.8" customHeight="1">
      <c r="A457" s="12"/>
      <c r="B457" s="220"/>
      <c r="C457" s="221"/>
      <c r="D457" s="222" t="s">
        <v>76</v>
      </c>
      <c r="E457" s="234" t="s">
        <v>195</v>
      </c>
      <c r="F457" s="234" t="s">
        <v>504</v>
      </c>
      <c r="G457" s="221"/>
      <c r="H457" s="221"/>
      <c r="I457" s="224"/>
      <c r="J457" s="235">
        <f>BK457</f>
        <v>0</v>
      </c>
      <c r="K457" s="221"/>
      <c r="L457" s="226"/>
      <c r="M457" s="227"/>
      <c r="N457" s="228"/>
      <c r="O457" s="228"/>
      <c r="P457" s="229">
        <f>SUM(P458:P582)</f>
        <v>0</v>
      </c>
      <c r="Q457" s="228"/>
      <c r="R457" s="229">
        <f>SUM(R458:R582)</f>
        <v>1.0878414599999999</v>
      </c>
      <c r="S457" s="228"/>
      <c r="T457" s="230">
        <f>SUM(T458:T582)</f>
        <v>80.390336000000005</v>
      </c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R457" s="231" t="s">
        <v>85</v>
      </c>
      <c r="AT457" s="232" t="s">
        <v>76</v>
      </c>
      <c r="AU457" s="232" t="s">
        <v>85</v>
      </c>
      <c r="AY457" s="231" t="s">
        <v>143</v>
      </c>
      <c r="BK457" s="233">
        <f>SUM(BK458:BK582)</f>
        <v>0</v>
      </c>
    </row>
    <row r="458" s="2" customFormat="1" ht="24.15" customHeight="1">
      <c r="A458" s="39"/>
      <c r="B458" s="40"/>
      <c r="C458" s="236" t="s">
        <v>505</v>
      </c>
      <c r="D458" s="236" t="s">
        <v>145</v>
      </c>
      <c r="E458" s="237" t="s">
        <v>506</v>
      </c>
      <c r="F458" s="238" t="s">
        <v>507</v>
      </c>
      <c r="G458" s="239" t="s">
        <v>148</v>
      </c>
      <c r="H458" s="240">
        <v>927</v>
      </c>
      <c r="I458" s="241"/>
      <c r="J458" s="242">
        <f>ROUND(I458*H458,2)</f>
        <v>0</v>
      </c>
      <c r="K458" s="238" t="s">
        <v>149</v>
      </c>
      <c r="L458" s="45"/>
      <c r="M458" s="243" t="s">
        <v>1</v>
      </c>
      <c r="N458" s="244" t="s">
        <v>42</v>
      </c>
      <c r="O458" s="92"/>
      <c r="P458" s="245">
        <f>O458*H458</f>
        <v>0</v>
      </c>
      <c r="Q458" s="245">
        <v>0</v>
      </c>
      <c r="R458" s="245">
        <f>Q458*H458</f>
        <v>0</v>
      </c>
      <c r="S458" s="245">
        <v>0</v>
      </c>
      <c r="T458" s="246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47" t="s">
        <v>150</v>
      </c>
      <c r="AT458" s="247" t="s">
        <v>145</v>
      </c>
      <c r="AU458" s="247" t="s">
        <v>87</v>
      </c>
      <c r="AY458" s="18" t="s">
        <v>143</v>
      </c>
      <c r="BE458" s="248">
        <f>IF(N458="základní",J458,0)</f>
        <v>0</v>
      </c>
      <c r="BF458" s="248">
        <f>IF(N458="snížená",J458,0)</f>
        <v>0</v>
      </c>
      <c r="BG458" s="248">
        <f>IF(N458="zákl. přenesená",J458,0)</f>
        <v>0</v>
      </c>
      <c r="BH458" s="248">
        <f>IF(N458="sníž. přenesená",J458,0)</f>
        <v>0</v>
      </c>
      <c r="BI458" s="248">
        <f>IF(N458="nulová",J458,0)</f>
        <v>0</v>
      </c>
      <c r="BJ458" s="18" t="s">
        <v>85</v>
      </c>
      <c r="BK458" s="248">
        <f>ROUND(I458*H458,2)</f>
        <v>0</v>
      </c>
      <c r="BL458" s="18" t="s">
        <v>150</v>
      </c>
      <c r="BM458" s="247" t="s">
        <v>508</v>
      </c>
    </row>
    <row r="459" s="13" customFormat="1">
      <c r="A459" s="13"/>
      <c r="B459" s="249"/>
      <c r="C459" s="250"/>
      <c r="D459" s="251" t="s">
        <v>152</v>
      </c>
      <c r="E459" s="252" t="s">
        <v>1</v>
      </c>
      <c r="F459" s="253" t="s">
        <v>509</v>
      </c>
      <c r="G459" s="250"/>
      <c r="H459" s="252" t="s">
        <v>1</v>
      </c>
      <c r="I459" s="254"/>
      <c r="J459" s="250"/>
      <c r="K459" s="250"/>
      <c r="L459" s="255"/>
      <c r="M459" s="256"/>
      <c r="N459" s="257"/>
      <c r="O459" s="257"/>
      <c r="P459" s="257"/>
      <c r="Q459" s="257"/>
      <c r="R459" s="257"/>
      <c r="S459" s="257"/>
      <c r="T459" s="258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59" t="s">
        <v>152</v>
      </c>
      <c r="AU459" s="259" t="s">
        <v>87</v>
      </c>
      <c r="AV459" s="13" t="s">
        <v>85</v>
      </c>
      <c r="AW459" s="13" t="s">
        <v>32</v>
      </c>
      <c r="AX459" s="13" t="s">
        <v>77</v>
      </c>
      <c r="AY459" s="259" t="s">
        <v>143</v>
      </c>
    </row>
    <row r="460" s="14" customFormat="1">
      <c r="A460" s="14"/>
      <c r="B460" s="260"/>
      <c r="C460" s="261"/>
      <c r="D460" s="251" t="s">
        <v>152</v>
      </c>
      <c r="E460" s="262" t="s">
        <v>1</v>
      </c>
      <c r="F460" s="263" t="s">
        <v>510</v>
      </c>
      <c r="G460" s="261"/>
      <c r="H460" s="264">
        <v>221.09999999999999</v>
      </c>
      <c r="I460" s="265"/>
      <c r="J460" s="261"/>
      <c r="K460" s="261"/>
      <c r="L460" s="266"/>
      <c r="M460" s="267"/>
      <c r="N460" s="268"/>
      <c r="O460" s="268"/>
      <c r="P460" s="268"/>
      <c r="Q460" s="268"/>
      <c r="R460" s="268"/>
      <c r="S460" s="268"/>
      <c r="T460" s="269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70" t="s">
        <v>152</v>
      </c>
      <c r="AU460" s="270" t="s">
        <v>87</v>
      </c>
      <c r="AV460" s="14" t="s">
        <v>87</v>
      </c>
      <c r="AW460" s="14" t="s">
        <v>32</v>
      </c>
      <c r="AX460" s="14" t="s">
        <v>77</v>
      </c>
      <c r="AY460" s="270" t="s">
        <v>143</v>
      </c>
    </row>
    <row r="461" s="14" customFormat="1">
      <c r="A461" s="14"/>
      <c r="B461" s="260"/>
      <c r="C461" s="261"/>
      <c r="D461" s="251" t="s">
        <v>152</v>
      </c>
      <c r="E461" s="262" t="s">
        <v>1</v>
      </c>
      <c r="F461" s="263" t="s">
        <v>511</v>
      </c>
      <c r="G461" s="261"/>
      <c r="H461" s="264">
        <v>660.28499999999997</v>
      </c>
      <c r="I461" s="265"/>
      <c r="J461" s="261"/>
      <c r="K461" s="261"/>
      <c r="L461" s="266"/>
      <c r="M461" s="267"/>
      <c r="N461" s="268"/>
      <c r="O461" s="268"/>
      <c r="P461" s="268"/>
      <c r="Q461" s="268"/>
      <c r="R461" s="268"/>
      <c r="S461" s="268"/>
      <c r="T461" s="269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70" t="s">
        <v>152</v>
      </c>
      <c r="AU461" s="270" t="s">
        <v>87</v>
      </c>
      <c r="AV461" s="14" t="s">
        <v>87</v>
      </c>
      <c r="AW461" s="14" t="s">
        <v>32</v>
      </c>
      <c r="AX461" s="14" t="s">
        <v>77</v>
      </c>
      <c r="AY461" s="270" t="s">
        <v>143</v>
      </c>
    </row>
    <row r="462" s="14" customFormat="1">
      <c r="A462" s="14"/>
      <c r="B462" s="260"/>
      <c r="C462" s="261"/>
      <c r="D462" s="251" t="s">
        <v>152</v>
      </c>
      <c r="E462" s="262" t="s">
        <v>1</v>
      </c>
      <c r="F462" s="263" t="s">
        <v>512</v>
      </c>
      <c r="G462" s="261"/>
      <c r="H462" s="264">
        <v>45.140000000000001</v>
      </c>
      <c r="I462" s="265"/>
      <c r="J462" s="261"/>
      <c r="K462" s="261"/>
      <c r="L462" s="266"/>
      <c r="M462" s="267"/>
      <c r="N462" s="268"/>
      <c r="O462" s="268"/>
      <c r="P462" s="268"/>
      <c r="Q462" s="268"/>
      <c r="R462" s="268"/>
      <c r="S462" s="268"/>
      <c r="T462" s="269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70" t="s">
        <v>152</v>
      </c>
      <c r="AU462" s="270" t="s">
        <v>87</v>
      </c>
      <c r="AV462" s="14" t="s">
        <v>87</v>
      </c>
      <c r="AW462" s="14" t="s">
        <v>32</v>
      </c>
      <c r="AX462" s="14" t="s">
        <v>77</v>
      </c>
      <c r="AY462" s="270" t="s">
        <v>143</v>
      </c>
    </row>
    <row r="463" s="15" customFormat="1">
      <c r="A463" s="15"/>
      <c r="B463" s="271"/>
      <c r="C463" s="272"/>
      <c r="D463" s="251" t="s">
        <v>152</v>
      </c>
      <c r="E463" s="273" t="s">
        <v>1</v>
      </c>
      <c r="F463" s="274" t="s">
        <v>155</v>
      </c>
      <c r="G463" s="272"/>
      <c r="H463" s="275">
        <v>926.52499999999998</v>
      </c>
      <c r="I463" s="276"/>
      <c r="J463" s="272"/>
      <c r="K463" s="272"/>
      <c r="L463" s="277"/>
      <c r="M463" s="278"/>
      <c r="N463" s="279"/>
      <c r="O463" s="279"/>
      <c r="P463" s="279"/>
      <c r="Q463" s="279"/>
      <c r="R463" s="279"/>
      <c r="S463" s="279"/>
      <c r="T463" s="280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81" t="s">
        <v>152</v>
      </c>
      <c r="AU463" s="281" t="s">
        <v>87</v>
      </c>
      <c r="AV463" s="15" t="s">
        <v>150</v>
      </c>
      <c r="AW463" s="15" t="s">
        <v>32</v>
      </c>
      <c r="AX463" s="15" t="s">
        <v>77</v>
      </c>
      <c r="AY463" s="281" t="s">
        <v>143</v>
      </c>
    </row>
    <row r="464" s="14" customFormat="1">
      <c r="A464" s="14"/>
      <c r="B464" s="260"/>
      <c r="C464" s="261"/>
      <c r="D464" s="251" t="s">
        <v>152</v>
      </c>
      <c r="E464" s="262" t="s">
        <v>1</v>
      </c>
      <c r="F464" s="263" t="s">
        <v>513</v>
      </c>
      <c r="G464" s="261"/>
      <c r="H464" s="264">
        <v>927</v>
      </c>
      <c r="I464" s="265"/>
      <c r="J464" s="261"/>
      <c r="K464" s="261"/>
      <c r="L464" s="266"/>
      <c r="M464" s="267"/>
      <c r="N464" s="268"/>
      <c r="O464" s="268"/>
      <c r="P464" s="268"/>
      <c r="Q464" s="268"/>
      <c r="R464" s="268"/>
      <c r="S464" s="268"/>
      <c r="T464" s="269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70" t="s">
        <v>152</v>
      </c>
      <c r="AU464" s="270" t="s">
        <v>87</v>
      </c>
      <c r="AV464" s="14" t="s">
        <v>87</v>
      </c>
      <c r="AW464" s="14" t="s">
        <v>32</v>
      </c>
      <c r="AX464" s="14" t="s">
        <v>77</v>
      </c>
      <c r="AY464" s="270" t="s">
        <v>143</v>
      </c>
    </row>
    <row r="465" s="15" customFormat="1">
      <c r="A465" s="15"/>
      <c r="B465" s="271"/>
      <c r="C465" s="272"/>
      <c r="D465" s="251" t="s">
        <v>152</v>
      </c>
      <c r="E465" s="273" t="s">
        <v>1</v>
      </c>
      <c r="F465" s="274" t="s">
        <v>155</v>
      </c>
      <c r="G465" s="272"/>
      <c r="H465" s="275">
        <v>927</v>
      </c>
      <c r="I465" s="276"/>
      <c r="J465" s="272"/>
      <c r="K465" s="272"/>
      <c r="L465" s="277"/>
      <c r="M465" s="278"/>
      <c r="N465" s="279"/>
      <c r="O465" s="279"/>
      <c r="P465" s="279"/>
      <c r="Q465" s="279"/>
      <c r="R465" s="279"/>
      <c r="S465" s="279"/>
      <c r="T465" s="280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81" t="s">
        <v>152</v>
      </c>
      <c r="AU465" s="281" t="s">
        <v>87</v>
      </c>
      <c r="AV465" s="15" t="s">
        <v>150</v>
      </c>
      <c r="AW465" s="15" t="s">
        <v>32</v>
      </c>
      <c r="AX465" s="15" t="s">
        <v>85</v>
      </c>
      <c r="AY465" s="281" t="s">
        <v>143</v>
      </c>
    </row>
    <row r="466" s="2" customFormat="1" ht="24.15" customHeight="1">
      <c r="A466" s="39"/>
      <c r="B466" s="40"/>
      <c r="C466" s="236" t="s">
        <v>514</v>
      </c>
      <c r="D466" s="236" t="s">
        <v>145</v>
      </c>
      <c r="E466" s="237" t="s">
        <v>515</v>
      </c>
      <c r="F466" s="238" t="s">
        <v>516</v>
      </c>
      <c r="G466" s="239" t="s">
        <v>148</v>
      </c>
      <c r="H466" s="240">
        <v>166860</v>
      </c>
      <c r="I466" s="241"/>
      <c r="J466" s="242">
        <f>ROUND(I466*H466,2)</f>
        <v>0</v>
      </c>
      <c r="K466" s="238" t="s">
        <v>149</v>
      </c>
      <c r="L466" s="45"/>
      <c r="M466" s="243" t="s">
        <v>1</v>
      </c>
      <c r="N466" s="244" t="s">
        <v>42</v>
      </c>
      <c r="O466" s="92"/>
      <c r="P466" s="245">
        <f>O466*H466</f>
        <v>0</v>
      </c>
      <c r="Q466" s="245">
        <v>0</v>
      </c>
      <c r="R466" s="245">
        <f>Q466*H466</f>
        <v>0</v>
      </c>
      <c r="S466" s="245">
        <v>0</v>
      </c>
      <c r="T466" s="246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47" t="s">
        <v>150</v>
      </c>
      <c r="AT466" s="247" t="s">
        <v>145</v>
      </c>
      <c r="AU466" s="247" t="s">
        <v>87</v>
      </c>
      <c r="AY466" s="18" t="s">
        <v>143</v>
      </c>
      <c r="BE466" s="248">
        <f>IF(N466="základní",J466,0)</f>
        <v>0</v>
      </c>
      <c r="BF466" s="248">
        <f>IF(N466="snížená",J466,0)</f>
        <v>0</v>
      </c>
      <c r="BG466" s="248">
        <f>IF(N466="zákl. přenesená",J466,0)</f>
        <v>0</v>
      </c>
      <c r="BH466" s="248">
        <f>IF(N466="sníž. přenesená",J466,0)</f>
        <v>0</v>
      </c>
      <c r="BI466" s="248">
        <f>IF(N466="nulová",J466,0)</f>
        <v>0</v>
      </c>
      <c r="BJ466" s="18" t="s">
        <v>85</v>
      </c>
      <c r="BK466" s="248">
        <f>ROUND(I466*H466,2)</f>
        <v>0</v>
      </c>
      <c r="BL466" s="18" t="s">
        <v>150</v>
      </c>
      <c r="BM466" s="247" t="s">
        <v>517</v>
      </c>
    </row>
    <row r="467" s="14" customFormat="1">
      <c r="A467" s="14"/>
      <c r="B467" s="260"/>
      <c r="C467" s="261"/>
      <c r="D467" s="251" t="s">
        <v>152</v>
      </c>
      <c r="E467" s="262" t="s">
        <v>1</v>
      </c>
      <c r="F467" s="263" t="s">
        <v>518</v>
      </c>
      <c r="G467" s="261"/>
      <c r="H467" s="264">
        <v>166860</v>
      </c>
      <c r="I467" s="265"/>
      <c r="J467" s="261"/>
      <c r="K467" s="261"/>
      <c r="L467" s="266"/>
      <c r="M467" s="267"/>
      <c r="N467" s="268"/>
      <c r="O467" s="268"/>
      <c r="P467" s="268"/>
      <c r="Q467" s="268"/>
      <c r="R467" s="268"/>
      <c r="S467" s="268"/>
      <c r="T467" s="269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70" t="s">
        <v>152</v>
      </c>
      <c r="AU467" s="270" t="s">
        <v>87</v>
      </c>
      <c r="AV467" s="14" t="s">
        <v>87</v>
      </c>
      <c r="AW467" s="14" t="s">
        <v>32</v>
      </c>
      <c r="AX467" s="14" t="s">
        <v>85</v>
      </c>
      <c r="AY467" s="270" t="s">
        <v>143</v>
      </c>
    </row>
    <row r="468" s="2" customFormat="1" ht="24.15" customHeight="1">
      <c r="A468" s="39"/>
      <c r="B468" s="40"/>
      <c r="C468" s="236" t="s">
        <v>519</v>
      </c>
      <c r="D468" s="236" t="s">
        <v>145</v>
      </c>
      <c r="E468" s="237" t="s">
        <v>520</v>
      </c>
      <c r="F468" s="238" t="s">
        <v>521</v>
      </c>
      <c r="G468" s="239" t="s">
        <v>148</v>
      </c>
      <c r="H468" s="240">
        <v>927</v>
      </c>
      <c r="I468" s="241"/>
      <c r="J468" s="242">
        <f>ROUND(I468*H468,2)</f>
        <v>0</v>
      </c>
      <c r="K468" s="238" t="s">
        <v>149</v>
      </c>
      <c r="L468" s="45"/>
      <c r="M468" s="243" t="s">
        <v>1</v>
      </c>
      <c r="N468" s="244" t="s">
        <v>42</v>
      </c>
      <c r="O468" s="92"/>
      <c r="P468" s="245">
        <f>O468*H468</f>
        <v>0</v>
      </c>
      <c r="Q468" s="245">
        <v>0</v>
      </c>
      <c r="R468" s="245">
        <f>Q468*H468</f>
        <v>0</v>
      </c>
      <c r="S468" s="245">
        <v>0</v>
      </c>
      <c r="T468" s="246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47" t="s">
        <v>150</v>
      </c>
      <c r="AT468" s="247" t="s">
        <v>145</v>
      </c>
      <c r="AU468" s="247" t="s">
        <v>87</v>
      </c>
      <c r="AY468" s="18" t="s">
        <v>143</v>
      </c>
      <c r="BE468" s="248">
        <f>IF(N468="základní",J468,0)</f>
        <v>0</v>
      </c>
      <c r="BF468" s="248">
        <f>IF(N468="snížená",J468,0)</f>
        <v>0</v>
      </c>
      <c r="BG468" s="248">
        <f>IF(N468="zákl. přenesená",J468,0)</f>
        <v>0</v>
      </c>
      <c r="BH468" s="248">
        <f>IF(N468="sníž. přenesená",J468,0)</f>
        <v>0</v>
      </c>
      <c r="BI468" s="248">
        <f>IF(N468="nulová",J468,0)</f>
        <v>0</v>
      </c>
      <c r="BJ468" s="18" t="s">
        <v>85</v>
      </c>
      <c r="BK468" s="248">
        <f>ROUND(I468*H468,2)</f>
        <v>0</v>
      </c>
      <c r="BL468" s="18" t="s">
        <v>150</v>
      </c>
      <c r="BM468" s="247" t="s">
        <v>522</v>
      </c>
    </row>
    <row r="469" s="14" customFormat="1">
      <c r="A469" s="14"/>
      <c r="B469" s="260"/>
      <c r="C469" s="261"/>
      <c r="D469" s="251" t="s">
        <v>152</v>
      </c>
      <c r="E469" s="262" t="s">
        <v>1</v>
      </c>
      <c r="F469" s="263" t="s">
        <v>513</v>
      </c>
      <c r="G469" s="261"/>
      <c r="H469" s="264">
        <v>927</v>
      </c>
      <c r="I469" s="265"/>
      <c r="J469" s="261"/>
      <c r="K469" s="261"/>
      <c r="L469" s="266"/>
      <c r="M469" s="267"/>
      <c r="N469" s="268"/>
      <c r="O469" s="268"/>
      <c r="P469" s="268"/>
      <c r="Q469" s="268"/>
      <c r="R469" s="268"/>
      <c r="S469" s="268"/>
      <c r="T469" s="269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70" t="s">
        <v>152</v>
      </c>
      <c r="AU469" s="270" t="s">
        <v>87</v>
      </c>
      <c r="AV469" s="14" t="s">
        <v>87</v>
      </c>
      <c r="AW469" s="14" t="s">
        <v>32</v>
      </c>
      <c r="AX469" s="14" t="s">
        <v>85</v>
      </c>
      <c r="AY469" s="270" t="s">
        <v>143</v>
      </c>
    </row>
    <row r="470" s="2" customFormat="1" ht="14.4" customHeight="1">
      <c r="A470" s="39"/>
      <c r="B470" s="40"/>
      <c r="C470" s="236" t="s">
        <v>523</v>
      </c>
      <c r="D470" s="236" t="s">
        <v>145</v>
      </c>
      <c r="E470" s="237" t="s">
        <v>524</v>
      </c>
      <c r="F470" s="238" t="s">
        <v>525</v>
      </c>
      <c r="G470" s="239" t="s">
        <v>148</v>
      </c>
      <c r="H470" s="240">
        <v>927</v>
      </c>
      <c r="I470" s="241"/>
      <c r="J470" s="242">
        <f>ROUND(I470*H470,2)</f>
        <v>0</v>
      </c>
      <c r="K470" s="238" t="s">
        <v>149</v>
      </c>
      <c r="L470" s="45"/>
      <c r="M470" s="243" t="s">
        <v>1</v>
      </c>
      <c r="N470" s="244" t="s">
        <v>42</v>
      </c>
      <c r="O470" s="92"/>
      <c r="P470" s="245">
        <f>O470*H470</f>
        <v>0</v>
      </c>
      <c r="Q470" s="245">
        <v>0</v>
      </c>
      <c r="R470" s="245">
        <f>Q470*H470</f>
        <v>0</v>
      </c>
      <c r="S470" s="245">
        <v>0</v>
      </c>
      <c r="T470" s="246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47" t="s">
        <v>150</v>
      </c>
      <c r="AT470" s="247" t="s">
        <v>145</v>
      </c>
      <c r="AU470" s="247" t="s">
        <v>87</v>
      </c>
      <c r="AY470" s="18" t="s">
        <v>143</v>
      </c>
      <c r="BE470" s="248">
        <f>IF(N470="základní",J470,0)</f>
        <v>0</v>
      </c>
      <c r="BF470" s="248">
        <f>IF(N470="snížená",J470,0)</f>
        <v>0</v>
      </c>
      <c r="BG470" s="248">
        <f>IF(N470="zákl. přenesená",J470,0)</f>
        <v>0</v>
      </c>
      <c r="BH470" s="248">
        <f>IF(N470="sníž. přenesená",J470,0)</f>
        <v>0</v>
      </c>
      <c r="BI470" s="248">
        <f>IF(N470="nulová",J470,0)</f>
        <v>0</v>
      </c>
      <c r="BJ470" s="18" t="s">
        <v>85</v>
      </c>
      <c r="BK470" s="248">
        <f>ROUND(I470*H470,2)</f>
        <v>0</v>
      </c>
      <c r="BL470" s="18" t="s">
        <v>150</v>
      </c>
      <c r="BM470" s="247" t="s">
        <v>526</v>
      </c>
    </row>
    <row r="471" s="14" customFormat="1">
      <c r="A471" s="14"/>
      <c r="B471" s="260"/>
      <c r="C471" s="261"/>
      <c r="D471" s="251" t="s">
        <v>152</v>
      </c>
      <c r="E471" s="262" t="s">
        <v>1</v>
      </c>
      <c r="F471" s="263" t="s">
        <v>513</v>
      </c>
      <c r="G471" s="261"/>
      <c r="H471" s="264">
        <v>927</v>
      </c>
      <c r="I471" s="265"/>
      <c r="J471" s="261"/>
      <c r="K471" s="261"/>
      <c r="L471" s="266"/>
      <c r="M471" s="267"/>
      <c r="N471" s="268"/>
      <c r="O471" s="268"/>
      <c r="P471" s="268"/>
      <c r="Q471" s="268"/>
      <c r="R471" s="268"/>
      <c r="S471" s="268"/>
      <c r="T471" s="269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70" t="s">
        <v>152</v>
      </c>
      <c r="AU471" s="270" t="s">
        <v>87</v>
      </c>
      <c r="AV471" s="14" t="s">
        <v>87</v>
      </c>
      <c r="AW471" s="14" t="s">
        <v>32</v>
      </c>
      <c r="AX471" s="14" t="s">
        <v>85</v>
      </c>
      <c r="AY471" s="270" t="s">
        <v>143</v>
      </c>
    </row>
    <row r="472" s="2" customFormat="1" ht="14.4" customHeight="1">
      <c r="A472" s="39"/>
      <c r="B472" s="40"/>
      <c r="C472" s="236" t="s">
        <v>527</v>
      </c>
      <c r="D472" s="236" t="s">
        <v>145</v>
      </c>
      <c r="E472" s="237" t="s">
        <v>528</v>
      </c>
      <c r="F472" s="238" t="s">
        <v>529</v>
      </c>
      <c r="G472" s="239" t="s">
        <v>148</v>
      </c>
      <c r="H472" s="240">
        <v>166860</v>
      </c>
      <c r="I472" s="241"/>
      <c r="J472" s="242">
        <f>ROUND(I472*H472,2)</f>
        <v>0</v>
      </c>
      <c r="K472" s="238" t="s">
        <v>149</v>
      </c>
      <c r="L472" s="45"/>
      <c r="M472" s="243" t="s">
        <v>1</v>
      </c>
      <c r="N472" s="244" t="s">
        <v>42</v>
      </c>
      <c r="O472" s="92"/>
      <c r="P472" s="245">
        <f>O472*H472</f>
        <v>0</v>
      </c>
      <c r="Q472" s="245">
        <v>0</v>
      </c>
      <c r="R472" s="245">
        <f>Q472*H472</f>
        <v>0</v>
      </c>
      <c r="S472" s="245">
        <v>0</v>
      </c>
      <c r="T472" s="246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47" t="s">
        <v>150</v>
      </c>
      <c r="AT472" s="247" t="s">
        <v>145</v>
      </c>
      <c r="AU472" s="247" t="s">
        <v>87</v>
      </c>
      <c r="AY472" s="18" t="s">
        <v>143</v>
      </c>
      <c r="BE472" s="248">
        <f>IF(N472="základní",J472,0)</f>
        <v>0</v>
      </c>
      <c r="BF472" s="248">
        <f>IF(N472="snížená",J472,0)</f>
        <v>0</v>
      </c>
      <c r="BG472" s="248">
        <f>IF(N472="zákl. přenesená",J472,0)</f>
        <v>0</v>
      </c>
      <c r="BH472" s="248">
        <f>IF(N472="sníž. přenesená",J472,0)</f>
        <v>0</v>
      </c>
      <c r="BI472" s="248">
        <f>IF(N472="nulová",J472,0)</f>
        <v>0</v>
      </c>
      <c r="BJ472" s="18" t="s">
        <v>85</v>
      </c>
      <c r="BK472" s="248">
        <f>ROUND(I472*H472,2)</f>
        <v>0</v>
      </c>
      <c r="BL472" s="18" t="s">
        <v>150</v>
      </c>
      <c r="BM472" s="247" t="s">
        <v>530</v>
      </c>
    </row>
    <row r="473" s="14" customFormat="1">
      <c r="A473" s="14"/>
      <c r="B473" s="260"/>
      <c r="C473" s="261"/>
      <c r="D473" s="251" t="s">
        <v>152</v>
      </c>
      <c r="E473" s="262" t="s">
        <v>1</v>
      </c>
      <c r="F473" s="263" t="s">
        <v>518</v>
      </c>
      <c r="G473" s="261"/>
      <c r="H473" s="264">
        <v>166860</v>
      </c>
      <c r="I473" s="265"/>
      <c r="J473" s="261"/>
      <c r="K473" s="261"/>
      <c r="L473" s="266"/>
      <c r="M473" s="267"/>
      <c r="N473" s="268"/>
      <c r="O473" s="268"/>
      <c r="P473" s="268"/>
      <c r="Q473" s="268"/>
      <c r="R473" s="268"/>
      <c r="S473" s="268"/>
      <c r="T473" s="269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70" t="s">
        <v>152</v>
      </c>
      <c r="AU473" s="270" t="s">
        <v>87</v>
      </c>
      <c r="AV473" s="14" t="s">
        <v>87</v>
      </c>
      <c r="AW473" s="14" t="s">
        <v>32</v>
      </c>
      <c r="AX473" s="14" t="s">
        <v>85</v>
      </c>
      <c r="AY473" s="270" t="s">
        <v>143</v>
      </c>
    </row>
    <row r="474" s="2" customFormat="1" ht="14.4" customHeight="1">
      <c r="A474" s="39"/>
      <c r="B474" s="40"/>
      <c r="C474" s="236" t="s">
        <v>531</v>
      </c>
      <c r="D474" s="236" t="s">
        <v>145</v>
      </c>
      <c r="E474" s="237" t="s">
        <v>532</v>
      </c>
      <c r="F474" s="238" t="s">
        <v>533</v>
      </c>
      <c r="G474" s="239" t="s">
        <v>148</v>
      </c>
      <c r="H474" s="240">
        <v>927</v>
      </c>
      <c r="I474" s="241"/>
      <c r="J474" s="242">
        <f>ROUND(I474*H474,2)</f>
        <v>0</v>
      </c>
      <c r="K474" s="238" t="s">
        <v>149</v>
      </c>
      <c r="L474" s="45"/>
      <c r="M474" s="243" t="s">
        <v>1</v>
      </c>
      <c r="N474" s="244" t="s">
        <v>42</v>
      </c>
      <c r="O474" s="92"/>
      <c r="P474" s="245">
        <f>O474*H474</f>
        <v>0</v>
      </c>
      <c r="Q474" s="245">
        <v>0</v>
      </c>
      <c r="R474" s="245">
        <f>Q474*H474</f>
        <v>0</v>
      </c>
      <c r="S474" s="245">
        <v>0</v>
      </c>
      <c r="T474" s="246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47" t="s">
        <v>150</v>
      </c>
      <c r="AT474" s="247" t="s">
        <v>145</v>
      </c>
      <c r="AU474" s="247" t="s">
        <v>87</v>
      </c>
      <c r="AY474" s="18" t="s">
        <v>143</v>
      </c>
      <c r="BE474" s="248">
        <f>IF(N474="základní",J474,0)</f>
        <v>0</v>
      </c>
      <c r="BF474" s="248">
        <f>IF(N474="snížená",J474,0)</f>
        <v>0</v>
      </c>
      <c r="BG474" s="248">
        <f>IF(N474="zákl. přenesená",J474,0)</f>
        <v>0</v>
      </c>
      <c r="BH474" s="248">
        <f>IF(N474="sníž. přenesená",J474,0)</f>
        <v>0</v>
      </c>
      <c r="BI474" s="248">
        <f>IF(N474="nulová",J474,0)</f>
        <v>0</v>
      </c>
      <c r="BJ474" s="18" t="s">
        <v>85</v>
      </c>
      <c r="BK474" s="248">
        <f>ROUND(I474*H474,2)</f>
        <v>0</v>
      </c>
      <c r="BL474" s="18" t="s">
        <v>150</v>
      </c>
      <c r="BM474" s="247" t="s">
        <v>534</v>
      </c>
    </row>
    <row r="475" s="14" customFormat="1">
      <c r="A475" s="14"/>
      <c r="B475" s="260"/>
      <c r="C475" s="261"/>
      <c r="D475" s="251" t="s">
        <v>152</v>
      </c>
      <c r="E475" s="262" t="s">
        <v>1</v>
      </c>
      <c r="F475" s="263" t="s">
        <v>513</v>
      </c>
      <c r="G475" s="261"/>
      <c r="H475" s="264">
        <v>927</v>
      </c>
      <c r="I475" s="265"/>
      <c r="J475" s="261"/>
      <c r="K475" s="261"/>
      <c r="L475" s="266"/>
      <c r="M475" s="267"/>
      <c r="N475" s="268"/>
      <c r="O475" s="268"/>
      <c r="P475" s="268"/>
      <c r="Q475" s="268"/>
      <c r="R475" s="268"/>
      <c r="S475" s="268"/>
      <c r="T475" s="269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70" t="s">
        <v>152</v>
      </c>
      <c r="AU475" s="270" t="s">
        <v>87</v>
      </c>
      <c r="AV475" s="14" t="s">
        <v>87</v>
      </c>
      <c r="AW475" s="14" t="s">
        <v>32</v>
      </c>
      <c r="AX475" s="14" t="s">
        <v>85</v>
      </c>
      <c r="AY475" s="270" t="s">
        <v>143</v>
      </c>
    </row>
    <row r="476" s="2" customFormat="1" ht="14.4" customHeight="1">
      <c r="A476" s="39"/>
      <c r="B476" s="40"/>
      <c r="C476" s="236" t="s">
        <v>535</v>
      </c>
      <c r="D476" s="236" t="s">
        <v>145</v>
      </c>
      <c r="E476" s="237" t="s">
        <v>536</v>
      </c>
      <c r="F476" s="238" t="s">
        <v>537</v>
      </c>
      <c r="G476" s="239" t="s">
        <v>162</v>
      </c>
      <c r="H476" s="240">
        <v>11.5</v>
      </c>
      <c r="I476" s="241"/>
      <c r="J476" s="242">
        <f>ROUND(I476*H476,2)</f>
        <v>0</v>
      </c>
      <c r="K476" s="238" t="s">
        <v>149</v>
      </c>
      <c r="L476" s="45"/>
      <c r="M476" s="243" t="s">
        <v>1</v>
      </c>
      <c r="N476" s="244" t="s">
        <v>42</v>
      </c>
      <c r="O476" s="92"/>
      <c r="P476" s="245">
        <f>O476*H476</f>
        <v>0</v>
      </c>
      <c r="Q476" s="245">
        <v>0</v>
      </c>
      <c r="R476" s="245">
        <f>Q476*H476</f>
        <v>0</v>
      </c>
      <c r="S476" s="245">
        <v>0</v>
      </c>
      <c r="T476" s="246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47" t="s">
        <v>150</v>
      </c>
      <c r="AT476" s="247" t="s">
        <v>145</v>
      </c>
      <c r="AU476" s="247" t="s">
        <v>87</v>
      </c>
      <c r="AY476" s="18" t="s">
        <v>143</v>
      </c>
      <c r="BE476" s="248">
        <f>IF(N476="základní",J476,0)</f>
        <v>0</v>
      </c>
      <c r="BF476" s="248">
        <f>IF(N476="snížená",J476,0)</f>
        <v>0</v>
      </c>
      <c r="BG476" s="248">
        <f>IF(N476="zákl. přenesená",J476,0)</f>
        <v>0</v>
      </c>
      <c r="BH476" s="248">
        <f>IF(N476="sníž. přenesená",J476,0)</f>
        <v>0</v>
      </c>
      <c r="BI476" s="248">
        <f>IF(N476="nulová",J476,0)</f>
        <v>0</v>
      </c>
      <c r="BJ476" s="18" t="s">
        <v>85</v>
      </c>
      <c r="BK476" s="248">
        <f>ROUND(I476*H476,2)</f>
        <v>0</v>
      </c>
      <c r="BL476" s="18" t="s">
        <v>150</v>
      </c>
      <c r="BM476" s="247" t="s">
        <v>538</v>
      </c>
    </row>
    <row r="477" s="13" customFormat="1">
      <c r="A477" s="13"/>
      <c r="B477" s="249"/>
      <c r="C477" s="250"/>
      <c r="D477" s="251" t="s">
        <v>152</v>
      </c>
      <c r="E477" s="252" t="s">
        <v>1</v>
      </c>
      <c r="F477" s="253" t="s">
        <v>539</v>
      </c>
      <c r="G477" s="250"/>
      <c r="H477" s="252" t="s">
        <v>1</v>
      </c>
      <c r="I477" s="254"/>
      <c r="J477" s="250"/>
      <c r="K477" s="250"/>
      <c r="L477" s="255"/>
      <c r="M477" s="256"/>
      <c r="N477" s="257"/>
      <c r="O477" s="257"/>
      <c r="P477" s="257"/>
      <c r="Q477" s="257"/>
      <c r="R477" s="257"/>
      <c r="S477" s="257"/>
      <c r="T477" s="258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59" t="s">
        <v>152</v>
      </c>
      <c r="AU477" s="259" t="s">
        <v>87</v>
      </c>
      <c r="AV477" s="13" t="s">
        <v>85</v>
      </c>
      <c r="AW477" s="13" t="s">
        <v>32</v>
      </c>
      <c r="AX477" s="13" t="s">
        <v>77</v>
      </c>
      <c r="AY477" s="259" t="s">
        <v>143</v>
      </c>
    </row>
    <row r="478" s="14" customFormat="1">
      <c r="A478" s="14"/>
      <c r="B478" s="260"/>
      <c r="C478" s="261"/>
      <c r="D478" s="251" t="s">
        <v>152</v>
      </c>
      <c r="E478" s="262" t="s">
        <v>1</v>
      </c>
      <c r="F478" s="263" t="s">
        <v>540</v>
      </c>
      <c r="G478" s="261"/>
      <c r="H478" s="264">
        <v>5</v>
      </c>
      <c r="I478" s="265"/>
      <c r="J478" s="261"/>
      <c r="K478" s="261"/>
      <c r="L478" s="266"/>
      <c r="M478" s="267"/>
      <c r="N478" s="268"/>
      <c r="O478" s="268"/>
      <c r="P478" s="268"/>
      <c r="Q478" s="268"/>
      <c r="R478" s="268"/>
      <c r="S478" s="268"/>
      <c r="T478" s="269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70" t="s">
        <v>152</v>
      </c>
      <c r="AU478" s="270" t="s">
        <v>87</v>
      </c>
      <c r="AV478" s="14" t="s">
        <v>87</v>
      </c>
      <c r="AW478" s="14" t="s">
        <v>32</v>
      </c>
      <c r="AX478" s="14" t="s">
        <v>77</v>
      </c>
      <c r="AY478" s="270" t="s">
        <v>143</v>
      </c>
    </row>
    <row r="479" s="14" customFormat="1">
      <c r="A479" s="14"/>
      <c r="B479" s="260"/>
      <c r="C479" s="261"/>
      <c r="D479" s="251" t="s">
        <v>152</v>
      </c>
      <c r="E479" s="262" t="s">
        <v>1</v>
      </c>
      <c r="F479" s="263" t="s">
        <v>541</v>
      </c>
      <c r="G479" s="261"/>
      <c r="H479" s="264">
        <v>6.5</v>
      </c>
      <c r="I479" s="265"/>
      <c r="J479" s="261"/>
      <c r="K479" s="261"/>
      <c r="L479" s="266"/>
      <c r="M479" s="267"/>
      <c r="N479" s="268"/>
      <c r="O479" s="268"/>
      <c r="P479" s="268"/>
      <c r="Q479" s="268"/>
      <c r="R479" s="268"/>
      <c r="S479" s="268"/>
      <c r="T479" s="269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70" t="s">
        <v>152</v>
      </c>
      <c r="AU479" s="270" t="s">
        <v>87</v>
      </c>
      <c r="AV479" s="14" t="s">
        <v>87</v>
      </c>
      <c r="AW479" s="14" t="s">
        <v>32</v>
      </c>
      <c r="AX479" s="14" t="s">
        <v>77</v>
      </c>
      <c r="AY479" s="270" t="s">
        <v>143</v>
      </c>
    </row>
    <row r="480" s="15" customFormat="1">
      <c r="A480" s="15"/>
      <c r="B480" s="271"/>
      <c r="C480" s="272"/>
      <c r="D480" s="251" t="s">
        <v>152</v>
      </c>
      <c r="E480" s="273" t="s">
        <v>1</v>
      </c>
      <c r="F480" s="274" t="s">
        <v>155</v>
      </c>
      <c r="G480" s="272"/>
      <c r="H480" s="275">
        <v>11.5</v>
      </c>
      <c r="I480" s="276"/>
      <c r="J480" s="272"/>
      <c r="K480" s="272"/>
      <c r="L480" s="277"/>
      <c r="M480" s="278"/>
      <c r="N480" s="279"/>
      <c r="O480" s="279"/>
      <c r="P480" s="279"/>
      <c r="Q480" s="279"/>
      <c r="R480" s="279"/>
      <c r="S480" s="279"/>
      <c r="T480" s="280"/>
      <c r="U480" s="15"/>
      <c r="V480" s="15"/>
      <c r="W480" s="15"/>
      <c r="X480" s="15"/>
      <c r="Y480" s="15"/>
      <c r="Z480" s="15"/>
      <c r="AA480" s="15"/>
      <c r="AB480" s="15"/>
      <c r="AC480" s="15"/>
      <c r="AD480" s="15"/>
      <c r="AE480" s="15"/>
      <c r="AT480" s="281" t="s">
        <v>152</v>
      </c>
      <c r="AU480" s="281" t="s">
        <v>87</v>
      </c>
      <c r="AV480" s="15" t="s">
        <v>150</v>
      </c>
      <c r="AW480" s="15" t="s">
        <v>32</v>
      </c>
      <c r="AX480" s="15" t="s">
        <v>85</v>
      </c>
      <c r="AY480" s="281" t="s">
        <v>143</v>
      </c>
    </row>
    <row r="481" s="2" customFormat="1" ht="24.15" customHeight="1">
      <c r="A481" s="39"/>
      <c r="B481" s="40"/>
      <c r="C481" s="236" t="s">
        <v>542</v>
      </c>
      <c r="D481" s="236" t="s">
        <v>145</v>
      </c>
      <c r="E481" s="237" t="s">
        <v>543</v>
      </c>
      <c r="F481" s="238" t="s">
        <v>544</v>
      </c>
      <c r="G481" s="239" t="s">
        <v>162</v>
      </c>
      <c r="H481" s="240">
        <v>2070</v>
      </c>
      <c r="I481" s="241"/>
      <c r="J481" s="242">
        <f>ROUND(I481*H481,2)</f>
        <v>0</v>
      </c>
      <c r="K481" s="238" t="s">
        <v>149</v>
      </c>
      <c r="L481" s="45"/>
      <c r="M481" s="243" t="s">
        <v>1</v>
      </c>
      <c r="N481" s="244" t="s">
        <v>42</v>
      </c>
      <c r="O481" s="92"/>
      <c r="P481" s="245">
        <f>O481*H481</f>
        <v>0</v>
      </c>
      <c r="Q481" s="245">
        <v>0</v>
      </c>
      <c r="R481" s="245">
        <f>Q481*H481</f>
        <v>0</v>
      </c>
      <c r="S481" s="245">
        <v>0</v>
      </c>
      <c r="T481" s="246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47" t="s">
        <v>150</v>
      </c>
      <c r="AT481" s="247" t="s">
        <v>145</v>
      </c>
      <c r="AU481" s="247" t="s">
        <v>87</v>
      </c>
      <c r="AY481" s="18" t="s">
        <v>143</v>
      </c>
      <c r="BE481" s="248">
        <f>IF(N481="základní",J481,0)</f>
        <v>0</v>
      </c>
      <c r="BF481" s="248">
        <f>IF(N481="snížená",J481,0)</f>
        <v>0</v>
      </c>
      <c r="BG481" s="248">
        <f>IF(N481="zákl. přenesená",J481,0)</f>
        <v>0</v>
      </c>
      <c r="BH481" s="248">
        <f>IF(N481="sníž. přenesená",J481,0)</f>
        <v>0</v>
      </c>
      <c r="BI481" s="248">
        <f>IF(N481="nulová",J481,0)</f>
        <v>0</v>
      </c>
      <c r="BJ481" s="18" t="s">
        <v>85</v>
      </c>
      <c r="BK481" s="248">
        <f>ROUND(I481*H481,2)</f>
        <v>0</v>
      </c>
      <c r="BL481" s="18" t="s">
        <v>150</v>
      </c>
      <c r="BM481" s="247" t="s">
        <v>545</v>
      </c>
    </row>
    <row r="482" s="14" customFormat="1">
      <c r="A482" s="14"/>
      <c r="B482" s="260"/>
      <c r="C482" s="261"/>
      <c r="D482" s="251" t="s">
        <v>152</v>
      </c>
      <c r="E482" s="262" t="s">
        <v>1</v>
      </c>
      <c r="F482" s="263" t="s">
        <v>546</v>
      </c>
      <c r="G482" s="261"/>
      <c r="H482" s="264">
        <v>2070</v>
      </c>
      <c r="I482" s="265"/>
      <c r="J482" s="261"/>
      <c r="K482" s="261"/>
      <c r="L482" s="266"/>
      <c r="M482" s="267"/>
      <c r="N482" s="268"/>
      <c r="O482" s="268"/>
      <c r="P482" s="268"/>
      <c r="Q482" s="268"/>
      <c r="R482" s="268"/>
      <c r="S482" s="268"/>
      <c r="T482" s="269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70" t="s">
        <v>152</v>
      </c>
      <c r="AU482" s="270" t="s">
        <v>87</v>
      </c>
      <c r="AV482" s="14" t="s">
        <v>87</v>
      </c>
      <c r="AW482" s="14" t="s">
        <v>32</v>
      </c>
      <c r="AX482" s="14" t="s">
        <v>85</v>
      </c>
      <c r="AY482" s="270" t="s">
        <v>143</v>
      </c>
    </row>
    <row r="483" s="2" customFormat="1" ht="14.4" customHeight="1">
      <c r="A483" s="39"/>
      <c r="B483" s="40"/>
      <c r="C483" s="236" t="s">
        <v>547</v>
      </c>
      <c r="D483" s="236" t="s">
        <v>145</v>
      </c>
      <c r="E483" s="237" t="s">
        <v>548</v>
      </c>
      <c r="F483" s="238" t="s">
        <v>549</v>
      </c>
      <c r="G483" s="239" t="s">
        <v>162</v>
      </c>
      <c r="H483" s="240">
        <v>11.5</v>
      </c>
      <c r="I483" s="241"/>
      <c r="J483" s="242">
        <f>ROUND(I483*H483,2)</f>
        <v>0</v>
      </c>
      <c r="K483" s="238" t="s">
        <v>149</v>
      </c>
      <c r="L483" s="45"/>
      <c r="M483" s="243" t="s">
        <v>1</v>
      </c>
      <c r="N483" s="244" t="s">
        <v>42</v>
      </c>
      <c r="O483" s="92"/>
      <c r="P483" s="245">
        <f>O483*H483</f>
        <v>0</v>
      </c>
      <c r="Q483" s="245">
        <v>0</v>
      </c>
      <c r="R483" s="245">
        <f>Q483*H483</f>
        <v>0</v>
      </c>
      <c r="S483" s="245">
        <v>0</v>
      </c>
      <c r="T483" s="246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47" t="s">
        <v>150</v>
      </c>
      <c r="AT483" s="247" t="s">
        <v>145</v>
      </c>
      <c r="AU483" s="247" t="s">
        <v>87</v>
      </c>
      <c r="AY483" s="18" t="s">
        <v>143</v>
      </c>
      <c r="BE483" s="248">
        <f>IF(N483="základní",J483,0)</f>
        <v>0</v>
      </c>
      <c r="BF483" s="248">
        <f>IF(N483="snížená",J483,0)</f>
        <v>0</v>
      </c>
      <c r="BG483" s="248">
        <f>IF(N483="zákl. přenesená",J483,0)</f>
        <v>0</v>
      </c>
      <c r="BH483" s="248">
        <f>IF(N483="sníž. přenesená",J483,0)</f>
        <v>0</v>
      </c>
      <c r="BI483" s="248">
        <f>IF(N483="nulová",J483,0)</f>
        <v>0</v>
      </c>
      <c r="BJ483" s="18" t="s">
        <v>85</v>
      </c>
      <c r="BK483" s="248">
        <f>ROUND(I483*H483,2)</f>
        <v>0</v>
      </c>
      <c r="BL483" s="18" t="s">
        <v>150</v>
      </c>
      <c r="BM483" s="247" t="s">
        <v>550</v>
      </c>
    </row>
    <row r="484" s="14" customFormat="1">
      <c r="A484" s="14"/>
      <c r="B484" s="260"/>
      <c r="C484" s="261"/>
      <c r="D484" s="251" t="s">
        <v>152</v>
      </c>
      <c r="E484" s="262" t="s">
        <v>1</v>
      </c>
      <c r="F484" s="263" t="s">
        <v>551</v>
      </c>
      <c r="G484" s="261"/>
      <c r="H484" s="264">
        <v>11.5</v>
      </c>
      <c r="I484" s="265"/>
      <c r="J484" s="261"/>
      <c r="K484" s="261"/>
      <c r="L484" s="266"/>
      <c r="M484" s="267"/>
      <c r="N484" s="268"/>
      <c r="O484" s="268"/>
      <c r="P484" s="268"/>
      <c r="Q484" s="268"/>
      <c r="R484" s="268"/>
      <c r="S484" s="268"/>
      <c r="T484" s="269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70" t="s">
        <v>152</v>
      </c>
      <c r="AU484" s="270" t="s">
        <v>87</v>
      </c>
      <c r="AV484" s="14" t="s">
        <v>87</v>
      </c>
      <c r="AW484" s="14" t="s">
        <v>32</v>
      </c>
      <c r="AX484" s="14" t="s">
        <v>85</v>
      </c>
      <c r="AY484" s="270" t="s">
        <v>143</v>
      </c>
    </row>
    <row r="485" s="2" customFormat="1" ht="24.15" customHeight="1">
      <c r="A485" s="39"/>
      <c r="B485" s="40"/>
      <c r="C485" s="236" t="s">
        <v>552</v>
      </c>
      <c r="D485" s="236" t="s">
        <v>145</v>
      </c>
      <c r="E485" s="237" t="s">
        <v>553</v>
      </c>
      <c r="F485" s="238" t="s">
        <v>554</v>
      </c>
      <c r="G485" s="239" t="s">
        <v>148</v>
      </c>
      <c r="H485" s="240">
        <v>149.84999999999999</v>
      </c>
      <c r="I485" s="241"/>
      <c r="J485" s="242">
        <f>ROUND(I485*H485,2)</f>
        <v>0</v>
      </c>
      <c r="K485" s="238" t="s">
        <v>149</v>
      </c>
      <c r="L485" s="45"/>
      <c r="M485" s="243" t="s">
        <v>1</v>
      </c>
      <c r="N485" s="244" t="s">
        <v>42</v>
      </c>
      <c r="O485" s="92"/>
      <c r="P485" s="245">
        <f>O485*H485</f>
        <v>0</v>
      </c>
      <c r="Q485" s="245">
        <v>4.0000000000000003E-05</v>
      </c>
      <c r="R485" s="245">
        <f>Q485*H485</f>
        <v>0.0059940000000000002</v>
      </c>
      <c r="S485" s="245">
        <v>0</v>
      </c>
      <c r="T485" s="246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47" t="s">
        <v>150</v>
      </c>
      <c r="AT485" s="247" t="s">
        <v>145</v>
      </c>
      <c r="AU485" s="247" t="s">
        <v>87</v>
      </c>
      <c r="AY485" s="18" t="s">
        <v>143</v>
      </c>
      <c r="BE485" s="248">
        <f>IF(N485="základní",J485,0)</f>
        <v>0</v>
      </c>
      <c r="BF485" s="248">
        <f>IF(N485="snížená",J485,0)</f>
        <v>0</v>
      </c>
      <c r="BG485" s="248">
        <f>IF(N485="zákl. přenesená",J485,0)</f>
        <v>0</v>
      </c>
      <c r="BH485" s="248">
        <f>IF(N485="sníž. přenesená",J485,0)</f>
        <v>0</v>
      </c>
      <c r="BI485" s="248">
        <f>IF(N485="nulová",J485,0)</f>
        <v>0</v>
      </c>
      <c r="BJ485" s="18" t="s">
        <v>85</v>
      </c>
      <c r="BK485" s="248">
        <f>ROUND(I485*H485,2)</f>
        <v>0</v>
      </c>
      <c r="BL485" s="18" t="s">
        <v>150</v>
      </c>
      <c r="BM485" s="247" t="s">
        <v>555</v>
      </c>
    </row>
    <row r="486" s="14" customFormat="1">
      <c r="A486" s="14"/>
      <c r="B486" s="260"/>
      <c r="C486" s="261"/>
      <c r="D486" s="251" t="s">
        <v>152</v>
      </c>
      <c r="E486" s="262" t="s">
        <v>1</v>
      </c>
      <c r="F486" s="263" t="s">
        <v>556</v>
      </c>
      <c r="G486" s="261"/>
      <c r="H486" s="264">
        <v>98.549999999999997</v>
      </c>
      <c r="I486" s="265"/>
      <c r="J486" s="261"/>
      <c r="K486" s="261"/>
      <c r="L486" s="266"/>
      <c r="M486" s="267"/>
      <c r="N486" s="268"/>
      <c r="O486" s="268"/>
      <c r="P486" s="268"/>
      <c r="Q486" s="268"/>
      <c r="R486" s="268"/>
      <c r="S486" s="268"/>
      <c r="T486" s="269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70" t="s">
        <v>152</v>
      </c>
      <c r="AU486" s="270" t="s">
        <v>87</v>
      </c>
      <c r="AV486" s="14" t="s">
        <v>87</v>
      </c>
      <c r="AW486" s="14" t="s">
        <v>32</v>
      </c>
      <c r="AX486" s="14" t="s">
        <v>77</v>
      </c>
      <c r="AY486" s="270" t="s">
        <v>143</v>
      </c>
    </row>
    <row r="487" s="14" customFormat="1">
      <c r="A487" s="14"/>
      <c r="B487" s="260"/>
      <c r="C487" s="261"/>
      <c r="D487" s="251" t="s">
        <v>152</v>
      </c>
      <c r="E487" s="262" t="s">
        <v>1</v>
      </c>
      <c r="F487" s="263" t="s">
        <v>557</v>
      </c>
      <c r="G487" s="261"/>
      <c r="H487" s="264">
        <v>33</v>
      </c>
      <c r="I487" s="265"/>
      <c r="J487" s="261"/>
      <c r="K487" s="261"/>
      <c r="L487" s="266"/>
      <c r="M487" s="267"/>
      <c r="N487" s="268"/>
      <c r="O487" s="268"/>
      <c r="P487" s="268"/>
      <c r="Q487" s="268"/>
      <c r="R487" s="268"/>
      <c r="S487" s="268"/>
      <c r="T487" s="269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70" t="s">
        <v>152</v>
      </c>
      <c r="AU487" s="270" t="s">
        <v>87</v>
      </c>
      <c r="AV487" s="14" t="s">
        <v>87</v>
      </c>
      <c r="AW487" s="14" t="s">
        <v>32</v>
      </c>
      <c r="AX487" s="14" t="s">
        <v>77</v>
      </c>
      <c r="AY487" s="270" t="s">
        <v>143</v>
      </c>
    </row>
    <row r="488" s="14" customFormat="1">
      <c r="A488" s="14"/>
      <c r="B488" s="260"/>
      <c r="C488" s="261"/>
      <c r="D488" s="251" t="s">
        <v>152</v>
      </c>
      <c r="E488" s="262" t="s">
        <v>1</v>
      </c>
      <c r="F488" s="263" t="s">
        <v>558</v>
      </c>
      <c r="G488" s="261"/>
      <c r="H488" s="264">
        <v>18.300000000000001</v>
      </c>
      <c r="I488" s="265"/>
      <c r="J488" s="261"/>
      <c r="K488" s="261"/>
      <c r="L488" s="266"/>
      <c r="M488" s="267"/>
      <c r="N488" s="268"/>
      <c r="O488" s="268"/>
      <c r="P488" s="268"/>
      <c r="Q488" s="268"/>
      <c r="R488" s="268"/>
      <c r="S488" s="268"/>
      <c r="T488" s="269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70" t="s">
        <v>152</v>
      </c>
      <c r="AU488" s="270" t="s">
        <v>87</v>
      </c>
      <c r="AV488" s="14" t="s">
        <v>87</v>
      </c>
      <c r="AW488" s="14" t="s">
        <v>32</v>
      </c>
      <c r="AX488" s="14" t="s">
        <v>77</v>
      </c>
      <c r="AY488" s="270" t="s">
        <v>143</v>
      </c>
    </row>
    <row r="489" s="15" customFormat="1">
      <c r="A489" s="15"/>
      <c r="B489" s="271"/>
      <c r="C489" s="272"/>
      <c r="D489" s="251" t="s">
        <v>152</v>
      </c>
      <c r="E489" s="273" t="s">
        <v>1</v>
      </c>
      <c r="F489" s="274" t="s">
        <v>155</v>
      </c>
      <c r="G489" s="272"/>
      <c r="H489" s="275">
        <v>149.84999999999999</v>
      </c>
      <c r="I489" s="276"/>
      <c r="J489" s="272"/>
      <c r="K489" s="272"/>
      <c r="L489" s="277"/>
      <c r="M489" s="278"/>
      <c r="N489" s="279"/>
      <c r="O489" s="279"/>
      <c r="P489" s="279"/>
      <c r="Q489" s="279"/>
      <c r="R489" s="279"/>
      <c r="S489" s="279"/>
      <c r="T489" s="280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81" t="s">
        <v>152</v>
      </c>
      <c r="AU489" s="281" t="s">
        <v>87</v>
      </c>
      <c r="AV489" s="15" t="s">
        <v>150</v>
      </c>
      <c r="AW489" s="15" t="s">
        <v>32</v>
      </c>
      <c r="AX489" s="15" t="s">
        <v>85</v>
      </c>
      <c r="AY489" s="281" t="s">
        <v>143</v>
      </c>
    </row>
    <row r="490" s="2" customFormat="1" ht="24.15" customHeight="1">
      <c r="A490" s="39"/>
      <c r="B490" s="40"/>
      <c r="C490" s="236" t="s">
        <v>559</v>
      </c>
      <c r="D490" s="236" t="s">
        <v>145</v>
      </c>
      <c r="E490" s="237" t="s">
        <v>560</v>
      </c>
      <c r="F490" s="238" t="s">
        <v>561</v>
      </c>
      <c r="G490" s="239" t="s">
        <v>148</v>
      </c>
      <c r="H490" s="240">
        <v>633.15999999999997</v>
      </c>
      <c r="I490" s="241"/>
      <c r="J490" s="242">
        <f>ROUND(I490*H490,2)</f>
        <v>0</v>
      </c>
      <c r="K490" s="238" t="s">
        <v>149</v>
      </c>
      <c r="L490" s="45"/>
      <c r="M490" s="243" t="s">
        <v>1</v>
      </c>
      <c r="N490" s="244" t="s">
        <v>42</v>
      </c>
      <c r="O490" s="92"/>
      <c r="P490" s="245">
        <f>O490*H490</f>
        <v>0</v>
      </c>
      <c r="Q490" s="245">
        <v>0</v>
      </c>
      <c r="R490" s="245">
        <f>Q490*H490</f>
        <v>0</v>
      </c>
      <c r="S490" s="245">
        <v>0.014</v>
      </c>
      <c r="T490" s="246">
        <f>S490*H490</f>
        <v>8.8642400000000006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47" t="s">
        <v>150</v>
      </c>
      <c r="AT490" s="247" t="s">
        <v>145</v>
      </c>
      <c r="AU490" s="247" t="s">
        <v>87</v>
      </c>
      <c r="AY490" s="18" t="s">
        <v>143</v>
      </c>
      <c r="BE490" s="248">
        <f>IF(N490="základní",J490,0)</f>
        <v>0</v>
      </c>
      <c r="BF490" s="248">
        <f>IF(N490="snížená",J490,0)</f>
        <v>0</v>
      </c>
      <c r="BG490" s="248">
        <f>IF(N490="zákl. přenesená",J490,0)</f>
        <v>0</v>
      </c>
      <c r="BH490" s="248">
        <f>IF(N490="sníž. přenesená",J490,0)</f>
        <v>0</v>
      </c>
      <c r="BI490" s="248">
        <f>IF(N490="nulová",J490,0)</f>
        <v>0</v>
      </c>
      <c r="BJ490" s="18" t="s">
        <v>85</v>
      </c>
      <c r="BK490" s="248">
        <f>ROUND(I490*H490,2)</f>
        <v>0</v>
      </c>
      <c r="BL490" s="18" t="s">
        <v>150</v>
      </c>
      <c r="BM490" s="247" t="s">
        <v>562</v>
      </c>
    </row>
    <row r="491" s="13" customFormat="1">
      <c r="A491" s="13"/>
      <c r="B491" s="249"/>
      <c r="C491" s="250"/>
      <c r="D491" s="251" t="s">
        <v>152</v>
      </c>
      <c r="E491" s="252" t="s">
        <v>1</v>
      </c>
      <c r="F491" s="253" t="s">
        <v>563</v>
      </c>
      <c r="G491" s="250"/>
      <c r="H491" s="252" t="s">
        <v>1</v>
      </c>
      <c r="I491" s="254"/>
      <c r="J491" s="250"/>
      <c r="K491" s="250"/>
      <c r="L491" s="255"/>
      <c r="M491" s="256"/>
      <c r="N491" s="257"/>
      <c r="O491" s="257"/>
      <c r="P491" s="257"/>
      <c r="Q491" s="257"/>
      <c r="R491" s="257"/>
      <c r="S491" s="257"/>
      <c r="T491" s="258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59" t="s">
        <v>152</v>
      </c>
      <c r="AU491" s="259" t="s">
        <v>87</v>
      </c>
      <c r="AV491" s="13" t="s">
        <v>85</v>
      </c>
      <c r="AW491" s="13" t="s">
        <v>32</v>
      </c>
      <c r="AX491" s="13" t="s">
        <v>77</v>
      </c>
      <c r="AY491" s="259" t="s">
        <v>143</v>
      </c>
    </row>
    <row r="492" s="14" customFormat="1">
      <c r="A492" s="14"/>
      <c r="B492" s="260"/>
      <c r="C492" s="261"/>
      <c r="D492" s="251" t="s">
        <v>152</v>
      </c>
      <c r="E492" s="262" t="s">
        <v>1</v>
      </c>
      <c r="F492" s="263" t="s">
        <v>564</v>
      </c>
      <c r="G492" s="261"/>
      <c r="H492" s="264">
        <v>842.19000000000005</v>
      </c>
      <c r="I492" s="265"/>
      <c r="J492" s="261"/>
      <c r="K492" s="261"/>
      <c r="L492" s="266"/>
      <c r="M492" s="267"/>
      <c r="N492" s="268"/>
      <c r="O492" s="268"/>
      <c r="P492" s="268"/>
      <c r="Q492" s="268"/>
      <c r="R492" s="268"/>
      <c r="S492" s="268"/>
      <c r="T492" s="269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70" t="s">
        <v>152</v>
      </c>
      <c r="AU492" s="270" t="s">
        <v>87</v>
      </c>
      <c r="AV492" s="14" t="s">
        <v>87</v>
      </c>
      <c r="AW492" s="14" t="s">
        <v>32</v>
      </c>
      <c r="AX492" s="14" t="s">
        <v>77</v>
      </c>
      <c r="AY492" s="270" t="s">
        <v>143</v>
      </c>
    </row>
    <row r="493" s="14" customFormat="1">
      <c r="A493" s="14"/>
      <c r="B493" s="260"/>
      <c r="C493" s="261"/>
      <c r="D493" s="251" t="s">
        <v>152</v>
      </c>
      <c r="E493" s="262" t="s">
        <v>1</v>
      </c>
      <c r="F493" s="263" t="s">
        <v>365</v>
      </c>
      <c r="G493" s="261"/>
      <c r="H493" s="264">
        <v>-23.399999999999999</v>
      </c>
      <c r="I493" s="265"/>
      <c r="J493" s="261"/>
      <c r="K493" s="261"/>
      <c r="L493" s="266"/>
      <c r="M493" s="267"/>
      <c r="N493" s="268"/>
      <c r="O493" s="268"/>
      <c r="P493" s="268"/>
      <c r="Q493" s="268"/>
      <c r="R493" s="268"/>
      <c r="S493" s="268"/>
      <c r="T493" s="269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70" t="s">
        <v>152</v>
      </c>
      <c r="AU493" s="270" t="s">
        <v>87</v>
      </c>
      <c r="AV493" s="14" t="s">
        <v>87</v>
      </c>
      <c r="AW493" s="14" t="s">
        <v>32</v>
      </c>
      <c r="AX493" s="14" t="s">
        <v>77</v>
      </c>
      <c r="AY493" s="270" t="s">
        <v>143</v>
      </c>
    </row>
    <row r="494" s="14" customFormat="1">
      <c r="A494" s="14"/>
      <c r="B494" s="260"/>
      <c r="C494" s="261"/>
      <c r="D494" s="251" t="s">
        <v>152</v>
      </c>
      <c r="E494" s="262" t="s">
        <v>1</v>
      </c>
      <c r="F494" s="263" t="s">
        <v>366</v>
      </c>
      <c r="G494" s="261"/>
      <c r="H494" s="264">
        <v>-21.600000000000001</v>
      </c>
      <c r="I494" s="265"/>
      <c r="J494" s="261"/>
      <c r="K494" s="261"/>
      <c r="L494" s="266"/>
      <c r="M494" s="267"/>
      <c r="N494" s="268"/>
      <c r="O494" s="268"/>
      <c r="P494" s="268"/>
      <c r="Q494" s="268"/>
      <c r="R494" s="268"/>
      <c r="S494" s="268"/>
      <c r="T494" s="269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70" t="s">
        <v>152</v>
      </c>
      <c r="AU494" s="270" t="s">
        <v>87</v>
      </c>
      <c r="AV494" s="14" t="s">
        <v>87</v>
      </c>
      <c r="AW494" s="14" t="s">
        <v>32</v>
      </c>
      <c r="AX494" s="14" t="s">
        <v>77</v>
      </c>
      <c r="AY494" s="270" t="s">
        <v>143</v>
      </c>
    </row>
    <row r="495" s="14" customFormat="1">
      <c r="A495" s="14"/>
      <c r="B495" s="260"/>
      <c r="C495" s="261"/>
      <c r="D495" s="251" t="s">
        <v>152</v>
      </c>
      <c r="E495" s="262" t="s">
        <v>1</v>
      </c>
      <c r="F495" s="263" t="s">
        <v>367</v>
      </c>
      <c r="G495" s="261"/>
      <c r="H495" s="264">
        <v>-5.4000000000000004</v>
      </c>
      <c r="I495" s="265"/>
      <c r="J495" s="261"/>
      <c r="K495" s="261"/>
      <c r="L495" s="266"/>
      <c r="M495" s="267"/>
      <c r="N495" s="268"/>
      <c r="O495" s="268"/>
      <c r="P495" s="268"/>
      <c r="Q495" s="268"/>
      <c r="R495" s="268"/>
      <c r="S495" s="268"/>
      <c r="T495" s="269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70" t="s">
        <v>152</v>
      </c>
      <c r="AU495" s="270" t="s">
        <v>87</v>
      </c>
      <c r="AV495" s="14" t="s">
        <v>87</v>
      </c>
      <c r="AW495" s="14" t="s">
        <v>32</v>
      </c>
      <c r="AX495" s="14" t="s">
        <v>77</v>
      </c>
      <c r="AY495" s="270" t="s">
        <v>143</v>
      </c>
    </row>
    <row r="496" s="14" customFormat="1">
      <c r="A496" s="14"/>
      <c r="B496" s="260"/>
      <c r="C496" s="261"/>
      <c r="D496" s="251" t="s">
        <v>152</v>
      </c>
      <c r="E496" s="262" t="s">
        <v>1</v>
      </c>
      <c r="F496" s="263" t="s">
        <v>368</v>
      </c>
      <c r="G496" s="261"/>
      <c r="H496" s="264">
        <v>-146.16</v>
      </c>
      <c r="I496" s="265"/>
      <c r="J496" s="261"/>
      <c r="K496" s="261"/>
      <c r="L496" s="266"/>
      <c r="M496" s="267"/>
      <c r="N496" s="268"/>
      <c r="O496" s="268"/>
      <c r="P496" s="268"/>
      <c r="Q496" s="268"/>
      <c r="R496" s="268"/>
      <c r="S496" s="268"/>
      <c r="T496" s="269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70" t="s">
        <v>152</v>
      </c>
      <c r="AU496" s="270" t="s">
        <v>87</v>
      </c>
      <c r="AV496" s="14" t="s">
        <v>87</v>
      </c>
      <c r="AW496" s="14" t="s">
        <v>32</v>
      </c>
      <c r="AX496" s="14" t="s">
        <v>77</v>
      </c>
      <c r="AY496" s="270" t="s">
        <v>143</v>
      </c>
    </row>
    <row r="497" s="14" customFormat="1">
      <c r="A497" s="14"/>
      <c r="B497" s="260"/>
      <c r="C497" s="261"/>
      <c r="D497" s="251" t="s">
        <v>152</v>
      </c>
      <c r="E497" s="262" t="s">
        <v>1</v>
      </c>
      <c r="F497" s="263" t="s">
        <v>369</v>
      </c>
      <c r="G497" s="261"/>
      <c r="H497" s="264">
        <v>-12.960000000000001</v>
      </c>
      <c r="I497" s="265"/>
      <c r="J497" s="261"/>
      <c r="K497" s="261"/>
      <c r="L497" s="266"/>
      <c r="M497" s="267"/>
      <c r="N497" s="268"/>
      <c r="O497" s="268"/>
      <c r="P497" s="268"/>
      <c r="Q497" s="268"/>
      <c r="R497" s="268"/>
      <c r="S497" s="268"/>
      <c r="T497" s="269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70" t="s">
        <v>152</v>
      </c>
      <c r="AU497" s="270" t="s">
        <v>87</v>
      </c>
      <c r="AV497" s="14" t="s">
        <v>87</v>
      </c>
      <c r="AW497" s="14" t="s">
        <v>32</v>
      </c>
      <c r="AX497" s="14" t="s">
        <v>77</v>
      </c>
      <c r="AY497" s="270" t="s">
        <v>143</v>
      </c>
    </row>
    <row r="498" s="14" customFormat="1">
      <c r="A498" s="14"/>
      <c r="B498" s="260"/>
      <c r="C498" s="261"/>
      <c r="D498" s="251" t="s">
        <v>152</v>
      </c>
      <c r="E498" s="262" t="s">
        <v>1</v>
      </c>
      <c r="F498" s="263" t="s">
        <v>370</v>
      </c>
      <c r="G498" s="261"/>
      <c r="H498" s="264">
        <v>-10.08</v>
      </c>
      <c r="I498" s="265"/>
      <c r="J498" s="261"/>
      <c r="K498" s="261"/>
      <c r="L498" s="266"/>
      <c r="M498" s="267"/>
      <c r="N498" s="268"/>
      <c r="O498" s="268"/>
      <c r="P498" s="268"/>
      <c r="Q498" s="268"/>
      <c r="R498" s="268"/>
      <c r="S498" s="268"/>
      <c r="T498" s="269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70" t="s">
        <v>152</v>
      </c>
      <c r="AU498" s="270" t="s">
        <v>87</v>
      </c>
      <c r="AV498" s="14" t="s">
        <v>87</v>
      </c>
      <c r="AW498" s="14" t="s">
        <v>32</v>
      </c>
      <c r="AX498" s="14" t="s">
        <v>77</v>
      </c>
      <c r="AY498" s="270" t="s">
        <v>143</v>
      </c>
    </row>
    <row r="499" s="14" customFormat="1">
      <c r="A499" s="14"/>
      <c r="B499" s="260"/>
      <c r="C499" s="261"/>
      <c r="D499" s="251" t="s">
        <v>152</v>
      </c>
      <c r="E499" s="262" t="s">
        <v>1</v>
      </c>
      <c r="F499" s="263" t="s">
        <v>371</v>
      </c>
      <c r="G499" s="261"/>
      <c r="H499" s="264">
        <v>-30.239999999999998</v>
      </c>
      <c r="I499" s="265"/>
      <c r="J499" s="261"/>
      <c r="K499" s="261"/>
      <c r="L499" s="266"/>
      <c r="M499" s="267"/>
      <c r="N499" s="268"/>
      <c r="O499" s="268"/>
      <c r="P499" s="268"/>
      <c r="Q499" s="268"/>
      <c r="R499" s="268"/>
      <c r="S499" s="268"/>
      <c r="T499" s="269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70" t="s">
        <v>152</v>
      </c>
      <c r="AU499" s="270" t="s">
        <v>87</v>
      </c>
      <c r="AV499" s="14" t="s">
        <v>87</v>
      </c>
      <c r="AW499" s="14" t="s">
        <v>32</v>
      </c>
      <c r="AX499" s="14" t="s">
        <v>77</v>
      </c>
      <c r="AY499" s="270" t="s">
        <v>143</v>
      </c>
    </row>
    <row r="500" s="13" customFormat="1">
      <c r="A500" s="13"/>
      <c r="B500" s="249"/>
      <c r="C500" s="250"/>
      <c r="D500" s="251" t="s">
        <v>152</v>
      </c>
      <c r="E500" s="252" t="s">
        <v>1</v>
      </c>
      <c r="F500" s="253" t="s">
        <v>372</v>
      </c>
      <c r="G500" s="250"/>
      <c r="H500" s="252" t="s">
        <v>1</v>
      </c>
      <c r="I500" s="254"/>
      <c r="J500" s="250"/>
      <c r="K500" s="250"/>
      <c r="L500" s="255"/>
      <c r="M500" s="256"/>
      <c r="N500" s="257"/>
      <c r="O500" s="257"/>
      <c r="P500" s="257"/>
      <c r="Q500" s="257"/>
      <c r="R500" s="257"/>
      <c r="S500" s="257"/>
      <c r="T500" s="258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59" t="s">
        <v>152</v>
      </c>
      <c r="AU500" s="259" t="s">
        <v>87</v>
      </c>
      <c r="AV500" s="13" t="s">
        <v>85</v>
      </c>
      <c r="AW500" s="13" t="s">
        <v>32</v>
      </c>
      <c r="AX500" s="13" t="s">
        <v>77</v>
      </c>
      <c r="AY500" s="259" t="s">
        <v>143</v>
      </c>
    </row>
    <row r="501" s="14" customFormat="1">
      <c r="A501" s="14"/>
      <c r="B501" s="260"/>
      <c r="C501" s="261"/>
      <c r="D501" s="251" t="s">
        <v>152</v>
      </c>
      <c r="E501" s="262" t="s">
        <v>1</v>
      </c>
      <c r="F501" s="263" t="s">
        <v>565</v>
      </c>
      <c r="G501" s="261"/>
      <c r="H501" s="264">
        <v>42.704999999999998</v>
      </c>
      <c r="I501" s="265"/>
      <c r="J501" s="261"/>
      <c r="K501" s="261"/>
      <c r="L501" s="266"/>
      <c r="M501" s="267"/>
      <c r="N501" s="268"/>
      <c r="O501" s="268"/>
      <c r="P501" s="268"/>
      <c r="Q501" s="268"/>
      <c r="R501" s="268"/>
      <c r="S501" s="268"/>
      <c r="T501" s="269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70" t="s">
        <v>152</v>
      </c>
      <c r="AU501" s="270" t="s">
        <v>87</v>
      </c>
      <c r="AV501" s="14" t="s">
        <v>87</v>
      </c>
      <c r="AW501" s="14" t="s">
        <v>32</v>
      </c>
      <c r="AX501" s="14" t="s">
        <v>77</v>
      </c>
      <c r="AY501" s="270" t="s">
        <v>143</v>
      </c>
    </row>
    <row r="502" s="14" customFormat="1">
      <c r="A502" s="14"/>
      <c r="B502" s="260"/>
      <c r="C502" s="261"/>
      <c r="D502" s="251" t="s">
        <v>152</v>
      </c>
      <c r="E502" s="262" t="s">
        <v>1</v>
      </c>
      <c r="F502" s="263" t="s">
        <v>566</v>
      </c>
      <c r="G502" s="261"/>
      <c r="H502" s="264">
        <v>4.3799999999999999</v>
      </c>
      <c r="I502" s="265"/>
      <c r="J502" s="261"/>
      <c r="K502" s="261"/>
      <c r="L502" s="266"/>
      <c r="M502" s="267"/>
      <c r="N502" s="268"/>
      <c r="O502" s="268"/>
      <c r="P502" s="268"/>
      <c r="Q502" s="268"/>
      <c r="R502" s="268"/>
      <c r="S502" s="268"/>
      <c r="T502" s="269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70" t="s">
        <v>152</v>
      </c>
      <c r="AU502" s="270" t="s">
        <v>87</v>
      </c>
      <c r="AV502" s="14" t="s">
        <v>87</v>
      </c>
      <c r="AW502" s="14" t="s">
        <v>32</v>
      </c>
      <c r="AX502" s="14" t="s">
        <v>77</v>
      </c>
      <c r="AY502" s="270" t="s">
        <v>143</v>
      </c>
    </row>
    <row r="503" s="14" customFormat="1">
      <c r="A503" s="14"/>
      <c r="B503" s="260"/>
      <c r="C503" s="261"/>
      <c r="D503" s="251" t="s">
        <v>152</v>
      </c>
      <c r="E503" s="262" t="s">
        <v>1</v>
      </c>
      <c r="F503" s="263" t="s">
        <v>567</v>
      </c>
      <c r="G503" s="261"/>
      <c r="H503" s="264">
        <v>3.6499999999999999</v>
      </c>
      <c r="I503" s="265"/>
      <c r="J503" s="261"/>
      <c r="K503" s="261"/>
      <c r="L503" s="266"/>
      <c r="M503" s="267"/>
      <c r="N503" s="268"/>
      <c r="O503" s="268"/>
      <c r="P503" s="268"/>
      <c r="Q503" s="268"/>
      <c r="R503" s="268"/>
      <c r="S503" s="268"/>
      <c r="T503" s="269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70" t="s">
        <v>152</v>
      </c>
      <c r="AU503" s="270" t="s">
        <v>87</v>
      </c>
      <c r="AV503" s="14" t="s">
        <v>87</v>
      </c>
      <c r="AW503" s="14" t="s">
        <v>32</v>
      </c>
      <c r="AX503" s="14" t="s">
        <v>77</v>
      </c>
      <c r="AY503" s="270" t="s">
        <v>143</v>
      </c>
    </row>
    <row r="504" s="14" customFormat="1">
      <c r="A504" s="14"/>
      <c r="B504" s="260"/>
      <c r="C504" s="261"/>
      <c r="D504" s="251" t="s">
        <v>152</v>
      </c>
      <c r="E504" s="262" t="s">
        <v>1</v>
      </c>
      <c r="F504" s="263" t="s">
        <v>568</v>
      </c>
      <c r="G504" s="261"/>
      <c r="H504" s="264">
        <v>-3.625</v>
      </c>
      <c r="I504" s="265"/>
      <c r="J504" s="261"/>
      <c r="K504" s="261"/>
      <c r="L504" s="266"/>
      <c r="M504" s="267"/>
      <c r="N504" s="268"/>
      <c r="O504" s="268"/>
      <c r="P504" s="268"/>
      <c r="Q504" s="268"/>
      <c r="R504" s="268"/>
      <c r="S504" s="268"/>
      <c r="T504" s="269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70" t="s">
        <v>152</v>
      </c>
      <c r="AU504" s="270" t="s">
        <v>87</v>
      </c>
      <c r="AV504" s="14" t="s">
        <v>87</v>
      </c>
      <c r="AW504" s="14" t="s">
        <v>32</v>
      </c>
      <c r="AX504" s="14" t="s">
        <v>77</v>
      </c>
      <c r="AY504" s="270" t="s">
        <v>143</v>
      </c>
    </row>
    <row r="505" s="14" customFormat="1">
      <c r="A505" s="14"/>
      <c r="B505" s="260"/>
      <c r="C505" s="261"/>
      <c r="D505" s="251" t="s">
        <v>152</v>
      </c>
      <c r="E505" s="262" t="s">
        <v>1</v>
      </c>
      <c r="F505" s="263" t="s">
        <v>377</v>
      </c>
      <c r="G505" s="261"/>
      <c r="H505" s="264">
        <v>-5.4000000000000004</v>
      </c>
      <c r="I505" s="265"/>
      <c r="J505" s="261"/>
      <c r="K505" s="261"/>
      <c r="L505" s="266"/>
      <c r="M505" s="267"/>
      <c r="N505" s="268"/>
      <c r="O505" s="268"/>
      <c r="P505" s="268"/>
      <c r="Q505" s="268"/>
      <c r="R505" s="268"/>
      <c r="S505" s="268"/>
      <c r="T505" s="269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70" t="s">
        <v>152</v>
      </c>
      <c r="AU505" s="270" t="s">
        <v>87</v>
      </c>
      <c r="AV505" s="14" t="s">
        <v>87</v>
      </c>
      <c r="AW505" s="14" t="s">
        <v>32</v>
      </c>
      <c r="AX505" s="14" t="s">
        <v>77</v>
      </c>
      <c r="AY505" s="270" t="s">
        <v>143</v>
      </c>
    </row>
    <row r="506" s="14" customFormat="1">
      <c r="A506" s="14"/>
      <c r="B506" s="260"/>
      <c r="C506" s="261"/>
      <c r="D506" s="251" t="s">
        <v>152</v>
      </c>
      <c r="E506" s="262" t="s">
        <v>1</v>
      </c>
      <c r="F506" s="263" t="s">
        <v>378</v>
      </c>
      <c r="G506" s="261"/>
      <c r="H506" s="264">
        <v>-0.90000000000000002</v>
      </c>
      <c r="I506" s="265"/>
      <c r="J506" s="261"/>
      <c r="K506" s="261"/>
      <c r="L506" s="266"/>
      <c r="M506" s="267"/>
      <c r="N506" s="268"/>
      <c r="O506" s="268"/>
      <c r="P506" s="268"/>
      <c r="Q506" s="268"/>
      <c r="R506" s="268"/>
      <c r="S506" s="268"/>
      <c r="T506" s="269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70" t="s">
        <v>152</v>
      </c>
      <c r="AU506" s="270" t="s">
        <v>87</v>
      </c>
      <c r="AV506" s="14" t="s">
        <v>87</v>
      </c>
      <c r="AW506" s="14" t="s">
        <v>32</v>
      </c>
      <c r="AX506" s="14" t="s">
        <v>77</v>
      </c>
      <c r="AY506" s="270" t="s">
        <v>143</v>
      </c>
    </row>
    <row r="507" s="15" customFormat="1">
      <c r="A507" s="15"/>
      <c r="B507" s="271"/>
      <c r="C507" s="272"/>
      <c r="D507" s="251" t="s">
        <v>152</v>
      </c>
      <c r="E507" s="273" t="s">
        <v>1</v>
      </c>
      <c r="F507" s="274" t="s">
        <v>155</v>
      </c>
      <c r="G507" s="272"/>
      <c r="H507" s="275">
        <v>633.15999999999997</v>
      </c>
      <c r="I507" s="276"/>
      <c r="J507" s="272"/>
      <c r="K507" s="272"/>
      <c r="L507" s="277"/>
      <c r="M507" s="278"/>
      <c r="N507" s="279"/>
      <c r="O507" s="279"/>
      <c r="P507" s="279"/>
      <c r="Q507" s="279"/>
      <c r="R507" s="279"/>
      <c r="S507" s="279"/>
      <c r="T507" s="280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T507" s="281" t="s">
        <v>152</v>
      </c>
      <c r="AU507" s="281" t="s">
        <v>87</v>
      </c>
      <c r="AV507" s="15" t="s">
        <v>150</v>
      </c>
      <c r="AW507" s="15" t="s">
        <v>32</v>
      </c>
      <c r="AX507" s="15" t="s">
        <v>85</v>
      </c>
      <c r="AY507" s="281" t="s">
        <v>143</v>
      </c>
    </row>
    <row r="508" s="2" customFormat="1" ht="24.15" customHeight="1">
      <c r="A508" s="39"/>
      <c r="B508" s="40"/>
      <c r="C508" s="236" t="s">
        <v>569</v>
      </c>
      <c r="D508" s="236" t="s">
        <v>145</v>
      </c>
      <c r="E508" s="237" t="s">
        <v>570</v>
      </c>
      <c r="F508" s="238" t="s">
        <v>571</v>
      </c>
      <c r="G508" s="239" t="s">
        <v>162</v>
      </c>
      <c r="H508" s="240">
        <v>7.7999999999999998</v>
      </c>
      <c r="I508" s="241"/>
      <c r="J508" s="242">
        <f>ROUND(I508*H508,2)</f>
        <v>0</v>
      </c>
      <c r="K508" s="238" t="s">
        <v>149</v>
      </c>
      <c r="L508" s="45"/>
      <c r="M508" s="243" t="s">
        <v>1</v>
      </c>
      <c r="N508" s="244" t="s">
        <v>42</v>
      </c>
      <c r="O508" s="92"/>
      <c r="P508" s="245">
        <f>O508*H508</f>
        <v>0</v>
      </c>
      <c r="Q508" s="245">
        <v>0.00363</v>
      </c>
      <c r="R508" s="245">
        <f>Q508*H508</f>
        <v>0.028313999999999999</v>
      </c>
      <c r="S508" s="245">
        <v>0.19600000000000001</v>
      </c>
      <c r="T508" s="246">
        <f>S508*H508</f>
        <v>1.5287999999999999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47" t="s">
        <v>150</v>
      </c>
      <c r="AT508" s="247" t="s">
        <v>145</v>
      </c>
      <c r="AU508" s="247" t="s">
        <v>87</v>
      </c>
      <c r="AY508" s="18" t="s">
        <v>143</v>
      </c>
      <c r="BE508" s="248">
        <f>IF(N508="základní",J508,0)</f>
        <v>0</v>
      </c>
      <c r="BF508" s="248">
        <f>IF(N508="snížená",J508,0)</f>
        <v>0</v>
      </c>
      <c r="BG508" s="248">
        <f>IF(N508="zákl. přenesená",J508,0)</f>
        <v>0</v>
      </c>
      <c r="BH508" s="248">
        <f>IF(N508="sníž. přenesená",J508,0)</f>
        <v>0</v>
      </c>
      <c r="BI508" s="248">
        <f>IF(N508="nulová",J508,0)</f>
        <v>0</v>
      </c>
      <c r="BJ508" s="18" t="s">
        <v>85</v>
      </c>
      <c r="BK508" s="248">
        <f>ROUND(I508*H508,2)</f>
        <v>0</v>
      </c>
      <c r="BL508" s="18" t="s">
        <v>150</v>
      </c>
      <c r="BM508" s="247" t="s">
        <v>572</v>
      </c>
    </row>
    <row r="509" s="13" customFormat="1">
      <c r="A509" s="13"/>
      <c r="B509" s="249"/>
      <c r="C509" s="250"/>
      <c r="D509" s="251" t="s">
        <v>152</v>
      </c>
      <c r="E509" s="252" t="s">
        <v>1</v>
      </c>
      <c r="F509" s="253" t="s">
        <v>573</v>
      </c>
      <c r="G509" s="250"/>
      <c r="H509" s="252" t="s">
        <v>1</v>
      </c>
      <c r="I509" s="254"/>
      <c r="J509" s="250"/>
      <c r="K509" s="250"/>
      <c r="L509" s="255"/>
      <c r="M509" s="256"/>
      <c r="N509" s="257"/>
      <c r="O509" s="257"/>
      <c r="P509" s="257"/>
      <c r="Q509" s="257"/>
      <c r="R509" s="257"/>
      <c r="S509" s="257"/>
      <c r="T509" s="258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59" t="s">
        <v>152</v>
      </c>
      <c r="AU509" s="259" t="s">
        <v>87</v>
      </c>
      <c r="AV509" s="13" t="s">
        <v>85</v>
      </c>
      <c r="AW509" s="13" t="s">
        <v>32</v>
      </c>
      <c r="AX509" s="13" t="s">
        <v>77</v>
      </c>
      <c r="AY509" s="259" t="s">
        <v>143</v>
      </c>
    </row>
    <row r="510" s="14" customFormat="1">
      <c r="A510" s="14"/>
      <c r="B510" s="260"/>
      <c r="C510" s="261"/>
      <c r="D510" s="251" t="s">
        <v>152</v>
      </c>
      <c r="E510" s="262" t="s">
        <v>1</v>
      </c>
      <c r="F510" s="263" t="s">
        <v>574</v>
      </c>
      <c r="G510" s="261"/>
      <c r="H510" s="264">
        <v>3</v>
      </c>
      <c r="I510" s="265"/>
      <c r="J510" s="261"/>
      <c r="K510" s="261"/>
      <c r="L510" s="266"/>
      <c r="M510" s="267"/>
      <c r="N510" s="268"/>
      <c r="O510" s="268"/>
      <c r="P510" s="268"/>
      <c r="Q510" s="268"/>
      <c r="R510" s="268"/>
      <c r="S510" s="268"/>
      <c r="T510" s="269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70" t="s">
        <v>152</v>
      </c>
      <c r="AU510" s="270" t="s">
        <v>87</v>
      </c>
      <c r="AV510" s="14" t="s">
        <v>87</v>
      </c>
      <c r="AW510" s="14" t="s">
        <v>32</v>
      </c>
      <c r="AX510" s="14" t="s">
        <v>77</v>
      </c>
      <c r="AY510" s="270" t="s">
        <v>143</v>
      </c>
    </row>
    <row r="511" s="14" customFormat="1">
      <c r="A511" s="14"/>
      <c r="B511" s="260"/>
      <c r="C511" s="261"/>
      <c r="D511" s="251" t="s">
        <v>152</v>
      </c>
      <c r="E511" s="262" t="s">
        <v>1</v>
      </c>
      <c r="F511" s="263" t="s">
        <v>575</v>
      </c>
      <c r="G511" s="261"/>
      <c r="H511" s="264">
        <v>4.7999999999999998</v>
      </c>
      <c r="I511" s="265"/>
      <c r="J511" s="261"/>
      <c r="K511" s="261"/>
      <c r="L511" s="266"/>
      <c r="M511" s="267"/>
      <c r="N511" s="268"/>
      <c r="O511" s="268"/>
      <c r="P511" s="268"/>
      <c r="Q511" s="268"/>
      <c r="R511" s="268"/>
      <c r="S511" s="268"/>
      <c r="T511" s="269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70" t="s">
        <v>152</v>
      </c>
      <c r="AU511" s="270" t="s">
        <v>87</v>
      </c>
      <c r="AV511" s="14" t="s">
        <v>87</v>
      </c>
      <c r="AW511" s="14" t="s">
        <v>32</v>
      </c>
      <c r="AX511" s="14" t="s">
        <v>77</v>
      </c>
      <c r="AY511" s="270" t="s">
        <v>143</v>
      </c>
    </row>
    <row r="512" s="15" customFormat="1">
      <c r="A512" s="15"/>
      <c r="B512" s="271"/>
      <c r="C512" s="272"/>
      <c r="D512" s="251" t="s">
        <v>152</v>
      </c>
      <c r="E512" s="273" t="s">
        <v>1</v>
      </c>
      <c r="F512" s="274" t="s">
        <v>155</v>
      </c>
      <c r="G512" s="272"/>
      <c r="H512" s="275">
        <v>7.7999999999999998</v>
      </c>
      <c r="I512" s="276"/>
      <c r="J512" s="272"/>
      <c r="K512" s="272"/>
      <c r="L512" s="277"/>
      <c r="M512" s="278"/>
      <c r="N512" s="279"/>
      <c r="O512" s="279"/>
      <c r="P512" s="279"/>
      <c r="Q512" s="279"/>
      <c r="R512" s="279"/>
      <c r="S512" s="279"/>
      <c r="T512" s="280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T512" s="281" t="s">
        <v>152</v>
      </c>
      <c r="AU512" s="281" t="s">
        <v>87</v>
      </c>
      <c r="AV512" s="15" t="s">
        <v>150</v>
      </c>
      <c r="AW512" s="15" t="s">
        <v>32</v>
      </c>
      <c r="AX512" s="15" t="s">
        <v>85</v>
      </c>
      <c r="AY512" s="281" t="s">
        <v>143</v>
      </c>
    </row>
    <row r="513" s="2" customFormat="1" ht="37.8" customHeight="1">
      <c r="A513" s="39"/>
      <c r="B513" s="40"/>
      <c r="C513" s="236" t="s">
        <v>576</v>
      </c>
      <c r="D513" s="236" t="s">
        <v>145</v>
      </c>
      <c r="E513" s="237" t="s">
        <v>577</v>
      </c>
      <c r="F513" s="238" t="s">
        <v>578</v>
      </c>
      <c r="G513" s="239" t="s">
        <v>148</v>
      </c>
      <c r="H513" s="240">
        <v>873.19000000000005</v>
      </c>
      <c r="I513" s="241"/>
      <c r="J513" s="242">
        <f>ROUND(I513*H513,2)</f>
        <v>0</v>
      </c>
      <c r="K513" s="238" t="s">
        <v>149</v>
      </c>
      <c r="L513" s="45"/>
      <c r="M513" s="243" t="s">
        <v>1</v>
      </c>
      <c r="N513" s="244" t="s">
        <v>42</v>
      </c>
      <c r="O513" s="92"/>
      <c r="P513" s="245">
        <f>O513*H513</f>
        <v>0</v>
      </c>
      <c r="Q513" s="245">
        <v>0</v>
      </c>
      <c r="R513" s="245">
        <f>Q513*H513</f>
        <v>0</v>
      </c>
      <c r="S513" s="245">
        <v>0.02</v>
      </c>
      <c r="T513" s="246">
        <f>S513*H513</f>
        <v>17.463800000000003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47" t="s">
        <v>150</v>
      </c>
      <c r="AT513" s="247" t="s">
        <v>145</v>
      </c>
      <c r="AU513" s="247" t="s">
        <v>87</v>
      </c>
      <c r="AY513" s="18" t="s">
        <v>143</v>
      </c>
      <c r="BE513" s="248">
        <f>IF(N513="základní",J513,0)</f>
        <v>0</v>
      </c>
      <c r="BF513" s="248">
        <f>IF(N513="snížená",J513,0)</f>
        <v>0</v>
      </c>
      <c r="BG513" s="248">
        <f>IF(N513="zákl. přenesená",J513,0)</f>
        <v>0</v>
      </c>
      <c r="BH513" s="248">
        <f>IF(N513="sníž. přenesená",J513,0)</f>
        <v>0</v>
      </c>
      <c r="BI513" s="248">
        <f>IF(N513="nulová",J513,0)</f>
        <v>0</v>
      </c>
      <c r="BJ513" s="18" t="s">
        <v>85</v>
      </c>
      <c r="BK513" s="248">
        <f>ROUND(I513*H513,2)</f>
        <v>0</v>
      </c>
      <c r="BL513" s="18" t="s">
        <v>150</v>
      </c>
      <c r="BM513" s="247" t="s">
        <v>579</v>
      </c>
    </row>
    <row r="514" s="14" customFormat="1">
      <c r="A514" s="14"/>
      <c r="B514" s="260"/>
      <c r="C514" s="261"/>
      <c r="D514" s="251" t="s">
        <v>152</v>
      </c>
      <c r="E514" s="262" t="s">
        <v>1</v>
      </c>
      <c r="F514" s="263" t="s">
        <v>234</v>
      </c>
      <c r="G514" s="261"/>
      <c r="H514" s="264">
        <v>306.41000000000003</v>
      </c>
      <c r="I514" s="265"/>
      <c r="J514" s="261"/>
      <c r="K514" s="261"/>
      <c r="L514" s="266"/>
      <c r="M514" s="267"/>
      <c r="N514" s="268"/>
      <c r="O514" s="268"/>
      <c r="P514" s="268"/>
      <c r="Q514" s="268"/>
      <c r="R514" s="268"/>
      <c r="S514" s="268"/>
      <c r="T514" s="269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70" t="s">
        <v>152</v>
      </c>
      <c r="AU514" s="270" t="s">
        <v>87</v>
      </c>
      <c r="AV514" s="14" t="s">
        <v>87</v>
      </c>
      <c r="AW514" s="14" t="s">
        <v>32</v>
      </c>
      <c r="AX514" s="14" t="s">
        <v>77</v>
      </c>
      <c r="AY514" s="270" t="s">
        <v>143</v>
      </c>
    </row>
    <row r="515" s="14" customFormat="1">
      <c r="A515" s="14"/>
      <c r="B515" s="260"/>
      <c r="C515" s="261"/>
      <c r="D515" s="251" t="s">
        <v>152</v>
      </c>
      <c r="E515" s="262" t="s">
        <v>1</v>
      </c>
      <c r="F515" s="263" t="s">
        <v>235</v>
      </c>
      <c r="G515" s="261"/>
      <c r="H515" s="264">
        <v>283.38999999999999</v>
      </c>
      <c r="I515" s="265"/>
      <c r="J515" s="261"/>
      <c r="K515" s="261"/>
      <c r="L515" s="266"/>
      <c r="M515" s="267"/>
      <c r="N515" s="268"/>
      <c r="O515" s="268"/>
      <c r="P515" s="268"/>
      <c r="Q515" s="268"/>
      <c r="R515" s="268"/>
      <c r="S515" s="268"/>
      <c r="T515" s="269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70" t="s">
        <v>152</v>
      </c>
      <c r="AU515" s="270" t="s">
        <v>87</v>
      </c>
      <c r="AV515" s="14" t="s">
        <v>87</v>
      </c>
      <c r="AW515" s="14" t="s">
        <v>32</v>
      </c>
      <c r="AX515" s="14" t="s">
        <v>77</v>
      </c>
      <c r="AY515" s="270" t="s">
        <v>143</v>
      </c>
    </row>
    <row r="516" s="14" customFormat="1">
      <c r="A516" s="14"/>
      <c r="B516" s="260"/>
      <c r="C516" s="261"/>
      <c r="D516" s="251" t="s">
        <v>152</v>
      </c>
      <c r="E516" s="262" t="s">
        <v>1</v>
      </c>
      <c r="F516" s="263" t="s">
        <v>236</v>
      </c>
      <c r="G516" s="261"/>
      <c r="H516" s="264">
        <v>283.38999999999999</v>
      </c>
      <c r="I516" s="265"/>
      <c r="J516" s="261"/>
      <c r="K516" s="261"/>
      <c r="L516" s="266"/>
      <c r="M516" s="267"/>
      <c r="N516" s="268"/>
      <c r="O516" s="268"/>
      <c r="P516" s="268"/>
      <c r="Q516" s="268"/>
      <c r="R516" s="268"/>
      <c r="S516" s="268"/>
      <c r="T516" s="269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70" t="s">
        <v>152</v>
      </c>
      <c r="AU516" s="270" t="s">
        <v>87</v>
      </c>
      <c r="AV516" s="14" t="s">
        <v>87</v>
      </c>
      <c r="AW516" s="14" t="s">
        <v>32</v>
      </c>
      <c r="AX516" s="14" t="s">
        <v>77</v>
      </c>
      <c r="AY516" s="270" t="s">
        <v>143</v>
      </c>
    </row>
    <row r="517" s="15" customFormat="1">
      <c r="A517" s="15"/>
      <c r="B517" s="271"/>
      <c r="C517" s="272"/>
      <c r="D517" s="251" t="s">
        <v>152</v>
      </c>
      <c r="E517" s="273" t="s">
        <v>1</v>
      </c>
      <c r="F517" s="274" t="s">
        <v>155</v>
      </c>
      <c r="G517" s="272"/>
      <c r="H517" s="275">
        <v>873.18999999999994</v>
      </c>
      <c r="I517" s="276"/>
      <c r="J517" s="272"/>
      <c r="K517" s="272"/>
      <c r="L517" s="277"/>
      <c r="M517" s="278"/>
      <c r="N517" s="279"/>
      <c r="O517" s="279"/>
      <c r="P517" s="279"/>
      <c r="Q517" s="279"/>
      <c r="R517" s="279"/>
      <c r="S517" s="279"/>
      <c r="T517" s="280"/>
      <c r="U517" s="15"/>
      <c r="V517" s="15"/>
      <c r="W517" s="15"/>
      <c r="X517" s="15"/>
      <c r="Y517" s="15"/>
      <c r="Z517" s="15"/>
      <c r="AA517" s="15"/>
      <c r="AB517" s="15"/>
      <c r="AC517" s="15"/>
      <c r="AD517" s="15"/>
      <c r="AE517" s="15"/>
      <c r="AT517" s="281" t="s">
        <v>152</v>
      </c>
      <c r="AU517" s="281" t="s">
        <v>87</v>
      </c>
      <c r="AV517" s="15" t="s">
        <v>150</v>
      </c>
      <c r="AW517" s="15" t="s">
        <v>32</v>
      </c>
      <c r="AX517" s="15" t="s">
        <v>85</v>
      </c>
      <c r="AY517" s="281" t="s">
        <v>143</v>
      </c>
    </row>
    <row r="518" s="2" customFormat="1" ht="24.15" customHeight="1">
      <c r="A518" s="39"/>
      <c r="B518" s="40"/>
      <c r="C518" s="236" t="s">
        <v>580</v>
      </c>
      <c r="D518" s="236" t="s">
        <v>145</v>
      </c>
      <c r="E518" s="237" t="s">
        <v>581</v>
      </c>
      <c r="F518" s="238" t="s">
        <v>582</v>
      </c>
      <c r="G518" s="239" t="s">
        <v>148</v>
      </c>
      <c r="H518" s="240">
        <v>1535.0350000000001</v>
      </c>
      <c r="I518" s="241"/>
      <c r="J518" s="242">
        <f>ROUND(I518*H518,2)</f>
        <v>0</v>
      </c>
      <c r="K518" s="238" t="s">
        <v>149</v>
      </c>
      <c r="L518" s="45"/>
      <c r="M518" s="243" t="s">
        <v>1</v>
      </c>
      <c r="N518" s="244" t="s">
        <v>42</v>
      </c>
      <c r="O518" s="92"/>
      <c r="P518" s="245">
        <f>O518*H518</f>
        <v>0</v>
      </c>
      <c r="Q518" s="245">
        <v>0</v>
      </c>
      <c r="R518" s="245">
        <f>Q518*H518</f>
        <v>0</v>
      </c>
      <c r="S518" s="245">
        <v>0.02</v>
      </c>
      <c r="T518" s="246">
        <f>S518*H518</f>
        <v>30.700700000000001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47" t="s">
        <v>150</v>
      </c>
      <c r="AT518" s="247" t="s">
        <v>145</v>
      </c>
      <c r="AU518" s="247" t="s">
        <v>87</v>
      </c>
      <c r="AY518" s="18" t="s">
        <v>143</v>
      </c>
      <c r="BE518" s="248">
        <f>IF(N518="základní",J518,0)</f>
        <v>0</v>
      </c>
      <c r="BF518" s="248">
        <f>IF(N518="snížená",J518,0)</f>
        <v>0</v>
      </c>
      <c r="BG518" s="248">
        <f>IF(N518="zákl. přenesená",J518,0)</f>
        <v>0</v>
      </c>
      <c r="BH518" s="248">
        <f>IF(N518="sníž. přenesená",J518,0)</f>
        <v>0</v>
      </c>
      <c r="BI518" s="248">
        <f>IF(N518="nulová",J518,0)</f>
        <v>0</v>
      </c>
      <c r="BJ518" s="18" t="s">
        <v>85</v>
      </c>
      <c r="BK518" s="248">
        <f>ROUND(I518*H518,2)</f>
        <v>0</v>
      </c>
      <c r="BL518" s="18" t="s">
        <v>150</v>
      </c>
      <c r="BM518" s="247" t="s">
        <v>583</v>
      </c>
    </row>
    <row r="519" s="13" customFormat="1">
      <c r="A519" s="13"/>
      <c r="B519" s="249"/>
      <c r="C519" s="250"/>
      <c r="D519" s="251" t="s">
        <v>152</v>
      </c>
      <c r="E519" s="252" t="s">
        <v>1</v>
      </c>
      <c r="F519" s="253" t="s">
        <v>260</v>
      </c>
      <c r="G519" s="250"/>
      <c r="H519" s="252" t="s">
        <v>1</v>
      </c>
      <c r="I519" s="254"/>
      <c r="J519" s="250"/>
      <c r="K519" s="250"/>
      <c r="L519" s="255"/>
      <c r="M519" s="256"/>
      <c r="N519" s="257"/>
      <c r="O519" s="257"/>
      <c r="P519" s="257"/>
      <c r="Q519" s="257"/>
      <c r="R519" s="257"/>
      <c r="S519" s="257"/>
      <c r="T519" s="258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59" t="s">
        <v>152</v>
      </c>
      <c r="AU519" s="259" t="s">
        <v>87</v>
      </c>
      <c r="AV519" s="13" t="s">
        <v>85</v>
      </c>
      <c r="AW519" s="13" t="s">
        <v>32</v>
      </c>
      <c r="AX519" s="13" t="s">
        <v>77</v>
      </c>
      <c r="AY519" s="259" t="s">
        <v>143</v>
      </c>
    </row>
    <row r="520" s="14" customFormat="1">
      <c r="A520" s="14"/>
      <c r="B520" s="260"/>
      <c r="C520" s="261"/>
      <c r="D520" s="251" t="s">
        <v>152</v>
      </c>
      <c r="E520" s="262" t="s">
        <v>1</v>
      </c>
      <c r="F520" s="263" t="s">
        <v>261</v>
      </c>
      <c r="G520" s="261"/>
      <c r="H520" s="264">
        <v>660.875</v>
      </c>
      <c r="I520" s="265"/>
      <c r="J520" s="261"/>
      <c r="K520" s="261"/>
      <c r="L520" s="266"/>
      <c r="M520" s="267"/>
      <c r="N520" s="268"/>
      <c r="O520" s="268"/>
      <c r="P520" s="268"/>
      <c r="Q520" s="268"/>
      <c r="R520" s="268"/>
      <c r="S520" s="268"/>
      <c r="T520" s="269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70" t="s">
        <v>152</v>
      </c>
      <c r="AU520" s="270" t="s">
        <v>87</v>
      </c>
      <c r="AV520" s="14" t="s">
        <v>87</v>
      </c>
      <c r="AW520" s="14" t="s">
        <v>32</v>
      </c>
      <c r="AX520" s="14" t="s">
        <v>77</v>
      </c>
      <c r="AY520" s="270" t="s">
        <v>143</v>
      </c>
    </row>
    <row r="521" s="14" customFormat="1">
      <c r="A521" s="14"/>
      <c r="B521" s="260"/>
      <c r="C521" s="261"/>
      <c r="D521" s="251" t="s">
        <v>152</v>
      </c>
      <c r="E521" s="262" t="s">
        <v>1</v>
      </c>
      <c r="F521" s="263" t="s">
        <v>262</v>
      </c>
      <c r="G521" s="261"/>
      <c r="H521" s="264">
        <v>-27</v>
      </c>
      <c r="I521" s="265"/>
      <c r="J521" s="261"/>
      <c r="K521" s="261"/>
      <c r="L521" s="266"/>
      <c r="M521" s="267"/>
      <c r="N521" s="268"/>
      <c r="O521" s="268"/>
      <c r="P521" s="268"/>
      <c r="Q521" s="268"/>
      <c r="R521" s="268"/>
      <c r="S521" s="268"/>
      <c r="T521" s="269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70" t="s">
        <v>152</v>
      </c>
      <c r="AU521" s="270" t="s">
        <v>87</v>
      </c>
      <c r="AV521" s="14" t="s">
        <v>87</v>
      </c>
      <c r="AW521" s="14" t="s">
        <v>32</v>
      </c>
      <c r="AX521" s="14" t="s">
        <v>77</v>
      </c>
      <c r="AY521" s="270" t="s">
        <v>143</v>
      </c>
    </row>
    <row r="522" s="14" customFormat="1">
      <c r="A522" s="14"/>
      <c r="B522" s="260"/>
      <c r="C522" s="261"/>
      <c r="D522" s="251" t="s">
        <v>152</v>
      </c>
      <c r="E522" s="262" t="s">
        <v>1</v>
      </c>
      <c r="F522" s="263" t="s">
        <v>263</v>
      </c>
      <c r="G522" s="261"/>
      <c r="H522" s="264">
        <v>-57.600000000000001</v>
      </c>
      <c r="I522" s="265"/>
      <c r="J522" s="261"/>
      <c r="K522" s="261"/>
      <c r="L522" s="266"/>
      <c r="M522" s="267"/>
      <c r="N522" s="268"/>
      <c r="O522" s="268"/>
      <c r="P522" s="268"/>
      <c r="Q522" s="268"/>
      <c r="R522" s="268"/>
      <c r="S522" s="268"/>
      <c r="T522" s="269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70" t="s">
        <v>152</v>
      </c>
      <c r="AU522" s="270" t="s">
        <v>87</v>
      </c>
      <c r="AV522" s="14" t="s">
        <v>87</v>
      </c>
      <c r="AW522" s="14" t="s">
        <v>32</v>
      </c>
      <c r="AX522" s="14" t="s">
        <v>77</v>
      </c>
      <c r="AY522" s="270" t="s">
        <v>143</v>
      </c>
    </row>
    <row r="523" s="14" customFormat="1">
      <c r="A523" s="14"/>
      <c r="B523" s="260"/>
      <c r="C523" s="261"/>
      <c r="D523" s="251" t="s">
        <v>152</v>
      </c>
      <c r="E523" s="262" t="s">
        <v>1</v>
      </c>
      <c r="F523" s="263" t="s">
        <v>264</v>
      </c>
      <c r="G523" s="261"/>
      <c r="H523" s="264">
        <v>134.96000000000001</v>
      </c>
      <c r="I523" s="265"/>
      <c r="J523" s="261"/>
      <c r="K523" s="261"/>
      <c r="L523" s="266"/>
      <c r="M523" s="267"/>
      <c r="N523" s="268"/>
      <c r="O523" s="268"/>
      <c r="P523" s="268"/>
      <c r="Q523" s="268"/>
      <c r="R523" s="268"/>
      <c r="S523" s="268"/>
      <c r="T523" s="269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70" t="s">
        <v>152</v>
      </c>
      <c r="AU523" s="270" t="s">
        <v>87</v>
      </c>
      <c r="AV523" s="14" t="s">
        <v>87</v>
      </c>
      <c r="AW523" s="14" t="s">
        <v>32</v>
      </c>
      <c r="AX523" s="14" t="s">
        <v>77</v>
      </c>
      <c r="AY523" s="270" t="s">
        <v>143</v>
      </c>
    </row>
    <row r="524" s="14" customFormat="1">
      <c r="A524" s="14"/>
      <c r="B524" s="260"/>
      <c r="C524" s="261"/>
      <c r="D524" s="251" t="s">
        <v>152</v>
      </c>
      <c r="E524" s="262" t="s">
        <v>1</v>
      </c>
      <c r="F524" s="263" t="s">
        <v>265</v>
      </c>
      <c r="G524" s="261"/>
      <c r="H524" s="264">
        <v>-4</v>
      </c>
      <c r="I524" s="265"/>
      <c r="J524" s="261"/>
      <c r="K524" s="261"/>
      <c r="L524" s="266"/>
      <c r="M524" s="267"/>
      <c r="N524" s="268"/>
      <c r="O524" s="268"/>
      <c r="P524" s="268"/>
      <c r="Q524" s="268"/>
      <c r="R524" s="268"/>
      <c r="S524" s="268"/>
      <c r="T524" s="269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70" t="s">
        <v>152</v>
      </c>
      <c r="AU524" s="270" t="s">
        <v>87</v>
      </c>
      <c r="AV524" s="14" t="s">
        <v>87</v>
      </c>
      <c r="AW524" s="14" t="s">
        <v>32</v>
      </c>
      <c r="AX524" s="14" t="s">
        <v>77</v>
      </c>
      <c r="AY524" s="270" t="s">
        <v>143</v>
      </c>
    </row>
    <row r="525" s="14" customFormat="1">
      <c r="A525" s="14"/>
      <c r="B525" s="260"/>
      <c r="C525" s="261"/>
      <c r="D525" s="251" t="s">
        <v>152</v>
      </c>
      <c r="E525" s="262" t="s">
        <v>1</v>
      </c>
      <c r="F525" s="263" t="s">
        <v>266</v>
      </c>
      <c r="G525" s="261"/>
      <c r="H525" s="264">
        <v>-11.199999999999999</v>
      </c>
      <c r="I525" s="265"/>
      <c r="J525" s="261"/>
      <c r="K525" s="261"/>
      <c r="L525" s="266"/>
      <c r="M525" s="267"/>
      <c r="N525" s="268"/>
      <c r="O525" s="268"/>
      <c r="P525" s="268"/>
      <c r="Q525" s="268"/>
      <c r="R525" s="268"/>
      <c r="S525" s="268"/>
      <c r="T525" s="269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70" t="s">
        <v>152</v>
      </c>
      <c r="AU525" s="270" t="s">
        <v>87</v>
      </c>
      <c r="AV525" s="14" t="s">
        <v>87</v>
      </c>
      <c r="AW525" s="14" t="s">
        <v>32</v>
      </c>
      <c r="AX525" s="14" t="s">
        <v>77</v>
      </c>
      <c r="AY525" s="270" t="s">
        <v>143</v>
      </c>
    </row>
    <row r="526" s="16" customFormat="1">
      <c r="A526" s="16"/>
      <c r="B526" s="295"/>
      <c r="C526" s="296"/>
      <c r="D526" s="251" t="s">
        <v>152</v>
      </c>
      <c r="E526" s="297" t="s">
        <v>1</v>
      </c>
      <c r="F526" s="298" t="s">
        <v>267</v>
      </c>
      <c r="G526" s="296"/>
      <c r="H526" s="299">
        <v>696.03499999999997</v>
      </c>
      <c r="I526" s="300"/>
      <c r="J526" s="296"/>
      <c r="K526" s="296"/>
      <c r="L526" s="301"/>
      <c r="M526" s="302"/>
      <c r="N526" s="303"/>
      <c r="O526" s="303"/>
      <c r="P526" s="303"/>
      <c r="Q526" s="303"/>
      <c r="R526" s="303"/>
      <c r="S526" s="303"/>
      <c r="T526" s="304"/>
      <c r="U526" s="16"/>
      <c r="V526" s="16"/>
      <c r="W526" s="16"/>
      <c r="X526" s="16"/>
      <c r="Y526" s="16"/>
      <c r="Z526" s="16"/>
      <c r="AA526" s="16"/>
      <c r="AB526" s="16"/>
      <c r="AC526" s="16"/>
      <c r="AD526" s="16"/>
      <c r="AE526" s="16"/>
      <c r="AT526" s="305" t="s">
        <v>152</v>
      </c>
      <c r="AU526" s="305" t="s">
        <v>87</v>
      </c>
      <c r="AV526" s="16" t="s">
        <v>159</v>
      </c>
      <c r="AW526" s="16" t="s">
        <v>32</v>
      </c>
      <c r="AX526" s="16" t="s">
        <v>77</v>
      </c>
      <c r="AY526" s="305" t="s">
        <v>143</v>
      </c>
    </row>
    <row r="527" s="13" customFormat="1">
      <c r="A527" s="13"/>
      <c r="B527" s="249"/>
      <c r="C527" s="250"/>
      <c r="D527" s="251" t="s">
        <v>152</v>
      </c>
      <c r="E527" s="252" t="s">
        <v>1</v>
      </c>
      <c r="F527" s="253" t="s">
        <v>268</v>
      </c>
      <c r="G527" s="250"/>
      <c r="H527" s="252" t="s">
        <v>1</v>
      </c>
      <c r="I527" s="254"/>
      <c r="J527" s="250"/>
      <c r="K527" s="250"/>
      <c r="L527" s="255"/>
      <c r="M527" s="256"/>
      <c r="N527" s="257"/>
      <c r="O527" s="257"/>
      <c r="P527" s="257"/>
      <c r="Q527" s="257"/>
      <c r="R527" s="257"/>
      <c r="S527" s="257"/>
      <c r="T527" s="258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59" t="s">
        <v>152</v>
      </c>
      <c r="AU527" s="259" t="s">
        <v>87</v>
      </c>
      <c r="AV527" s="13" t="s">
        <v>85</v>
      </c>
      <c r="AW527" s="13" t="s">
        <v>32</v>
      </c>
      <c r="AX527" s="13" t="s">
        <v>77</v>
      </c>
      <c r="AY527" s="259" t="s">
        <v>143</v>
      </c>
    </row>
    <row r="528" s="14" customFormat="1">
      <c r="A528" s="14"/>
      <c r="B528" s="260"/>
      <c r="C528" s="261"/>
      <c r="D528" s="251" t="s">
        <v>152</v>
      </c>
      <c r="E528" s="262" t="s">
        <v>1</v>
      </c>
      <c r="F528" s="263" t="s">
        <v>269</v>
      </c>
      <c r="G528" s="261"/>
      <c r="H528" s="264">
        <v>487.19999999999999</v>
      </c>
      <c r="I528" s="265"/>
      <c r="J528" s="261"/>
      <c r="K528" s="261"/>
      <c r="L528" s="266"/>
      <c r="M528" s="267"/>
      <c r="N528" s="268"/>
      <c r="O528" s="268"/>
      <c r="P528" s="268"/>
      <c r="Q528" s="268"/>
      <c r="R528" s="268"/>
      <c r="S528" s="268"/>
      <c r="T528" s="269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70" t="s">
        <v>152</v>
      </c>
      <c r="AU528" s="270" t="s">
        <v>87</v>
      </c>
      <c r="AV528" s="14" t="s">
        <v>87</v>
      </c>
      <c r="AW528" s="14" t="s">
        <v>32</v>
      </c>
      <c r="AX528" s="14" t="s">
        <v>77</v>
      </c>
      <c r="AY528" s="270" t="s">
        <v>143</v>
      </c>
    </row>
    <row r="529" s="14" customFormat="1">
      <c r="A529" s="14"/>
      <c r="B529" s="260"/>
      <c r="C529" s="261"/>
      <c r="D529" s="251" t="s">
        <v>152</v>
      </c>
      <c r="E529" s="262" t="s">
        <v>1</v>
      </c>
      <c r="F529" s="263" t="s">
        <v>270</v>
      </c>
      <c r="G529" s="261"/>
      <c r="H529" s="264">
        <v>-28.5</v>
      </c>
      <c r="I529" s="265"/>
      <c r="J529" s="261"/>
      <c r="K529" s="261"/>
      <c r="L529" s="266"/>
      <c r="M529" s="267"/>
      <c r="N529" s="268"/>
      <c r="O529" s="268"/>
      <c r="P529" s="268"/>
      <c r="Q529" s="268"/>
      <c r="R529" s="268"/>
      <c r="S529" s="268"/>
      <c r="T529" s="269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70" t="s">
        <v>152</v>
      </c>
      <c r="AU529" s="270" t="s">
        <v>87</v>
      </c>
      <c r="AV529" s="14" t="s">
        <v>87</v>
      </c>
      <c r="AW529" s="14" t="s">
        <v>32</v>
      </c>
      <c r="AX529" s="14" t="s">
        <v>77</v>
      </c>
      <c r="AY529" s="270" t="s">
        <v>143</v>
      </c>
    </row>
    <row r="530" s="14" customFormat="1">
      <c r="A530" s="14"/>
      <c r="B530" s="260"/>
      <c r="C530" s="261"/>
      <c r="D530" s="251" t="s">
        <v>152</v>
      </c>
      <c r="E530" s="262" t="s">
        <v>1</v>
      </c>
      <c r="F530" s="263" t="s">
        <v>271</v>
      </c>
      <c r="G530" s="261"/>
      <c r="H530" s="264">
        <v>-39.200000000000003</v>
      </c>
      <c r="I530" s="265"/>
      <c r="J530" s="261"/>
      <c r="K530" s="261"/>
      <c r="L530" s="266"/>
      <c r="M530" s="267"/>
      <c r="N530" s="268"/>
      <c r="O530" s="268"/>
      <c r="P530" s="268"/>
      <c r="Q530" s="268"/>
      <c r="R530" s="268"/>
      <c r="S530" s="268"/>
      <c r="T530" s="269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70" t="s">
        <v>152</v>
      </c>
      <c r="AU530" s="270" t="s">
        <v>87</v>
      </c>
      <c r="AV530" s="14" t="s">
        <v>87</v>
      </c>
      <c r="AW530" s="14" t="s">
        <v>32</v>
      </c>
      <c r="AX530" s="14" t="s">
        <v>77</v>
      </c>
      <c r="AY530" s="270" t="s">
        <v>143</v>
      </c>
    </row>
    <row r="531" s="16" customFormat="1">
      <c r="A531" s="16"/>
      <c r="B531" s="295"/>
      <c r="C531" s="296"/>
      <c r="D531" s="251" t="s">
        <v>152</v>
      </c>
      <c r="E531" s="297" t="s">
        <v>1</v>
      </c>
      <c r="F531" s="298" t="s">
        <v>267</v>
      </c>
      <c r="G531" s="296"/>
      <c r="H531" s="299">
        <v>419.5</v>
      </c>
      <c r="I531" s="300"/>
      <c r="J531" s="296"/>
      <c r="K531" s="296"/>
      <c r="L531" s="301"/>
      <c r="M531" s="302"/>
      <c r="N531" s="303"/>
      <c r="O531" s="303"/>
      <c r="P531" s="303"/>
      <c r="Q531" s="303"/>
      <c r="R531" s="303"/>
      <c r="S531" s="303"/>
      <c r="T531" s="304"/>
      <c r="U531" s="16"/>
      <c r="V531" s="16"/>
      <c r="W531" s="16"/>
      <c r="X531" s="16"/>
      <c r="Y531" s="16"/>
      <c r="Z531" s="16"/>
      <c r="AA531" s="16"/>
      <c r="AB531" s="16"/>
      <c r="AC531" s="16"/>
      <c r="AD531" s="16"/>
      <c r="AE531" s="16"/>
      <c r="AT531" s="305" t="s">
        <v>152</v>
      </c>
      <c r="AU531" s="305" t="s">
        <v>87</v>
      </c>
      <c r="AV531" s="16" t="s">
        <v>159</v>
      </c>
      <c r="AW531" s="16" t="s">
        <v>32</v>
      </c>
      <c r="AX531" s="16" t="s">
        <v>77</v>
      </c>
      <c r="AY531" s="305" t="s">
        <v>143</v>
      </c>
    </row>
    <row r="532" s="13" customFormat="1">
      <c r="A532" s="13"/>
      <c r="B532" s="249"/>
      <c r="C532" s="250"/>
      <c r="D532" s="251" t="s">
        <v>152</v>
      </c>
      <c r="E532" s="252" t="s">
        <v>1</v>
      </c>
      <c r="F532" s="253" t="s">
        <v>272</v>
      </c>
      <c r="G532" s="250"/>
      <c r="H532" s="252" t="s">
        <v>1</v>
      </c>
      <c r="I532" s="254"/>
      <c r="J532" s="250"/>
      <c r="K532" s="250"/>
      <c r="L532" s="255"/>
      <c r="M532" s="256"/>
      <c r="N532" s="257"/>
      <c r="O532" s="257"/>
      <c r="P532" s="257"/>
      <c r="Q532" s="257"/>
      <c r="R532" s="257"/>
      <c r="S532" s="257"/>
      <c r="T532" s="258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59" t="s">
        <v>152</v>
      </c>
      <c r="AU532" s="259" t="s">
        <v>87</v>
      </c>
      <c r="AV532" s="13" t="s">
        <v>85</v>
      </c>
      <c r="AW532" s="13" t="s">
        <v>32</v>
      </c>
      <c r="AX532" s="13" t="s">
        <v>77</v>
      </c>
      <c r="AY532" s="259" t="s">
        <v>143</v>
      </c>
    </row>
    <row r="533" s="14" customFormat="1">
      <c r="A533" s="14"/>
      <c r="B533" s="260"/>
      <c r="C533" s="261"/>
      <c r="D533" s="251" t="s">
        <v>152</v>
      </c>
      <c r="E533" s="262" t="s">
        <v>1</v>
      </c>
      <c r="F533" s="263" t="s">
        <v>269</v>
      </c>
      <c r="G533" s="261"/>
      <c r="H533" s="264">
        <v>487.19999999999999</v>
      </c>
      <c r="I533" s="265"/>
      <c r="J533" s="261"/>
      <c r="K533" s="261"/>
      <c r="L533" s="266"/>
      <c r="M533" s="267"/>
      <c r="N533" s="268"/>
      <c r="O533" s="268"/>
      <c r="P533" s="268"/>
      <c r="Q533" s="268"/>
      <c r="R533" s="268"/>
      <c r="S533" s="268"/>
      <c r="T533" s="269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70" t="s">
        <v>152</v>
      </c>
      <c r="AU533" s="270" t="s">
        <v>87</v>
      </c>
      <c r="AV533" s="14" t="s">
        <v>87</v>
      </c>
      <c r="AW533" s="14" t="s">
        <v>32</v>
      </c>
      <c r="AX533" s="14" t="s">
        <v>77</v>
      </c>
      <c r="AY533" s="270" t="s">
        <v>143</v>
      </c>
    </row>
    <row r="534" s="14" customFormat="1">
      <c r="A534" s="14"/>
      <c r="B534" s="260"/>
      <c r="C534" s="261"/>
      <c r="D534" s="251" t="s">
        <v>152</v>
      </c>
      <c r="E534" s="262" t="s">
        <v>1</v>
      </c>
      <c r="F534" s="263" t="s">
        <v>270</v>
      </c>
      <c r="G534" s="261"/>
      <c r="H534" s="264">
        <v>-28.5</v>
      </c>
      <c r="I534" s="265"/>
      <c r="J534" s="261"/>
      <c r="K534" s="261"/>
      <c r="L534" s="266"/>
      <c r="M534" s="267"/>
      <c r="N534" s="268"/>
      <c r="O534" s="268"/>
      <c r="P534" s="268"/>
      <c r="Q534" s="268"/>
      <c r="R534" s="268"/>
      <c r="S534" s="268"/>
      <c r="T534" s="269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70" t="s">
        <v>152</v>
      </c>
      <c r="AU534" s="270" t="s">
        <v>87</v>
      </c>
      <c r="AV534" s="14" t="s">
        <v>87</v>
      </c>
      <c r="AW534" s="14" t="s">
        <v>32</v>
      </c>
      <c r="AX534" s="14" t="s">
        <v>77</v>
      </c>
      <c r="AY534" s="270" t="s">
        <v>143</v>
      </c>
    </row>
    <row r="535" s="14" customFormat="1">
      <c r="A535" s="14"/>
      <c r="B535" s="260"/>
      <c r="C535" s="261"/>
      <c r="D535" s="251" t="s">
        <v>152</v>
      </c>
      <c r="E535" s="262" t="s">
        <v>1</v>
      </c>
      <c r="F535" s="263" t="s">
        <v>271</v>
      </c>
      <c r="G535" s="261"/>
      <c r="H535" s="264">
        <v>-39.200000000000003</v>
      </c>
      <c r="I535" s="265"/>
      <c r="J535" s="261"/>
      <c r="K535" s="261"/>
      <c r="L535" s="266"/>
      <c r="M535" s="267"/>
      <c r="N535" s="268"/>
      <c r="O535" s="268"/>
      <c r="P535" s="268"/>
      <c r="Q535" s="268"/>
      <c r="R535" s="268"/>
      <c r="S535" s="268"/>
      <c r="T535" s="269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70" t="s">
        <v>152</v>
      </c>
      <c r="AU535" s="270" t="s">
        <v>87</v>
      </c>
      <c r="AV535" s="14" t="s">
        <v>87</v>
      </c>
      <c r="AW535" s="14" t="s">
        <v>32</v>
      </c>
      <c r="AX535" s="14" t="s">
        <v>77</v>
      </c>
      <c r="AY535" s="270" t="s">
        <v>143</v>
      </c>
    </row>
    <row r="536" s="16" customFormat="1">
      <c r="A536" s="16"/>
      <c r="B536" s="295"/>
      <c r="C536" s="296"/>
      <c r="D536" s="251" t="s">
        <v>152</v>
      </c>
      <c r="E536" s="297" t="s">
        <v>1</v>
      </c>
      <c r="F536" s="298" t="s">
        <v>267</v>
      </c>
      <c r="G536" s="296"/>
      <c r="H536" s="299">
        <v>419.5</v>
      </c>
      <c r="I536" s="300"/>
      <c r="J536" s="296"/>
      <c r="K536" s="296"/>
      <c r="L536" s="301"/>
      <c r="M536" s="302"/>
      <c r="N536" s="303"/>
      <c r="O536" s="303"/>
      <c r="P536" s="303"/>
      <c r="Q536" s="303"/>
      <c r="R536" s="303"/>
      <c r="S536" s="303"/>
      <c r="T536" s="304"/>
      <c r="U536" s="16"/>
      <c r="V536" s="16"/>
      <c r="W536" s="16"/>
      <c r="X536" s="16"/>
      <c r="Y536" s="16"/>
      <c r="Z536" s="16"/>
      <c r="AA536" s="16"/>
      <c r="AB536" s="16"/>
      <c r="AC536" s="16"/>
      <c r="AD536" s="16"/>
      <c r="AE536" s="16"/>
      <c r="AT536" s="305" t="s">
        <v>152</v>
      </c>
      <c r="AU536" s="305" t="s">
        <v>87</v>
      </c>
      <c r="AV536" s="16" t="s">
        <v>159</v>
      </c>
      <c r="AW536" s="16" t="s">
        <v>32</v>
      </c>
      <c r="AX536" s="16" t="s">
        <v>77</v>
      </c>
      <c r="AY536" s="305" t="s">
        <v>143</v>
      </c>
    </row>
    <row r="537" s="15" customFormat="1">
      <c r="A537" s="15"/>
      <c r="B537" s="271"/>
      <c r="C537" s="272"/>
      <c r="D537" s="251" t="s">
        <v>152</v>
      </c>
      <c r="E537" s="273" t="s">
        <v>1</v>
      </c>
      <c r="F537" s="274" t="s">
        <v>155</v>
      </c>
      <c r="G537" s="272"/>
      <c r="H537" s="275">
        <v>1535.0349999999999</v>
      </c>
      <c r="I537" s="276"/>
      <c r="J537" s="272"/>
      <c r="K537" s="272"/>
      <c r="L537" s="277"/>
      <c r="M537" s="278"/>
      <c r="N537" s="279"/>
      <c r="O537" s="279"/>
      <c r="P537" s="279"/>
      <c r="Q537" s="279"/>
      <c r="R537" s="279"/>
      <c r="S537" s="279"/>
      <c r="T537" s="280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T537" s="281" t="s">
        <v>152</v>
      </c>
      <c r="AU537" s="281" t="s">
        <v>87</v>
      </c>
      <c r="AV537" s="15" t="s">
        <v>150</v>
      </c>
      <c r="AW537" s="15" t="s">
        <v>32</v>
      </c>
      <c r="AX537" s="15" t="s">
        <v>85</v>
      </c>
      <c r="AY537" s="281" t="s">
        <v>143</v>
      </c>
    </row>
    <row r="538" s="2" customFormat="1" ht="24.15" customHeight="1">
      <c r="A538" s="39"/>
      <c r="B538" s="40"/>
      <c r="C538" s="236" t="s">
        <v>584</v>
      </c>
      <c r="D538" s="236" t="s">
        <v>145</v>
      </c>
      <c r="E538" s="237" t="s">
        <v>585</v>
      </c>
      <c r="F538" s="238" t="s">
        <v>586</v>
      </c>
      <c r="G538" s="239" t="s">
        <v>148</v>
      </c>
      <c r="H538" s="240">
        <v>819.05600000000004</v>
      </c>
      <c r="I538" s="241"/>
      <c r="J538" s="242">
        <f>ROUND(I538*H538,2)</f>
        <v>0</v>
      </c>
      <c r="K538" s="238" t="s">
        <v>149</v>
      </c>
      <c r="L538" s="45"/>
      <c r="M538" s="243" t="s">
        <v>1</v>
      </c>
      <c r="N538" s="244" t="s">
        <v>42</v>
      </c>
      <c r="O538" s="92"/>
      <c r="P538" s="245">
        <f>O538*H538</f>
        <v>0</v>
      </c>
      <c r="Q538" s="245">
        <v>0</v>
      </c>
      <c r="R538" s="245">
        <f>Q538*H538</f>
        <v>0</v>
      </c>
      <c r="S538" s="245">
        <v>0.016</v>
      </c>
      <c r="T538" s="246">
        <f>S538*H538</f>
        <v>13.104896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47" t="s">
        <v>150</v>
      </c>
      <c r="AT538" s="247" t="s">
        <v>145</v>
      </c>
      <c r="AU538" s="247" t="s">
        <v>87</v>
      </c>
      <c r="AY538" s="18" t="s">
        <v>143</v>
      </c>
      <c r="BE538" s="248">
        <f>IF(N538="základní",J538,0)</f>
        <v>0</v>
      </c>
      <c r="BF538" s="248">
        <f>IF(N538="snížená",J538,0)</f>
        <v>0</v>
      </c>
      <c r="BG538" s="248">
        <f>IF(N538="zákl. přenesená",J538,0)</f>
        <v>0</v>
      </c>
      <c r="BH538" s="248">
        <f>IF(N538="sníž. přenesená",J538,0)</f>
        <v>0</v>
      </c>
      <c r="BI538" s="248">
        <f>IF(N538="nulová",J538,0)</f>
        <v>0</v>
      </c>
      <c r="BJ538" s="18" t="s">
        <v>85</v>
      </c>
      <c r="BK538" s="248">
        <f>ROUND(I538*H538,2)</f>
        <v>0</v>
      </c>
      <c r="BL538" s="18" t="s">
        <v>150</v>
      </c>
      <c r="BM538" s="247" t="s">
        <v>587</v>
      </c>
    </row>
    <row r="539" s="13" customFormat="1">
      <c r="A539" s="13"/>
      <c r="B539" s="249"/>
      <c r="C539" s="250"/>
      <c r="D539" s="251" t="s">
        <v>152</v>
      </c>
      <c r="E539" s="252" t="s">
        <v>1</v>
      </c>
      <c r="F539" s="253" t="s">
        <v>290</v>
      </c>
      <c r="G539" s="250"/>
      <c r="H539" s="252" t="s">
        <v>1</v>
      </c>
      <c r="I539" s="254"/>
      <c r="J539" s="250"/>
      <c r="K539" s="250"/>
      <c r="L539" s="255"/>
      <c r="M539" s="256"/>
      <c r="N539" s="257"/>
      <c r="O539" s="257"/>
      <c r="P539" s="257"/>
      <c r="Q539" s="257"/>
      <c r="R539" s="257"/>
      <c r="S539" s="257"/>
      <c r="T539" s="258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59" t="s">
        <v>152</v>
      </c>
      <c r="AU539" s="259" t="s">
        <v>87</v>
      </c>
      <c r="AV539" s="13" t="s">
        <v>85</v>
      </c>
      <c r="AW539" s="13" t="s">
        <v>32</v>
      </c>
      <c r="AX539" s="13" t="s">
        <v>77</v>
      </c>
      <c r="AY539" s="259" t="s">
        <v>143</v>
      </c>
    </row>
    <row r="540" s="13" customFormat="1">
      <c r="A540" s="13"/>
      <c r="B540" s="249"/>
      <c r="C540" s="250"/>
      <c r="D540" s="251" t="s">
        <v>152</v>
      </c>
      <c r="E540" s="252" t="s">
        <v>1</v>
      </c>
      <c r="F540" s="253" t="s">
        <v>443</v>
      </c>
      <c r="G540" s="250"/>
      <c r="H540" s="252" t="s">
        <v>1</v>
      </c>
      <c r="I540" s="254"/>
      <c r="J540" s="250"/>
      <c r="K540" s="250"/>
      <c r="L540" s="255"/>
      <c r="M540" s="256"/>
      <c r="N540" s="257"/>
      <c r="O540" s="257"/>
      <c r="P540" s="257"/>
      <c r="Q540" s="257"/>
      <c r="R540" s="257"/>
      <c r="S540" s="257"/>
      <c r="T540" s="258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59" t="s">
        <v>152</v>
      </c>
      <c r="AU540" s="259" t="s">
        <v>87</v>
      </c>
      <c r="AV540" s="13" t="s">
        <v>85</v>
      </c>
      <c r="AW540" s="13" t="s">
        <v>32</v>
      </c>
      <c r="AX540" s="13" t="s">
        <v>77</v>
      </c>
      <c r="AY540" s="259" t="s">
        <v>143</v>
      </c>
    </row>
    <row r="541" s="14" customFormat="1">
      <c r="A541" s="14"/>
      <c r="B541" s="260"/>
      <c r="C541" s="261"/>
      <c r="D541" s="251" t="s">
        <v>152</v>
      </c>
      <c r="E541" s="262" t="s">
        <v>1</v>
      </c>
      <c r="F541" s="263" t="s">
        <v>444</v>
      </c>
      <c r="G541" s="261"/>
      <c r="H541" s="264">
        <v>54.222000000000001</v>
      </c>
      <c r="I541" s="265"/>
      <c r="J541" s="261"/>
      <c r="K541" s="261"/>
      <c r="L541" s="266"/>
      <c r="M541" s="267"/>
      <c r="N541" s="268"/>
      <c r="O541" s="268"/>
      <c r="P541" s="268"/>
      <c r="Q541" s="268"/>
      <c r="R541" s="268"/>
      <c r="S541" s="268"/>
      <c r="T541" s="269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70" t="s">
        <v>152</v>
      </c>
      <c r="AU541" s="270" t="s">
        <v>87</v>
      </c>
      <c r="AV541" s="14" t="s">
        <v>87</v>
      </c>
      <c r="AW541" s="14" t="s">
        <v>32</v>
      </c>
      <c r="AX541" s="14" t="s">
        <v>77</v>
      </c>
      <c r="AY541" s="270" t="s">
        <v>143</v>
      </c>
    </row>
    <row r="542" s="16" customFormat="1">
      <c r="A542" s="16"/>
      <c r="B542" s="295"/>
      <c r="C542" s="296"/>
      <c r="D542" s="251" t="s">
        <v>152</v>
      </c>
      <c r="E542" s="297" t="s">
        <v>1</v>
      </c>
      <c r="F542" s="298" t="s">
        <v>267</v>
      </c>
      <c r="G542" s="296"/>
      <c r="H542" s="299">
        <v>54.222000000000001</v>
      </c>
      <c r="I542" s="300"/>
      <c r="J542" s="296"/>
      <c r="K542" s="296"/>
      <c r="L542" s="301"/>
      <c r="M542" s="302"/>
      <c r="N542" s="303"/>
      <c r="O542" s="303"/>
      <c r="P542" s="303"/>
      <c r="Q542" s="303"/>
      <c r="R542" s="303"/>
      <c r="S542" s="303"/>
      <c r="T542" s="304"/>
      <c r="U542" s="16"/>
      <c r="V542" s="16"/>
      <c r="W542" s="16"/>
      <c r="X542" s="16"/>
      <c r="Y542" s="16"/>
      <c r="Z542" s="16"/>
      <c r="AA542" s="16"/>
      <c r="AB542" s="16"/>
      <c r="AC542" s="16"/>
      <c r="AD542" s="16"/>
      <c r="AE542" s="16"/>
      <c r="AT542" s="305" t="s">
        <v>152</v>
      </c>
      <c r="AU542" s="305" t="s">
        <v>87</v>
      </c>
      <c r="AV542" s="16" t="s">
        <v>159</v>
      </c>
      <c r="AW542" s="16" t="s">
        <v>32</v>
      </c>
      <c r="AX542" s="16" t="s">
        <v>77</v>
      </c>
      <c r="AY542" s="305" t="s">
        <v>143</v>
      </c>
    </row>
    <row r="543" s="13" customFormat="1">
      <c r="A543" s="13"/>
      <c r="B543" s="249"/>
      <c r="C543" s="250"/>
      <c r="D543" s="251" t="s">
        <v>152</v>
      </c>
      <c r="E543" s="252" t="s">
        <v>1</v>
      </c>
      <c r="F543" s="253" t="s">
        <v>445</v>
      </c>
      <c r="G543" s="250"/>
      <c r="H543" s="252" t="s">
        <v>1</v>
      </c>
      <c r="I543" s="254"/>
      <c r="J543" s="250"/>
      <c r="K543" s="250"/>
      <c r="L543" s="255"/>
      <c r="M543" s="256"/>
      <c r="N543" s="257"/>
      <c r="O543" s="257"/>
      <c r="P543" s="257"/>
      <c r="Q543" s="257"/>
      <c r="R543" s="257"/>
      <c r="S543" s="257"/>
      <c r="T543" s="258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59" t="s">
        <v>152</v>
      </c>
      <c r="AU543" s="259" t="s">
        <v>87</v>
      </c>
      <c r="AV543" s="13" t="s">
        <v>85</v>
      </c>
      <c r="AW543" s="13" t="s">
        <v>32</v>
      </c>
      <c r="AX543" s="13" t="s">
        <v>77</v>
      </c>
      <c r="AY543" s="259" t="s">
        <v>143</v>
      </c>
    </row>
    <row r="544" s="14" customFormat="1">
      <c r="A544" s="14"/>
      <c r="B544" s="260"/>
      <c r="C544" s="261"/>
      <c r="D544" s="251" t="s">
        <v>152</v>
      </c>
      <c r="E544" s="262" t="s">
        <v>1</v>
      </c>
      <c r="F544" s="263" t="s">
        <v>301</v>
      </c>
      <c r="G544" s="261"/>
      <c r="H544" s="264">
        <v>27.111000000000001</v>
      </c>
      <c r="I544" s="265"/>
      <c r="J544" s="261"/>
      <c r="K544" s="261"/>
      <c r="L544" s="266"/>
      <c r="M544" s="267"/>
      <c r="N544" s="268"/>
      <c r="O544" s="268"/>
      <c r="P544" s="268"/>
      <c r="Q544" s="268"/>
      <c r="R544" s="268"/>
      <c r="S544" s="268"/>
      <c r="T544" s="269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70" t="s">
        <v>152</v>
      </c>
      <c r="AU544" s="270" t="s">
        <v>87</v>
      </c>
      <c r="AV544" s="14" t="s">
        <v>87</v>
      </c>
      <c r="AW544" s="14" t="s">
        <v>32</v>
      </c>
      <c r="AX544" s="14" t="s">
        <v>77</v>
      </c>
      <c r="AY544" s="270" t="s">
        <v>143</v>
      </c>
    </row>
    <row r="545" s="14" customFormat="1">
      <c r="A545" s="14"/>
      <c r="B545" s="260"/>
      <c r="C545" s="261"/>
      <c r="D545" s="251" t="s">
        <v>152</v>
      </c>
      <c r="E545" s="262" t="s">
        <v>1</v>
      </c>
      <c r="F545" s="263" t="s">
        <v>159</v>
      </c>
      <c r="G545" s="261"/>
      <c r="H545" s="264">
        <v>3</v>
      </c>
      <c r="I545" s="265"/>
      <c r="J545" s="261"/>
      <c r="K545" s="261"/>
      <c r="L545" s="266"/>
      <c r="M545" s="267"/>
      <c r="N545" s="268"/>
      <c r="O545" s="268"/>
      <c r="P545" s="268"/>
      <c r="Q545" s="268"/>
      <c r="R545" s="268"/>
      <c r="S545" s="268"/>
      <c r="T545" s="269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70" t="s">
        <v>152</v>
      </c>
      <c r="AU545" s="270" t="s">
        <v>87</v>
      </c>
      <c r="AV545" s="14" t="s">
        <v>87</v>
      </c>
      <c r="AW545" s="14" t="s">
        <v>32</v>
      </c>
      <c r="AX545" s="14" t="s">
        <v>77</v>
      </c>
      <c r="AY545" s="270" t="s">
        <v>143</v>
      </c>
    </row>
    <row r="546" s="13" customFormat="1">
      <c r="A546" s="13"/>
      <c r="B546" s="249"/>
      <c r="C546" s="250"/>
      <c r="D546" s="251" t="s">
        <v>152</v>
      </c>
      <c r="E546" s="252" t="s">
        <v>1</v>
      </c>
      <c r="F546" s="253" t="s">
        <v>302</v>
      </c>
      <c r="G546" s="250"/>
      <c r="H546" s="252" t="s">
        <v>1</v>
      </c>
      <c r="I546" s="254"/>
      <c r="J546" s="250"/>
      <c r="K546" s="250"/>
      <c r="L546" s="255"/>
      <c r="M546" s="256"/>
      <c r="N546" s="257"/>
      <c r="O546" s="257"/>
      <c r="P546" s="257"/>
      <c r="Q546" s="257"/>
      <c r="R546" s="257"/>
      <c r="S546" s="257"/>
      <c r="T546" s="258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59" t="s">
        <v>152</v>
      </c>
      <c r="AU546" s="259" t="s">
        <v>87</v>
      </c>
      <c r="AV546" s="13" t="s">
        <v>85</v>
      </c>
      <c r="AW546" s="13" t="s">
        <v>32</v>
      </c>
      <c r="AX546" s="13" t="s">
        <v>77</v>
      </c>
      <c r="AY546" s="259" t="s">
        <v>143</v>
      </c>
    </row>
    <row r="547" s="14" customFormat="1">
      <c r="A547" s="14"/>
      <c r="B547" s="260"/>
      <c r="C547" s="261"/>
      <c r="D547" s="251" t="s">
        <v>152</v>
      </c>
      <c r="E547" s="262" t="s">
        <v>1</v>
      </c>
      <c r="F547" s="263" t="s">
        <v>303</v>
      </c>
      <c r="G547" s="261"/>
      <c r="H547" s="264">
        <v>-0.76500000000000001</v>
      </c>
      <c r="I547" s="265"/>
      <c r="J547" s="261"/>
      <c r="K547" s="261"/>
      <c r="L547" s="266"/>
      <c r="M547" s="267"/>
      <c r="N547" s="268"/>
      <c r="O547" s="268"/>
      <c r="P547" s="268"/>
      <c r="Q547" s="268"/>
      <c r="R547" s="268"/>
      <c r="S547" s="268"/>
      <c r="T547" s="269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70" t="s">
        <v>152</v>
      </c>
      <c r="AU547" s="270" t="s">
        <v>87</v>
      </c>
      <c r="AV547" s="14" t="s">
        <v>87</v>
      </c>
      <c r="AW547" s="14" t="s">
        <v>32</v>
      </c>
      <c r="AX547" s="14" t="s">
        <v>77</v>
      </c>
      <c r="AY547" s="270" t="s">
        <v>143</v>
      </c>
    </row>
    <row r="548" s="16" customFormat="1">
      <c r="A548" s="16"/>
      <c r="B548" s="295"/>
      <c r="C548" s="296"/>
      <c r="D548" s="251" t="s">
        <v>152</v>
      </c>
      <c r="E548" s="297" t="s">
        <v>1</v>
      </c>
      <c r="F548" s="298" t="s">
        <v>267</v>
      </c>
      <c r="G548" s="296"/>
      <c r="H548" s="299">
        <v>29.346</v>
      </c>
      <c r="I548" s="300"/>
      <c r="J548" s="296"/>
      <c r="K548" s="296"/>
      <c r="L548" s="301"/>
      <c r="M548" s="302"/>
      <c r="N548" s="303"/>
      <c r="O548" s="303"/>
      <c r="P548" s="303"/>
      <c r="Q548" s="303"/>
      <c r="R548" s="303"/>
      <c r="S548" s="303"/>
      <c r="T548" s="304"/>
      <c r="U548" s="16"/>
      <c r="V548" s="16"/>
      <c r="W548" s="16"/>
      <c r="X548" s="16"/>
      <c r="Y548" s="16"/>
      <c r="Z548" s="16"/>
      <c r="AA548" s="16"/>
      <c r="AB548" s="16"/>
      <c r="AC548" s="16"/>
      <c r="AD548" s="16"/>
      <c r="AE548" s="16"/>
      <c r="AT548" s="305" t="s">
        <v>152</v>
      </c>
      <c r="AU548" s="305" t="s">
        <v>87</v>
      </c>
      <c r="AV548" s="16" t="s">
        <v>159</v>
      </c>
      <c r="AW548" s="16" t="s">
        <v>32</v>
      </c>
      <c r="AX548" s="16" t="s">
        <v>77</v>
      </c>
      <c r="AY548" s="305" t="s">
        <v>143</v>
      </c>
    </row>
    <row r="549" s="13" customFormat="1">
      <c r="A549" s="13"/>
      <c r="B549" s="249"/>
      <c r="C549" s="250"/>
      <c r="D549" s="251" t="s">
        <v>152</v>
      </c>
      <c r="E549" s="252" t="s">
        <v>1</v>
      </c>
      <c r="F549" s="253" t="s">
        <v>446</v>
      </c>
      <c r="G549" s="250"/>
      <c r="H549" s="252" t="s">
        <v>1</v>
      </c>
      <c r="I549" s="254"/>
      <c r="J549" s="250"/>
      <c r="K549" s="250"/>
      <c r="L549" s="255"/>
      <c r="M549" s="256"/>
      <c r="N549" s="257"/>
      <c r="O549" s="257"/>
      <c r="P549" s="257"/>
      <c r="Q549" s="257"/>
      <c r="R549" s="257"/>
      <c r="S549" s="257"/>
      <c r="T549" s="258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59" t="s">
        <v>152</v>
      </c>
      <c r="AU549" s="259" t="s">
        <v>87</v>
      </c>
      <c r="AV549" s="13" t="s">
        <v>85</v>
      </c>
      <c r="AW549" s="13" t="s">
        <v>32</v>
      </c>
      <c r="AX549" s="13" t="s">
        <v>77</v>
      </c>
      <c r="AY549" s="259" t="s">
        <v>143</v>
      </c>
    </row>
    <row r="550" s="14" customFormat="1">
      <c r="A550" s="14"/>
      <c r="B550" s="260"/>
      <c r="C550" s="261"/>
      <c r="D550" s="251" t="s">
        <v>152</v>
      </c>
      <c r="E550" s="262" t="s">
        <v>1</v>
      </c>
      <c r="F550" s="263" t="s">
        <v>447</v>
      </c>
      <c r="G550" s="261"/>
      <c r="H550" s="264">
        <v>43.25</v>
      </c>
      <c r="I550" s="265"/>
      <c r="J550" s="261"/>
      <c r="K550" s="261"/>
      <c r="L550" s="266"/>
      <c r="M550" s="267"/>
      <c r="N550" s="268"/>
      <c r="O550" s="268"/>
      <c r="P550" s="268"/>
      <c r="Q550" s="268"/>
      <c r="R550" s="268"/>
      <c r="S550" s="268"/>
      <c r="T550" s="269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70" t="s">
        <v>152</v>
      </c>
      <c r="AU550" s="270" t="s">
        <v>87</v>
      </c>
      <c r="AV550" s="14" t="s">
        <v>87</v>
      </c>
      <c r="AW550" s="14" t="s">
        <v>32</v>
      </c>
      <c r="AX550" s="14" t="s">
        <v>77</v>
      </c>
      <c r="AY550" s="270" t="s">
        <v>143</v>
      </c>
    </row>
    <row r="551" s="16" customFormat="1">
      <c r="A551" s="16"/>
      <c r="B551" s="295"/>
      <c r="C551" s="296"/>
      <c r="D551" s="251" t="s">
        <v>152</v>
      </c>
      <c r="E551" s="297" t="s">
        <v>1</v>
      </c>
      <c r="F551" s="298" t="s">
        <v>267</v>
      </c>
      <c r="G551" s="296"/>
      <c r="H551" s="299">
        <v>43.25</v>
      </c>
      <c r="I551" s="300"/>
      <c r="J551" s="296"/>
      <c r="K551" s="296"/>
      <c r="L551" s="301"/>
      <c r="M551" s="302"/>
      <c r="N551" s="303"/>
      <c r="O551" s="303"/>
      <c r="P551" s="303"/>
      <c r="Q551" s="303"/>
      <c r="R551" s="303"/>
      <c r="S551" s="303"/>
      <c r="T551" s="304"/>
      <c r="U551" s="16"/>
      <c r="V551" s="16"/>
      <c r="W551" s="16"/>
      <c r="X551" s="16"/>
      <c r="Y551" s="16"/>
      <c r="Z551" s="16"/>
      <c r="AA551" s="16"/>
      <c r="AB551" s="16"/>
      <c r="AC551" s="16"/>
      <c r="AD551" s="16"/>
      <c r="AE551" s="16"/>
      <c r="AT551" s="305" t="s">
        <v>152</v>
      </c>
      <c r="AU551" s="305" t="s">
        <v>87</v>
      </c>
      <c r="AV551" s="16" t="s">
        <v>159</v>
      </c>
      <c r="AW551" s="16" t="s">
        <v>32</v>
      </c>
      <c r="AX551" s="16" t="s">
        <v>77</v>
      </c>
      <c r="AY551" s="305" t="s">
        <v>143</v>
      </c>
    </row>
    <row r="552" s="13" customFormat="1">
      <c r="A552" s="13"/>
      <c r="B552" s="249"/>
      <c r="C552" s="250"/>
      <c r="D552" s="251" t="s">
        <v>152</v>
      </c>
      <c r="E552" s="252" t="s">
        <v>1</v>
      </c>
      <c r="F552" s="253" t="s">
        <v>351</v>
      </c>
      <c r="G552" s="250"/>
      <c r="H552" s="252" t="s">
        <v>1</v>
      </c>
      <c r="I552" s="254"/>
      <c r="J552" s="250"/>
      <c r="K552" s="250"/>
      <c r="L552" s="255"/>
      <c r="M552" s="256"/>
      <c r="N552" s="257"/>
      <c r="O552" s="257"/>
      <c r="P552" s="257"/>
      <c r="Q552" s="257"/>
      <c r="R552" s="257"/>
      <c r="S552" s="257"/>
      <c r="T552" s="258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59" t="s">
        <v>152</v>
      </c>
      <c r="AU552" s="259" t="s">
        <v>87</v>
      </c>
      <c r="AV552" s="13" t="s">
        <v>85</v>
      </c>
      <c r="AW552" s="13" t="s">
        <v>32</v>
      </c>
      <c r="AX552" s="13" t="s">
        <v>77</v>
      </c>
      <c r="AY552" s="259" t="s">
        <v>143</v>
      </c>
    </row>
    <row r="553" s="14" customFormat="1">
      <c r="A553" s="14"/>
      <c r="B553" s="260"/>
      <c r="C553" s="261"/>
      <c r="D553" s="251" t="s">
        <v>152</v>
      </c>
      <c r="E553" s="262" t="s">
        <v>1</v>
      </c>
      <c r="F553" s="263" t="s">
        <v>352</v>
      </c>
      <c r="G553" s="261"/>
      <c r="H553" s="264">
        <v>23.75</v>
      </c>
      <c r="I553" s="265"/>
      <c r="J553" s="261"/>
      <c r="K553" s="261"/>
      <c r="L553" s="266"/>
      <c r="M553" s="267"/>
      <c r="N553" s="268"/>
      <c r="O553" s="268"/>
      <c r="P553" s="268"/>
      <c r="Q553" s="268"/>
      <c r="R553" s="268"/>
      <c r="S553" s="268"/>
      <c r="T553" s="269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70" t="s">
        <v>152</v>
      </c>
      <c r="AU553" s="270" t="s">
        <v>87</v>
      </c>
      <c r="AV553" s="14" t="s">
        <v>87</v>
      </c>
      <c r="AW553" s="14" t="s">
        <v>32</v>
      </c>
      <c r="AX553" s="14" t="s">
        <v>77</v>
      </c>
      <c r="AY553" s="270" t="s">
        <v>143</v>
      </c>
    </row>
    <row r="554" s="16" customFormat="1">
      <c r="A554" s="16"/>
      <c r="B554" s="295"/>
      <c r="C554" s="296"/>
      <c r="D554" s="251" t="s">
        <v>152</v>
      </c>
      <c r="E554" s="297" t="s">
        <v>1</v>
      </c>
      <c r="F554" s="298" t="s">
        <v>267</v>
      </c>
      <c r="G554" s="296"/>
      <c r="H554" s="299">
        <v>23.75</v>
      </c>
      <c r="I554" s="300"/>
      <c r="J554" s="296"/>
      <c r="K554" s="296"/>
      <c r="L554" s="301"/>
      <c r="M554" s="302"/>
      <c r="N554" s="303"/>
      <c r="O554" s="303"/>
      <c r="P554" s="303"/>
      <c r="Q554" s="303"/>
      <c r="R554" s="303"/>
      <c r="S554" s="303"/>
      <c r="T554" s="304"/>
      <c r="U554" s="16"/>
      <c r="V554" s="16"/>
      <c r="W554" s="16"/>
      <c r="X554" s="16"/>
      <c r="Y554" s="16"/>
      <c r="Z554" s="16"/>
      <c r="AA554" s="16"/>
      <c r="AB554" s="16"/>
      <c r="AC554" s="16"/>
      <c r="AD554" s="16"/>
      <c r="AE554" s="16"/>
      <c r="AT554" s="305" t="s">
        <v>152</v>
      </c>
      <c r="AU554" s="305" t="s">
        <v>87</v>
      </c>
      <c r="AV554" s="16" t="s">
        <v>159</v>
      </c>
      <c r="AW554" s="16" t="s">
        <v>32</v>
      </c>
      <c r="AX554" s="16" t="s">
        <v>77</v>
      </c>
      <c r="AY554" s="305" t="s">
        <v>143</v>
      </c>
    </row>
    <row r="555" s="13" customFormat="1">
      <c r="A555" s="13"/>
      <c r="B555" s="249"/>
      <c r="C555" s="250"/>
      <c r="D555" s="251" t="s">
        <v>152</v>
      </c>
      <c r="E555" s="252" t="s">
        <v>1</v>
      </c>
      <c r="F555" s="253" t="s">
        <v>448</v>
      </c>
      <c r="G555" s="250"/>
      <c r="H555" s="252" t="s">
        <v>1</v>
      </c>
      <c r="I555" s="254"/>
      <c r="J555" s="250"/>
      <c r="K555" s="250"/>
      <c r="L555" s="255"/>
      <c r="M555" s="256"/>
      <c r="N555" s="257"/>
      <c r="O555" s="257"/>
      <c r="P555" s="257"/>
      <c r="Q555" s="257"/>
      <c r="R555" s="257"/>
      <c r="S555" s="257"/>
      <c r="T555" s="258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59" t="s">
        <v>152</v>
      </c>
      <c r="AU555" s="259" t="s">
        <v>87</v>
      </c>
      <c r="AV555" s="13" t="s">
        <v>85</v>
      </c>
      <c r="AW555" s="13" t="s">
        <v>32</v>
      </c>
      <c r="AX555" s="13" t="s">
        <v>77</v>
      </c>
      <c r="AY555" s="259" t="s">
        <v>143</v>
      </c>
    </row>
    <row r="556" s="14" customFormat="1">
      <c r="A556" s="14"/>
      <c r="B556" s="260"/>
      <c r="C556" s="261"/>
      <c r="D556" s="251" t="s">
        <v>152</v>
      </c>
      <c r="E556" s="262" t="s">
        <v>1</v>
      </c>
      <c r="F556" s="263" t="s">
        <v>449</v>
      </c>
      <c r="G556" s="261"/>
      <c r="H556" s="264">
        <v>796.10000000000002</v>
      </c>
      <c r="I556" s="265"/>
      <c r="J556" s="261"/>
      <c r="K556" s="261"/>
      <c r="L556" s="266"/>
      <c r="M556" s="267"/>
      <c r="N556" s="268"/>
      <c r="O556" s="268"/>
      <c r="P556" s="268"/>
      <c r="Q556" s="268"/>
      <c r="R556" s="268"/>
      <c r="S556" s="268"/>
      <c r="T556" s="269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70" t="s">
        <v>152</v>
      </c>
      <c r="AU556" s="270" t="s">
        <v>87</v>
      </c>
      <c r="AV556" s="14" t="s">
        <v>87</v>
      </c>
      <c r="AW556" s="14" t="s">
        <v>32</v>
      </c>
      <c r="AX556" s="14" t="s">
        <v>77</v>
      </c>
      <c r="AY556" s="270" t="s">
        <v>143</v>
      </c>
    </row>
    <row r="557" s="14" customFormat="1">
      <c r="A557" s="14"/>
      <c r="B557" s="260"/>
      <c r="C557" s="261"/>
      <c r="D557" s="251" t="s">
        <v>152</v>
      </c>
      <c r="E557" s="262" t="s">
        <v>1</v>
      </c>
      <c r="F557" s="263" t="s">
        <v>365</v>
      </c>
      <c r="G557" s="261"/>
      <c r="H557" s="264">
        <v>-23.399999999999999</v>
      </c>
      <c r="I557" s="265"/>
      <c r="J557" s="261"/>
      <c r="K557" s="261"/>
      <c r="L557" s="266"/>
      <c r="M557" s="267"/>
      <c r="N557" s="268"/>
      <c r="O557" s="268"/>
      <c r="P557" s="268"/>
      <c r="Q557" s="268"/>
      <c r="R557" s="268"/>
      <c r="S557" s="268"/>
      <c r="T557" s="269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70" t="s">
        <v>152</v>
      </c>
      <c r="AU557" s="270" t="s">
        <v>87</v>
      </c>
      <c r="AV557" s="14" t="s">
        <v>87</v>
      </c>
      <c r="AW557" s="14" t="s">
        <v>32</v>
      </c>
      <c r="AX557" s="14" t="s">
        <v>77</v>
      </c>
      <c r="AY557" s="270" t="s">
        <v>143</v>
      </c>
    </row>
    <row r="558" s="14" customFormat="1">
      <c r="A558" s="14"/>
      <c r="B558" s="260"/>
      <c r="C558" s="261"/>
      <c r="D558" s="251" t="s">
        <v>152</v>
      </c>
      <c r="E558" s="262" t="s">
        <v>1</v>
      </c>
      <c r="F558" s="263" t="s">
        <v>366</v>
      </c>
      <c r="G558" s="261"/>
      <c r="H558" s="264">
        <v>-21.600000000000001</v>
      </c>
      <c r="I558" s="265"/>
      <c r="J558" s="261"/>
      <c r="K558" s="261"/>
      <c r="L558" s="266"/>
      <c r="M558" s="267"/>
      <c r="N558" s="268"/>
      <c r="O558" s="268"/>
      <c r="P558" s="268"/>
      <c r="Q558" s="268"/>
      <c r="R558" s="268"/>
      <c r="S558" s="268"/>
      <c r="T558" s="269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70" t="s">
        <v>152</v>
      </c>
      <c r="AU558" s="270" t="s">
        <v>87</v>
      </c>
      <c r="AV558" s="14" t="s">
        <v>87</v>
      </c>
      <c r="AW558" s="14" t="s">
        <v>32</v>
      </c>
      <c r="AX558" s="14" t="s">
        <v>77</v>
      </c>
      <c r="AY558" s="270" t="s">
        <v>143</v>
      </c>
    </row>
    <row r="559" s="14" customFormat="1">
      <c r="A559" s="14"/>
      <c r="B559" s="260"/>
      <c r="C559" s="261"/>
      <c r="D559" s="251" t="s">
        <v>152</v>
      </c>
      <c r="E559" s="262" t="s">
        <v>1</v>
      </c>
      <c r="F559" s="263" t="s">
        <v>367</v>
      </c>
      <c r="G559" s="261"/>
      <c r="H559" s="264">
        <v>-5.4000000000000004</v>
      </c>
      <c r="I559" s="265"/>
      <c r="J559" s="261"/>
      <c r="K559" s="261"/>
      <c r="L559" s="266"/>
      <c r="M559" s="267"/>
      <c r="N559" s="268"/>
      <c r="O559" s="268"/>
      <c r="P559" s="268"/>
      <c r="Q559" s="268"/>
      <c r="R559" s="268"/>
      <c r="S559" s="268"/>
      <c r="T559" s="269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70" t="s">
        <v>152</v>
      </c>
      <c r="AU559" s="270" t="s">
        <v>87</v>
      </c>
      <c r="AV559" s="14" t="s">
        <v>87</v>
      </c>
      <c r="AW559" s="14" t="s">
        <v>32</v>
      </c>
      <c r="AX559" s="14" t="s">
        <v>77</v>
      </c>
      <c r="AY559" s="270" t="s">
        <v>143</v>
      </c>
    </row>
    <row r="560" s="14" customFormat="1">
      <c r="A560" s="14"/>
      <c r="B560" s="260"/>
      <c r="C560" s="261"/>
      <c r="D560" s="251" t="s">
        <v>152</v>
      </c>
      <c r="E560" s="262" t="s">
        <v>1</v>
      </c>
      <c r="F560" s="263" t="s">
        <v>368</v>
      </c>
      <c r="G560" s="261"/>
      <c r="H560" s="264">
        <v>-146.16</v>
      </c>
      <c r="I560" s="265"/>
      <c r="J560" s="261"/>
      <c r="K560" s="261"/>
      <c r="L560" s="266"/>
      <c r="M560" s="267"/>
      <c r="N560" s="268"/>
      <c r="O560" s="268"/>
      <c r="P560" s="268"/>
      <c r="Q560" s="268"/>
      <c r="R560" s="268"/>
      <c r="S560" s="268"/>
      <c r="T560" s="269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70" t="s">
        <v>152</v>
      </c>
      <c r="AU560" s="270" t="s">
        <v>87</v>
      </c>
      <c r="AV560" s="14" t="s">
        <v>87</v>
      </c>
      <c r="AW560" s="14" t="s">
        <v>32</v>
      </c>
      <c r="AX560" s="14" t="s">
        <v>77</v>
      </c>
      <c r="AY560" s="270" t="s">
        <v>143</v>
      </c>
    </row>
    <row r="561" s="14" customFormat="1">
      <c r="A561" s="14"/>
      <c r="B561" s="260"/>
      <c r="C561" s="261"/>
      <c r="D561" s="251" t="s">
        <v>152</v>
      </c>
      <c r="E561" s="262" t="s">
        <v>1</v>
      </c>
      <c r="F561" s="263" t="s">
        <v>369</v>
      </c>
      <c r="G561" s="261"/>
      <c r="H561" s="264">
        <v>-12.960000000000001</v>
      </c>
      <c r="I561" s="265"/>
      <c r="J561" s="261"/>
      <c r="K561" s="261"/>
      <c r="L561" s="266"/>
      <c r="M561" s="267"/>
      <c r="N561" s="268"/>
      <c r="O561" s="268"/>
      <c r="P561" s="268"/>
      <c r="Q561" s="268"/>
      <c r="R561" s="268"/>
      <c r="S561" s="268"/>
      <c r="T561" s="269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70" t="s">
        <v>152</v>
      </c>
      <c r="AU561" s="270" t="s">
        <v>87</v>
      </c>
      <c r="AV561" s="14" t="s">
        <v>87</v>
      </c>
      <c r="AW561" s="14" t="s">
        <v>32</v>
      </c>
      <c r="AX561" s="14" t="s">
        <v>77</v>
      </c>
      <c r="AY561" s="270" t="s">
        <v>143</v>
      </c>
    </row>
    <row r="562" s="14" customFormat="1">
      <c r="A562" s="14"/>
      <c r="B562" s="260"/>
      <c r="C562" s="261"/>
      <c r="D562" s="251" t="s">
        <v>152</v>
      </c>
      <c r="E562" s="262" t="s">
        <v>1</v>
      </c>
      <c r="F562" s="263" t="s">
        <v>370</v>
      </c>
      <c r="G562" s="261"/>
      <c r="H562" s="264">
        <v>-10.08</v>
      </c>
      <c r="I562" s="265"/>
      <c r="J562" s="261"/>
      <c r="K562" s="261"/>
      <c r="L562" s="266"/>
      <c r="M562" s="267"/>
      <c r="N562" s="268"/>
      <c r="O562" s="268"/>
      <c r="P562" s="268"/>
      <c r="Q562" s="268"/>
      <c r="R562" s="268"/>
      <c r="S562" s="268"/>
      <c r="T562" s="269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70" t="s">
        <v>152</v>
      </c>
      <c r="AU562" s="270" t="s">
        <v>87</v>
      </c>
      <c r="AV562" s="14" t="s">
        <v>87</v>
      </c>
      <c r="AW562" s="14" t="s">
        <v>32</v>
      </c>
      <c r="AX562" s="14" t="s">
        <v>77</v>
      </c>
      <c r="AY562" s="270" t="s">
        <v>143</v>
      </c>
    </row>
    <row r="563" s="14" customFormat="1">
      <c r="A563" s="14"/>
      <c r="B563" s="260"/>
      <c r="C563" s="261"/>
      <c r="D563" s="251" t="s">
        <v>152</v>
      </c>
      <c r="E563" s="262" t="s">
        <v>1</v>
      </c>
      <c r="F563" s="263" t="s">
        <v>371</v>
      </c>
      <c r="G563" s="261"/>
      <c r="H563" s="264">
        <v>-30.239999999999998</v>
      </c>
      <c r="I563" s="265"/>
      <c r="J563" s="261"/>
      <c r="K563" s="261"/>
      <c r="L563" s="266"/>
      <c r="M563" s="267"/>
      <c r="N563" s="268"/>
      <c r="O563" s="268"/>
      <c r="P563" s="268"/>
      <c r="Q563" s="268"/>
      <c r="R563" s="268"/>
      <c r="S563" s="268"/>
      <c r="T563" s="269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70" t="s">
        <v>152</v>
      </c>
      <c r="AU563" s="270" t="s">
        <v>87</v>
      </c>
      <c r="AV563" s="14" t="s">
        <v>87</v>
      </c>
      <c r="AW563" s="14" t="s">
        <v>32</v>
      </c>
      <c r="AX563" s="14" t="s">
        <v>77</v>
      </c>
      <c r="AY563" s="270" t="s">
        <v>143</v>
      </c>
    </row>
    <row r="564" s="13" customFormat="1">
      <c r="A564" s="13"/>
      <c r="B564" s="249"/>
      <c r="C564" s="250"/>
      <c r="D564" s="251" t="s">
        <v>152</v>
      </c>
      <c r="E564" s="252" t="s">
        <v>1</v>
      </c>
      <c r="F564" s="253" t="s">
        <v>372</v>
      </c>
      <c r="G564" s="250"/>
      <c r="H564" s="252" t="s">
        <v>1</v>
      </c>
      <c r="I564" s="254"/>
      <c r="J564" s="250"/>
      <c r="K564" s="250"/>
      <c r="L564" s="255"/>
      <c r="M564" s="256"/>
      <c r="N564" s="257"/>
      <c r="O564" s="257"/>
      <c r="P564" s="257"/>
      <c r="Q564" s="257"/>
      <c r="R564" s="257"/>
      <c r="S564" s="257"/>
      <c r="T564" s="258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59" t="s">
        <v>152</v>
      </c>
      <c r="AU564" s="259" t="s">
        <v>87</v>
      </c>
      <c r="AV564" s="13" t="s">
        <v>85</v>
      </c>
      <c r="AW564" s="13" t="s">
        <v>32</v>
      </c>
      <c r="AX564" s="13" t="s">
        <v>77</v>
      </c>
      <c r="AY564" s="259" t="s">
        <v>143</v>
      </c>
    </row>
    <row r="565" s="14" customFormat="1">
      <c r="A565" s="14"/>
      <c r="B565" s="260"/>
      <c r="C565" s="261"/>
      <c r="D565" s="251" t="s">
        <v>152</v>
      </c>
      <c r="E565" s="262" t="s">
        <v>1</v>
      </c>
      <c r="F565" s="263" t="s">
        <v>373</v>
      </c>
      <c r="G565" s="261"/>
      <c r="H565" s="264">
        <v>39.195</v>
      </c>
      <c r="I565" s="265"/>
      <c r="J565" s="261"/>
      <c r="K565" s="261"/>
      <c r="L565" s="266"/>
      <c r="M565" s="267"/>
      <c r="N565" s="268"/>
      <c r="O565" s="268"/>
      <c r="P565" s="268"/>
      <c r="Q565" s="268"/>
      <c r="R565" s="268"/>
      <c r="S565" s="268"/>
      <c r="T565" s="269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70" t="s">
        <v>152</v>
      </c>
      <c r="AU565" s="270" t="s">
        <v>87</v>
      </c>
      <c r="AV565" s="14" t="s">
        <v>87</v>
      </c>
      <c r="AW565" s="14" t="s">
        <v>32</v>
      </c>
      <c r="AX565" s="14" t="s">
        <v>77</v>
      </c>
      <c r="AY565" s="270" t="s">
        <v>143</v>
      </c>
    </row>
    <row r="566" s="14" customFormat="1">
      <c r="A566" s="14"/>
      <c r="B566" s="260"/>
      <c r="C566" s="261"/>
      <c r="D566" s="251" t="s">
        <v>152</v>
      </c>
      <c r="E566" s="262" t="s">
        <v>1</v>
      </c>
      <c r="F566" s="263" t="s">
        <v>374</v>
      </c>
      <c r="G566" s="261"/>
      <c r="H566" s="264">
        <v>4.0199999999999996</v>
      </c>
      <c r="I566" s="265"/>
      <c r="J566" s="261"/>
      <c r="K566" s="261"/>
      <c r="L566" s="266"/>
      <c r="M566" s="267"/>
      <c r="N566" s="268"/>
      <c r="O566" s="268"/>
      <c r="P566" s="268"/>
      <c r="Q566" s="268"/>
      <c r="R566" s="268"/>
      <c r="S566" s="268"/>
      <c r="T566" s="269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70" t="s">
        <v>152</v>
      </c>
      <c r="AU566" s="270" t="s">
        <v>87</v>
      </c>
      <c r="AV566" s="14" t="s">
        <v>87</v>
      </c>
      <c r="AW566" s="14" t="s">
        <v>32</v>
      </c>
      <c r="AX566" s="14" t="s">
        <v>77</v>
      </c>
      <c r="AY566" s="270" t="s">
        <v>143</v>
      </c>
    </row>
    <row r="567" s="14" customFormat="1">
      <c r="A567" s="14"/>
      <c r="B567" s="260"/>
      <c r="C567" s="261"/>
      <c r="D567" s="251" t="s">
        <v>152</v>
      </c>
      <c r="E567" s="262" t="s">
        <v>1</v>
      </c>
      <c r="F567" s="263" t="s">
        <v>375</v>
      </c>
      <c r="G567" s="261"/>
      <c r="H567" s="264">
        <v>3.3500000000000001</v>
      </c>
      <c r="I567" s="265"/>
      <c r="J567" s="261"/>
      <c r="K567" s="261"/>
      <c r="L567" s="266"/>
      <c r="M567" s="267"/>
      <c r="N567" s="268"/>
      <c r="O567" s="268"/>
      <c r="P567" s="268"/>
      <c r="Q567" s="268"/>
      <c r="R567" s="268"/>
      <c r="S567" s="268"/>
      <c r="T567" s="269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70" t="s">
        <v>152</v>
      </c>
      <c r="AU567" s="270" t="s">
        <v>87</v>
      </c>
      <c r="AV567" s="14" t="s">
        <v>87</v>
      </c>
      <c r="AW567" s="14" t="s">
        <v>32</v>
      </c>
      <c r="AX567" s="14" t="s">
        <v>77</v>
      </c>
      <c r="AY567" s="270" t="s">
        <v>143</v>
      </c>
    </row>
    <row r="568" s="14" customFormat="1">
      <c r="A568" s="14"/>
      <c r="B568" s="260"/>
      <c r="C568" s="261"/>
      <c r="D568" s="251" t="s">
        <v>152</v>
      </c>
      <c r="E568" s="262" t="s">
        <v>1</v>
      </c>
      <c r="F568" s="263" t="s">
        <v>376</v>
      </c>
      <c r="G568" s="261"/>
      <c r="H568" s="264">
        <v>-3.1899999999999999</v>
      </c>
      <c r="I568" s="265"/>
      <c r="J568" s="261"/>
      <c r="K568" s="261"/>
      <c r="L568" s="266"/>
      <c r="M568" s="267"/>
      <c r="N568" s="268"/>
      <c r="O568" s="268"/>
      <c r="P568" s="268"/>
      <c r="Q568" s="268"/>
      <c r="R568" s="268"/>
      <c r="S568" s="268"/>
      <c r="T568" s="269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70" t="s">
        <v>152</v>
      </c>
      <c r="AU568" s="270" t="s">
        <v>87</v>
      </c>
      <c r="AV568" s="14" t="s">
        <v>87</v>
      </c>
      <c r="AW568" s="14" t="s">
        <v>32</v>
      </c>
      <c r="AX568" s="14" t="s">
        <v>77</v>
      </c>
      <c r="AY568" s="270" t="s">
        <v>143</v>
      </c>
    </row>
    <row r="569" s="14" customFormat="1">
      <c r="A569" s="14"/>
      <c r="B569" s="260"/>
      <c r="C569" s="261"/>
      <c r="D569" s="251" t="s">
        <v>152</v>
      </c>
      <c r="E569" s="262" t="s">
        <v>1</v>
      </c>
      <c r="F569" s="263" t="s">
        <v>377</v>
      </c>
      <c r="G569" s="261"/>
      <c r="H569" s="264">
        <v>-5.4000000000000004</v>
      </c>
      <c r="I569" s="265"/>
      <c r="J569" s="261"/>
      <c r="K569" s="261"/>
      <c r="L569" s="266"/>
      <c r="M569" s="267"/>
      <c r="N569" s="268"/>
      <c r="O569" s="268"/>
      <c r="P569" s="268"/>
      <c r="Q569" s="268"/>
      <c r="R569" s="268"/>
      <c r="S569" s="268"/>
      <c r="T569" s="269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70" t="s">
        <v>152</v>
      </c>
      <c r="AU569" s="270" t="s">
        <v>87</v>
      </c>
      <c r="AV569" s="14" t="s">
        <v>87</v>
      </c>
      <c r="AW569" s="14" t="s">
        <v>32</v>
      </c>
      <c r="AX569" s="14" t="s">
        <v>77</v>
      </c>
      <c r="AY569" s="270" t="s">
        <v>143</v>
      </c>
    </row>
    <row r="570" s="14" customFormat="1">
      <c r="A570" s="14"/>
      <c r="B570" s="260"/>
      <c r="C570" s="261"/>
      <c r="D570" s="251" t="s">
        <v>152</v>
      </c>
      <c r="E570" s="262" t="s">
        <v>1</v>
      </c>
      <c r="F570" s="263" t="s">
        <v>378</v>
      </c>
      <c r="G570" s="261"/>
      <c r="H570" s="264">
        <v>-0.90000000000000002</v>
      </c>
      <c r="I570" s="265"/>
      <c r="J570" s="261"/>
      <c r="K570" s="261"/>
      <c r="L570" s="266"/>
      <c r="M570" s="267"/>
      <c r="N570" s="268"/>
      <c r="O570" s="268"/>
      <c r="P570" s="268"/>
      <c r="Q570" s="268"/>
      <c r="R570" s="268"/>
      <c r="S570" s="268"/>
      <c r="T570" s="269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70" t="s">
        <v>152</v>
      </c>
      <c r="AU570" s="270" t="s">
        <v>87</v>
      </c>
      <c r="AV570" s="14" t="s">
        <v>87</v>
      </c>
      <c r="AW570" s="14" t="s">
        <v>32</v>
      </c>
      <c r="AX570" s="14" t="s">
        <v>77</v>
      </c>
      <c r="AY570" s="270" t="s">
        <v>143</v>
      </c>
    </row>
    <row r="571" s="14" customFormat="1">
      <c r="A571" s="14"/>
      <c r="B571" s="260"/>
      <c r="C571" s="261"/>
      <c r="D571" s="251" t="s">
        <v>152</v>
      </c>
      <c r="E571" s="262" t="s">
        <v>1</v>
      </c>
      <c r="F571" s="263" t="s">
        <v>379</v>
      </c>
      <c r="G571" s="261"/>
      <c r="H571" s="264">
        <v>-23.75</v>
      </c>
      <c r="I571" s="265"/>
      <c r="J571" s="261"/>
      <c r="K571" s="261"/>
      <c r="L571" s="266"/>
      <c r="M571" s="267"/>
      <c r="N571" s="268"/>
      <c r="O571" s="268"/>
      <c r="P571" s="268"/>
      <c r="Q571" s="268"/>
      <c r="R571" s="268"/>
      <c r="S571" s="268"/>
      <c r="T571" s="269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70" t="s">
        <v>152</v>
      </c>
      <c r="AU571" s="270" t="s">
        <v>87</v>
      </c>
      <c r="AV571" s="14" t="s">
        <v>87</v>
      </c>
      <c r="AW571" s="14" t="s">
        <v>32</v>
      </c>
      <c r="AX571" s="14" t="s">
        <v>77</v>
      </c>
      <c r="AY571" s="270" t="s">
        <v>143</v>
      </c>
    </row>
    <row r="572" s="16" customFormat="1">
      <c r="A572" s="16"/>
      <c r="B572" s="295"/>
      <c r="C572" s="296"/>
      <c r="D572" s="251" t="s">
        <v>152</v>
      </c>
      <c r="E572" s="297" t="s">
        <v>1</v>
      </c>
      <c r="F572" s="298" t="s">
        <v>267</v>
      </c>
      <c r="G572" s="296"/>
      <c r="H572" s="299">
        <v>559.58500000000004</v>
      </c>
      <c r="I572" s="300"/>
      <c r="J572" s="296"/>
      <c r="K572" s="296"/>
      <c r="L572" s="301"/>
      <c r="M572" s="302"/>
      <c r="N572" s="303"/>
      <c r="O572" s="303"/>
      <c r="P572" s="303"/>
      <c r="Q572" s="303"/>
      <c r="R572" s="303"/>
      <c r="S572" s="303"/>
      <c r="T572" s="304"/>
      <c r="U572" s="16"/>
      <c r="V572" s="16"/>
      <c r="W572" s="16"/>
      <c r="X572" s="16"/>
      <c r="Y572" s="16"/>
      <c r="Z572" s="16"/>
      <c r="AA572" s="16"/>
      <c r="AB572" s="16"/>
      <c r="AC572" s="16"/>
      <c r="AD572" s="16"/>
      <c r="AE572" s="16"/>
      <c r="AT572" s="305" t="s">
        <v>152</v>
      </c>
      <c r="AU572" s="305" t="s">
        <v>87</v>
      </c>
      <c r="AV572" s="16" t="s">
        <v>159</v>
      </c>
      <c r="AW572" s="16" t="s">
        <v>32</v>
      </c>
      <c r="AX572" s="16" t="s">
        <v>77</v>
      </c>
      <c r="AY572" s="305" t="s">
        <v>143</v>
      </c>
    </row>
    <row r="573" s="13" customFormat="1">
      <c r="A573" s="13"/>
      <c r="B573" s="249"/>
      <c r="C573" s="250"/>
      <c r="D573" s="251" t="s">
        <v>152</v>
      </c>
      <c r="E573" s="252" t="s">
        <v>1</v>
      </c>
      <c r="F573" s="253" t="s">
        <v>450</v>
      </c>
      <c r="G573" s="250"/>
      <c r="H573" s="252" t="s">
        <v>1</v>
      </c>
      <c r="I573" s="254"/>
      <c r="J573" s="250"/>
      <c r="K573" s="250"/>
      <c r="L573" s="255"/>
      <c r="M573" s="256"/>
      <c r="N573" s="257"/>
      <c r="O573" s="257"/>
      <c r="P573" s="257"/>
      <c r="Q573" s="257"/>
      <c r="R573" s="257"/>
      <c r="S573" s="257"/>
      <c r="T573" s="258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59" t="s">
        <v>152</v>
      </c>
      <c r="AU573" s="259" t="s">
        <v>87</v>
      </c>
      <c r="AV573" s="13" t="s">
        <v>85</v>
      </c>
      <c r="AW573" s="13" t="s">
        <v>32</v>
      </c>
      <c r="AX573" s="13" t="s">
        <v>77</v>
      </c>
      <c r="AY573" s="259" t="s">
        <v>143</v>
      </c>
    </row>
    <row r="574" s="14" customFormat="1">
      <c r="A574" s="14"/>
      <c r="B574" s="260"/>
      <c r="C574" s="261"/>
      <c r="D574" s="251" t="s">
        <v>152</v>
      </c>
      <c r="E574" s="262" t="s">
        <v>1</v>
      </c>
      <c r="F574" s="263" t="s">
        <v>451</v>
      </c>
      <c r="G574" s="261"/>
      <c r="H574" s="264">
        <v>108.90300000000001</v>
      </c>
      <c r="I574" s="265"/>
      <c r="J574" s="261"/>
      <c r="K574" s="261"/>
      <c r="L574" s="266"/>
      <c r="M574" s="267"/>
      <c r="N574" s="268"/>
      <c r="O574" s="268"/>
      <c r="P574" s="268"/>
      <c r="Q574" s="268"/>
      <c r="R574" s="268"/>
      <c r="S574" s="268"/>
      <c r="T574" s="269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70" t="s">
        <v>152</v>
      </c>
      <c r="AU574" s="270" t="s">
        <v>87</v>
      </c>
      <c r="AV574" s="14" t="s">
        <v>87</v>
      </c>
      <c r="AW574" s="14" t="s">
        <v>32</v>
      </c>
      <c r="AX574" s="14" t="s">
        <v>77</v>
      </c>
      <c r="AY574" s="270" t="s">
        <v>143</v>
      </c>
    </row>
    <row r="575" s="16" customFormat="1">
      <c r="A575" s="16"/>
      <c r="B575" s="295"/>
      <c r="C575" s="296"/>
      <c r="D575" s="251" t="s">
        <v>152</v>
      </c>
      <c r="E575" s="297" t="s">
        <v>1</v>
      </c>
      <c r="F575" s="298" t="s">
        <v>267</v>
      </c>
      <c r="G575" s="296"/>
      <c r="H575" s="299">
        <v>108.90300000000001</v>
      </c>
      <c r="I575" s="300"/>
      <c r="J575" s="296"/>
      <c r="K575" s="296"/>
      <c r="L575" s="301"/>
      <c r="M575" s="302"/>
      <c r="N575" s="303"/>
      <c r="O575" s="303"/>
      <c r="P575" s="303"/>
      <c r="Q575" s="303"/>
      <c r="R575" s="303"/>
      <c r="S575" s="303"/>
      <c r="T575" s="304"/>
      <c r="U575" s="16"/>
      <c r="V575" s="16"/>
      <c r="W575" s="16"/>
      <c r="X575" s="16"/>
      <c r="Y575" s="16"/>
      <c r="Z575" s="16"/>
      <c r="AA575" s="16"/>
      <c r="AB575" s="16"/>
      <c r="AC575" s="16"/>
      <c r="AD575" s="16"/>
      <c r="AE575" s="16"/>
      <c r="AT575" s="305" t="s">
        <v>152</v>
      </c>
      <c r="AU575" s="305" t="s">
        <v>87</v>
      </c>
      <c r="AV575" s="16" t="s">
        <v>159</v>
      </c>
      <c r="AW575" s="16" t="s">
        <v>32</v>
      </c>
      <c r="AX575" s="16" t="s">
        <v>77</v>
      </c>
      <c r="AY575" s="305" t="s">
        <v>143</v>
      </c>
    </row>
    <row r="576" s="15" customFormat="1">
      <c r="A576" s="15"/>
      <c r="B576" s="271"/>
      <c r="C576" s="272"/>
      <c r="D576" s="251" t="s">
        <v>152</v>
      </c>
      <c r="E576" s="273" t="s">
        <v>1</v>
      </c>
      <c r="F576" s="274" t="s">
        <v>155</v>
      </c>
      <c r="G576" s="272"/>
      <c r="H576" s="275">
        <v>819.05600000000004</v>
      </c>
      <c r="I576" s="276"/>
      <c r="J576" s="272"/>
      <c r="K576" s="272"/>
      <c r="L576" s="277"/>
      <c r="M576" s="278"/>
      <c r="N576" s="279"/>
      <c r="O576" s="279"/>
      <c r="P576" s="279"/>
      <c r="Q576" s="279"/>
      <c r="R576" s="279"/>
      <c r="S576" s="279"/>
      <c r="T576" s="280"/>
      <c r="U576" s="15"/>
      <c r="V576" s="15"/>
      <c r="W576" s="15"/>
      <c r="X576" s="15"/>
      <c r="Y576" s="15"/>
      <c r="Z576" s="15"/>
      <c r="AA576" s="15"/>
      <c r="AB576" s="15"/>
      <c r="AC576" s="15"/>
      <c r="AD576" s="15"/>
      <c r="AE576" s="15"/>
      <c r="AT576" s="281" t="s">
        <v>152</v>
      </c>
      <c r="AU576" s="281" t="s">
        <v>87</v>
      </c>
      <c r="AV576" s="15" t="s">
        <v>150</v>
      </c>
      <c r="AW576" s="15" t="s">
        <v>32</v>
      </c>
      <c r="AX576" s="15" t="s">
        <v>85</v>
      </c>
      <c r="AY576" s="281" t="s">
        <v>143</v>
      </c>
    </row>
    <row r="577" s="2" customFormat="1" ht="14.4" customHeight="1">
      <c r="A577" s="39"/>
      <c r="B577" s="40"/>
      <c r="C577" s="236" t="s">
        <v>588</v>
      </c>
      <c r="D577" s="236" t="s">
        <v>145</v>
      </c>
      <c r="E577" s="237" t="s">
        <v>589</v>
      </c>
      <c r="F577" s="238" t="s">
        <v>590</v>
      </c>
      <c r="G577" s="239" t="s">
        <v>148</v>
      </c>
      <c r="H577" s="240">
        <v>46.424999999999997</v>
      </c>
      <c r="I577" s="241"/>
      <c r="J577" s="242">
        <f>ROUND(I577*H577,2)</f>
        <v>0</v>
      </c>
      <c r="K577" s="238" t="s">
        <v>149</v>
      </c>
      <c r="L577" s="45"/>
      <c r="M577" s="243" t="s">
        <v>1</v>
      </c>
      <c r="N577" s="244" t="s">
        <v>42</v>
      </c>
      <c r="O577" s="92"/>
      <c r="P577" s="245">
        <f>O577*H577</f>
        <v>0</v>
      </c>
      <c r="Q577" s="245">
        <v>0</v>
      </c>
      <c r="R577" s="245">
        <f>Q577*H577</f>
        <v>0</v>
      </c>
      <c r="S577" s="245">
        <v>0.188</v>
      </c>
      <c r="T577" s="246">
        <f>S577*H577</f>
        <v>8.7279</v>
      </c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R577" s="247" t="s">
        <v>150</v>
      </c>
      <c r="AT577" s="247" t="s">
        <v>145</v>
      </c>
      <c r="AU577" s="247" t="s">
        <v>87</v>
      </c>
      <c r="AY577" s="18" t="s">
        <v>143</v>
      </c>
      <c r="BE577" s="248">
        <f>IF(N577="základní",J577,0)</f>
        <v>0</v>
      </c>
      <c r="BF577" s="248">
        <f>IF(N577="snížená",J577,0)</f>
        <v>0</v>
      </c>
      <c r="BG577" s="248">
        <f>IF(N577="zákl. přenesená",J577,0)</f>
        <v>0</v>
      </c>
      <c r="BH577" s="248">
        <f>IF(N577="sníž. přenesená",J577,0)</f>
        <v>0</v>
      </c>
      <c r="BI577" s="248">
        <f>IF(N577="nulová",J577,0)</f>
        <v>0</v>
      </c>
      <c r="BJ577" s="18" t="s">
        <v>85</v>
      </c>
      <c r="BK577" s="248">
        <f>ROUND(I577*H577,2)</f>
        <v>0</v>
      </c>
      <c r="BL577" s="18" t="s">
        <v>150</v>
      </c>
      <c r="BM577" s="247" t="s">
        <v>591</v>
      </c>
    </row>
    <row r="578" s="13" customFormat="1">
      <c r="A578" s="13"/>
      <c r="B578" s="249"/>
      <c r="C578" s="250"/>
      <c r="D578" s="251" t="s">
        <v>152</v>
      </c>
      <c r="E578" s="252" t="s">
        <v>1</v>
      </c>
      <c r="F578" s="253" t="s">
        <v>592</v>
      </c>
      <c r="G578" s="250"/>
      <c r="H578" s="252" t="s">
        <v>1</v>
      </c>
      <c r="I578" s="254"/>
      <c r="J578" s="250"/>
      <c r="K578" s="250"/>
      <c r="L578" s="255"/>
      <c r="M578" s="256"/>
      <c r="N578" s="257"/>
      <c r="O578" s="257"/>
      <c r="P578" s="257"/>
      <c r="Q578" s="257"/>
      <c r="R578" s="257"/>
      <c r="S578" s="257"/>
      <c r="T578" s="258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59" t="s">
        <v>152</v>
      </c>
      <c r="AU578" s="259" t="s">
        <v>87</v>
      </c>
      <c r="AV578" s="13" t="s">
        <v>85</v>
      </c>
      <c r="AW578" s="13" t="s">
        <v>32</v>
      </c>
      <c r="AX578" s="13" t="s">
        <v>77</v>
      </c>
      <c r="AY578" s="259" t="s">
        <v>143</v>
      </c>
    </row>
    <row r="579" s="14" customFormat="1">
      <c r="A579" s="14"/>
      <c r="B579" s="260"/>
      <c r="C579" s="261"/>
      <c r="D579" s="251" t="s">
        <v>152</v>
      </c>
      <c r="E579" s="262" t="s">
        <v>1</v>
      </c>
      <c r="F579" s="263" t="s">
        <v>593</v>
      </c>
      <c r="G579" s="261"/>
      <c r="H579" s="264">
        <v>46.424999999999997</v>
      </c>
      <c r="I579" s="265"/>
      <c r="J579" s="261"/>
      <c r="K579" s="261"/>
      <c r="L579" s="266"/>
      <c r="M579" s="267"/>
      <c r="N579" s="268"/>
      <c r="O579" s="268"/>
      <c r="P579" s="268"/>
      <c r="Q579" s="268"/>
      <c r="R579" s="268"/>
      <c r="S579" s="268"/>
      <c r="T579" s="269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70" t="s">
        <v>152</v>
      </c>
      <c r="AU579" s="270" t="s">
        <v>87</v>
      </c>
      <c r="AV579" s="14" t="s">
        <v>87</v>
      </c>
      <c r="AW579" s="14" t="s">
        <v>32</v>
      </c>
      <c r="AX579" s="14" t="s">
        <v>77</v>
      </c>
      <c r="AY579" s="270" t="s">
        <v>143</v>
      </c>
    </row>
    <row r="580" s="15" customFormat="1">
      <c r="A580" s="15"/>
      <c r="B580" s="271"/>
      <c r="C580" s="272"/>
      <c r="D580" s="251" t="s">
        <v>152</v>
      </c>
      <c r="E580" s="273" t="s">
        <v>1</v>
      </c>
      <c r="F580" s="274" t="s">
        <v>155</v>
      </c>
      <c r="G580" s="272"/>
      <c r="H580" s="275">
        <v>46.424999999999997</v>
      </c>
      <c r="I580" s="276"/>
      <c r="J580" s="272"/>
      <c r="K580" s="272"/>
      <c r="L580" s="277"/>
      <c r="M580" s="278"/>
      <c r="N580" s="279"/>
      <c r="O580" s="279"/>
      <c r="P580" s="279"/>
      <c r="Q580" s="279"/>
      <c r="R580" s="279"/>
      <c r="S580" s="279"/>
      <c r="T580" s="280"/>
      <c r="U580" s="15"/>
      <c r="V580" s="15"/>
      <c r="W580" s="15"/>
      <c r="X580" s="15"/>
      <c r="Y580" s="15"/>
      <c r="Z580" s="15"/>
      <c r="AA580" s="15"/>
      <c r="AB580" s="15"/>
      <c r="AC580" s="15"/>
      <c r="AD580" s="15"/>
      <c r="AE580" s="15"/>
      <c r="AT580" s="281" t="s">
        <v>152</v>
      </c>
      <c r="AU580" s="281" t="s">
        <v>87</v>
      </c>
      <c r="AV580" s="15" t="s">
        <v>150</v>
      </c>
      <c r="AW580" s="15" t="s">
        <v>32</v>
      </c>
      <c r="AX580" s="15" t="s">
        <v>85</v>
      </c>
      <c r="AY580" s="281" t="s">
        <v>143</v>
      </c>
    </row>
    <row r="581" s="2" customFormat="1" ht="24.15" customHeight="1">
      <c r="A581" s="39"/>
      <c r="B581" s="40"/>
      <c r="C581" s="236" t="s">
        <v>594</v>
      </c>
      <c r="D581" s="236" t="s">
        <v>145</v>
      </c>
      <c r="E581" s="237" t="s">
        <v>595</v>
      </c>
      <c r="F581" s="238" t="s">
        <v>596</v>
      </c>
      <c r="G581" s="239" t="s">
        <v>148</v>
      </c>
      <c r="H581" s="240">
        <v>54.222000000000001</v>
      </c>
      <c r="I581" s="241"/>
      <c r="J581" s="242">
        <f>ROUND(I581*H581,2)</f>
        <v>0</v>
      </c>
      <c r="K581" s="238" t="s">
        <v>149</v>
      </c>
      <c r="L581" s="45"/>
      <c r="M581" s="243" t="s">
        <v>1</v>
      </c>
      <c r="N581" s="244" t="s">
        <v>42</v>
      </c>
      <c r="O581" s="92"/>
      <c r="P581" s="245">
        <f>O581*H581</f>
        <v>0</v>
      </c>
      <c r="Q581" s="245">
        <v>0.019429999999999999</v>
      </c>
      <c r="R581" s="245">
        <f>Q581*H581</f>
        <v>1.0535334599999999</v>
      </c>
      <c r="S581" s="245">
        <v>0</v>
      </c>
      <c r="T581" s="246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47" t="s">
        <v>150</v>
      </c>
      <c r="AT581" s="247" t="s">
        <v>145</v>
      </c>
      <c r="AU581" s="247" t="s">
        <v>87</v>
      </c>
      <c r="AY581" s="18" t="s">
        <v>143</v>
      </c>
      <c r="BE581" s="248">
        <f>IF(N581="základní",J581,0)</f>
        <v>0</v>
      </c>
      <c r="BF581" s="248">
        <f>IF(N581="snížená",J581,0)</f>
        <v>0</v>
      </c>
      <c r="BG581" s="248">
        <f>IF(N581="zákl. přenesená",J581,0)</f>
        <v>0</v>
      </c>
      <c r="BH581" s="248">
        <f>IF(N581="sníž. přenesená",J581,0)</f>
        <v>0</v>
      </c>
      <c r="BI581" s="248">
        <f>IF(N581="nulová",J581,0)</f>
        <v>0</v>
      </c>
      <c r="BJ581" s="18" t="s">
        <v>85</v>
      </c>
      <c r="BK581" s="248">
        <f>ROUND(I581*H581,2)</f>
        <v>0</v>
      </c>
      <c r="BL581" s="18" t="s">
        <v>150</v>
      </c>
      <c r="BM581" s="247" t="s">
        <v>597</v>
      </c>
    </row>
    <row r="582" s="14" customFormat="1">
      <c r="A582" s="14"/>
      <c r="B582" s="260"/>
      <c r="C582" s="261"/>
      <c r="D582" s="251" t="s">
        <v>152</v>
      </c>
      <c r="E582" s="262" t="s">
        <v>1</v>
      </c>
      <c r="F582" s="263" t="s">
        <v>598</v>
      </c>
      <c r="G582" s="261"/>
      <c r="H582" s="264">
        <v>54.222000000000001</v>
      </c>
      <c r="I582" s="265"/>
      <c r="J582" s="261"/>
      <c r="K582" s="261"/>
      <c r="L582" s="266"/>
      <c r="M582" s="267"/>
      <c r="N582" s="268"/>
      <c r="O582" s="268"/>
      <c r="P582" s="268"/>
      <c r="Q582" s="268"/>
      <c r="R582" s="268"/>
      <c r="S582" s="268"/>
      <c r="T582" s="269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70" t="s">
        <v>152</v>
      </c>
      <c r="AU582" s="270" t="s">
        <v>87</v>
      </c>
      <c r="AV582" s="14" t="s">
        <v>87</v>
      </c>
      <c r="AW582" s="14" t="s">
        <v>32</v>
      </c>
      <c r="AX582" s="14" t="s">
        <v>85</v>
      </c>
      <c r="AY582" s="270" t="s">
        <v>143</v>
      </c>
    </row>
    <row r="583" s="12" customFormat="1" ht="22.8" customHeight="1">
      <c r="A583" s="12"/>
      <c r="B583" s="220"/>
      <c r="C583" s="221"/>
      <c r="D583" s="222" t="s">
        <v>76</v>
      </c>
      <c r="E583" s="234" t="s">
        <v>599</v>
      </c>
      <c r="F583" s="234" t="s">
        <v>600</v>
      </c>
      <c r="G583" s="221"/>
      <c r="H583" s="221"/>
      <c r="I583" s="224"/>
      <c r="J583" s="235">
        <f>BK583</f>
        <v>0</v>
      </c>
      <c r="K583" s="221"/>
      <c r="L583" s="226"/>
      <c r="M583" s="227"/>
      <c r="N583" s="228"/>
      <c r="O583" s="228"/>
      <c r="P583" s="229">
        <f>SUM(P584:P588)</f>
        <v>0</v>
      </c>
      <c r="Q583" s="228"/>
      <c r="R583" s="229">
        <f>SUM(R584:R588)</f>
        <v>0</v>
      </c>
      <c r="S583" s="228"/>
      <c r="T583" s="230">
        <f>SUM(T584:T588)</f>
        <v>0</v>
      </c>
      <c r="U583" s="12"/>
      <c r="V583" s="12"/>
      <c r="W583" s="12"/>
      <c r="X583" s="12"/>
      <c r="Y583" s="12"/>
      <c r="Z583" s="12"/>
      <c r="AA583" s="12"/>
      <c r="AB583" s="12"/>
      <c r="AC583" s="12"/>
      <c r="AD583" s="12"/>
      <c r="AE583" s="12"/>
      <c r="AR583" s="231" t="s">
        <v>85</v>
      </c>
      <c r="AT583" s="232" t="s">
        <v>76</v>
      </c>
      <c r="AU583" s="232" t="s">
        <v>85</v>
      </c>
      <c r="AY583" s="231" t="s">
        <v>143</v>
      </c>
      <c r="BK583" s="233">
        <f>SUM(BK584:BK588)</f>
        <v>0</v>
      </c>
    </row>
    <row r="584" s="2" customFormat="1" ht="24.15" customHeight="1">
      <c r="A584" s="39"/>
      <c r="B584" s="40"/>
      <c r="C584" s="236" t="s">
        <v>601</v>
      </c>
      <c r="D584" s="236" t="s">
        <v>145</v>
      </c>
      <c r="E584" s="237" t="s">
        <v>602</v>
      </c>
      <c r="F584" s="238" t="s">
        <v>603</v>
      </c>
      <c r="G584" s="239" t="s">
        <v>604</v>
      </c>
      <c r="H584" s="240">
        <v>106.024</v>
      </c>
      <c r="I584" s="241"/>
      <c r="J584" s="242">
        <f>ROUND(I584*H584,2)</f>
        <v>0</v>
      </c>
      <c r="K584" s="238" t="s">
        <v>149</v>
      </c>
      <c r="L584" s="45"/>
      <c r="M584" s="243" t="s">
        <v>1</v>
      </c>
      <c r="N584" s="244" t="s">
        <v>42</v>
      </c>
      <c r="O584" s="92"/>
      <c r="P584" s="245">
        <f>O584*H584</f>
        <v>0</v>
      </c>
      <c r="Q584" s="245">
        <v>0</v>
      </c>
      <c r="R584" s="245">
        <f>Q584*H584</f>
        <v>0</v>
      </c>
      <c r="S584" s="245">
        <v>0</v>
      </c>
      <c r="T584" s="246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47" t="s">
        <v>150</v>
      </c>
      <c r="AT584" s="247" t="s">
        <v>145</v>
      </c>
      <c r="AU584" s="247" t="s">
        <v>87</v>
      </c>
      <c r="AY584" s="18" t="s">
        <v>143</v>
      </c>
      <c r="BE584" s="248">
        <f>IF(N584="základní",J584,0)</f>
        <v>0</v>
      </c>
      <c r="BF584" s="248">
        <f>IF(N584="snížená",J584,0)</f>
        <v>0</v>
      </c>
      <c r="BG584" s="248">
        <f>IF(N584="zákl. přenesená",J584,0)</f>
        <v>0</v>
      </c>
      <c r="BH584" s="248">
        <f>IF(N584="sníž. přenesená",J584,0)</f>
        <v>0</v>
      </c>
      <c r="BI584" s="248">
        <f>IF(N584="nulová",J584,0)</f>
        <v>0</v>
      </c>
      <c r="BJ584" s="18" t="s">
        <v>85</v>
      </c>
      <c r="BK584" s="248">
        <f>ROUND(I584*H584,2)</f>
        <v>0</v>
      </c>
      <c r="BL584" s="18" t="s">
        <v>150</v>
      </c>
      <c r="BM584" s="247" t="s">
        <v>605</v>
      </c>
    </row>
    <row r="585" s="2" customFormat="1" ht="24.15" customHeight="1">
      <c r="A585" s="39"/>
      <c r="B585" s="40"/>
      <c r="C585" s="236" t="s">
        <v>606</v>
      </c>
      <c r="D585" s="236" t="s">
        <v>145</v>
      </c>
      <c r="E585" s="237" t="s">
        <v>607</v>
      </c>
      <c r="F585" s="238" t="s">
        <v>608</v>
      </c>
      <c r="G585" s="239" t="s">
        <v>604</v>
      </c>
      <c r="H585" s="240">
        <v>106.024</v>
      </c>
      <c r="I585" s="241"/>
      <c r="J585" s="242">
        <f>ROUND(I585*H585,2)</f>
        <v>0</v>
      </c>
      <c r="K585" s="238" t="s">
        <v>149</v>
      </c>
      <c r="L585" s="45"/>
      <c r="M585" s="243" t="s">
        <v>1</v>
      </c>
      <c r="N585" s="244" t="s">
        <v>42</v>
      </c>
      <c r="O585" s="92"/>
      <c r="P585" s="245">
        <f>O585*H585</f>
        <v>0</v>
      </c>
      <c r="Q585" s="245">
        <v>0</v>
      </c>
      <c r="R585" s="245">
        <f>Q585*H585</f>
        <v>0</v>
      </c>
      <c r="S585" s="245">
        <v>0</v>
      </c>
      <c r="T585" s="246">
        <f>S585*H585</f>
        <v>0</v>
      </c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R585" s="247" t="s">
        <v>150</v>
      </c>
      <c r="AT585" s="247" t="s">
        <v>145</v>
      </c>
      <c r="AU585" s="247" t="s">
        <v>87</v>
      </c>
      <c r="AY585" s="18" t="s">
        <v>143</v>
      </c>
      <c r="BE585" s="248">
        <f>IF(N585="základní",J585,0)</f>
        <v>0</v>
      </c>
      <c r="BF585" s="248">
        <f>IF(N585="snížená",J585,0)</f>
        <v>0</v>
      </c>
      <c r="BG585" s="248">
        <f>IF(N585="zákl. přenesená",J585,0)</f>
        <v>0</v>
      </c>
      <c r="BH585" s="248">
        <f>IF(N585="sníž. přenesená",J585,0)</f>
        <v>0</v>
      </c>
      <c r="BI585" s="248">
        <f>IF(N585="nulová",J585,0)</f>
        <v>0</v>
      </c>
      <c r="BJ585" s="18" t="s">
        <v>85</v>
      </c>
      <c r="BK585" s="248">
        <f>ROUND(I585*H585,2)</f>
        <v>0</v>
      </c>
      <c r="BL585" s="18" t="s">
        <v>150</v>
      </c>
      <c r="BM585" s="247" t="s">
        <v>609</v>
      </c>
    </row>
    <row r="586" s="2" customFormat="1" ht="24.15" customHeight="1">
      <c r="A586" s="39"/>
      <c r="B586" s="40"/>
      <c r="C586" s="236" t="s">
        <v>610</v>
      </c>
      <c r="D586" s="236" t="s">
        <v>145</v>
      </c>
      <c r="E586" s="237" t="s">
        <v>611</v>
      </c>
      <c r="F586" s="238" t="s">
        <v>612</v>
      </c>
      <c r="G586" s="239" t="s">
        <v>604</v>
      </c>
      <c r="H586" s="240">
        <v>1060.24</v>
      </c>
      <c r="I586" s="241"/>
      <c r="J586" s="242">
        <f>ROUND(I586*H586,2)</f>
        <v>0</v>
      </c>
      <c r="K586" s="238" t="s">
        <v>149</v>
      </c>
      <c r="L586" s="45"/>
      <c r="M586" s="243" t="s">
        <v>1</v>
      </c>
      <c r="N586" s="244" t="s">
        <v>42</v>
      </c>
      <c r="O586" s="92"/>
      <c r="P586" s="245">
        <f>O586*H586</f>
        <v>0</v>
      </c>
      <c r="Q586" s="245">
        <v>0</v>
      </c>
      <c r="R586" s="245">
        <f>Q586*H586</f>
        <v>0</v>
      </c>
      <c r="S586" s="245">
        <v>0</v>
      </c>
      <c r="T586" s="246">
        <f>S586*H586</f>
        <v>0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47" t="s">
        <v>150</v>
      </c>
      <c r="AT586" s="247" t="s">
        <v>145</v>
      </c>
      <c r="AU586" s="247" t="s">
        <v>87</v>
      </c>
      <c r="AY586" s="18" t="s">
        <v>143</v>
      </c>
      <c r="BE586" s="248">
        <f>IF(N586="základní",J586,0)</f>
        <v>0</v>
      </c>
      <c r="BF586" s="248">
        <f>IF(N586="snížená",J586,0)</f>
        <v>0</v>
      </c>
      <c r="BG586" s="248">
        <f>IF(N586="zákl. přenesená",J586,0)</f>
        <v>0</v>
      </c>
      <c r="BH586" s="248">
        <f>IF(N586="sníž. přenesená",J586,0)</f>
        <v>0</v>
      </c>
      <c r="BI586" s="248">
        <f>IF(N586="nulová",J586,0)</f>
        <v>0</v>
      </c>
      <c r="BJ586" s="18" t="s">
        <v>85</v>
      </c>
      <c r="BK586" s="248">
        <f>ROUND(I586*H586,2)</f>
        <v>0</v>
      </c>
      <c r="BL586" s="18" t="s">
        <v>150</v>
      </c>
      <c r="BM586" s="247" t="s">
        <v>613</v>
      </c>
    </row>
    <row r="587" s="14" customFormat="1">
      <c r="A587" s="14"/>
      <c r="B587" s="260"/>
      <c r="C587" s="261"/>
      <c r="D587" s="251" t="s">
        <v>152</v>
      </c>
      <c r="E587" s="261"/>
      <c r="F587" s="263" t="s">
        <v>614</v>
      </c>
      <c r="G587" s="261"/>
      <c r="H587" s="264">
        <v>1060.24</v>
      </c>
      <c r="I587" s="265"/>
      <c r="J587" s="261"/>
      <c r="K587" s="261"/>
      <c r="L587" s="266"/>
      <c r="M587" s="267"/>
      <c r="N587" s="268"/>
      <c r="O587" s="268"/>
      <c r="P587" s="268"/>
      <c r="Q587" s="268"/>
      <c r="R587" s="268"/>
      <c r="S587" s="268"/>
      <c r="T587" s="269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70" t="s">
        <v>152</v>
      </c>
      <c r="AU587" s="270" t="s">
        <v>87</v>
      </c>
      <c r="AV587" s="14" t="s">
        <v>87</v>
      </c>
      <c r="AW587" s="14" t="s">
        <v>4</v>
      </c>
      <c r="AX587" s="14" t="s">
        <v>85</v>
      </c>
      <c r="AY587" s="270" t="s">
        <v>143</v>
      </c>
    </row>
    <row r="588" s="2" customFormat="1" ht="24.15" customHeight="1">
      <c r="A588" s="39"/>
      <c r="B588" s="40"/>
      <c r="C588" s="236" t="s">
        <v>615</v>
      </c>
      <c r="D588" s="236" t="s">
        <v>145</v>
      </c>
      <c r="E588" s="237" t="s">
        <v>616</v>
      </c>
      <c r="F588" s="238" t="s">
        <v>617</v>
      </c>
      <c r="G588" s="239" t="s">
        <v>604</v>
      </c>
      <c r="H588" s="240">
        <v>106.024</v>
      </c>
      <c r="I588" s="241"/>
      <c r="J588" s="242">
        <f>ROUND(I588*H588,2)</f>
        <v>0</v>
      </c>
      <c r="K588" s="238" t="s">
        <v>149</v>
      </c>
      <c r="L588" s="45"/>
      <c r="M588" s="243" t="s">
        <v>1</v>
      </c>
      <c r="N588" s="244" t="s">
        <v>42</v>
      </c>
      <c r="O588" s="92"/>
      <c r="P588" s="245">
        <f>O588*H588</f>
        <v>0</v>
      </c>
      <c r="Q588" s="245">
        <v>0</v>
      </c>
      <c r="R588" s="245">
        <f>Q588*H588</f>
        <v>0</v>
      </c>
      <c r="S588" s="245">
        <v>0</v>
      </c>
      <c r="T588" s="246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47" t="s">
        <v>150</v>
      </c>
      <c r="AT588" s="247" t="s">
        <v>145</v>
      </c>
      <c r="AU588" s="247" t="s">
        <v>87</v>
      </c>
      <c r="AY588" s="18" t="s">
        <v>143</v>
      </c>
      <c r="BE588" s="248">
        <f>IF(N588="základní",J588,0)</f>
        <v>0</v>
      </c>
      <c r="BF588" s="248">
        <f>IF(N588="snížená",J588,0)</f>
        <v>0</v>
      </c>
      <c r="BG588" s="248">
        <f>IF(N588="zákl. přenesená",J588,0)</f>
        <v>0</v>
      </c>
      <c r="BH588" s="248">
        <f>IF(N588="sníž. přenesená",J588,0)</f>
        <v>0</v>
      </c>
      <c r="BI588" s="248">
        <f>IF(N588="nulová",J588,0)</f>
        <v>0</v>
      </c>
      <c r="BJ588" s="18" t="s">
        <v>85</v>
      </c>
      <c r="BK588" s="248">
        <f>ROUND(I588*H588,2)</f>
        <v>0</v>
      </c>
      <c r="BL588" s="18" t="s">
        <v>150</v>
      </c>
      <c r="BM588" s="247" t="s">
        <v>618</v>
      </c>
    </row>
    <row r="589" s="12" customFormat="1" ht="22.8" customHeight="1">
      <c r="A589" s="12"/>
      <c r="B589" s="220"/>
      <c r="C589" s="221"/>
      <c r="D589" s="222" t="s">
        <v>76</v>
      </c>
      <c r="E589" s="234" t="s">
        <v>619</v>
      </c>
      <c r="F589" s="234" t="s">
        <v>620</v>
      </c>
      <c r="G589" s="221"/>
      <c r="H589" s="221"/>
      <c r="I589" s="224"/>
      <c r="J589" s="235">
        <f>BK589</f>
        <v>0</v>
      </c>
      <c r="K589" s="221"/>
      <c r="L589" s="226"/>
      <c r="M589" s="227"/>
      <c r="N589" s="228"/>
      <c r="O589" s="228"/>
      <c r="P589" s="229">
        <f>P590</f>
        <v>0</v>
      </c>
      <c r="Q589" s="228"/>
      <c r="R589" s="229">
        <f>R590</f>
        <v>0</v>
      </c>
      <c r="S589" s="228"/>
      <c r="T589" s="230">
        <f>T590</f>
        <v>0</v>
      </c>
      <c r="U589" s="12"/>
      <c r="V589" s="12"/>
      <c r="W589" s="12"/>
      <c r="X589" s="12"/>
      <c r="Y589" s="12"/>
      <c r="Z589" s="12"/>
      <c r="AA589" s="12"/>
      <c r="AB589" s="12"/>
      <c r="AC589" s="12"/>
      <c r="AD589" s="12"/>
      <c r="AE589" s="12"/>
      <c r="AR589" s="231" t="s">
        <v>85</v>
      </c>
      <c r="AT589" s="232" t="s">
        <v>76</v>
      </c>
      <c r="AU589" s="232" t="s">
        <v>85</v>
      </c>
      <c r="AY589" s="231" t="s">
        <v>143</v>
      </c>
      <c r="BK589" s="233">
        <f>BK590</f>
        <v>0</v>
      </c>
    </row>
    <row r="590" s="2" customFormat="1" ht="14.4" customHeight="1">
      <c r="A590" s="39"/>
      <c r="B590" s="40"/>
      <c r="C590" s="236" t="s">
        <v>621</v>
      </c>
      <c r="D590" s="236" t="s">
        <v>145</v>
      </c>
      <c r="E590" s="237" t="s">
        <v>622</v>
      </c>
      <c r="F590" s="238" t="s">
        <v>623</v>
      </c>
      <c r="G590" s="239" t="s">
        <v>604</v>
      </c>
      <c r="H590" s="240">
        <v>158.08699999999999</v>
      </c>
      <c r="I590" s="241"/>
      <c r="J590" s="242">
        <f>ROUND(I590*H590,2)</f>
        <v>0</v>
      </c>
      <c r="K590" s="238" t="s">
        <v>149</v>
      </c>
      <c r="L590" s="45"/>
      <c r="M590" s="243" t="s">
        <v>1</v>
      </c>
      <c r="N590" s="244" t="s">
        <v>42</v>
      </c>
      <c r="O590" s="92"/>
      <c r="P590" s="245">
        <f>O590*H590</f>
        <v>0</v>
      </c>
      <c r="Q590" s="245">
        <v>0</v>
      </c>
      <c r="R590" s="245">
        <f>Q590*H590</f>
        <v>0</v>
      </c>
      <c r="S590" s="245">
        <v>0</v>
      </c>
      <c r="T590" s="246">
        <f>S590*H590</f>
        <v>0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47" t="s">
        <v>150</v>
      </c>
      <c r="AT590" s="247" t="s">
        <v>145</v>
      </c>
      <c r="AU590" s="247" t="s">
        <v>87</v>
      </c>
      <c r="AY590" s="18" t="s">
        <v>143</v>
      </c>
      <c r="BE590" s="248">
        <f>IF(N590="základní",J590,0)</f>
        <v>0</v>
      </c>
      <c r="BF590" s="248">
        <f>IF(N590="snížená",J590,0)</f>
        <v>0</v>
      </c>
      <c r="BG590" s="248">
        <f>IF(N590="zákl. přenesená",J590,0)</f>
        <v>0</v>
      </c>
      <c r="BH590" s="248">
        <f>IF(N590="sníž. přenesená",J590,0)</f>
        <v>0</v>
      </c>
      <c r="BI590" s="248">
        <f>IF(N590="nulová",J590,0)</f>
        <v>0</v>
      </c>
      <c r="BJ590" s="18" t="s">
        <v>85</v>
      </c>
      <c r="BK590" s="248">
        <f>ROUND(I590*H590,2)</f>
        <v>0</v>
      </c>
      <c r="BL590" s="18" t="s">
        <v>150</v>
      </c>
      <c r="BM590" s="247" t="s">
        <v>624</v>
      </c>
    </row>
    <row r="591" s="12" customFormat="1" ht="25.92" customHeight="1">
      <c r="A591" s="12"/>
      <c r="B591" s="220"/>
      <c r="C591" s="221"/>
      <c r="D591" s="222" t="s">
        <v>76</v>
      </c>
      <c r="E591" s="223" t="s">
        <v>625</v>
      </c>
      <c r="F591" s="223" t="s">
        <v>626</v>
      </c>
      <c r="G591" s="221"/>
      <c r="H591" s="221"/>
      <c r="I591" s="224"/>
      <c r="J591" s="225">
        <f>BK591</f>
        <v>0</v>
      </c>
      <c r="K591" s="221"/>
      <c r="L591" s="226"/>
      <c r="M591" s="227"/>
      <c r="N591" s="228"/>
      <c r="O591" s="228"/>
      <c r="P591" s="229">
        <f>P592+P604+P619+P655+P659</f>
        <v>0</v>
      </c>
      <c r="Q591" s="228"/>
      <c r="R591" s="229">
        <f>R592+R604+R619+R655+R659</f>
        <v>6.2984894799999998</v>
      </c>
      <c r="S591" s="228"/>
      <c r="T591" s="230">
        <f>T592+T604+T619+T655+T659</f>
        <v>1.0337857500000001</v>
      </c>
      <c r="U591" s="12"/>
      <c r="V591" s="12"/>
      <c r="W591" s="12"/>
      <c r="X591" s="12"/>
      <c r="Y591" s="12"/>
      <c r="Z591" s="12"/>
      <c r="AA591" s="12"/>
      <c r="AB591" s="12"/>
      <c r="AC591" s="12"/>
      <c r="AD591" s="12"/>
      <c r="AE591" s="12"/>
      <c r="AR591" s="231" t="s">
        <v>87</v>
      </c>
      <c r="AT591" s="232" t="s">
        <v>76</v>
      </c>
      <c r="AU591" s="232" t="s">
        <v>77</v>
      </c>
      <c r="AY591" s="231" t="s">
        <v>143</v>
      </c>
      <c r="BK591" s="233">
        <f>BK592+BK604+BK619+BK655+BK659</f>
        <v>0</v>
      </c>
    </row>
    <row r="592" s="12" customFormat="1" ht="22.8" customHeight="1">
      <c r="A592" s="12"/>
      <c r="B592" s="220"/>
      <c r="C592" s="221"/>
      <c r="D592" s="222" t="s">
        <v>76</v>
      </c>
      <c r="E592" s="234" t="s">
        <v>627</v>
      </c>
      <c r="F592" s="234" t="s">
        <v>628</v>
      </c>
      <c r="G592" s="221"/>
      <c r="H592" s="221"/>
      <c r="I592" s="224"/>
      <c r="J592" s="235">
        <f>BK592</f>
        <v>0</v>
      </c>
      <c r="K592" s="221"/>
      <c r="L592" s="226"/>
      <c r="M592" s="227"/>
      <c r="N592" s="228"/>
      <c r="O592" s="228"/>
      <c r="P592" s="229">
        <f>SUM(P593:P603)</f>
        <v>0</v>
      </c>
      <c r="Q592" s="228"/>
      <c r="R592" s="229">
        <f>SUM(R593:R603)</f>
        <v>0.093894430000000001</v>
      </c>
      <c r="S592" s="228"/>
      <c r="T592" s="230">
        <f>SUM(T593:T603)</f>
        <v>0</v>
      </c>
      <c r="U592" s="12"/>
      <c r="V592" s="12"/>
      <c r="W592" s="12"/>
      <c r="X592" s="12"/>
      <c r="Y592" s="12"/>
      <c r="Z592" s="12"/>
      <c r="AA592" s="12"/>
      <c r="AB592" s="12"/>
      <c r="AC592" s="12"/>
      <c r="AD592" s="12"/>
      <c r="AE592" s="12"/>
      <c r="AR592" s="231" t="s">
        <v>87</v>
      </c>
      <c r="AT592" s="232" t="s">
        <v>76</v>
      </c>
      <c r="AU592" s="232" t="s">
        <v>85</v>
      </c>
      <c r="AY592" s="231" t="s">
        <v>143</v>
      </c>
      <c r="BK592" s="233">
        <f>SUM(BK593:BK603)</f>
        <v>0</v>
      </c>
    </row>
    <row r="593" s="2" customFormat="1" ht="24.15" customHeight="1">
      <c r="A593" s="39"/>
      <c r="B593" s="40"/>
      <c r="C593" s="236" t="s">
        <v>629</v>
      </c>
      <c r="D593" s="236" t="s">
        <v>145</v>
      </c>
      <c r="E593" s="237" t="s">
        <v>630</v>
      </c>
      <c r="F593" s="238" t="s">
        <v>631</v>
      </c>
      <c r="G593" s="239" t="s">
        <v>148</v>
      </c>
      <c r="H593" s="240">
        <v>54.222000000000001</v>
      </c>
      <c r="I593" s="241"/>
      <c r="J593" s="242">
        <f>ROUND(I593*H593,2)</f>
        <v>0</v>
      </c>
      <c r="K593" s="238" t="s">
        <v>149</v>
      </c>
      <c r="L593" s="45"/>
      <c r="M593" s="243" t="s">
        <v>1</v>
      </c>
      <c r="N593" s="244" t="s">
        <v>42</v>
      </c>
      <c r="O593" s="92"/>
      <c r="P593" s="245">
        <f>O593*H593</f>
        <v>0</v>
      </c>
      <c r="Q593" s="245">
        <v>0.0011999999999999999</v>
      </c>
      <c r="R593" s="245">
        <f>Q593*H593</f>
        <v>0.065066399999999996</v>
      </c>
      <c r="S593" s="245">
        <v>0</v>
      </c>
      <c r="T593" s="246">
        <f>S593*H593</f>
        <v>0</v>
      </c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R593" s="247" t="s">
        <v>230</v>
      </c>
      <c r="AT593" s="247" t="s">
        <v>145</v>
      </c>
      <c r="AU593" s="247" t="s">
        <v>87</v>
      </c>
      <c r="AY593" s="18" t="s">
        <v>143</v>
      </c>
      <c r="BE593" s="248">
        <f>IF(N593="základní",J593,0)</f>
        <v>0</v>
      </c>
      <c r="BF593" s="248">
        <f>IF(N593="snížená",J593,0)</f>
        <v>0</v>
      </c>
      <c r="BG593" s="248">
        <f>IF(N593="zákl. přenesená",J593,0)</f>
        <v>0</v>
      </c>
      <c r="BH593" s="248">
        <f>IF(N593="sníž. přenesená",J593,0)</f>
        <v>0</v>
      </c>
      <c r="BI593" s="248">
        <f>IF(N593="nulová",J593,0)</f>
        <v>0</v>
      </c>
      <c r="BJ593" s="18" t="s">
        <v>85</v>
      </c>
      <c r="BK593" s="248">
        <f>ROUND(I593*H593,2)</f>
        <v>0</v>
      </c>
      <c r="BL593" s="18" t="s">
        <v>230</v>
      </c>
      <c r="BM593" s="247" t="s">
        <v>632</v>
      </c>
    </row>
    <row r="594" s="13" customFormat="1">
      <c r="A594" s="13"/>
      <c r="B594" s="249"/>
      <c r="C594" s="250"/>
      <c r="D594" s="251" t="s">
        <v>152</v>
      </c>
      <c r="E594" s="252" t="s">
        <v>1</v>
      </c>
      <c r="F594" s="253" t="s">
        <v>290</v>
      </c>
      <c r="G594" s="250"/>
      <c r="H594" s="252" t="s">
        <v>1</v>
      </c>
      <c r="I594" s="254"/>
      <c r="J594" s="250"/>
      <c r="K594" s="250"/>
      <c r="L594" s="255"/>
      <c r="M594" s="256"/>
      <c r="N594" s="257"/>
      <c r="O594" s="257"/>
      <c r="P594" s="257"/>
      <c r="Q594" s="257"/>
      <c r="R594" s="257"/>
      <c r="S594" s="257"/>
      <c r="T594" s="258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59" t="s">
        <v>152</v>
      </c>
      <c r="AU594" s="259" t="s">
        <v>87</v>
      </c>
      <c r="AV594" s="13" t="s">
        <v>85</v>
      </c>
      <c r="AW594" s="13" t="s">
        <v>32</v>
      </c>
      <c r="AX594" s="13" t="s">
        <v>77</v>
      </c>
      <c r="AY594" s="259" t="s">
        <v>143</v>
      </c>
    </row>
    <row r="595" s="14" customFormat="1">
      <c r="A595" s="14"/>
      <c r="B595" s="260"/>
      <c r="C595" s="261"/>
      <c r="D595" s="251" t="s">
        <v>152</v>
      </c>
      <c r="E595" s="262" t="s">
        <v>1</v>
      </c>
      <c r="F595" s="263" t="s">
        <v>444</v>
      </c>
      <c r="G595" s="261"/>
      <c r="H595" s="264">
        <v>54.222000000000001</v>
      </c>
      <c r="I595" s="265"/>
      <c r="J595" s="261"/>
      <c r="K595" s="261"/>
      <c r="L595" s="266"/>
      <c r="M595" s="267"/>
      <c r="N595" s="268"/>
      <c r="O595" s="268"/>
      <c r="P595" s="268"/>
      <c r="Q595" s="268"/>
      <c r="R595" s="268"/>
      <c r="S595" s="268"/>
      <c r="T595" s="269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70" t="s">
        <v>152</v>
      </c>
      <c r="AU595" s="270" t="s">
        <v>87</v>
      </c>
      <c r="AV595" s="14" t="s">
        <v>87</v>
      </c>
      <c r="AW595" s="14" t="s">
        <v>32</v>
      </c>
      <c r="AX595" s="14" t="s">
        <v>77</v>
      </c>
      <c r="AY595" s="270" t="s">
        <v>143</v>
      </c>
    </row>
    <row r="596" s="15" customFormat="1">
      <c r="A596" s="15"/>
      <c r="B596" s="271"/>
      <c r="C596" s="272"/>
      <c r="D596" s="251" t="s">
        <v>152</v>
      </c>
      <c r="E596" s="273" t="s">
        <v>1</v>
      </c>
      <c r="F596" s="274" t="s">
        <v>155</v>
      </c>
      <c r="G596" s="272"/>
      <c r="H596" s="275">
        <v>54.222000000000001</v>
      </c>
      <c r="I596" s="276"/>
      <c r="J596" s="272"/>
      <c r="K596" s="272"/>
      <c r="L596" s="277"/>
      <c r="M596" s="278"/>
      <c r="N596" s="279"/>
      <c r="O596" s="279"/>
      <c r="P596" s="279"/>
      <c r="Q596" s="279"/>
      <c r="R596" s="279"/>
      <c r="S596" s="279"/>
      <c r="T596" s="280"/>
      <c r="U596" s="15"/>
      <c r="V596" s="15"/>
      <c r="W596" s="15"/>
      <c r="X596" s="15"/>
      <c r="Y596" s="15"/>
      <c r="Z596" s="15"/>
      <c r="AA596" s="15"/>
      <c r="AB596" s="15"/>
      <c r="AC596" s="15"/>
      <c r="AD596" s="15"/>
      <c r="AE596" s="15"/>
      <c r="AT596" s="281" t="s">
        <v>152</v>
      </c>
      <c r="AU596" s="281" t="s">
        <v>87</v>
      </c>
      <c r="AV596" s="15" t="s">
        <v>150</v>
      </c>
      <c r="AW596" s="15" t="s">
        <v>32</v>
      </c>
      <c r="AX596" s="15" t="s">
        <v>85</v>
      </c>
      <c r="AY596" s="281" t="s">
        <v>143</v>
      </c>
    </row>
    <row r="597" s="2" customFormat="1" ht="24.15" customHeight="1">
      <c r="A597" s="39"/>
      <c r="B597" s="40"/>
      <c r="C597" s="236" t="s">
        <v>633</v>
      </c>
      <c r="D597" s="236" t="s">
        <v>145</v>
      </c>
      <c r="E597" s="237" t="s">
        <v>634</v>
      </c>
      <c r="F597" s="238" t="s">
        <v>635</v>
      </c>
      <c r="G597" s="239" t="s">
        <v>162</v>
      </c>
      <c r="H597" s="240">
        <v>99.406999999999996</v>
      </c>
      <c r="I597" s="241"/>
      <c r="J597" s="242">
        <f>ROUND(I597*H597,2)</f>
        <v>0</v>
      </c>
      <c r="K597" s="238" t="s">
        <v>149</v>
      </c>
      <c r="L597" s="45"/>
      <c r="M597" s="243" t="s">
        <v>1</v>
      </c>
      <c r="N597" s="244" t="s">
        <v>42</v>
      </c>
      <c r="O597" s="92"/>
      <c r="P597" s="245">
        <f>O597*H597</f>
        <v>0</v>
      </c>
      <c r="Q597" s="245">
        <v>0.00029</v>
      </c>
      <c r="R597" s="245">
        <f>Q597*H597</f>
        <v>0.028828029999999998</v>
      </c>
      <c r="S597" s="245">
        <v>0</v>
      </c>
      <c r="T597" s="246">
        <f>S597*H597</f>
        <v>0</v>
      </c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R597" s="247" t="s">
        <v>230</v>
      </c>
      <c r="AT597" s="247" t="s">
        <v>145</v>
      </c>
      <c r="AU597" s="247" t="s">
        <v>87</v>
      </c>
      <c r="AY597" s="18" t="s">
        <v>143</v>
      </c>
      <c r="BE597" s="248">
        <f>IF(N597="základní",J597,0)</f>
        <v>0</v>
      </c>
      <c r="BF597" s="248">
        <f>IF(N597="snížená",J597,0)</f>
        <v>0</v>
      </c>
      <c r="BG597" s="248">
        <f>IF(N597="zákl. přenesená",J597,0)</f>
        <v>0</v>
      </c>
      <c r="BH597" s="248">
        <f>IF(N597="sníž. přenesená",J597,0)</f>
        <v>0</v>
      </c>
      <c r="BI597" s="248">
        <f>IF(N597="nulová",J597,0)</f>
        <v>0</v>
      </c>
      <c r="BJ597" s="18" t="s">
        <v>85</v>
      </c>
      <c r="BK597" s="248">
        <f>ROUND(I597*H597,2)</f>
        <v>0</v>
      </c>
      <c r="BL597" s="18" t="s">
        <v>230</v>
      </c>
      <c r="BM597" s="247" t="s">
        <v>636</v>
      </c>
    </row>
    <row r="598" s="13" customFormat="1">
      <c r="A598" s="13"/>
      <c r="B598" s="249"/>
      <c r="C598" s="250"/>
      <c r="D598" s="251" t="s">
        <v>152</v>
      </c>
      <c r="E598" s="252" t="s">
        <v>1</v>
      </c>
      <c r="F598" s="253" t="s">
        <v>290</v>
      </c>
      <c r="G598" s="250"/>
      <c r="H598" s="252" t="s">
        <v>1</v>
      </c>
      <c r="I598" s="254"/>
      <c r="J598" s="250"/>
      <c r="K598" s="250"/>
      <c r="L598" s="255"/>
      <c r="M598" s="256"/>
      <c r="N598" s="257"/>
      <c r="O598" s="257"/>
      <c r="P598" s="257"/>
      <c r="Q598" s="257"/>
      <c r="R598" s="257"/>
      <c r="S598" s="257"/>
      <c r="T598" s="258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59" t="s">
        <v>152</v>
      </c>
      <c r="AU598" s="259" t="s">
        <v>87</v>
      </c>
      <c r="AV598" s="13" t="s">
        <v>85</v>
      </c>
      <c r="AW598" s="13" t="s">
        <v>32</v>
      </c>
      <c r="AX598" s="13" t="s">
        <v>77</v>
      </c>
      <c r="AY598" s="259" t="s">
        <v>143</v>
      </c>
    </row>
    <row r="599" s="14" customFormat="1">
      <c r="A599" s="14"/>
      <c r="B599" s="260"/>
      <c r="C599" s="261"/>
      <c r="D599" s="251" t="s">
        <v>152</v>
      </c>
      <c r="E599" s="262" t="s">
        <v>1</v>
      </c>
      <c r="F599" s="263" t="s">
        <v>637</v>
      </c>
      <c r="G599" s="261"/>
      <c r="H599" s="264">
        <v>90.370000000000005</v>
      </c>
      <c r="I599" s="265"/>
      <c r="J599" s="261"/>
      <c r="K599" s="261"/>
      <c r="L599" s="266"/>
      <c r="M599" s="267"/>
      <c r="N599" s="268"/>
      <c r="O599" s="268"/>
      <c r="P599" s="268"/>
      <c r="Q599" s="268"/>
      <c r="R599" s="268"/>
      <c r="S599" s="268"/>
      <c r="T599" s="269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70" t="s">
        <v>152</v>
      </c>
      <c r="AU599" s="270" t="s">
        <v>87</v>
      </c>
      <c r="AV599" s="14" t="s">
        <v>87</v>
      </c>
      <c r="AW599" s="14" t="s">
        <v>32</v>
      </c>
      <c r="AX599" s="14" t="s">
        <v>77</v>
      </c>
      <c r="AY599" s="270" t="s">
        <v>143</v>
      </c>
    </row>
    <row r="600" s="15" customFormat="1">
      <c r="A600" s="15"/>
      <c r="B600" s="271"/>
      <c r="C600" s="272"/>
      <c r="D600" s="251" t="s">
        <v>152</v>
      </c>
      <c r="E600" s="273" t="s">
        <v>1</v>
      </c>
      <c r="F600" s="274" t="s">
        <v>155</v>
      </c>
      <c r="G600" s="272"/>
      <c r="H600" s="275">
        <v>90.370000000000005</v>
      </c>
      <c r="I600" s="276"/>
      <c r="J600" s="272"/>
      <c r="K600" s="272"/>
      <c r="L600" s="277"/>
      <c r="M600" s="278"/>
      <c r="N600" s="279"/>
      <c r="O600" s="279"/>
      <c r="P600" s="279"/>
      <c r="Q600" s="279"/>
      <c r="R600" s="279"/>
      <c r="S600" s="279"/>
      <c r="T600" s="280"/>
      <c r="U600" s="15"/>
      <c r="V600" s="15"/>
      <c r="W600" s="15"/>
      <c r="X600" s="15"/>
      <c r="Y600" s="15"/>
      <c r="Z600" s="15"/>
      <c r="AA600" s="15"/>
      <c r="AB600" s="15"/>
      <c r="AC600" s="15"/>
      <c r="AD600" s="15"/>
      <c r="AE600" s="15"/>
      <c r="AT600" s="281" t="s">
        <v>152</v>
      </c>
      <c r="AU600" s="281" t="s">
        <v>87</v>
      </c>
      <c r="AV600" s="15" t="s">
        <v>150</v>
      </c>
      <c r="AW600" s="15" t="s">
        <v>32</v>
      </c>
      <c r="AX600" s="15" t="s">
        <v>77</v>
      </c>
      <c r="AY600" s="281" t="s">
        <v>143</v>
      </c>
    </row>
    <row r="601" s="14" customFormat="1">
      <c r="A601" s="14"/>
      <c r="B601" s="260"/>
      <c r="C601" s="261"/>
      <c r="D601" s="251" t="s">
        <v>152</v>
      </c>
      <c r="E601" s="262" t="s">
        <v>1</v>
      </c>
      <c r="F601" s="263" t="s">
        <v>638</v>
      </c>
      <c r="G601" s="261"/>
      <c r="H601" s="264">
        <v>99.406999999999996</v>
      </c>
      <c r="I601" s="265"/>
      <c r="J601" s="261"/>
      <c r="K601" s="261"/>
      <c r="L601" s="266"/>
      <c r="M601" s="267"/>
      <c r="N601" s="268"/>
      <c r="O601" s="268"/>
      <c r="P601" s="268"/>
      <c r="Q601" s="268"/>
      <c r="R601" s="268"/>
      <c r="S601" s="268"/>
      <c r="T601" s="269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70" t="s">
        <v>152</v>
      </c>
      <c r="AU601" s="270" t="s">
        <v>87</v>
      </c>
      <c r="AV601" s="14" t="s">
        <v>87</v>
      </c>
      <c r="AW601" s="14" t="s">
        <v>32</v>
      </c>
      <c r="AX601" s="14" t="s">
        <v>77</v>
      </c>
      <c r="AY601" s="270" t="s">
        <v>143</v>
      </c>
    </row>
    <row r="602" s="15" customFormat="1">
      <c r="A602" s="15"/>
      <c r="B602" s="271"/>
      <c r="C602" s="272"/>
      <c r="D602" s="251" t="s">
        <v>152</v>
      </c>
      <c r="E602" s="273" t="s">
        <v>1</v>
      </c>
      <c r="F602" s="274" t="s">
        <v>155</v>
      </c>
      <c r="G602" s="272"/>
      <c r="H602" s="275">
        <v>99.406999999999996</v>
      </c>
      <c r="I602" s="276"/>
      <c r="J602" s="272"/>
      <c r="K602" s="272"/>
      <c r="L602" s="277"/>
      <c r="M602" s="278"/>
      <c r="N602" s="279"/>
      <c r="O602" s="279"/>
      <c r="P602" s="279"/>
      <c r="Q602" s="279"/>
      <c r="R602" s="279"/>
      <c r="S602" s="279"/>
      <c r="T602" s="280"/>
      <c r="U602" s="15"/>
      <c r="V602" s="15"/>
      <c r="W602" s="15"/>
      <c r="X602" s="15"/>
      <c r="Y602" s="15"/>
      <c r="Z602" s="15"/>
      <c r="AA602" s="15"/>
      <c r="AB602" s="15"/>
      <c r="AC602" s="15"/>
      <c r="AD602" s="15"/>
      <c r="AE602" s="15"/>
      <c r="AT602" s="281" t="s">
        <v>152</v>
      </c>
      <c r="AU602" s="281" t="s">
        <v>87</v>
      </c>
      <c r="AV602" s="15" t="s">
        <v>150</v>
      </c>
      <c r="AW602" s="15" t="s">
        <v>32</v>
      </c>
      <c r="AX602" s="15" t="s">
        <v>85</v>
      </c>
      <c r="AY602" s="281" t="s">
        <v>143</v>
      </c>
    </row>
    <row r="603" s="2" customFormat="1" ht="24.15" customHeight="1">
      <c r="A603" s="39"/>
      <c r="B603" s="40"/>
      <c r="C603" s="236" t="s">
        <v>639</v>
      </c>
      <c r="D603" s="236" t="s">
        <v>145</v>
      </c>
      <c r="E603" s="237" t="s">
        <v>640</v>
      </c>
      <c r="F603" s="238" t="s">
        <v>641</v>
      </c>
      <c r="G603" s="239" t="s">
        <v>604</v>
      </c>
      <c r="H603" s="240">
        <v>0.094</v>
      </c>
      <c r="I603" s="241"/>
      <c r="J603" s="242">
        <f>ROUND(I603*H603,2)</f>
        <v>0</v>
      </c>
      <c r="K603" s="238" t="s">
        <v>149</v>
      </c>
      <c r="L603" s="45"/>
      <c r="M603" s="243" t="s">
        <v>1</v>
      </c>
      <c r="N603" s="244" t="s">
        <v>42</v>
      </c>
      <c r="O603" s="92"/>
      <c r="P603" s="245">
        <f>O603*H603</f>
        <v>0</v>
      </c>
      <c r="Q603" s="245">
        <v>0</v>
      </c>
      <c r="R603" s="245">
        <f>Q603*H603</f>
        <v>0</v>
      </c>
      <c r="S603" s="245">
        <v>0</v>
      </c>
      <c r="T603" s="246">
        <f>S603*H603</f>
        <v>0</v>
      </c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R603" s="247" t="s">
        <v>230</v>
      </c>
      <c r="AT603" s="247" t="s">
        <v>145</v>
      </c>
      <c r="AU603" s="247" t="s">
        <v>87</v>
      </c>
      <c r="AY603" s="18" t="s">
        <v>143</v>
      </c>
      <c r="BE603" s="248">
        <f>IF(N603="základní",J603,0)</f>
        <v>0</v>
      </c>
      <c r="BF603" s="248">
        <f>IF(N603="snížená",J603,0)</f>
        <v>0</v>
      </c>
      <c r="BG603" s="248">
        <f>IF(N603="zákl. přenesená",J603,0)</f>
        <v>0</v>
      </c>
      <c r="BH603" s="248">
        <f>IF(N603="sníž. přenesená",J603,0)</f>
        <v>0</v>
      </c>
      <c r="BI603" s="248">
        <f>IF(N603="nulová",J603,0)</f>
        <v>0</v>
      </c>
      <c r="BJ603" s="18" t="s">
        <v>85</v>
      </c>
      <c r="BK603" s="248">
        <f>ROUND(I603*H603,2)</f>
        <v>0</v>
      </c>
      <c r="BL603" s="18" t="s">
        <v>230</v>
      </c>
      <c r="BM603" s="247" t="s">
        <v>642</v>
      </c>
    </row>
    <row r="604" s="12" customFormat="1" ht="22.8" customHeight="1">
      <c r="A604" s="12"/>
      <c r="B604" s="220"/>
      <c r="C604" s="221"/>
      <c r="D604" s="222" t="s">
        <v>76</v>
      </c>
      <c r="E604" s="234" t="s">
        <v>643</v>
      </c>
      <c r="F604" s="234" t="s">
        <v>644</v>
      </c>
      <c r="G604" s="221"/>
      <c r="H604" s="221"/>
      <c r="I604" s="224"/>
      <c r="J604" s="235">
        <f>BK604</f>
        <v>0</v>
      </c>
      <c r="K604" s="221"/>
      <c r="L604" s="226"/>
      <c r="M604" s="227"/>
      <c r="N604" s="228"/>
      <c r="O604" s="228"/>
      <c r="P604" s="229">
        <f>SUM(P605:P618)</f>
        <v>0</v>
      </c>
      <c r="Q604" s="228"/>
      <c r="R604" s="229">
        <f>SUM(R605:R618)</f>
        <v>1.9412006000000002</v>
      </c>
      <c r="S604" s="228"/>
      <c r="T604" s="230">
        <f>SUM(T605:T618)</f>
        <v>0</v>
      </c>
      <c r="U604" s="12"/>
      <c r="V604" s="12"/>
      <c r="W604" s="12"/>
      <c r="X604" s="12"/>
      <c r="Y604" s="12"/>
      <c r="Z604" s="12"/>
      <c r="AA604" s="12"/>
      <c r="AB604" s="12"/>
      <c r="AC604" s="12"/>
      <c r="AD604" s="12"/>
      <c r="AE604" s="12"/>
      <c r="AR604" s="231" t="s">
        <v>87</v>
      </c>
      <c r="AT604" s="232" t="s">
        <v>76</v>
      </c>
      <c r="AU604" s="232" t="s">
        <v>85</v>
      </c>
      <c r="AY604" s="231" t="s">
        <v>143</v>
      </c>
      <c r="BK604" s="233">
        <f>SUM(BK605:BK618)</f>
        <v>0</v>
      </c>
    </row>
    <row r="605" s="2" customFormat="1" ht="24.15" customHeight="1">
      <c r="A605" s="39"/>
      <c r="B605" s="40"/>
      <c r="C605" s="236" t="s">
        <v>645</v>
      </c>
      <c r="D605" s="236" t="s">
        <v>145</v>
      </c>
      <c r="E605" s="237" t="s">
        <v>646</v>
      </c>
      <c r="F605" s="238" t="s">
        <v>647</v>
      </c>
      <c r="G605" s="239" t="s">
        <v>148</v>
      </c>
      <c r="H605" s="240">
        <v>27.260000000000002</v>
      </c>
      <c r="I605" s="241"/>
      <c r="J605" s="242">
        <f>ROUND(I605*H605,2)</f>
        <v>0</v>
      </c>
      <c r="K605" s="238" t="s">
        <v>149</v>
      </c>
      <c r="L605" s="45"/>
      <c r="M605" s="243" t="s">
        <v>1</v>
      </c>
      <c r="N605" s="244" t="s">
        <v>42</v>
      </c>
      <c r="O605" s="92"/>
      <c r="P605" s="245">
        <f>O605*H605</f>
        <v>0</v>
      </c>
      <c r="Q605" s="245">
        <v>0.016809999999999999</v>
      </c>
      <c r="R605" s="245">
        <f>Q605*H605</f>
        <v>0.4582406</v>
      </c>
      <c r="S605" s="245">
        <v>0</v>
      </c>
      <c r="T605" s="246">
        <f>S605*H605</f>
        <v>0</v>
      </c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R605" s="247" t="s">
        <v>230</v>
      </c>
      <c r="AT605" s="247" t="s">
        <v>145</v>
      </c>
      <c r="AU605" s="247" t="s">
        <v>87</v>
      </c>
      <c r="AY605" s="18" t="s">
        <v>143</v>
      </c>
      <c r="BE605" s="248">
        <f>IF(N605="základní",J605,0)</f>
        <v>0</v>
      </c>
      <c r="BF605" s="248">
        <f>IF(N605="snížená",J605,0)</f>
        <v>0</v>
      </c>
      <c r="BG605" s="248">
        <f>IF(N605="zákl. přenesená",J605,0)</f>
        <v>0</v>
      </c>
      <c r="BH605" s="248">
        <f>IF(N605="sníž. přenesená",J605,0)</f>
        <v>0</v>
      </c>
      <c r="BI605" s="248">
        <f>IF(N605="nulová",J605,0)</f>
        <v>0</v>
      </c>
      <c r="BJ605" s="18" t="s">
        <v>85</v>
      </c>
      <c r="BK605" s="248">
        <f>ROUND(I605*H605,2)</f>
        <v>0</v>
      </c>
      <c r="BL605" s="18" t="s">
        <v>230</v>
      </c>
      <c r="BM605" s="247" t="s">
        <v>648</v>
      </c>
    </row>
    <row r="606" s="2" customFormat="1">
      <c r="A606" s="39"/>
      <c r="B606" s="40"/>
      <c r="C606" s="41"/>
      <c r="D606" s="251" t="s">
        <v>169</v>
      </c>
      <c r="E606" s="41"/>
      <c r="F606" s="282" t="s">
        <v>649</v>
      </c>
      <c r="G606" s="41"/>
      <c r="H606" s="41"/>
      <c r="I606" s="145"/>
      <c r="J606" s="41"/>
      <c r="K606" s="41"/>
      <c r="L606" s="45"/>
      <c r="M606" s="283"/>
      <c r="N606" s="284"/>
      <c r="O606" s="92"/>
      <c r="P606" s="92"/>
      <c r="Q606" s="92"/>
      <c r="R606" s="92"/>
      <c r="S606" s="92"/>
      <c r="T606" s="93"/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T606" s="18" t="s">
        <v>169</v>
      </c>
      <c r="AU606" s="18" t="s">
        <v>87</v>
      </c>
    </row>
    <row r="607" s="13" customFormat="1">
      <c r="A607" s="13"/>
      <c r="B607" s="249"/>
      <c r="C607" s="250"/>
      <c r="D607" s="251" t="s">
        <v>152</v>
      </c>
      <c r="E607" s="252" t="s">
        <v>1</v>
      </c>
      <c r="F607" s="253" t="s">
        <v>573</v>
      </c>
      <c r="G607" s="250"/>
      <c r="H607" s="252" t="s">
        <v>1</v>
      </c>
      <c r="I607" s="254"/>
      <c r="J607" s="250"/>
      <c r="K607" s="250"/>
      <c r="L607" s="255"/>
      <c r="M607" s="256"/>
      <c r="N607" s="257"/>
      <c r="O607" s="257"/>
      <c r="P607" s="257"/>
      <c r="Q607" s="257"/>
      <c r="R607" s="257"/>
      <c r="S607" s="257"/>
      <c r="T607" s="258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59" t="s">
        <v>152</v>
      </c>
      <c r="AU607" s="259" t="s">
        <v>87</v>
      </c>
      <c r="AV607" s="13" t="s">
        <v>85</v>
      </c>
      <c r="AW607" s="13" t="s">
        <v>32</v>
      </c>
      <c r="AX607" s="13" t="s">
        <v>77</v>
      </c>
      <c r="AY607" s="259" t="s">
        <v>143</v>
      </c>
    </row>
    <row r="608" s="14" customFormat="1">
      <c r="A608" s="14"/>
      <c r="B608" s="260"/>
      <c r="C608" s="261"/>
      <c r="D608" s="251" t="s">
        <v>152</v>
      </c>
      <c r="E608" s="262" t="s">
        <v>1</v>
      </c>
      <c r="F608" s="263" t="s">
        <v>650</v>
      </c>
      <c r="G608" s="261"/>
      <c r="H608" s="264">
        <v>18.600000000000001</v>
      </c>
      <c r="I608" s="265"/>
      <c r="J608" s="261"/>
      <c r="K608" s="261"/>
      <c r="L608" s="266"/>
      <c r="M608" s="267"/>
      <c r="N608" s="268"/>
      <c r="O608" s="268"/>
      <c r="P608" s="268"/>
      <c r="Q608" s="268"/>
      <c r="R608" s="268"/>
      <c r="S608" s="268"/>
      <c r="T608" s="269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70" t="s">
        <v>152</v>
      </c>
      <c r="AU608" s="270" t="s">
        <v>87</v>
      </c>
      <c r="AV608" s="14" t="s">
        <v>87</v>
      </c>
      <c r="AW608" s="14" t="s">
        <v>32</v>
      </c>
      <c r="AX608" s="14" t="s">
        <v>77</v>
      </c>
      <c r="AY608" s="270" t="s">
        <v>143</v>
      </c>
    </row>
    <row r="609" s="14" customFormat="1">
      <c r="A609" s="14"/>
      <c r="B609" s="260"/>
      <c r="C609" s="261"/>
      <c r="D609" s="251" t="s">
        <v>152</v>
      </c>
      <c r="E609" s="262" t="s">
        <v>1</v>
      </c>
      <c r="F609" s="263" t="s">
        <v>651</v>
      </c>
      <c r="G609" s="261"/>
      <c r="H609" s="264">
        <v>8.6600000000000001</v>
      </c>
      <c r="I609" s="265"/>
      <c r="J609" s="261"/>
      <c r="K609" s="261"/>
      <c r="L609" s="266"/>
      <c r="M609" s="267"/>
      <c r="N609" s="268"/>
      <c r="O609" s="268"/>
      <c r="P609" s="268"/>
      <c r="Q609" s="268"/>
      <c r="R609" s="268"/>
      <c r="S609" s="268"/>
      <c r="T609" s="269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70" t="s">
        <v>152</v>
      </c>
      <c r="AU609" s="270" t="s">
        <v>87</v>
      </c>
      <c r="AV609" s="14" t="s">
        <v>87</v>
      </c>
      <c r="AW609" s="14" t="s">
        <v>32</v>
      </c>
      <c r="AX609" s="14" t="s">
        <v>77</v>
      </c>
      <c r="AY609" s="270" t="s">
        <v>143</v>
      </c>
    </row>
    <row r="610" s="15" customFormat="1">
      <c r="A610" s="15"/>
      <c r="B610" s="271"/>
      <c r="C610" s="272"/>
      <c r="D610" s="251" t="s">
        <v>152</v>
      </c>
      <c r="E610" s="273" t="s">
        <v>1</v>
      </c>
      <c r="F610" s="274" t="s">
        <v>155</v>
      </c>
      <c r="G610" s="272"/>
      <c r="H610" s="275">
        <v>27.260000000000002</v>
      </c>
      <c r="I610" s="276"/>
      <c r="J610" s="272"/>
      <c r="K610" s="272"/>
      <c r="L610" s="277"/>
      <c r="M610" s="278"/>
      <c r="N610" s="279"/>
      <c r="O610" s="279"/>
      <c r="P610" s="279"/>
      <c r="Q610" s="279"/>
      <c r="R610" s="279"/>
      <c r="S610" s="279"/>
      <c r="T610" s="280"/>
      <c r="U610" s="15"/>
      <c r="V610" s="15"/>
      <c r="W610" s="15"/>
      <c r="X610" s="15"/>
      <c r="Y610" s="15"/>
      <c r="Z610" s="15"/>
      <c r="AA610" s="15"/>
      <c r="AB610" s="15"/>
      <c r="AC610" s="15"/>
      <c r="AD610" s="15"/>
      <c r="AE610" s="15"/>
      <c r="AT610" s="281" t="s">
        <v>152</v>
      </c>
      <c r="AU610" s="281" t="s">
        <v>87</v>
      </c>
      <c r="AV610" s="15" t="s">
        <v>150</v>
      </c>
      <c r="AW610" s="15" t="s">
        <v>32</v>
      </c>
      <c r="AX610" s="15" t="s">
        <v>85</v>
      </c>
      <c r="AY610" s="281" t="s">
        <v>143</v>
      </c>
    </row>
    <row r="611" s="2" customFormat="1" ht="24.15" customHeight="1">
      <c r="A611" s="39"/>
      <c r="B611" s="40"/>
      <c r="C611" s="236" t="s">
        <v>652</v>
      </c>
      <c r="D611" s="236" t="s">
        <v>145</v>
      </c>
      <c r="E611" s="237" t="s">
        <v>653</v>
      </c>
      <c r="F611" s="238" t="s">
        <v>654</v>
      </c>
      <c r="G611" s="239" t="s">
        <v>162</v>
      </c>
      <c r="H611" s="240">
        <v>167</v>
      </c>
      <c r="I611" s="241"/>
      <c r="J611" s="242">
        <f>ROUND(I611*H611,2)</f>
        <v>0</v>
      </c>
      <c r="K611" s="238" t="s">
        <v>149</v>
      </c>
      <c r="L611" s="45"/>
      <c r="M611" s="243" t="s">
        <v>1</v>
      </c>
      <c r="N611" s="244" t="s">
        <v>42</v>
      </c>
      <c r="O611" s="92"/>
      <c r="P611" s="245">
        <f>O611*H611</f>
        <v>0</v>
      </c>
      <c r="Q611" s="245">
        <v>0.0088800000000000007</v>
      </c>
      <c r="R611" s="245">
        <f>Q611*H611</f>
        <v>1.4829600000000001</v>
      </c>
      <c r="S611" s="245">
        <v>0</v>
      </c>
      <c r="T611" s="246">
        <f>S611*H611</f>
        <v>0</v>
      </c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R611" s="247" t="s">
        <v>230</v>
      </c>
      <c r="AT611" s="247" t="s">
        <v>145</v>
      </c>
      <c r="AU611" s="247" t="s">
        <v>87</v>
      </c>
      <c r="AY611" s="18" t="s">
        <v>143</v>
      </c>
      <c r="BE611" s="248">
        <f>IF(N611="základní",J611,0)</f>
        <v>0</v>
      </c>
      <c r="BF611" s="248">
        <f>IF(N611="snížená",J611,0)</f>
        <v>0</v>
      </c>
      <c r="BG611" s="248">
        <f>IF(N611="zákl. přenesená",J611,0)</f>
        <v>0</v>
      </c>
      <c r="BH611" s="248">
        <f>IF(N611="sníž. přenesená",J611,0)</f>
        <v>0</v>
      </c>
      <c r="BI611" s="248">
        <f>IF(N611="nulová",J611,0)</f>
        <v>0</v>
      </c>
      <c r="BJ611" s="18" t="s">
        <v>85</v>
      </c>
      <c r="BK611" s="248">
        <f>ROUND(I611*H611,2)</f>
        <v>0</v>
      </c>
      <c r="BL611" s="18" t="s">
        <v>230</v>
      </c>
      <c r="BM611" s="247" t="s">
        <v>655</v>
      </c>
    </row>
    <row r="612" s="2" customFormat="1">
      <c r="A612" s="39"/>
      <c r="B612" s="40"/>
      <c r="C612" s="41"/>
      <c r="D612" s="251" t="s">
        <v>169</v>
      </c>
      <c r="E612" s="41"/>
      <c r="F612" s="282" t="s">
        <v>656</v>
      </c>
      <c r="G612" s="41"/>
      <c r="H612" s="41"/>
      <c r="I612" s="145"/>
      <c r="J612" s="41"/>
      <c r="K612" s="41"/>
      <c r="L612" s="45"/>
      <c r="M612" s="283"/>
      <c r="N612" s="284"/>
      <c r="O612" s="92"/>
      <c r="P612" s="92"/>
      <c r="Q612" s="92"/>
      <c r="R612" s="92"/>
      <c r="S612" s="92"/>
      <c r="T612" s="93"/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T612" s="18" t="s">
        <v>169</v>
      </c>
      <c r="AU612" s="18" t="s">
        <v>87</v>
      </c>
    </row>
    <row r="613" s="13" customFormat="1">
      <c r="A613" s="13"/>
      <c r="B613" s="249"/>
      <c r="C613" s="250"/>
      <c r="D613" s="251" t="s">
        <v>152</v>
      </c>
      <c r="E613" s="252" t="s">
        <v>1</v>
      </c>
      <c r="F613" s="253" t="s">
        <v>573</v>
      </c>
      <c r="G613" s="250"/>
      <c r="H613" s="252" t="s">
        <v>1</v>
      </c>
      <c r="I613" s="254"/>
      <c r="J613" s="250"/>
      <c r="K613" s="250"/>
      <c r="L613" s="255"/>
      <c r="M613" s="256"/>
      <c r="N613" s="257"/>
      <c r="O613" s="257"/>
      <c r="P613" s="257"/>
      <c r="Q613" s="257"/>
      <c r="R613" s="257"/>
      <c r="S613" s="257"/>
      <c r="T613" s="258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59" t="s">
        <v>152</v>
      </c>
      <c r="AU613" s="259" t="s">
        <v>87</v>
      </c>
      <c r="AV613" s="13" t="s">
        <v>85</v>
      </c>
      <c r="AW613" s="13" t="s">
        <v>32</v>
      </c>
      <c r="AX613" s="13" t="s">
        <v>77</v>
      </c>
      <c r="AY613" s="259" t="s">
        <v>143</v>
      </c>
    </row>
    <row r="614" s="14" customFormat="1">
      <c r="A614" s="14"/>
      <c r="B614" s="260"/>
      <c r="C614" s="261"/>
      <c r="D614" s="251" t="s">
        <v>152</v>
      </c>
      <c r="E614" s="262" t="s">
        <v>1</v>
      </c>
      <c r="F614" s="263" t="s">
        <v>657</v>
      </c>
      <c r="G614" s="261"/>
      <c r="H614" s="264">
        <v>31</v>
      </c>
      <c r="I614" s="265"/>
      <c r="J614" s="261"/>
      <c r="K614" s="261"/>
      <c r="L614" s="266"/>
      <c r="M614" s="267"/>
      <c r="N614" s="268"/>
      <c r="O614" s="268"/>
      <c r="P614" s="268"/>
      <c r="Q614" s="268"/>
      <c r="R614" s="268"/>
      <c r="S614" s="268"/>
      <c r="T614" s="269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70" t="s">
        <v>152</v>
      </c>
      <c r="AU614" s="270" t="s">
        <v>87</v>
      </c>
      <c r="AV614" s="14" t="s">
        <v>87</v>
      </c>
      <c r="AW614" s="14" t="s">
        <v>32</v>
      </c>
      <c r="AX614" s="14" t="s">
        <v>77</v>
      </c>
      <c r="AY614" s="270" t="s">
        <v>143</v>
      </c>
    </row>
    <row r="615" s="14" customFormat="1">
      <c r="A615" s="14"/>
      <c r="B615" s="260"/>
      <c r="C615" s="261"/>
      <c r="D615" s="251" t="s">
        <v>152</v>
      </c>
      <c r="E615" s="262" t="s">
        <v>1</v>
      </c>
      <c r="F615" s="263" t="s">
        <v>658</v>
      </c>
      <c r="G615" s="261"/>
      <c r="H615" s="264">
        <v>68</v>
      </c>
      <c r="I615" s="265"/>
      <c r="J615" s="261"/>
      <c r="K615" s="261"/>
      <c r="L615" s="266"/>
      <c r="M615" s="267"/>
      <c r="N615" s="268"/>
      <c r="O615" s="268"/>
      <c r="P615" s="268"/>
      <c r="Q615" s="268"/>
      <c r="R615" s="268"/>
      <c r="S615" s="268"/>
      <c r="T615" s="269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70" t="s">
        <v>152</v>
      </c>
      <c r="AU615" s="270" t="s">
        <v>87</v>
      </c>
      <c r="AV615" s="14" t="s">
        <v>87</v>
      </c>
      <c r="AW615" s="14" t="s">
        <v>32</v>
      </c>
      <c r="AX615" s="14" t="s">
        <v>77</v>
      </c>
      <c r="AY615" s="270" t="s">
        <v>143</v>
      </c>
    </row>
    <row r="616" s="14" customFormat="1">
      <c r="A616" s="14"/>
      <c r="B616" s="260"/>
      <c r="C616" s="261"/>
      <c r="D616" s="251" t="s">
        <v>152</v>
      </c>
      <c r="E616" s="262" t="s">
        <v>1</v>
      </c>
      <c r="F616" s="263" t="s">
        <v>658</v>
      </c>
      <c r="G616" s="261"/>
      <c r="H616" s="264">
        <v>68</v>
      </c>
      <c r="I616" s="265"/>
      <c r="J616" s="261"/>
      <c r="K616" s="261"/>
      <c r="L616" s="266"/>
      <c r="M616" s="267"/>
      <c r="N616" s="268"/>
      <c r="O616" s="268"/>
      <c r="P616" s="268"/>
      <c r="Q616" s="268"/>
      <c r="R616" s="268"/>
      <c r="S616" s="268"/>
      <c r="T616" s="269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70" t="s">
        <v>152</v>
      </c>
      <c r="AU616" s="270" t="s">
        <v>87</v>
      </c>
      <c r="AV616" s="14" t="s">
        <v>87</v>
      </c>
      <c r="AW616" s="14" t="s">
        <v>32</v>
      </c>
      <c r="AX616" s="14" t="s">
        <v>77</v>
      </c>
      <c r="AY616" s="270" t="s">
        <v>143</v>
      </c>
    </row>
    <row r="617" s="15" customFormat="1">
      <c r="A617" s="15"/>
      <c r="B617" s="271"/>
      <c r="C617" s="272"/>
      <c r="D617" s="251" t="s">
        <v>152</v>
      </c>
      <c r="E617" s="273" t="s">
        <v>1</v>
      </c>
      <c r="F617" s="274" t="s">
        <v>155</v>
      </c>
      <c r="G617" s="272"/>
      <c r="H617" s="275">
        <v>167</v>
      </c>
      <c r="I617" s="276"/>
      <c r="J617" s="272"/>
      <c r="K617" s="272"/>
      <c r="L617" s="277"/>
      <c r="M617" s="278"/>
      <c r="N617" s="279"/>
      <c r="O617" s="279"/>
      <c r="P617" s="279"/>
      <c r="Q617" s="279"/>
      <c r="R617" s="279"/>
      <c r="S617" s="279"/>
      <c r="T617" s="280"/>
      <c r="U617" s="15"/>
      <c r="V617" s="15"/>
      <c r="W617" s="15"/>
      <c r="X617" s="15"/>
      <c r="Y617" s="15"/>
      <c r="Z617" s="15"/>
      <c r="AA617" s="15"/>
      <c r="AB617" s="15"/>
      <c r="AC617" s="15"/>
      <c r="AD617" s="15"/>
      <c r="AE617" s="15"/>
      <c r="AT617" s="281" t="s">
        <v>152</v>
      </c>
      <c r="AU617" s="281" t="s">
        <v>87</v>
      </c>
      <c r="AV617" s="15" t="s">
        <v>150</v>
      </c>
      <c r="AW617" s="15" t="s">
        <v>32</v>
      </c>
      <c r="AX617" s="15" t="s">
        <v>85</v>
      </c>
      <c r="AY617" s="281" t="s">
        <v>143</v>
      </c>
    </row>
    <row r="618" s="2" customFormat="1" ht="24.15" customHeight="1">
      <c r="A618" s="39"/>
      <c r="B618" s="40"/>
      <c r="C618" s="236" t="s">
        <v>659</v>
      </c>
      <c r="D618" s="236" t="s">
        <v>145</v>
      </c>
      <c r="E618" s="237" t="s">
        <v>660</v>
      </c>
      <c r="F618" s="238" t="s">
        <v>661</v>
      </c>
      <c r="G618" s="239" t="s">
        <v>604</v>
      </c>
      <c r="H618" s="240">
        <v>1.9410000000000001</v>
      </c>
      <c r="I618" s="241"/>
      <c r="J618" s="242">
        <f>ROUND(I618*H618,2)</f>
        <v>0</v>
      </c>
      <c r="K618" s="238" t="s">
        <v>149</v>
      </c>
      <c r="L618" s="45"/>
      <c r="M618" s="243" t="s">
        <v>1</v>
      </c>
      <c r="N618" s="244" t="s">
        <v>42</v>
      </c>
      <c r="O618" s="92"/>
      <c r="P618" s="245">
        <f>O618*H618</f>
        <v>0</v>
      </c>
      <c r="Q618" s="245">
        <v>0</v>
      </c>
      <c r="R618" s="245">
        <f>Q618*H618</f>
        <v>0</v>
      </c>
      <c r="S618" s="245">
        <v>0</v>
      </c>
      <c r="T618" s="246">
        <f>S618*H618</f>
        <v>0</v>
      </c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R618" s="247" t="s">
        <v>230</v>
      </c>
      <c r="AT618" s="247" t="s">
        <v>145</v>
      </c>
      <c r="AU618" s="247" t="s">
        <v>87</v>
      </c>
      <c r="AY618" s="18" t="s">
        <v>143</v>
      </c>
      <c r="BE618" s="248">
        <f>IF(N618="základní",J618,0)</f>
        <v>0</v>
      </c>
      <c r="BF618" s="248">
        <f>IF(N618="snížená",J618,0)</f>
        <v>0</v>
      </c>
      <c r="BG618" s="248">
        <f>IF(N618="zákl. přenesená",J618,0)</f>
        <v>0</v>
      </c>
      <c r="BH618" s="248">
        <f>IF(N618="sníž. přenesená",J618,0)</f>
        <v>0</v>
      </c>
      <c r="BI618" s="248">
        <f>IF(N618="nulová",J618,0)</f>
        <v>0</v>
      </c>
      <c r="BJ618" s="18" t="s">
        <v>85</v>
      </c>
      <c r="BK618" s="248">
        <f>ROUND(I618*H618,2)</f>
        <v>0</v>
      </c>
      <c r="BL618" s="18" t="s">
        <v>230</v>
      </c>
      <c r="BM618" s="247" t="s">
        <v>662</v>
      </c>
    </row>
    <row r="619" s="12" customFormat="1" ht="22.8" customHeight="1">
      <c r="A619" s="12"/>
      <c r="B619" s="220"/>
      <c r="C619" s="221"/>
      <c r="D619" s="222" t="s">
        <v>76</v>
      </c>
      <c r="E619" s="234" t="s">
        <v>663</v>
      </c>
      <c r="F619" s="234" t="s">
        <v>664</v>
      </c>
      <c r="G619" s="221"/>
      <c r="H619" s="221"/>
      <c r="I619" s="224"/>
      <c r="J619" s="235">
        <f>BK619</f>
        <v>0</v>
      </c>
      <c r="K619" s="221"/>
      <c r="L619" s="226"/>
      <c r="M619" s="227"/>
      <c r="N619" s="228"/>
      <c r="O619" s="228"/>
      <c r="P619" s="229">
        <f>SUM(P620:P654)</f>
        <v>0</v>
      </c>
      <c r="Q619" s="228"/>
      <c r="R619" s="229">
        <f>SUM(R620:R654)</f>
        <v>0.67513919999999994</v>
      </c>
      <c r="S619" s="228"/>
      <c r="T619" s="230">
        <f>SUM(T620:T654)</f>
        <v>0.28723600000000005</v>
      </c>
      <c r="U619" s="12"/>
      <c r="V619" s="12"/>
      <c r="W619" s="12"/>
      <c r="X619" s="12"/>
      <c r="Y619" s="12"/>
      <c r="Z619" s="12"/>
      <c r="AA619" s="12"/>
      <c r="AB619" s="12"/>
      <c r="AC619" s="12"/>
      <c r="AD619" s="12"/>
      <c r="AE619" s="12"/>
      <c r="AR619" s="231" t="s">
        <v>87</v>
      </c>
      <c r="AT619" s="232" t="s">
        <v>76</v>
      </c>
      <c r="AU619" s="232" t="s">
        <v>85</v>
      </c>
      <c r="AY619" s="231" t="s">
        <v>143</v>
      </c>
      <c r="BK619" s="233">
        <f>SUM(BK620:BK654)</f>
        <v>0</v>
      </c>
    </row>
    <row r="620" s="2" customFormat="1" ht="14.4" customHeight="1">
      <c r="A620" s="39"/>
      <c r="B620" s="40"/>
      <c r="C620" s="236" t="s">
        <v>665</v>
      </c>
      <c r="D620" s="236" t="s">
        <v>145</v>
      </c>
      <c r="E620" s="237" t="s">
        <v>666</v>
      </c>
      <c r="F620" s="238" t="s">
        <v>667</v>
      </c>
      <c r="G620" s="239" t="s">
        <v>162</v>
      </c>
      <c r="H620" s="240">
        <v>136.80000000000001</v>
      </c>
      <c r="I620" s="241"/>
      <c r="J620" s="242">
        <f>ROUND(I620*H620,2)</f>
        <v>0</v>
      </c>
      <c r="K620" s="238" t="s">
        <v>149</v>
      </c>
      <c r="L620" s="45"/>
      <c r="M620" s="243" t="s">
        <v>1</v>
      </c>
      <c r="N620" s="244" t="s">
        <v>42</v>
      </c>
      <c r="O620" s="92"/>
      <c r="P620" s="245">
        <f>O620*H620</f>
        <v>0</v>
      </c>
      <c r="Q620" s="245">
        <v>0</v>
      </c>
      <c r="R620" s="245">
        <f>Q620*H620</f>
        <v>0</v>
      </c>
      <c r="S620" s="245">
        <v>0.00167</v>
      </c>
      <c r="T620" s="246">
        <f>S620*H620</f>
        <v>0.22845600000000002</v>
      </c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R620" s="247" t="s">
        <v>230</v>
      </c>
      <c r="AT620" s="247" t="s">
        <v>145</v>
      </c>
      <c r="AU620" s="247" t="s">
        <v>87</v>
      </c>
      <c r="AY620" s="18" t="s">
        <v>143</v>
      </c>
      <c r="BE620" s="248">
        <f>IF(N620="základní",J620,0)</f>
        <v>0</v>
      </c>
      <c r="BF620" s="248">
        <f>IF(N620="snížená",J620,0)</f>
        <v>0</v>
      </c>
      <c r="BG620" s="248">
        <f>IF(N620="zákl. přenesená",J620,0)</f>
        <v>0</v>
      </c>
      <c r="BH620" s="248">
        <f>IF(N620="sníž. přenesená",J620,0)</f>
        <v>0</v>
      </c>
      <c r="BI620" s="248">
        <f>IF(N620="nulová",J620,0)</f>
        <v>0</v>
      </c>
      <c r="BJ620" s="18" t="s">
        <v>85</v>
      </c>
      <c r="BK620" s="248">
        <f>ROUND(I620*H620,2)</f>
        <v>0</v>
      </c>
      <c r="BL620" s="18" t="s">
        <v>230</v>
      </c>
      <c r="BM620" s="247" t="s">
        <v>668</v>
      </c>
    </row>
    <row r="621" s="13" customFormat="1">
      <c r="A621" s="13"/>
      <c r="B621" s="249"/>
      <c r="C621" s="250"/>
      <c r="D621" s="251" t="s">
        <v>152</v>
      </c>
      <c r="E621" s="252" t="s">
        <v>1</v>
      </c>
      <c r="F621" s="253" t="s">
        <v>669</v>
      </c>
      <c r="G621" s="250"/>
      <c r="H621" s="252" t="s">
        <v>1</v>
      </c>
      <c r="I621" s="254"/>
      <c r="J621" s="250"/>
      <c r="K621" s="250"/>
      <c r="L621" s="255"/>
      <c r="M621" s="256"/>
      <c r="N621" s="257"/>
      <c r="O621" s="257"/>
      <c r="P621" s="257"/>
      <c r="Q621" s="257"/>
      <c r="R621" s="257"/>
      <c r="S621" s="257"/>
      <c r="T621" s="258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59" t="s">
        <v>152</v>
      </c>
      <c r="AU621" s="259" t="s">
        <v>87</v>
      </c>
      <c r="AV621" s="13" t="s">
        <v>85</v>
      </c>
      <c r="AW621" s="13" t="s">
        <v>32</v>
      </c>
      <c r="AX621" s="13" t="s">
        <v>77</v>
      </c>
      <c r="AY621" s="259" t="s">
        <v>143</v>
      </c>
    </row>
    <row r="622" s="14" customFormat="1">
      <c r="A622" s="14"/>
      <c r="B622" s="260"/>
      <c r="C622" s="261"/>
      <c r="D622" s="251" t="s">
        <v>152</v>
      </c>
      <c r="E622" s="262" t="s">
        <v>1</v>
      </c>
      <c r="F622" s="263" t="s">
        <v>324</v>
      </c>
      <c r="G622" s="261"/>
      <c r="H622" s="264">
        <v>0.59999999999999998</v>
      </c>
      <c r="I622" s="265"/>
      <c r="J622" s="261"/>
      <c r="K622" s="261"/>
      <c r="L622" s="266"/>
      <c r="M622" s="267"/>
      <c r="N622" s="268"/>
      <c r="O622" s="268"/>
      <c r="P622" s="268"/>
      <c r="Q622" s="268"/>
      <c r="R622" s="268"/>
      <c r="S622" s="268"/>
      <c r="T622" s="269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70" t="s">
        <v>152</v>
      </c>
      <c r="AU622" s="270" t="s">
        <v>87</v>
      </c>
      <c r="AV622" s="14" t="s">
        <v>87</v>
      </c>
      <c r="AW622" s="14" t="s">
        <v>32</v>
      </c>
      <c r="AX622" s="14" t="s">
        <v>77</v>
      </c>
      <c r="AY622" s="270" t="s">
        <v>143</v>
      </c>
    </row>
    <row r="623" s="14" customFormat="1">
      <c r="A623" s="14"/>
      <c r="B623" s="260"/>
      <c r="C623" s="261"/>
      <c r="D623" s="251" t="s">
        <v>152</v>
      </c>
      <c r="E623" s="262" t="s">
        <v>1</v>
      </c>
      <c r="F623" s="263" t="s">
        <v>324</v>
      </c>
      <c r="G623" s="261"/>
      <c r="H623" s="264">
        <v>0.59999999999999998</v>
      </c>
      <c r="I623" s="265"/>
      <c r="J623" s="261"/>
      <c r="K623" s="261"/>
      <c r="L623" s="266"/>
      <c r="M623" s="267"/>
      <c r="N623" s="268"/>
      <c r="O623" s="268"/>
      <c r="P623" s="268"/>
      <c r="Q623" s="268"/>
      <c r="R623" s="268"/>
      <c r="S623" s="268"/>
      <c r="T623" s="269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70" t="s">
        <v>152</v>
      </c>
      <c r="AU623" s="270" t="s">
        <v>87</v>
      </c>
      <c r="AV623" s="14" t="s">
        <v>87</v>
      </c>
      <c r="AW623" s="14" t="s">
        <v>32</v>
      </c>
      <c r="AX623" s="14" t="s">
        <v>77</v>
      </c>
      <c r="AY623" s="270" t="s">
        <v>143</v>
      </c>
    </row>
    <row r="624" s="14" customFormat="1">
      <c r="A624" s="14"/>
      <c r="B624" s="260"/>
      <c r="C624" s="261"/>
      <c r="D624" s="251" t="s">
        <v>152</v>
      </c>
      <c r="E624" s="262" t="s">
        <v>1</v>
      </c>
      <c r="F624" s="263" t="s">
        <v>325</v>
      </c>
      <c r="G624" s="261"/>
      <c r="H624" s="264">
        <v>3.6000000000000001</v>
      </c>
      <c r="I624" s="265"/>
      <c r="J624" s="261"/>
      <c r="K624" s="261"/>
      <c r="L624" s="266"/>
      <c r="M624" s="267"/>
      <c r="N624" s="268"/>
      <c r="O624" s="268"/>
      <c r="P624" s="268"/>
      <c r="Q624" s="268"/>
      <c r="R624" s="268"/>
      <c r="S624" s="268"/>
      <c r="T624" s="269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70" t="s">
        <v>152</v>
      </c>
      <c r="AU624" s="270" t="s">
        <v>87</v>
      </c>
      <c r="AV624" s="14" t="s">
        <v>87</v>
      </c>
      <c r="AW624" s="14" t="s">
        <v>32</v>
      </c>
      <c r="AX624" s="14" t="s">
        <v>77</v>
      </c>
      <c r="AY624" s="270" t="s">
        <v>143</v>
      </c>
    </row>
    <row r="625" s="14" customFormat="1">
      <c r="A625" s="14"/>
      <c r="B625" s="260"/>
      <c r="C625" s="261"/>
      <c r="D625" s="251" t="s">
        <v>152</v>
      </c>
      <c r="E625" s="262" t="s">
        <v>1</v>
      </c>
      <c r="F625" s="263" t="s">
        <v>326</v>
      </c>
      <c r="G625" s="261"/>
      <c r="H625" s="264">
        <v>43.200000000000003</v>
      </c>
      <c r="I625" s="265"/>
      <c r="J625" s="261"/>
      <c r="K625" s="261"/>
      <c r="L625" s="266"/>
      <c r="M625" s="267"/>
      <c r="N625" s="268"/>
      <c r="O625" s="268"/>
      <c r="P625" s="268"/>
      <c r="Q625" s="268"/>
      <c r="R625" s="268"/>
      <c r="S625" s="268"/>
      <c r="T625" s="269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70" t="s">
        <v>152</v>
      </c>
      <c r="AU625" s="270" t="s">
        <v>87</v>
      </c>
      <c r="AV625" s="14" t="s">
        <v>87</v>
      </c>
      <c r="AW625" s="14" t="s">
        <v>32</v>
      </c>
      <c r="AX625" s="14" t="s">
        <v>77</v>
      </c>
      <c r="AY625" s="270" t="s">
        <v>143</v>
      </c>
    </row>
    <row r="626" s="14" customFormat="1">
      <c r="A626" s="14"/>
      <c r="B626" s="260"/>
      <c r="C626" s="261"/>
      <c r="D626" s="251" t="s">
        <v>152</v>
      </c>
      <c r="E626" s="262" t="s">
        <v>1</v>
      </c>
      <c r="F626" s="263" t="s">
        <v>327</v>
      </c>
      <c r="G626" s="261"/>
      <c r="H626" s="264">
        <v>69.599999999999994</v>
      </c>
      <c r="I626" s="265"/>
      <c r="J626" s="261"/>
      <c r="K626" s="261"/>
      <c r="L626" s="266"/>
      <c r="M626" s="267"/>
      <c r="N626" s="268"/>
      <c r="O626" s="268"/>
      <c r="P626" s="268"/>
      <c r="Q626" s="268"/>
      <c r="R626" s="268"/>
      <c r="S626" s="268"/>
      <c r="T626" s="269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70" t="s">
        <v>152</v>
      </c>
      <c r="AU626" s="270" t="s">
        <v>87</v>
      </c>
      <c r="AV626" s="14" t="s">
        <v>87</v>
      </c>
      <c r="AW626" s="14" t="s">
        <v>32</v>
      </c>
      <c r="AX626" s="14" t="s">
        <v>77</v>
      </c>
      <c r="AY626" s="270" t="s">
        <v>143</v>
      </c>
    </row>
    <row r="627" s="14" customFormat="1">
      <c r="A627" s="14"/>
      <c r="B627" s="260"/>
      <c r="C627" s="261"/>
      <c r="D627" s="251" t="s">
        <v>152</v>
      </c>
      <c r="E627" s="262" t="s">
        <v>1</v>
      </c>
      <c r="F627" s="263" t="s">
        <v>328</v>
      </c>
      <c r="G627" s="261"/>
      <c r="H627" s="264">
        <v>14.4</v>
      </c>
      <c r="I627" s="265"/>
      <c r="J627" s="261"/>
      <c r="K627" s="261"/>
      <c r="L627" s="266"/>
      <c r="M627" s="267"/>
      <c r="N627" s="268"/>
      <c r="O627" s="268"/>
      <c r="P627" s="268"/>
      <c r="Q627" s="268"/>
      <c r="R627" s="268"/>
      <c r="S627" s="268"/>
      <c r="T627" s="269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70" t="s">
        <v>152</v>
      </c>
      <c r="AU627" s="270" t="s">
        <v>87</v>
      </c>
      <c r="AV627" s="14" t="s">
        <v>87</v>
      </c>
      <c r="AW627" s="14" t="s">
        <v>32</v>
      </c>
      <c r="AX627" s="14" t="s">
        <v>77</v>
      </c>
      <c r="AY627" s="270" t="s">
        <v>143</v>
      </c>
    </row>
    <row r="628" s="14" customFormat="1">
      <c r="A628" s="14"/>
      <c r="B628" s="260"/>
      <c r="C628" s="261"/>
      <c r="D628" s="251" t="s">
        <v>152</v>
      </c>
      <c r="E628" s="262" t="s">
        <v>1</v>
      </c>
      <c r="F628" s="263" t="s">
        <v>329</v>
      </c>
      <c r="G628" s="261"/>
      <c r="H628" s="264">
        <v>4.7999999999999998</v>
      </c>
      <c r="I628" s="265"/>
      <c r="J628" s="261"/>
      <c r="K628" s="261"/>
      <c r="L628" s="266"/>
      <c r="M628" s="267"/>
      <c r="N628" s="268"/>
      <c r="O628" s="268"/>
      <c r="P628" s="268"/>
      <c r="Q628" s="268"/>
      <c r="R628" s="268"/>
      <c r="S628" s="268"/>
      <c r="T628" s="269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70" t="s">
        <v>152</v>
      </c>
      <c r="AU628" s="270" t="s">
        <v>87</v>
      </c>
      <c r="AV628" s="14" t="s">
        <v>87</v>
      </c>
      <c r="AW628" s="14" t="s">
        <v>32</v>
      </c>
      <c r="AX628" s="14" t="s">
        <v>77</v>
      </c>
      <c r="AY628" s="270" t="s">
        <v>143</v>
      </c>
    </row>
    <row r="629" s="15" customFormat="1">
      <c r="A629" s="15"/>
      <c r="B629" s="271"/>
      <c r="C629" s="272"/>
      <c r="D629" s="251" t="s">
        <v>152</v>
      </c>
      <c r="E629" s="273" t="s">
        <v>1</v>
      </c>
      <c r="F629" s="274" t="s">
        <v>155</v>
      </c>
      <c r="G629" s="272"/>
      <c r="H629" s="275">
        <v>136.80000000000001</v>
      </c>
      <c r="I629" s="276"/>
      <c r="J629" s="272"/>
      <c r="K629" s="272"/>
      <c r="L629" s="277"/>
      <c r="M629" s="278"/>
      <c r="N629" s="279"/>
      <c r="O629" s="279"/>
      <c r="P629" s="279"/>
      <c r="Q629" s="279"/>
      <c r="R629" s="279"/>
      <c r="S629" s="279"/>
      <c r="T629" s="280"/>
      <c r="U629" s="15"/>
      <c r="V629" s="15"/>
      <c r="W629" s="15"/>
      <c r="X629" s="15"/>
      <c r="Y629" s="15"/>
      <c r="Z629" s="15"/>
      <c r="AA629" s="15"/>
      <c r="AB629" s="15"/>
      <c r="AC629" s="15"/>
      <c r="AD629" s="15"/>
      <c r="AE629" s="15"/>
      <c r="AT629" s="281" t="s">
        <v>152</v>
      </c>
      <c r="AU629" s="281" t="s">
        <v>87</v>
      </c>
      <c r="AV629" s="15" t="s">
        <v>150</v>
      </c>
      <c r="AW629" s="15" t="s">
        <v>32</v>
      </c>
      <c r="AX629" s="15" t="s">
        <v>85</v>
      </c>
      <c r="AY629" s="281" t="s">
        <v>143</v>
      </c>
    </row>
    <row r="630" s="2" customFormat="1" ht="14.4" customHeight="1">
      <c r="A630" s="39"/>
      <c r="B630" s="40"/>
      <c r="C630" s="236" t="s">
        <v>670</v>
      </c>
      <c r="D630" s="236" t="s">
        <v>145</v>
      </c>
      <c r="E630" s="237" t="s">
        <v>671</v>
      </c>
      <c r="F630" s="238" t="s">
        <v>672</v>
      </c>
      <c r="G630" s="239" t="s">
        <v>162</v>
      </c>
      <c r="H630" s="240">
        <v>12</v>
      </c>
      <c r="I630" s="241"/>
      <c r="J630" s="242">
        <f>ROUND(I630*H630,2)</f>
        <v>0</v>
      </c>
      <c r="K630" s="238" t="s">
        <v>149</v>
      </c>
      <c r="L630" s="45"/>
      <c r="M630" s="243" t="s">
        <v>1</v>
      </c>
      <c r="N630" s="244" t="s">
        <v>42</v>
      </c>
      <c r="O630" s="92"/>
      <c r="P630" s="245">
        <f>O630*H630</f>
        <v>0</v>
      </c>
      <c r="Q630" s="245">
        <v>0</v>
      </c>
      <c r="R630" s="245">
        <f>Q630*H630</f>
        <v>0</v>
      </c>
      <c r="S630" s="245">
        <v>0.0025999999999999999</v>
      </c>
      <c r="T630" s="246">
        <f>S630*H630</f>
        <v>0.031199999999999999</v>
      </c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R630" s="247" t="s">
        <v>230</v>
      </c>
      <c r="AT630" s="247" t="s">
        <v>145</v>
      </c>
      <c r="AU630" s="247" t="s">
        <v>87</v>
      </c>
      <c r="AY630" s="18" t="s">
        <v>143</v>
      </c>
      <c r="BE630" s="248">
        <f>IF(N630="základní",J630,0)</f>
        <v>0</v>
      </c>
      <c r="BF630" s="248">
        <f>IF(N630="snížená",J630,0)</f>
        <v>0</v>
      </c>
      <c r="BG630" s="248">
        <f>IF(N630="zákl. přenesená",J630,0)</f>
        <v>0</v>
      </c>
      <c r="BH630" s="248">
        <f>IF(N630="sníž. přenesená",J630,0)</f>
        <v>0</v>
      </c>
      <c r="BI630" s="248">
        <f>IF(N630="nulová",J630,0)</f>
        <v>0</v>
      </c>
      <c r="BJ630" s="18" t="s">
        <v>85</v>
      </c>
      <c r="BK630" s="248">
        <f>ROUND(I630*H630,2)</f>
        <v>0</v>
      </c>
      <c r="BL630" s="18" t="s">
        <v>230</v>
      </c>
      <c r="BM630" s="247" t="s">
        <v>673</v>
      </c>
    </row>
    <row r="631" s="14" customFormat="1">
      <c r="A631" s="14"/>
      <c r="B631" s="260"/>
      <c r="C631" s="261"/>
      <c r="D631" s="251" t="s">
        <v>152</v>
      </c>
      <c r="E631" s="262" t="s">
        <v>1</v>
      </c>
      <c r="F631" s="263" t="s">
        <v>674</v>
      </c>
      <c r="G631" s="261"/>
      <c r="H631" s="264">
        <v>12</v>
      </c>
      <c r="I631" s="265"/>
      <c r="J631" s="261"/>
      <c r="K631" s="261"/>
      <c r="L631" s="266"/>
      <c r="M631" s="267"/>
      <c r="N631" s="268"/>
      <c r="O631" s="268"/>
      <c r="P631" s="268"/>
      <c r="Q631" s="268"/>
      <c r="R631" s="268"/>
      <c r="S631" s="268"/>
      <c r="T631" s="269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70" t="s">
        <v>152</v>
      </c>
      <c r="AU631" s="270" t="s">
        <v>87</v>
      </c>
      <c r="AV631" s="14" t="s">
        <v>87</v>
      </c>
      <c r="AW631" s="14" t="s">
        <v>32</v>
      </c>
      <c r="AX631" s="14" t="s">
        <v>85</v>
      </c>
      <c r="AY631" s="270" t="s">
        <v>143</v>
      </c>
    </row>
    <row r="632" s="2" customFormat="1" ht="14.4" customHeight="1">
      <c r="A632" s="39"/>
      <c r="B632" s="40"/>
      <c r="C632" s="236" t="s">
        <v>675</v>
      </c>
      <c r="D632" s="236" t="s">
        <v>145</v>
      </c>
      <c r="E632" s="237" t="s">
        <v>676</v>
      </c>
      <c r="F632" s="238" t="s">
        <v>677</v>
      </c>
      <c r="G632" s="239" t="s">
        <v>162</v>
      </c>
      <c r="H632" s="240">
        <v>7</v>
      </c>
      <c r="I632" s="241"/>
      <c r="J632" s="242">
        <f>ROUND(I632*H632,2)</f>
        <v>0</v>
      </c>
      <c r="K632" s="238" t="s">
        <v>149</v>
      </c>
      <c r="L632" s="45"/>
      <c r="M632" s="243" t="s">
        <v>1</v>
      </c>
      <c r="N632" s="244" t="s">
        <v>42</v>
      </c>
      <c r="O632" s="92"/>
      <c r="P632" s="245">
        <f>O632*H632</f>
        <v>0</v>
      </c>
      <c r="Q632" s="245">
        <v>0</v>
      </c>
      <c r="R632" s="245">
        <f>Q632*H632</f>
        <v>0</v>
      </c>
      <c r="S632" s="245">
        <v>0.0039399999999999999</v>
      </c>
      <c r="T632" s="246">
        <f>S632*H632</f>
        <v>0.02758</v>
      </c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R632" s="247" t="s">
        <v>230</v>
      </c>
      <c r="AT632" s="247" t="s">
        <v>145</v>
      </c>
      <c r="AU632" s="247" t="s">
        <v>87</v>
      </c>
      <c r="AY632" s="18" t="s">
        <v>143</v>
      </c>
      <c r="BE632" s="248">
        <f>IF(N632="základní",J632,0)</f>
        <v>0</v>
      </c>
      <c r="BF632" s="248">
        <f>IF(N632="snížená",J632,0)</f>
        <v>0</v>
      </c>
      <c r="BG632" s="248">
        <f>IF(N632="zákl. přenesená",J632,0)</f>
        <v>0</v>
      </c>
      <c r="BH632" s="248">
        <f>IF(N632="sníž. přenesená",J632,0)</f>
        <v>0</v>
      </c>
      <c r="BI632" s="248">
        <f>IF(N632="nulová",J632,0)</f>
        <v>0</v>
      </c>
      <c r="BJ632" s="18" t="s">
        <v>85</v>
      </c>
      <c r="BK632" s="248">
        <f>ROUND(I632*H632,2)</f>
        <v>0</v>
      </c>
      <c r="BL632" s="18" t="s">
        <v>230</v>
      </c>
      <c r="BM632" s="247" t="s">
        <v>678</v>
      </c>
    </row>
    <row r="633" s="14" customFormat="1">
      <c r="A633" s="14"/>
      <c r="B633" s="260"/>
      <c r="C633" s="261"/>
      <c r="D633" s="251" t="s">
        <v>152</v>
      </c>
      <c r="E633" s="262" t="s">
        <v>1</v>
      </c>
      <c r="F633" s="263" t="s">
        <v>679</v>
      </c>
      <c r="G633" s="261"/>
      <c r="H633" s="264">
        <v>7</v>
      </c>
      <c r="I633" s="265"/>
      <c r="J633" s="261"/>
      <c r="K633" s="261"/>
      <c r="L633" s="266"/>
      <c r="M633" s="267"/>
      <c r="N633" s="268"/>
      <c r="O633" s="268"/>
      <c r="P633" s="268"/>
      <c r="Q633" s="268"/>
      <c r="R633" s="268"/>
      <c r="S633" s="268"/>
      <c r="T633" s="269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70" t="s">
        <v>152</v>
      </c>
      <c r="AU633" s="270" t="s">
        <v>87</v>
      </c>
      <c r="AV633" s="14" t="s">
        <v>87</v>
      </c>
      <c r="AW633" s="14" t="s">
        <v>32</v>
      </c>
      <c r="AX633" s="14" t="s">
        <v>85</v>
      </c>
      <c r="AY633" s="270" t="s">
        <v>143</v>
      </c>
    </row>
    <row r="634" s="2" customFormat="1" ht="24.15" customHeight="1">
      <c r="A634" s="39"/>
      <c r="B634" s="40"/>
      <c r="C634" s="236" t="s">
        <v>680</v>
      </c>
      <c r="D634" s="236" t="s">
        <v>145</v>
      </c>
      <c r="E634" s="237" t="s">
        <v>681</v>
      </c>
      <c r="F634" s="238" t="s">
        <v>682</v>
      </c>
      <c r="G634" s="239" t="s">
        <v>162</v>
      </c>
      <c r="H634" s="240">
        <v>150.47999999999999</v>
      </c>
      <c r="I634" s="241"/>
      <c r="J634" s="242">
        <f>ROUND(I634*H634,2)</f>
        <v>0</v>
      </c>
      <c r="K634" s="238" t="s">
        <v>149</v>
      </c>
      <c r="L634" s="45"/>
      <c r="M634" s="243" t="s">
        <v>1</v>
      </c>
      <c r="N634" s="244" t="s">
        <v>42</v>
      </c>
      <c r="O634" s="92"/>
      <c r="P634" s="245">
        <f>O634*H634</f>
        <v>0</v>
      </c>
      <c r="Q634" s="245">
        <v>0.0042900000000000004</v>
      </c>
      <c r="R634" s="245">
        <f>Q634*H634</f>
        <v>0.6455592</v>
      </c>
      <c r="S634" s="245">
        <v>0</v>
      </c>
      <c r="T634" s="246">
        <f>S634*H634</f>
        <v>0</v>
      </c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R634" s="247" t="s">
        <v>230</v>
      </c>
      <c r="AT634" s="247" t="s">
        <v>145</v>
      </c>
      <c r="AU634" s="247" t="s">
        <v>87</v>
      </c>
      <c r="AY634" s="18" t="s">
        <v>143</v>
      </c>
      <c r="BE634" s="248">
        <f>IF(N634="základní",J634,0)</f>
        <v>0</v>
      </c>
      <c r="BF634" s="248">
        <f>IF(N634="snížená",J634,0)</f>
        <v>0</v>
      </c>
      <c r="BG634" s="248">
        <f>IF(N634="zákl. přenesená",J634,0)</f>
        <v>0</v>
      </c>
      <c r="BH634" s="248">
        <f>IF(N634="sníž. přenesená",J634,0)</f>
        <v>0</v>
      </c>
      <c r="BI634" s="248">
        <f>IF(N634="nulová",J634,0)</f>
        <v>0</v>
      </c>
      <c r="BJ634" s="18" t="s">
        <v>85</v>
      </c>
      <c r="BK634" s="248">
        <f>ROUND(I634*H634,2)</f>
        <v>0</v>
      </c>
      <c r="BL634" s="18" t="s">
        <v>230</v>
      </c>
      <c r="BM634" s="247" t="s">
        <v>683</v>
      </c>
    </row>
    <row r="635" s="2" customFormat="1">
      <c r="A635" s="39"/>
      <c r="B635" s="40"/>
      <c r="C635" s="41"/>
      <c r="D635" s="251" t="s">
        <v>169</v>
      </c>
      <c r="E635" s="41"/>
      <c r="F635" s="282" t="s">
        <v>684</v>
      </c>
      <c r="G635" s="41"/>
      <c r="H635" s="41"/>
      <c r="I635" s="145"/>
      <c r="J635" s="41"/>
      <c r="K635" s="41"/>
      <c r="L635" s="45"/>
      <c r="M635" s="283"/>
      <c r="N635" s="284"/>
      <c r="O635" s="92"/>
      <c r="P635" s="92"/>
      <c r="Q635" s="92"/>
      <c r="R635" s="92"/>
      <c r="S635" s="92"/>
      <c r="T635" s="93"/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T635" s="18" t="s">
        <v>169</v>
      </c>
      <c r="AU635" s="18" t="s">
        <v>87</v>
      </c>
    </row>
    <row r="636" s="13" customFormat="1">
      <c r="A636" s="13"/>
      <c r="B636" s="249"/>
      <c r="C636" s="250"/>
      <c r="D636" s="251" t="s">
        <v>152</v>
      </c>
      <c r="E636" s="252" t="s">
        <v>1</v>
      </c>
      <c r="F636" s="253" t="s">
        <v>685</v>
      </c>
      <c r="G636" s="250"/>
      <c r="H636" s="252" t="s">
        <v>1</v>
      </c>
      <c r="I636" s="254"/>
      <c r="J636" s="250"/>
      <c r="K636" s="250"/>
      <c r="L636" s="255"/>
      <c r="M636" s="256"/>
      <c r="N636" s="257"/>
      <c r="O636" s="257"/>
      <c r="P636" s="257"/>
      <c r="Q636" s="257"/>
      <c r="R636" s="257"/>
      <c r="S636" s="257"/>
      <c r="T636" s="258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59" t="s">
        <v>152</v>
      </c>
      <c r="AU636" s="259" t="s">
        <v>87</v>
      </c>
      <c r="AV636" s="13" t="s">
        <v>85</v>
      </c>
      <c r="AW636" s="13" t="s">
        <v>32</v>
      </c>
      <c r="AX636" s="13" t="s">
        <v>77</v>
      </c>
      <c r="AY636" s="259" t="s">
        <v>143</v>
      </c>
    </row>
    <row r="637" s="14" customFormat="1">
      <c r="A637" s="14"/>
      <c r="B637" s="260"/>
      <c r="C637" s="261"/>
      <c r="D637" s="251" t="s">
        <v>152</v>
      </c>
      <c r="E637" s="262" t="s">
        <v>1</v>
      </c>
      <c r="F637" s="263" t="s">
        <v>686</v>
      </c>
      <c r="G637" s="261"/>
      <c r="H637" s="264">
        <v>0.59999999999999998</v>
      </c>
      <c r="I637" s="265"/>
      <c r="J637" s="261"/>
      <c r="K637" s="261"/>
      <c r="L637" s="266"/>
      <c r="M637" s="267"/>
      <c r="N637" s="268"/>
      <c r="O637" s="268"/>
      <c r="P637" s="268"/>
      <c r="Q637" s="268"/>
      <c r="R637" s="268"/>
      <c r="S637" s="268"/>
      <c r="T637" s="269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70" t="s">
        <v>152</v>
      </c>
      <c r="AU637" s="270" t="s">
        <v>87</v>
      </c>
      <c r="AV637" s="14" t="s">
        <v>87</v>
      </c>
      <c r="AW637" s="14" t="s">
        <v>32</v>
      </c>
      <c r="AX637" s="14" t="s">
        <v>77</v>
      </c>
      <c r="AY637" s="270" t="s">
        <v>143</v>
      </c>
    </row>
    <row r="638" s="14" customFormat="1">
      <c r="A638" s="14"/>
      <c r="B638" s="260"/>
      <c r="C638" s="261"/>
      <c r="D638" s="251" t="s">
        <v>152</v>
      </c>
      <c r="E638" s="262" t="s">
        <v>1</v>
      </c>
      <c r="F638" s="263" t="s">
        <v>686</v>
      </c>
      <c r="G638" s="261"/>
      <c r="H638" s="264">
        <v>0.59999999999999998</v>
      </c>
      <c r="I638" s="265"/>
      <c r="J638" s="261"/>
      <c r="K638" s="261"/>
      <c r="L638" s="266"/>
      <c r="M638" s="267"/>
      <c r="N638" s="268"/>
      <c r="O638" s="268"/>
      <c r="P638" s="268"/>
      <c r="Q638" s="268"/>
      <c r="R638" s="268"/>
      <c r="S638" s="268"/>
      <c r="T638" s="269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70" t="s">
        <v>152</v>
      </c>
      <c r="AU638" s="270" t="s">
        <v>87</v>
      </c>
      <c r="AV638" s="14" t="s">
        <v>87</v>
      </c>
      <c r="AW638" s="14" t="s">
        <v>32</v>
      </c>
      <c r="AX638" s="14" t="s">
        <v>77</v>
      </c>
      <c r="AY638" s="270" t="s">
        <v>143</v>
      </c>
    </row>
    <row r="639" s="14" customFormat="1">
      <c r="A639" s="14"/>
      <c r="B639" s="260"/>
      <c r="C639" s="261"/>
      <c r="D639" s="251" t="s">
        <v>152</v>
      </c>
      <c r="E639" s="262" t="s">
        <v>1</v>
      </c>
      <c r="F639" s="263" t="s">
        <v>325</v>
      </c>
      <c r="G639" s="261"/>
      <c r="H639" s="264">
        <v>3.6000000000000001</v>
      </c>
      <c r="I639" s="265"/>
      <c r="J639" s="261"/>
      <c r="K639" s="261"/>
      <c r="L639" s="266"/>
      <c r="M639" s="267"/>
      <c r="N639" s="268"/>
      <c r="O639" s="268"/>
      <c r="P639" s="268"/>
      <c r="Q639" s="268"/>
      <c r="R639" s="268"/>
      <c r="S639" s="268"/>
      <c r="T639" s="269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70" t="s">
        <v>152</v>
      </c>
      <c r="AU639" s="270" t="s">
        <v>87</v>
      </c>
      <c r="AV639" s="14" t="s">
        <v>87</v>
      </c>
      <c r="AW639" s="14" t="s">
        <v>32</v>
      </c>
      <c r="AX639" s="14" t="s">
        <v>77</v>
      </c>
      <c r="AY639" s="270" t="s">
        <v>143</v>
      </c>
    </row>
    <row r="640" s="14" customFormat="1">
      <c r="A640" s="14"/>
      <c r="B640" s="260"/>
      <c r="C640" s="261"/>
      <c r="D640" s="251" t="s">
        <v>152</v>
      </c>
      <c r="E640" s="262" t="s">
        <v>1</v>
      </c>
      <c r="F640" s="263" t="s">
        <v>687</v>
      </c>
      <c r="G640" s="261"/>
      <c r="H640" s="264">
        <v>112.8</v>
      </c>
      <c r="I640" s="265"/>
      <c r="J640" s="261"/>
      <c r="K640" s="261"/>
      <c r="L640" s="266"/>
      <c r="M640" s="267"/>
      <c r="N640" s="268"/>
      <c r="O640" s="268"/>
      <c r="P640" s="268"/>
      <c r="Q640" s="268"/>
      <c r="R640" s="268"/>
      <c r="S640" s="268"/>
      <c r="T640" s="269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70" t="s">
        <v>152</v>
      </c>
      <c r="AU640" s="270" t="s">
        <v>87</v>
      </c>
      <c r="AV640" s="14" t="s">
        <v>87</v>
      </c>
      <c r="AW640" s="14" t="s">
        <v>32</v>
      </c>
      <c r="AX640" s="14" t="s">
        <v>77</v>
      </c>
      <c r="AY640" s="270" t="s">
        <v>143</v>
      </c>
    </row>
    <row r="641" s="14" customFormat="1">
      <c r="A641" s="14"/>
      <c r="B641" s="260"/>
      <c r="C641" s="261"/>
      <c r="D641" s="251" t="s">
        <v>152</v>
      </c>
      <c r="E641" s="262" t="s">
        <v>1</v>
      </c>
      <c r="F641" s="263" t="s">
        <v>328</v>
      </c>
      <c r="G641" s="261"/>
      <c r="H641" s="264">
        <v>14.4</v>
      </c>
      <c r="I641" s="265"/>
      <c r="J641" s="261"/>
      <c r="K641" s="261"/>
      <c r="L641" s="266"/>
      <c r="M641" s="267"/>
      <c r="N641" s="268"/>
      <c r="O641" s="268"/>
      <c r="P641" s="268"/>
      <c r="Q641" s="268"/>
      <c r="R641" s="268"/>
      <c r="S641" s="268"/>
      <c r="T641" s="269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70" t="s">
        <v>152</v>
      </c>
      <c r="AU641" s="270" t="s">
        <v>87</v>
      </c>
      <c r="AV641" s="14" t="s">
        <v>87</v>
      </c>
      <c r="AW641" s="14" t="s">
        <v>32</v>
      </c>
      <c r="AX641" s="14" t="s">
        <v>77</v>
      </c>
      <c r="AY641" s="270" t="s">
        <v>143</v>
      </c>
    </row>
    <row r="642" s="14" customFormat="1">
      <c r="A642" s="14"/>
      <c r="B642" s="260"/>
      <c r="C642" s="261"/>
      <c r="D642" s="251" t="s">
        <v>152</v>
      </c>
      <c r="E642" s="262" t="s">
        <v>1</v>
      </c>
      <c r="F642" s="263" t="s">
        <v>329</v>
      </c>
      <c r="G642" s="261"/>
      <c r="H642" s="264">
        <v>4.7999999999999998</v>
      </c>
      <c r="I642" s="265"/>
      <c r="J642" s="261"/>
      <c r="K642" s="261"/>
      <c r="L642" s="266"/>
      <c r="M642" s="267"/>
      <c r="N642" s="268"/>
      <c r="O642" s="268"/>
      <c r="P642" s="268"/>
      <c r="Q642" s="268"/>
      <c r="R642" s="268"/>
      <c r="S642" s="268"/>
      <c r="T642" s="269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70" t="s">
        <v>152</v>
      </c>
      <c r="AU642" s="270" t="s">
        <v>87</v>
      </c>
      <c r="AV642" s="14" t="s">
        <v>87</v>
      </c>
      <c r="AW642" s="14" t="s">
        <v>32</v>
      </c>
      <c r="AX642" s="14" t="s">
        <v>77</v>
      </c>
      <c r="AY642" s="270" t="s">
        <v>143</v>
      </c>
    </row>
    <row r="643" s="15" customFormat="1">
      <c r="A643" s="15"/>
      <c r="B643" s="271"/>
      <c r="C643" s="272"/>
      <c r="D643" s="251" t="s">
        <v>152</v>
      </c>
      <c r="E643" s="273" t="s">
        <v>1</v>
      </c>
      <c r="F643" s="274" t="s">
        <v>155</v>
      </c>
      <c r="G643" s="272"/>
      <c r="H643" s="275">
        <v>136.80000000000001</v>
      </c>
      <c r="I643" s="276"/>
      <c r="J643" s="272"/>
      <c r="K643" s="272"/>
      <c r="L643" s="277"/>
      <c r="M643" s="278"/>
      <c r="N643" s="279"/>
      <c r="O643" s="279"/>
      <c r="P643" s="279"/>
      <c r="Q643" s="279"/>
      <c r="R643" s="279"/>
      <c r="S643" s="279"/>
      <c r="T643" s="280"/>
      <c r="U643" s="15"/>
      <c r="V643" s="15"/>
      <c r="W643" s="15"/>
      <c r="X643" s="15"/>
      <c r="Y643" s="15"/>
      <c r="Z643" s="15"/>
      <c r="AA643" s="15"/>
      <c r="AB643" s="15"/>
      <c r="AC643" s="15"/>
      <c r="AD643" s="15"/>
      <c r="AE643" s="15"/>
      <c r="AT643" s="281" t="s">
        <v>152</v>
      </c>
      <c r="AU643" s="281" t="s">
        <v>87</v>
      </c>
      <c r="AV643" s="15" t="s">
        <v>150</v>
      </c>
      <c r="AW643" s="15" t="s">
        <v>32</v>
      </c>
      <c r="AX643" s="15" t="s">
        <v>77</v>
      </c>
      <c r="AY643" s="281" t="s">
        <v>143</v>
      </c>
    </row>
    <row r="644" s="14" customFormat="1">
      <c r="A644" s="14"/>
      <c r="B644" s="260"/>
      <c r="C644" s="261"/>
      <c r="D644" s="251" t="s">
        <v>152</v>
      </c>
      <c r="E644" s="262" t="s">
        <v>1</v>
      </c>
      <c r="F644" s="263" t="s">
        <v>688</v>
      </c>
      <c r="G644" s="261"/>
      <c r="H644" s="264">
        <v>150.47999999999999</v>
      </c>
      <c r="I644" s="265"/>
      <c r="J644" s="261"/>
      <c r="K644" s="261"/>
      <c r="L644" s="266"/>
      <c r="M644" s="267"/>
      <c r="N644" s="268"/>
      <c r="O644" s="268"/>
      <c r="P644" s="268"/>
      <c r="Q644" s="268"/>
      <c r="R644" s="268"/>
      <c r="S644" s="268"/>
      <c r="T644" s="269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70" t="s">
        <v>152</v>
      </c>
      <c r="AU644" s="270" t="s">
        <v>87</v>
      </c>
      <c r="AV644" s="14" t="s">
        <v>87</v>
      </c>
      <c r="AW644" s="14" t="s">
        <v>32</v>
      </c>
      <c r="AX644" s="14" t="s">
        <v>77</v>
      </c>
      <c r="AY644" s="270" t="s">
        <v>143</v>
      </c>
    </row>
    <row r="645" s="15" customFormat="1">
      <c r="A645" s="15"/>
      <c r="B645" s="271"/>
      <c r="C645" s="272"/>
      <c r="D645" s="251" t="s">
        <v>152</v>
      </c>
      <c r="E645" s="273" t="s">
        <v>1</v>
      </c>
      <c r="F645" s="274" t="s">
        <v>155</v>
      </c>
      <c r="G645" s="272"/>
      <c r="H645" s="275">
        <v>150.47999999999999</v>
      </c>
      <c r="I645" s="276"/>
      <c r="J645" s="272"/>
      <c r="K645" s="272"/>
      <c r="L645" s="277"/>
      <c r="M645" s="278"/>
      <c r="N645" s="279"/>
      <c r="O645" s="279"/>
      <c r="P645" s="279"/>
      <c r="Q645" s="279"/>
      <c r="R645" s="279"/>
      <c r="S645" s="279"/>
      <c r="T645" s="280"/>
      <c r="U645" s="15"/>
      <c r="V645" s="15"/>
      <c r="W645" s="15"/>
      <c r="X645" s="15"/>
      <c r="Y645" s="15"/>
      <c r="Z645" s="15"/>
      <c r="AA645" s="15"/>
      <c r="AB645" s="15"/>
      <c r="AC645" s="15"/>
      <c r="AD645" s="15"/>
      <c r="AE645" s="15"/>
      <c r="AT645" s="281" t="s">
        <v>152</v>
      </c>
      <c r="AU645" s="281" t="s">
        <v>87</v>
      </c>
      <c r="AV645" s="15" t="s">
        <v>150</v>
      </c>
      <c r="AW645" s="15" t="s">
        <v>32</v>
      </c>
      <c r="AX645" s="15" t="s">
        <v>85</v>
      </c>
      <c r="AY645" s="281" t="s">
        <v>143</v>
      </c>
    </row>
    <row r="646" s="2" customFormat="1" ht="24.15" customHeight="1">
      <c r="A646" s="39"/>
      <c r="B646" s="40"/>
      <c r="C646" s="236" t="s">
        <v>689</v>
      </c>
      <c r="D646" s="236" t="s">
        <v>145</v>
      </c>
      <c r="E646" s="237" t="s">
        <v>690</v>
      </c>
      <c r="F646" s="238" t="s">
        <v>691</v>
      </c>
      <c r="G646" s="239" t="s">
        <v>162</v>
      </c>
      <c r="H646" s="240">
        <v>12</v>
      </c>
      <c r="I646" s="241"/>
      <c r="J646" s="242">
        <f>ROUND(I646*H646,2)</f>
        <v>0</v>
      </c>
      <c r="K646" s="238" t="s">
        <v>149</v>
      </c>
      <c r="L646" s="45"/>
      <c r="M646" s="243" t="s">
        <v>1</v>
      </c>
      <c r="N646" s="244" t="s">
        <v>42</v>
      </c>
      <c r="O646" s="92"/>
      <c r="P646" s="245">
        <f>O646*H646</f>
        <v>0</v>
      </c>
      <c r="Q646" s="245">
        <v>0.0013699999999999999</v>
      </c>
      <c r="R646" s="245">
        <f>Q646*H646</f>
        <v>0.01644</v>
      </c>
      <c r="S646" s="245">
        <v>0</v>
      </c>
      <c r="T646" s="246">
        <f>S646*H646</f>
        <v>0</v>
      </c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R646" s="247" t="s">
        <v>230</v>
      </c>
      <c r="AT646" s="247" t="s">
        <v>145</v>
      </c>
      <c r="AU646" s="247" t="s">
        <v>87</v>
      </c>
      <c r="AY646" s="18" t="s">
        <v>143</v>
      </c>
      <c r="BE646" s="248">
        <f>IF(N646="základní",J646,0)</f>
        <v>0</v>
      </c>
      <c r="BF646" s="248">
        <f>IF(N646="snížená",J646,0)</f>
        <v>0</v>
      </c>
      <c r="BG646" s="248">
        <f>IF(N646="zákl. přenesená",J646,0)</f>
        <v>0</v>
      </c>
      <c r="BH646" s="248">
        <f>IF(N646="sníž. přenesená",J646,0)</f>
        <v>0</v>
      </c>
      <c r="BI646" s="248">
        <f>IF(N646="nulová",J646,0)</f>
        <v>0</v>
      </c>
      <c r="BJ646" s="18" t="s">
        <v>85</v>
      </c>
      <c r="BK646" s="248">
        <f>ROUND(I646*H646,2)</f>
        <v>0</v>
      </c>
      <c r="BL646" s="18" t="s">
        <v>230</v>
      </c>
      <c r="BM646" s="247" t="s">
        <v>692</v>
      </c>
    </row>
    <row r="647" s="2" customFormat="1">
      <c r="A647" s="39"/>
      <c r="B647" s="40"/>
      <c r="C647" s="41"/>
      <c r="D647" s="251" t="s">
        <v>169</v>
      </c>
      <c r="E647" s="41"/>
      <c r="F647" s="282" t="s">
        <v>684</v>
      </c>
      <c r="G647" s="41"/>
      <c r="H647" s="41"/>
      <c r="I647" s="145"/>
      <c r="J647" s="41"/>
      <c r="K647" s="41"/>
      <c r="L647" s="45"/>
      <c r="M647" s="283"/>
      <c r="N647" s="284"/>
      <c r="O647" s="92"/>
      <c r="P647" s="92"/>
      <c r="Q647" s="92"/>
      <c r="R647" s="92"/>
      <c r="S647" s="92"/>
      <c r="T647" s="93"/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T647" s="18" t="s">
        <v>169</v>
      </c>
      <c r="AU647" s="18" t="s">
        <v>87</v>
      </c>
    </row>
    <row r="648" s="14" customFormat="1">
      <c r="A648" s="14"/>
      <c r="B648" s="260"/>
      <c r="C648" s="261"/>
      <c r="D648" s="251" t="s">
        <v>152</v>
      </c>
      <c r="E648" s="262" t="s">
        <v>1</v>
      </c>
      <c r="F648" s="263" t="s">
        <v>674</v>
      </c>
      <c r="G648" s="261"/>
      <c r="H648" s="264">
        <v>12</v>
      </c>
      <c r="I648" s="265"/>
      <c r="J648" s="261"/>
      <c r="K648" s="261"/>
      <c r="L648" s="266"/>
      <c r="M648" s="267"/>
      <c r="N648" s="268"/>
      <c r="O648" s="268"/>
      <c r="P648" s="268"/>
      <c r="Q648" s="268"/>
      <c r="R648" s="268"/>
      <c r="S648" s="268"/>
      <c r="T648" s="269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70" t="s">
        <v>152</v>
      </c>
      <c r="AU648" s="270" t="s">
        <v>87</v>
      </c>
      <c r="AV648" s="14" t="s">
        <v>87</v>
      </c>
      <c r="AW648" s="14" t="s">
        <v>32</v>
      </c>
      <c r="AX648" s="14" t="s">
        <v>85</v>
      </c>
      <c r="AY648" s="270" t="s">
        <v>143</v>
      </c>
    </row>
    <row r="649" s="2" customFormat="1" ht="24.15" customHeight="1">
      <c r="A649" s="39"/>
      <c r="B649" s="40"/>
      <c r="C649" s="236" t="s">
        <v>693</v>
      </c>
      <c r="D649" s="236" t="s">
        <v>145</v>
      </c>
      <c r="E649" s="237" t="s">
        <v>694</v>
      </c>
      <c r="F649" s="238" t="s">
        <v>695</v>
      </c>
      <c r="G649" s="239" t="s">
        <v>253</v>
      </c>
      <c r="H649" s="240">
        <v>2</v>
      </c>
      <c r="I649" s="241"/>
      <c r="J649" s="242">
        <f>ROUND(I649*H649,2)</f>
        <v>0</v>
      </c>
      <c r="K649" s="238" t="s">
        <v>149</v>
      </c>
      <c r="L649" s="45"/>
      <c r="M649" s="243" t="s">
        <v>1</v>
      </c>
      <c r="N649" s="244" t="s">
        <v>42</v>
      </c>
      <c r="O649" s="92"/>
      <c r="P649" s="245">
        <f>O649*H649</f>
        <v>0</v>
      </c>
      <c r="Q649" s="245">
        <v>0.00020000000000000001</v>
      </c>
      <c r="R649" s="245">
        <f>Q649*H649</f>
        <v>0.00040000000000000002</v>
      </c>
      <c r="S649" s="245">
        <v>0</v>
      </c>
      <c r="T649" s="246">
        <f>S649*H649</f>
        <v>0</v>
      </c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R649" s="247" t="s">
        <v>230</v>
      </c>
      <c r="AT649" s="247" t="s">
        <v>145</v>
      </c>
      <c r="AU649" s="247" t="s">
        <v>87</v>
      </c>
      <c r="AY649" s="18" t="s">
        <v>143</v>
      </c>
      <c r="BE649" s="248">
        <f>IF(N649="základní",J649,0)</f>
        <v>0</v>
      </c>
      <c r="BF649" s="248">
        <f>IF(N649="snížená",J649,0)</f>
        <v>0</v>
      </c>
      <c r="BG649" s="248">
        <f>IF(N649="zákl. přenesená",J649,0)</f>
        <v>0</v>
      </c>
      <c r="BH649" s="248">
        <f>IF(N649="sníž. přenesená",J649,0)</f>
        <v>0</v>
      </c>
      <c r="BI649" s="248">
        <f>IF(N649="nulová",J649,0)</f>
        <v>0</v>
      </c>
      <c r="BJ649" s="18" t="s">
        <v>85</v>
      </c>
      <c r="BK649" s="248">
        <f>ROUND(I649*H649,2)</f>
        <v>0</v>
      </c>
      <c r="BL649" s="18" t="s">
        <v>230</v>
      </c>
      <c r="BM649" s="247" t="s">
        <v>696</v>
      </c>
    </row>
    <row r="650" s="2" customFormat="1">
      <c r="A650" s="39"/>
      <c r="B650" s="40"/>
      <c r="C650" s="41"/>
      <c r="D650" s="251" t="s">
        <v>169</v>
      </c>
      <c r="E650" s="41"/>
      <c r="F650" s="282" t="s">
        <v>684</v>
      </c>
      <c r="G650" s="41"/>
      <c r="H650" s="41"/>
      <c r="I650" s="145"/>
      <c r="J650" s="41"/>
      <c r="K650" s="41"/>
      <c r="L650" s="45"/>
      <c r="M650" s="283"/>
      <c r="N650" s="284"/>
      <c r="O650" s="92"/>
      <c r="P650" s="92"/>
      <c r="Q650" s="92"/>
      <c r="R650" s="92"/>
      <c r="S650" s="92"/>
      <c r="T650" s="93"/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T650" s="18" t="s">
        <v>169</v>
      </c>
      <c r="AU650" s="18" t="s">
        <v>87</v>
      </c>
    </row>
    <row r="651" s="2" customFormat="1" ht="24.15" customHeight="1">
      <c r="A651" s="39"/>
      <c r="B651" s="40"/>
      <c r="C651" s="236" t="s">
        <v>697</v>
      </c>
      <c r="D651" s="236" t="s">
        <v>145</v>
      </c>
      <c r="E651" s="237" t="s">
        <v>698</v>
      </c>
      <c r="F651" s="238" t="s">
        <v>699</v>
      </c>
      <c r="G651" s="239" t="s">
        <v>162</v>
      </c>
      <c r="H651" s="240">
        <v>7</v>
      </c>
      <c r="I651" s="241"/>
      <c r="J651" s="242">
        <f>ROUND(I651*H651,2)</f>
        <v>0</v>
      </c>
      <c r="K651" s="238" t="s">
        <v>149</v>
      </c>
      <c r="L651" s="45"/>
      <c r="M651" s="243" t="s">
        <v>1</v>
      </c>
      <c r="N651" s="244" t="s">
        <v>42</v>
      </c>
      <c r="O651" s="92"/>
      <c r="P651" s="245">
        <f>O651*H651</f>
        <v>0</v>
      </c>
      <c r="Q651" s="245">
        <v>0.00182</v>
      </c>
      <c r="R651" s="245">
        <f>Q651*H651</f>
        <v>0.01274</v>
      </c>
      <c r="S651" s="245">
        <v>0</v>
      </c>
      <c r="T651" s="246">
        <f>S651*H651</f>
        <v>0</v>
      </c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R651" s="247" t="s">
        <v>230</v>
      </c>
      <c r="AT651" s="247" t="s">
        <v>145</v>
      </c>
      <c r="AU651" s="247" t="s">
        <v>87</v>
      </c>
      <c r="AY651" s="18" t="s">
        <v>143</v>
      </c>
      <c r="BE651" s="248">
        <f>IF(N651="základní",J651,0)</f>
        <v>0</v>
      </c>
      <c r="BF651" s="248">
        <f>IF(N651="snížená",J651,0)</f>
        <v>0</v>
      </c>
      <c r="BG651" s="248">
        <f>IF(N651="zákl. přenesená",J651,0)</f>
        <v>0</v>
      </c>
      <c r="BH651" s="248">
        <f>IF(N651="sníž. přenesená",J651,0)</f>
        <v>0</v>
      </c>
      <c r="BI651" s="248">
        <f>IF(N651="nulová",J651,0)</f>
        <v>0</v>
      </c>
      <c r="BJ651" s="18" t="s">
        <v>85</v>
      </c>
      <c r="BK651" s="248">
        <f>ROUND(I651*H651,2)</f>
        <v>0</v>
      </c>
      <c r="BL651" s="18" t="s">
        <v>230</v>
      </c>
      <c r="BM651" s="247" t="s">
        <v>700</v>
      </c>
    </row>
    <row r="652" s="2" customFormat="1">
      <c r="A652" s="39"/>
      <c r="B652" s="40"/>
      <c r="C652" s="41"/>
      <c r="D652" s="251" t="s">
        <v>169</v>
      </c>
      <c r="E652" s="41"/>
      <c r="F652" s="282" t="s">
        <v>684</v>
      </c>
      <c r="G652" s="41"/>
      <c r="H652" s="41"/>
      <c r="I652" s="145"/>
      <c r="J652" s="41"/>
      <c r="K652" s="41"/>
      <c r="L652" s="45"/>
      <c r="M652" s="283"/>
      <c r="N652" s="284"/>
      <c r="O652" s="92"/>
      <c r="P652" s="92"/>
      <c r="Q652" s="92"/>
      <c r="R652" s="92"/>
      <c r="S652" s="92"/>
      <c r="T652" s="93"/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T652" s="18" t="s">
        <v>169</v>
      </c>
      <c r="AU652" s="18" t="s">
        <v>87</v>
      </c>
    </row>
    <row r="653" s="14" customFormat="1">
      <c r="A653" s="14"/>
      <c r="B653" s="260"/>
      <c r="C653" s="261"/>
      <c r="D653" s="251" t="s">
        <v>152</v>
      </c>
      <c r="E653" s="262" t="s">
        <v>1</v>
      </c>
      <c r="F653" s="263" t="s">
        <v>679</v>
      </c>
      <c r="G653" s="261"/>
      <c r="H653" s="264">
        <v>7</v>
      </c>
      <c r="I653" s="265"/>
      <c r="J653" s="261"/>
      <c r="K653" s="261"/>
      <c r="L653" s="266"/>
      <c r="M653" s="267"/>
      <c r="N653" s="268"/>
      <c r="O653" s="268"/>
      <c r="P653" s="268"/>
      <c r="Q653" s="268"/>
      <c r="R653" s="268"/>
      <c r="S653" s="268"/>
      <c r="T653" s="269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70" t="s">
        <v>152</v>
      </c>
      <c r="AU653" s="270" t="s">
        <v>87</v>
      </c>
      <c r="AV653" s="14" t="s">
        <v>87</v>
      </c>
      <c r="AW653" s="14" t="s">
        <v>32</v>
      </c>
      <c r="AX653" s="14" t="s">
        <v>85</v>
      </c>
      <c r="AY653" s="270" t="s">
        <v>143</v>
      </c>
    </row>
    <row r="654" s="2" customFormat="1" ht="24.15" customHeight="1">
      <c r="A654" s="39"/>
      <c r="B654" s="40"/>
      <c r="C654" s="236" t="s">
        <v>701</v>
      </c>
      <c r="D654" s="236" t="s">
        <v>145</v>
      </c>
      <c r="E654" s="237" t="s">
        <v>702</v>
      </c>
      <c r="F654" s="238" t="s">
        <v>703</v>
      </c>
      <c r="G654" s="239" t="s">
        <v>604</v>
      </c>
      <c r="H654" s="240">
        <v>0.67500000000000004</v>
      </c>
      <c r="I654" s="241"/>
      <c r="J654" s="242">
        <f>ROUND(I654*H654,2)</f>
        <v>0</v>
      </c>
      <c r="K654" s="238" t="s">
        <v>149</v>
      </c>
      <c r="L654" s="45"/>
      <c r="M654" s="243" t="s">
        <v>1</v>
      </c>
      <c r="N654" s="244" t="s">
        <v>42</v>
      </c>
      <c r="O654" s="92"/>
      <c r="P654" s="245">
        <f>O654*H654</f>
        <v>0</v>
      </c>
      <c r="Q654" s="245">
        <v>0</v>
      </c>
      <c r="R654" s="245">
        <f>Q654*H654</f>
        <v>0</v>
      </c>
      <c r="S654" s="245">
        <v>0</v>
      </c>
      <c r="T654" s="246">
        <f>S654*H654</f>
        <v>0</v>
      </c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R654" s="247" t="s">
        <v>230</v>
      </c>
      <c r="AT654" s="247" t="s">
        <v>145</v>
      </c>
      <c r="AU654" s="247" t="s">
        <v>87</v>
      </c>
      <c r="AY654" s="18" t="s">
        <v>143</v>
      </c>
      <c r="BE654" s="248">
        <f>IF(N654="základní",J654,0)</f>
        <v>0</v>
      </c>
      <c r="BF654" s="248">
        <f>IF(N654="snížená",J654,0)</f>
        <v>0</v>
      </c>
      <c r="BG654" s="248">
        <f>IF(N654="zákl. přenesená",J654,0)</f>
        <v>0</v>
      </c>
      <c r="BH654" s="248">
        <f>IF(N654="sníž. přenesená",J654,0)</f>
        <v>0</v>
      </c>
      <c r="BI654" s="248">
        <f>IF(N654="nulová",J654,0)</f>
        <v>0</v>
      </c>
      <c r="BJ654" s="18" t="s">
        <v>85</v>
      </c>
      <c r="BK654" s="248">
        <f>ROUND(I654*H654,2)</f>
        <v>0</v>
      </c>
      <c r="BL654" s="18" t="s">
        <v>230</v>
      </c>
      <c r="BM654" s="247" t="s">
        <v>704</v>
      </c>
    </row>
    <row r="655" s="12" customFormat="1" ht="22.8" customHeight="1">
      <c r="A655" s="12"/>
      <c r="B655" s="220"/>
      <c r="C655" s="221"/>
      <c r="D655" s="222" t="s">
        <v>76</v>
      </c>
      <c r="E655" s="234" t="s">
        <v>705</v>
      </c>
      <c r="F655" s="234" t="s">
        <v>706</v>
      </c>
      <c r="G655" s="221"/>
      <c r="H655" s="221"/>
      <c r="I655" s="224"/>
      <c r="J655" s="235">
        <f>BK655</f>
        <v>0</v>
      </c>
      <c r="K655" s="221"/>
      <c r="L655" s="226"/>
      <c r="M655" s="227"/>
      <c r="N655" s="228"/>
      <c r="O655" s="228"/>
      <c r="P655" s="229">
        <f>SUM(P656:P658)</f>
        <v>0</v>
      </c>
      <c r="Q655" s="228"/>
      <c r="R655" s="229">
        <f>SUM(R656:R658)</f>
        <v>0</v>
      </c>
      <c r="S655" s="228"/>
      <c r="T655" s="230">
        <f>SUM(T656:T658)</f>
        <v>0</v>
      </c>
      <c r="U655" s="12"/>
      <c r="V655" s="12"/>
      <c r="W655" s="12"/>
      <c r="X655" s="12"/>
      <c r="Y655" s="12"/>
      <c r="Z655" s="12"/>
      <c r="AA655" s="12"/>
      <c r="AB655" s="12"/>
      <c r="AC655" s="12"/>
      <c r="AD655" s="12"/>
      <c r="AE655" s="12"/>
      <c r="AR655" s="231" t="s">
        <v>87</v>
      </c>
      <c r="AT655" s="232" t="s">
        <v>76</v>
      </c>
      <c r="AU655" s="232" t="s">
        <v>85</v>
      </c>
      <c r="AY655" s="231" t="s">
        <v>143</v>
      </c>
      <c r="BK655" s="233">
        <f>SUM(BK656:BK658)</f>
        <v>0</v>
      </c>
    </row>
    <row r="656" s="2" customFormat="1" ht="37.8" customHeight="1">
      <c r="A656" s="39"/>
      <c r="B656" s="40"/>
      <c r="C656" s="236" t="s">
        <v>707</v>
      </c>
      <c r="D656" s="236" t="s">
        <v>145</v>
      </c>
      <c r="E656" s="237" t="s">
        <v>708</v>
      </c>
      <c r="F656" s="238" t="s">
        <v>709</v>
      </c>
      <c r="G656" s="239" t="s">
        <v>253</v>
      </c>
      <c r="H656" s="240">
        <v>1</v>
      </c>
      <c r="I656" s="241"/>
      <c r="J656" s="242">
        <f>ROUND(I656*H656,2)</f>
        <v>0</v>
      </c>
      <c r="K656" s="238" t="s">
        <v>710</v>
      </c>
      <c r="L656" s="45"/>
      <c r="M656" s="243" t="s">
        <v>1</v>
      </c>
      <c r="N656" s="244" t="s">
        <v>42</v>
      </c>
      <c r="O656" s="92"/>
      <c r="P656" s="245">
        <f>O656*H656</f>
        <v>0</v>
      </c>
      <c r="Q656" s="245">
        <v>0</v>
      </c>
      <c r="R656" s="245">
        <f>Q656*H656</f>
        <v>0</v>
      </c>
      <c r="S656" s="245">
        <v>0</v>
      </c>
      <c r="T656" s="246">
        <f>S656*H656</f>
        <v>0</v>
      </c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R656" s="247" t="s">
        <v>230</v>
      </c>
      <c r="AT656" s="247" t="s">
        <v>145</v>
      </c>
      <c r="AU656" s="247" t="s">
        <v>87</v>
      </c>
      <c r="AY656" s="18" t="s">
        <v>143</v>
      </c>
      <c r="BE656" s="248">
        <f>IF(N656="základní",J656,0)</f>
        <v>0</v>
      </c>
      <c r="BF656" s="248">
        <f>IF(N656="snížená",J656,0)</f>
        <v>0</v>
      </c>
      <c r="BG656" s="248">
        <f>IF(N656="zákl. přenesená",J656,0)</f>
        <v>0</v>
      </c>
      <c r="BH656" s="248">
        <f>IF(N656="sníž. přenesená",J656,0)</f>
        <v>0</v>
      </c>
      <c r="BI656" s="248">
        <f>IF(N656="nulová",J656,0)</f>
        <v>0</v>
      </c>
      <c r="BJ656" s="18" t="s">
        <v>85</v>
      </c>
      <c r="BK656" s="248">
        <f>ROUND(I656*H656,2)</f>
        <v>0</v>
      </c>
      <c r="BL656" s="18" t="s">
        <v>230</v>
      </c>
      <c r="BM656" s="247" t="s">
        <v>711</v>
      </c>
    </row>
    <row r="657" s="2" customFormat="1">
      <c r="A657" s="39"/>
      <c r="B657" s="40"/>
      <c r="C657" s="41"/>
      <c r="D657" s="251" t="s">
        <v>169</v>
      </c>
      <c r="E657" s="41"/>
      <c r="F657" s="282" t="s">
        <v>712</v>
      </c>
      <c r="G657" s="41"/>
      <c r="H657" s="41"/>
      <c r="I657" s="145"/>
      <c r="J657" s="41"/>
      <c r="K657" s="41"/>
      <c r="L657" s="45"/>
      <c r="M657" s="283"/>
      <c r="N657" s="284"/>
      <c r="O657" s="92"/>
      <c r="P657" s="92"/>
      <c r="Q657" s="92"/>
      <c r="R657" s="92"/>
      <c r="S657" s="92"/>
      <c r="T657" s="93"/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T657" s="18" t="s">
        <v>169</v>
      </c>
      <c r="AU657" s="18" t="s">
        <v>87</v>
      </c>
    </row>
    <row r="658" s="14" customFormat="1">
      <c r="A658" s="14"/>
      <c r="B658" s="260"/>
      <c r="C658" s="261"/>
      <c r="D658" s="251" t="s">
        <v>152</v>
      </c>
      <c r="E658" s="262" t="s">
        <v>1</v>
      </c>
      <c r="F658" s="263" t="s">
        <v>85</v>
      </c>
      <c r="G658" s="261"/>
      <c r="H658" s="264">
        <v>1</v>
      </c>
      <c r="I658" s="265"/>
      <c r="J658" s="261"/>
      <c r="K658" s="261"/>
      <c r="L658" s="266"/>
      <c r="M658" s="267"/>
      <c r="N658" s="268"/>
      <c r="O658" s="268"/>
      <c r="P658" s="268"/>
      <c r="Q658" s="268"/>
      <c r="R658" s="268"/>
      <c r="S658" s="268"/>
      <c r="T658" s="269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70" t="s">
        <v>152</v>
      </c>
      <c r="AU658" s="270" t="s">
        <v>87</v>
      </c>
      <c r="AV658" s="14" t="s">
        <v>87</v>
      </c>
      <c r="AW658" s="14" t="s">
        <v>32</v>
      </c>
      <c r="AX658" s="14" t="s">
        <v>85</v>
      </c>
      <c r="AY658" s="270" t="s">
        <v>143</v>
      </c>
    </row>
    <row r="659" s="12" customFormat="1" ht="22.8" customHeight="1">
      <c r="A659" s="12"/>
      <c r="B659" s="220"/>
      <c r="C659" s="221"/>
      <c r="D659" s="222" t="s">
        <v>76</v>
      </c>
      <c r="E659" s="234" t="s">
        <v>713</v>
      </c>
      <c r="F659" s="234" t="s">
        <v>714</v>
      </c>
      <c r="G659" s="221"/>
      <c r="H659" s="221"/>
      <c r="I659" s="224"/>
      <c r="J659" s="235">
        <f>BK659</f>
        <v>0</v>
      </c>
      <c r="K659" s="221"/>
      <c r="L659" s="226"/>
      <c r="M659" s="227"/>
      <c r="N659" s="228"/>
      <c r="O659" s="228"/>
      <c r="P659" s="229">
        <f>SUM(P660:P666)</f>
        <v>0</v>
      </c>
      <c r="Q659" s="228"/>
      <c r="R659" s="229">
        <f>SUM(R660:R666)</f>
        <v>3.5882552499999996</v>
      </c>
      <c r="S659" s="228"/>
      <c r="T659" s="230">
        <f>SUM(T660:T666)</f>
        <v>0.74654975000000001</v>
      </c>
      <c r="U659" s="12"/>
      <c r="V659" s="12"/>
      <c r="W659" s="12"/>
      <c r="X659" s="12"/>
      <c r="Y659" s="12"/>
      <c r="Z659" s="12"/>
      <c r="AA659" s="12"/>
      <c r="AB659" s="12"/>
      <c r="AC659" s="12"/>
      <c r="AD659" s="12"/>
      <c r="AE659" s="12"/>
      <c r="AR659" s="231" t="s">
        <v>87</v>
      </c>
      <c r="AT659" s="232" t="s">
        <v>76</v>
      </c>
      <c r="AU659" s="232" t="s">
        <v>85</v>
      </c>
      <c r="AY659" s="231" t="s">
        <v>143</v>
      </c>
      <c r="BK659" s="233">
        <f>SUM(BK660:BK666)</f>
        <v>0</v>
      </c>
    </row>
    <row r="660" s="2" customFormat="1" ht="24.15" customHeight="1">
      <c r="A660" s="39"/>
      <c r="B660" s="40"/>
      <c r="C660" s="236" t="s">
        <v>715</v>
      </c>
      <c r="D660" s="236" t="s">
        <v>145</v>
      </c>
      <c r="E660" s="237" t="s">
        <v>716</v>
      </c>
      <c r="F660" s="238" t="s">
        <v>717</v>
      </c>
      <c r="G660" s="239" t="s">
        <v>148</v>
      </c>
      <c r="H660" s="240">
        <v>2408.2249999999999</v>
      </c>
      <c r="I660" s="241"/>
      <c r="J660" s="242">
        <f>ROUND(I660*H660,2)</f>
        <v>0</v>
      </c>
      <c r="K660" s="238" t="s">
        <v>149</v>
      </c>
      <c r="L660" s="45"/>
      <c r="M660" s="243" t="s">
        <v>1</v>
      </c>
      <c r="N660" s="244" t="s">
        <v>42</v>
      </c>
      <c r="O660" s="92"/>
      <c r="P660" s="245">
        <f>O660*H660</f>
        <v>0</v>
      </c>
      <c r="Q660" s="245">
        <v>0</v>
      </c>
      <c r="R660" s="245">
        <f>Q660*H660</f>
        <v>0</v>
      </c>
      <c r="S660" s="245">
        <v>0</v>
      </c>
      <c r="T660" s="246">
        <f>S660*H660</f>
        <v>0</v>
      </c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R660" s="247" t="s">
        <v>230</v>
      </c>
      <c r="AT660" s="247" t="s">
        <v>145</v>
      </c>
      <c r="AU660" s="247" t="s">
        <v>87</v>
      </c>
      <c r="AY660" s="18" t="s">
        <v>143</v>
      </c>
      <c r="BE660" s="248">
        <f>IF(N660="základní",J660,0)</f>
        <v>0</v>
      </c>
      <c r="BF660" s="248">
        <f>IF(N660="snížená",J660,0)</f>
        <v>0</v>
      </c>
      <c r="BG660" s="248">
        <f>IF(N660="zákl. přenesená",J660,0)</f>
        <v>0</v>
      </c>
      <c r="BH660" s="248">
        <f>IF(N660="sníž. přenesená",J660,0)</f>
        <v>0</v>
      </c>
      <c r="BI660" s="248">
        <f>IF(N660="nulová",J660,0)</f>
        <v>0</v>
      </c>
      <c r="BJ660" s="18" t="s">
        <v>85</v>
      </c>
      <c r="BK660" s="248">
        <f>ROUND(I660*H660,2)</f>
        <v>0</v>
      </c>
      <c r="BL660" s="18" t="s">
        <v>230</v>
      </c>
      <c r="BM660" s="247" t="s">
        <v>718</v>
      </c>
    </row>
    <row r="661" s="14" customFormat="1">
      <c r="A661" s="14"/>
      <c r="B661" s="260"/>
      <c r="C661" s="261"/>
      <c r="D661" s="251" t="s">
        <v>152</v>
      </c>
      <c r="E661" s="262" t="s">
        <v>1</v>
      </c>
      <c r="F661" s="263" t="s">
        <v>719</v>
      </c>
      <c r="G661" s="261"/>
      <c r="H661" s="264">
        <v>873.19000000000005</v>
      </c>
      <c r="I661" s="265"/>
      <c r="J661" s="261"/>
      <c r="K661" s="261"/>
      <c r="L661" s="266"/>
      <c r="M661" s="267"/>
      <c r="N661" s="268"/>
      <c r="O661" s="268"/>
      <c r="P661" s="268"/>
      <c r="Q661" s="268"/>
      <c r="R661" s="268"/>
      <c r="S661" s="268"/>
      <c r="T661" s="269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70" t="s">
        <v>152</v>
      </c>
      <c r="AU661" s="270" t="s">
        <v>87</v>
      </c>
      <c r="AV661" s="14" t="s">
        <v>87</v>
      </c>
      <c r="AW661" s="14" t="s">
        <v>32</v>
      </c>
      <c r="AX661" s="14" t="s">
        <v>77</v>
      </c>
      <c r="AY661" s="270" t="s">
        <v>143</v>
      </c>
    </row>
    <row r="662" s="14" customFormat="1">
      <c r="A662" s="14"/>
      <c r="B662" s="260"/>
      <c r="C662" s="261"/>
      <c r="D662" s="251" t="s">
        <v>152</v>
      </c>
      <c r="E662" s="262" t="s">
        <v>1</v>
      </c>
      <c r="F662" s="263" t="s">
        <v>720</v>
      </c>
      <c r="G662" s="261"/>
      <c r="H662" s="264">
        <v>1535.0350000000001</v>
      </c>
      <c r="I662" s="265"/>
      <c r="J662" s="261"/>
      <c r="K662" s="261"/>
      <c r="L662" s="266"/>
      <c r="M662" s="267"/>
      <c r="N662" s="268"/>
      <c r="O662" s="268"/>
      <c r="P662" s="268"/>
      <c r="Q662" s="268"/>
      <c r="R662" s="268"/>
      <c r="S662" s="268"/>
      <c r="T662" s="269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70" t="s">
        <v>152</v>
      </c>
      <c r="AU662" s="270" t="s">
        <v>87</v>
      </c>
      <c r="AV662" s="14" t="s">
        <v>87</v>
      </c>
      <c r="AW662" s="14" t="s">
        <v>32</v>
      </c>
      <c r="AX662" s="14" t="s">
        <v>77</v>
      </c>
      <c r="AY662" s="270" t="s">
        <v>143</v>
      </c>
    </row>
    <row r="663" s="15" customFormat="1">
      <c r="A663" s="15"/>
      <c r="B663" s="271"/>
      <c r="C663" s="272"/>
      <c r="D663" s="251" t="s">
        <v>152</v>
      </c>
      <c r="E663" s="273" t="s">
        <v>1</v>
      </c>
      <c r="F663" s="274" t="s">
        <v>155</v>
      </c>
      <c r="G663" s="272"/>
      <c r="H663" s="275">
        <v>2408.2250000000004</v>
      </c>
      <c r="I663" s="276"/>
      <c r="J663" s="272"/>
      <c r="K663" s="272"/>
      <c r="L663" s="277"/>
      <c r="M663" s="278"/>
      <c r="N663" s="279"/>
      <c r="O663" s="279"/>
      <c r="P663" s="279"/>
      <c r="Q663" s="279"/>
      <c r="R663" s="279"/>
      <c r="S663" s="279"/>
      <c r="T663" s="280"/>
      <c r="U663" s="15"/>
      <c r="V663" s="15"/>
      <c r="W663" s="15"/>
      <c r="X663" s="15"/>
      <c r="Y663" s="15"/>
      <c r="Z663" s="15"/>
      <c r="AA663" s="15"/>
      <c r="AB663" s="15"/>
      <c r="AC663" s="15"/>
      <c r="AD663" s="15"/>
      <c r="AE663" s="15"/>
      <c r="AT663" s="281" t="s">
        <v>152</v>
      </c>
      <c r="AU663" s="281" t="s">
        <v>87</v>
      </c>
      <c r="AV663" s="15" t="s">
        <v>150</v>
      </c>
      <c r="AW663" s="15" t="s">
        <v>32</v>
      </c>
      <c r="AX663" s="15" t="s">
        <v>85</v>
      </c>
      <c r="AY663" s="281" t="s">
        <v>143</v>
      </c>
    </row>
    <row r="664" s="2" customFormat="1" ht="14.4" customHeight="1">
      <c r="A664" s="39"/>
      <c r="B664" s="40"/>
      <c r="C664" s="236" t="s">
        <v>721</v>
      </c>
      <c r="D664" s="236" t="s">
        <v>145</v>
      </c>
      <c r="E664" s="237" t="s">
        <v>722</v>
      </c>
      <c r="F664" s="238" t="s">
        <v>723</v>
      </c>
      <c r="G664" s="239" t="s">
        <v>148</v>
      </c>
      <c r="H664" s="240">
        <v>2408.2249999999999</v>
      </c>
      <c r="I664" s="241"/>
      <c r="J664" s="242">
        <f>ROUND(I664*H664,2)</f>
        <v>0</v>
      </c>
      <c r="K664" s="238" t="s">
        <v>149</v>
      </c>
      <c r="L664" s="45"/>
      <c r="M664" s="243" t="s">
        <v>1</v>
      </c>
      <c r="N664" s="244" t="s">
        <v>42</v>
      </c>
      <c r="O664" s="92"/>
      <c r="P664" s="245">
        <f>O664*H664</f>
        <v>0</v>
      </c>
      <c r="Q664" s="245">
        <v>0.001</v>
      </c>
      <c r="R664" s="245">
        <f>Q664*H664</f>
        <v>2.4082249999999998</v>
      </c>
      <c r="S664" s="245">
        <v>0.00031</v>
      </c>
      <c r="T664" s="246">
        <f>S664*H664</f>
        <v>0.74654975000000001</v>
      </c>
      <c r="U664" s="39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R664" s="247" t="s">
        <v>230</v>
      </c>
      <c r="AT664" s="247" t="s">
        <v>145</v>
      </c>
      <c r="AU664" s="247" t="s">
        <v>87</v>
      </c>
      <c r="AY664" s="18" t="s">
        <v>143</v>
      </c>
      <c r="BE664" s="248">
        <f>IF(N664="základní",J664,0)</f>
        <v>0</v>
      </c>
      <c r="BF664" s="248">
        <f>IF(N664="snížená",J664,0)</f>
        <v>0</v>
      </c>
      <c r="BG664" s="248">
        <f>IF(N664="zákl. přenesená",J664,0)</f>
        <v>0</v>
      </c>
      <c r="BH664" s="248">
        <f>IF(N664="sníž. přenesená",J664,0)</f>
        <v>0</v>
      </c>
      <c r="BI664" s="248">
        <f>IF(N664="nulová",J664,0)</f>
        <v>0</v>
      </c>
      <c r="BJ664" s="18" t="s">
        <v>85</v>
      </c>
      <c r="BK664" s="248">
        <f>ROUND(I664*H664,2)</f>
        <v>0</v>
      </c>
      <c r="BL664" s="18" t="s">
        <v>230</v>
      </c>
      <c r="BM664" s="247" t="s">
        <v>724</v>
      </c>
    </row>
    <row r="665" s="2" customFormat="1" ht="24.15" customHeight="1">
      <c r="A665" s="39"/>
      <c r="B665" s="40"/>
      <c r="C665" s="236" t="s">
        <v>725</v>
      </c>
      <c r="D665" s="236" t="s">
        <v>145</v>
      </c>
      <c r="E665" s="237" t="s">
        <v>726</v>
      </c>
      <c r="F665" s="238" t="s">
        <v>727</v>
      </c>
      <c r="G665" s="239" t="s">
        <v>148</v>
      </c>
      <c r="H665" s="240">
        <v>2408.2249999999999</v>
      </c>
      <c r="I665" s="241"/>
      <c r="J665" s="242">
        <f>ROUND(I665*H665,2)</f>
        <v>0</v>
      </c>
      <c r="K665" s="238" t="s">
        <v>149</v>
      </c>
      <c r="L665" s="45"/>
      <c r="M665" s="243" t="s">
        <v>1</v>
      </c>
      <c r="N665" s="244" t="s">
        <v>42</v>
      </c>
      <c r="O665" s="92"/>
      <c r="P665" s="245">
        <f>O665*H665</f>
        <v>0</v>
      </c>
      <c r="Q665" s="245">
        <v>0.00020000000000000001</v>
      </c>
      <c r="R665" s="245">
        <f>Q665*H665</f>
        <v>0.48164499999999999</v>
      </c>
      <c r="S665" s="245">
        <v>0</v>
      </c>
      <c r="T665" s="246">
        <f>S665*H665</f>
        <v>0</v>
      </c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R665" s="247" t="s">
        <v>230</v>
      </c>
      <c r="AT665" s="247" t="s">
        <v>145</v>
      </c>
      <c r="AU665" s="247" t="s">
        <v>87</v>
      </c>
      <c r="AY665" s="18" t="s">
        <v>143</v>
      </c>
      <c r="BE665" s="248">
        <f>IF(N665="základní",J665,0)</f>
        <v>0</v>
      </c>
      <c r="BF665" s="248">
        <f>IF(N665="snížená",J665,0)</f>
        <v>0</v>
      </c>
      <c r="BG665" s="248">
        <f>IF(N665="zákl. přenesená",J665,0)</f>
        <v>0</v>
      </c>
      <c r="BH665" s="248">
        <f>IF(N665="sníž. přenesená",J665,0)</f>
        <v>0</v>
      </c>
      <c r="BI665" s="248">
        <f>IF(N665="nulová",J665,0)</f>
        <v>0</v>
      </c>
      <c r="BJ665" s="18" t="s">
        <v>85</v>
      </c>
      <c r="BK665" s="248">
        <f>ROUND(I665*H665,2)</f>
        <v>0</v>
      </c>
      <c r="BL665" s="18" t="s">
        <v>230</v>
      </c>
      <c r="BM665" s="247" t="s">
        <v>728</v>
      </c>
    </row>
    <row r="666" s="2" customFormat="1" ht="24.15" customHeight="1">
      <c r="A666" s="39"/>
      <c r="B666" s="40"/>
      <c r="C666" s="236" t="s">
        <v>729</v>
      </c>
      <c r="D666" s="236" t="s">
        <v>145</v>
      </c>
      <c r="E666" s="237" t="s">
        <v>730</v>
      </c>
      <c r="F666" s="238" t="s">
        <v>731</v>
      </c>
      <c r="G666" s="239" t="s">
        <v>148</v>
      </c>
      <c r="H666" s="240">
        <v>2408.2249999999999</v>
      </c>
      <c r="I666" s="241"/>
      <c r="J666" s="242">
        <f>ROUND(I666*H666,2)</f>
        <v>0</v>
      </c>
      <c r="K666" s="238" t="s">
        <v>149</v>
      </c>
      <c r="L666" s="45"/>
      <c r="M666" s="243" t="s">
        <v>1</v>
      </c>
      <c r="N666" s="244" t="s">
        <v>42</v>
      </c>
      <c r="O666" s="92"/>
      <c r="P666" s="245">
        <f>O666*H666</f>
        <v>0</v>
      </c>
      <c r="Q666" s="245">
        <v>0.00029</v>
      </c>
      <c r="R666" s="245">
        <f>Q666*H666</f>
        <v>0.69838524999999996</v>
      </c>
      <c r="S666" s="245">
        <v>0</v>
      </c>
      <c r="T666" s="246">
        <f>S666*H666</f>
        <v>0</v>
      </c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R666" s="247" t="s">
        <v>230</v>
      </c>
      <c r="AT666" s="247" t="s">
        <v>145</v>
      </c>
      <c r="AU666" s="247" t="s">
        <v>87</v>
      </c>
      <c r="AY666" s="18" t="s">
        <v>143</v>
      </c>
      <c r="BE666" s="248">
        <f>IF(N666="základní",J666,0)</f>
        <v>0</v>
      </c>
      <c r="BF666" s="248">
        <f>IF(N666="snížená",J666,0)</f>
        <v>0</v>
      </c>
      <c r="BG666" s="248">
        <f>IF(N666="zákl. přenesená",J666,0)</f>
        <v>0</v>
      </c>
      <c r="BH666" s="248">
        <f>IF(N666="sníž. přenesená",J666,0)</f>
        <v>0</v>
      </c>
      <c r="BI666" s="248">
        <f>IF(N666="nulová",J666,0)</f>
        <v>0</v>
      </c>
      <c r="BJ666" s="18" t="s">
        <v>85</v>
      </c>
      <c r="BK666" s="248">
        <f>ROUND(I666*H666,2)</f>
        <v>0</v>
      </c>
      <c r="BL666" s="18" t="s">
        <v>230</v>
      </c>
      <c r="BM666" s="247" t="s">
        <v>732</v>
      </c>
    </row>
    <row r="667" s="12" customFormat="1" ht="25.92" customHeight="1">
      <c r="A667" s="12"/>
      <c r="B667" s="220"/>
      <c r="C667" s="221"/>
      <c r="D667" s="222" t="s">
        <v>76</v>
      </c>
      <c r="E667" s="223" t="s">
        <v>733</v>
      </c>
      <c r="F667" s="223" t="s">
        <v>734</v>
      </c>
      <c r="G667" s="221"/>
      <c r="H667" s="221"/>
      <c r="I667" s="224"/>
      <c r="J667" s="225">
        <f>BK667</f>
        <v>0</v>
      </c>
      <c r="K667" s="221"/>
      <c r="L667" s="226"/>
      <c r="M667" s="227"/>
      <c r="N667" s="228"/>
      <c r="O667" s="228"/>
      <c r="P667" s="229">
        <f>SUM(P668:P671)</f>
        <v>0</v>
      </c>
      <c r="Q667" s="228"/>
      <c r="R667" s="229">
        <f>SUM(R668:R671)</f>
        <v>0</v>
      </c>
      <c r="S667" s="228"/>
      <c r="T667" s="230">
        <f>SUM(T668:T671)</f>
        <v>0</v>
      </c>
      <c r="U667" s="12"/>
      <c r="V667" s="12"/>
      <c r="W667" s="12"/>
      <c r="X667" s="12"/>
      <c r="Y667" s="12"/>
      <c r="Z667" s="12"/>
      <c r="AA667" s="12"/>
      <c r="AB667" s="12"/>
      <c r="AC667" s="12"/>
      <c r="AD667" s="12"/>
      <c r="AE667" s="12"/>
      <c r="AR667" s="231" t="s">
        <v>150</v>
      </c>
      <c r="AT667" s="232" t="s">
        <v>76</v>
      </c>
      <c r="AU667" s="232" t="s">
        <v>77</v>
      </c>
      <c r="AY667" s="231" t="s">
        <v>143</v>
      </c>
      <c r="BK667" s="233">
        <f>SUM(BK668:BK671)</f>
        <v>0</v>
      </c>
    </row>
    <row r="668" s="2" customFormat="1" ht="14.4" customHeight="1">
      <c r="A668" s="39"/>
      <c r="B668" s="40"/>
      <c r="C668" s="236" t="s">
        <v>735</v>
      </c>
      <c r="D668" s="236" t="s">
        <v>145</v>
      </c>
      <c r="E668" s="237" t="s">
        <v>736</v>
      </c>
      <c r="F668" s="238" t="s">
        <v>737</v>
      </c>
      <c r="G668" s="239" t="s">
        <v>738</v>
      </c>
      <c r="H668" s="240">
        <v>50</v>
      </c>
      <c r="I668" s="241"/>
      <c r="J668" s="242">
        <f>ROUND(I668*H668,2)</f>
        <v>0</v>
      </c>
      <c r="K668" s="238" t="s">
        <v>149</v>
      </c>
      <c r="L668" s="45"/>
      <c r="M668" s="243" t="s">
        <v>1</v>
      </c>
      <c r="N668" s="244" t="s">
        <v>42</v>
      </c>
      <c r="O668" s="92"/>
      <c r="P668" s="245">
        <f>O668*H668</f>
        <v>0</v>
      </c>
      <c r="Q668" s="245">
        <v>0</v>
      </c>
      <c r="R668" s="245">
        <f>Q668*H668</f>
        <v>0</v>
      </c>
      <c r="S668" s="245">
        <v>0</v>
      </c>
      <c r="T668" s="246">
        <f>S668*H668</f>
        <v>0</v>
      </c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R668" s="247" t="s">
        <v>739</v>
      </c>
      <c r="AT668" s="247" t="s">
        <v>145</v>
      </c>
      <c r="AU668" s="247" t="s">
        <v>85</v>
      </c>
      <c r="AY668" s="18" t="s">
        <v>143</v>
      </c>
      <c r="BE668" s="248">
        <f>IF(N668="základní",J668,0)</f>
        <v>0</v>
      </c>
      <c r="BF668" s="248">
        <f>IF(N668="snížená",J668,0)</f>
        <v>0</v>
      </c>
      <c r="BG668" s="248">
        <f>IF(N668="zákl. přenesená",J668,0)</f>
        <v>0</v>
      </c>
      <c r="BH668" s="248">
        <f>IF(N668="sníž. přenesená",J668,0)</f>
        <v>0</v>
      </c>
      <c r="BI668" s="248">
        <f>IF(N668="nulová",J668,0)</f>
        <v>0</v>
      </c>
      <c r="BJ668" s="18" t="s">
        <v>85</v>
      </c>
      <c r="BK668" s="248">
        <f>ROUND(I668*H668,2)</f>
        <v>0</v>
      </c>
      <c r="BL668" s="18" t="s">
        <v>739</v>
      </c>
      <c r="BM668" s="247" t="s">
        <v>740</v>
      </c>
    </row>
    <row r="669" s="13" customFormat="1">
      <c r="A669" s="13"/>
      <c r="B669" s="249"/>
      <c r="C669" s="250"/>
      <c r="D669" s="251" t="s">
        <v>152</v>
      </c>
      <c r="E669" s="252" t="s">
        <v>1</v>
      </c>
      <c r="F669" s="253" t="s">
        <v>741</v>
      </c>
      <c r="G669" s="250"/>
      <c r="H669" s="252" t="s">
        <v>1</v>
      </c>
      <c r="I669" s="254"/>
      <c r="J669" s="250"/>
      <c r="K669" s="250"/>
      <c r="L669" s="255"/>
      <c r="M669" s="256"/>
      <c r="N669" s="257"/>
      <c r="O669" s="257"/>
      <c r="P669" s="257"/>
      <c r="Q669" s="257"/>
      <c r="R669" s="257"/>
      <c r="S669" s="257"/>
      <c r="T669" s="258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59" t="s">
        <v>152</v>
      </c>
      <c r="AU669" s="259" t="s">
        <v>85</v>
      </c>
      <c r="AV669" s="13" t="s">
        <v>85</v>
      </c>
      <c r="AW669" s="13" t="s">
        <v>32</v>
      </c>
      <c r="AX669" s="13" t="s">
        <v>77</v>
      </c>
      <c r="AY669" s="259" t="s">
        <v>143</v>
      </c>
    </row>
    <row r="670" s="13" customFormat="1">
      <c r="A670" s="13"/>
      <c r="B670" s="249"/>
      <c r="C670" s="250"/>
      <c r="D670" s="251" t="s">
        <v>152</v>
      </c>
      <c r="E670" s="252" t="s">
        <v>1</v>
      </c>
      <c r="F670" s="253" t="s">
        <v>742</v>
      </c>
      <c r="G670" s="250"/>
      <c r="H670" s="252" t="s">
        <v>1</v>
      </c>
      <c r="I670" s="254"/>
      <c r="J670" s="250"/>
      <c r="K670" s="250"/>
      <c r="L670" s="255"/>
      <c r="M670" s="256"/>
      <c r="N670" s="257"/>
      <c r="O670" s="257"/>
      <c r="P670" s="257"/>
      <c r="Q670" s="257"/>
      <c r="R670" s="257"/>
      <c r="S670" s="257"/>
      <c r="T670" s="258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59" t="s">
        <v>152</v>
      </c>
      <c r="AU670" s="259" t="s">
        <v>85</v>
      </c>
      <c r="AV670" s="13" t="s">
        <v>85</v>
      </c>
      <c r="AW670" s="13" t="s">
        <v>32</v>
      </c>
      <c r="AX670" s="13" t="s">
        <v>77</v>
      </c>
      <c r="AY670" s="259" t="s">
        <v>143</v>
      </c>
    </row>
    <row r="671" s="14" customFormat="1">
      <c r="A671" s="14"/>
      <c r="B671" s="260"/>
      <c r="C671" s="261"/>
      <c r="D671" s="251" t="s">
        <v>152</v>
      </c>
      <c r="E671" s="262" t="s">
        <v>1</v>
      </c>
      <c r="F671" s="263" t="s">
        <v>495</v>
      </c>
      <c r="G671" s="261"/>
      <c r="H671" s="264">
        <v>50</v>
      </c>
      <c r="I671" s="265"/>
      <c r="J671" s="261"/>
      <c r="K671" s="261"/>
      <c r="L671" s="266"/>
      <c r="M671" s="306"/>
      <c r="N671" s="307"/>
      <c r="O671" s="307"/>
      <c r="P671" s="307"/>
      <c r="Q671" s="307"/>
      <c r="R671" s="307"/>
      <c r="S671" s="307"/>
      <c r="T671" s="308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70" t="s">
        <v>152</v>
      </c>
      <c r="AU671" s="270" t="s">
        <v>85</v>
      </c>
      <c r="AV671" s="14" t="s">
        <v>87</v>
      </c>
      <c r="AW671" s="14" t="s">
        <v>32</v>
      </c>
      <c r="AX671" s="14" t="s">
        <v>85</v>
      </c>
      <c r="AY671" s="270" t="s">
        <v>143</v>
      </c>
    </row>
    <row r="672" s="2" customFormat="1" ht="6.96" customHeight="1">
      <c r="A672" s="39"/>
      <c r="B672" s="67"/>
      <c r="C672" s="68"/>
      <c r="D672" s="68"/>
      <c r="E672" s="68"/>
      <c r="F672" s="68"/>
      <c r="G672" s="68"/>
      <c r="H672" s="68"/>
      <c r="I672" s="184"/>
      <c r="J672" s="68"/>
      <c r="K672" s="68"/>
      <c r="L672" s="45"/>
      <c r="M672" s="39"/>
      <c r="O672" s="39"/>
      <c r="P672" s="39"/>
      <c r="Q672" s="39"/>
      <c r="R672" s="39"/>
      <c r="S672" s="39"/>
      <c r="T672" s="39"/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</row>
  </sheetData>
  <sheetProtection sheet="1" autoFilter="0" formatColumns="0" formatRows="0" objects="1" scenarios="1" spinCount="100000" saltValue="GBgrBfQe/PUSCJsoH6EHRbAl7dtYZHOJqnZaa2kV40OCTC0upC/ZFx745PiN4WN4o5AVhyVkk8819Wvslo3cMg==" hashValue="MDWU4k9as8m5yj/BeiIADL4tYIcm9WdkVKzV1BRAUBC5i7kLheP6uN/iW+z3kDINuuw2AlkLc6Oguo3brZvURA==" algorithmName="SHA-512" password="CC35"/>
  <autoFilter ref="C128:K671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87</v>
      </c>
    </row>
    <row r="4" s="1" customFormat="1" ht="24.96" customHeight="1">
      <c r="B4" s="21"/>
      <c r="D4" s="141" t="s">
        <v>106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Snížení energetické náročnosti budovy MŠ Slunečnice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107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743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23. 12. 2019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26</v>
      </c>
      <c r="F15" s="39"/>
      <c r="G15" s="39"/>
      <c r="H15" s="39"/>
      <c r="I15" s="148" t="s">
        <v>27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28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30</v>
      </c>
      <c r="E20" s="39"/>
      <c r="F20" s="39"/>
      <c r="G20" s="39"/>
      <c r="H20" s="39"/>
      <c r="I20" s="148" t="s">
        <v>25</v>
      </c>
      <c r="J20" s="147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31</v>
      </c>
      <c r="F21" s="39"/>
      <c r="G21" s="39"/>
      <c r="H21" s="39"/>
      <c r="I21" s="148" t="s">
        <v>27</v>
      </c>
      <c r="J21" s="147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33</v>
      </c>
      <c r="E23" s="39"/>
      <c r="F23" s="39"/>
      <c r="G23" s="39"/>
      <c r="H23" s="39"/>
      <c r="I23" s="148" t="s">
        <v>25</v>
      </c>
      <c r="J23" s="147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tr">
        <f>IF('Rekapitulace stavby'!E20="","",'Rekapitulace stavby'!E20)</f>
        <v xml:space="preserve"> </v>
      </c>
      <c r="F24" s="39"/>
      <c r="G24" s="39"/>
      <c r="H24" s="39"/>
      <c r="I24" s="148" t="s">
        <v>27</v>
      </c>
      <c r="J24" s="147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35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262.5" customHeight="1">
      <c r="A27" s="150"/>
      <c r="B27" s="151"/>
      <c r="C27" s="150"/>
      <c r="D27" s="150"/>
      <c r="E27" s="152" t="s">
        <v>109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37</v>
      </c>
      <c r="E30" s="39"/>
      <c r="F30" s="39"/>
      <c r="G30" s="39"/>
      <c r="H30" s="39"/>
      <c r="I30" s="145"/>
      <c r="J30" s="158">
        <f>ROUND(J125,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39</v>
      </c>
      <c r="G32" s="39"/>
      <c r="H32" s="39"/>
      <c r="I32" s="160" t="s">
        <v>38</v>
      </c>
      <c r="J32" s="159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41</v>
      </c>
      <c r="E33" s="143" t="s">
        <v>42</v>
      </c>
      <c r="F33" s="162">
        <f>ROUND((SUM(BE125:BE278)),  2)</f>
        <v>0</v>
      </c>
      <c r="G33" s="39"/>
      <c r="H33" s="39"/>
      <c r="I33" s="163">
        <v>0.20999999999999999</v>
      </c>
      <c r="J33" s="162">
        <f>ROUND(((SUM(BE125:BE278))*I33),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43</v>
      </c>
      <c r="F34" s="162">
        <f>ROUND((SUM(BF125:BF278)),  2)</f>
        <v>0</v>
      </c>
      <c r="G34" s="39"/>
      <c r="H34" s="39"/>
      <c r="I34" s="163">
        <v>0.14999999999999999</v>
      </c>
      <c r="J34" s="162">
        <f>ROUND(((SUM(BF125:BF278))*I34),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44</v>
      </c>
      <c r="F35" s="162">
        <f>ROUND((SUM(BG125:BG278)),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45</v>
      </c>
      <c r="F36" s="162">
        <f>ROUND((SUM(BH125:BH278)),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46</v>
      </c>
      <c r="F37" s="162">
        <f>ROUND((SUM(BI125:BI278)),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47</v>
      </c>
      <c r="E39" s="166"/>
      <c r="F39" s="166"/>
      <c r="G39" s="167" t="s">
        <v>48</v>
      </c>
      <c r="H39" s="168" t="s">
        <v>49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50</v>
      </c>
      <c r="E50" s="173"/>
      <c r="F50" s="173"/>
      <c r="G50" s="172" t="s">
        <v>51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52</v>
      </c>
      <c r="E61" s="176"/>
      <c r="F61" s="177" t="s">
        <v>53</v>
      </c>
      <c r="G61" s="175" t="s">
        <v>52</v>
      </c>
      <c r="H61" s="176"/>
      <c r="I61" s="178"/>
      <c r="J61" s="179" t="s">
        <v>53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54</v>
      </c>
      <c r="E65" s="180"/>
      <c r="F65" s="180"/>
      <c r="G65" s="172" t="s">
        <v>55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52</v>
      </c>
      <c r="E76" s="176"/>
      <c r="F76" s="177" t="s">
        <v>53</v>
      </c>
      <c r="G76" s="175" t="s">
        <v>52</v>
      </c>
      <c r="H76" s="176"/>
      <c r="I76" s="178"/>
      <c r="J76" s="179" t="s">
        <v>53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110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Snížení energetické náročnosti budovy MŠ Slunečnice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107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02 - Výměna oken a dveří v obvodovém plášti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Hradec Králové</v>
      </c>
      <c r="G89" s="41"/>
      <c r="H89" s="41"/>
      <c r="I89" s="148" t="s">
        <v>22</v>
      </c>
      <c r="J89" s="80" t="str">
        <f>IF(J12="","",J12)</f>
        <v>23. 12. 2019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MŠ, speciální základní škola a praktická škola,HK</v>
      </c>
      <c r="G91" s="41"/>
      <c r="H91" s="41"/>
      <c r="I91" s="148" t="s">
        <v>30</v>
      </c>
      <c r="J91" s="37" t="str">
        <f>E21</f>
        <v xml:space="preserve">Obchodní projekt Hradec Králové v.o.s.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148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111</v>
      </c>
      <c r="D94" s="190"/>
      <c r="E94" s="190"/>
      <c r="F94" s="190"/>
      <c r="G94" s="190"/>
      <c r="H94" s="190"/>
      <c r="I94" s="191"/>
      <c r="J94" s="192" t="s">
        <v>112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113</v>
      </c>
      <c r="D96" s="41"/>
      <c r="E96" s="41"/>
      <c r="F96" s="41"/>
      <c r="G96" s="41"/>
      <c r="H96" s="41"/>
      <c r="I96" s="145"/>
      <c r="J96" s="111">
        <f>J125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114</v>
      </c>
    </row>
    <row r="97" s="9" customFormat="1" ht="24.96" customHeight="1">
      <c r="A97" s="9"/>
      <c r="B97" s="194"/>
      <c r="C97" s="195"/>
      <c r="D97" s="196" t="s">
        <v>115</v>
      </c>
      <c r="E97" s="197"/>
      <c r="F97" s="197"/>
      <c r="G97" s="197"/>
      <c r="H97" s="197"/>
      <c r="I97" s="198"/>
      <c r="J97" s="199">
        <f>J126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117</v>
      </c>
      <c r="E98" s="204"/>
      <c r="F98" s="204"/>
      <c r="G98" s="204"/>
      <c r="H98" s="204"/>
      <c r="I98" s="205"/>
      <c r="J98" s="206">
        <f>J127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118</v>
      </c>
      <c r="E99" s="204"/>
      <c r="F99" s="204"/>
      <c r="G99" s="204"/>
      <c r="H99" s="204"/>
      <c r="I99" s="205"/>
      <c r="J99" s="206">
        <f>J164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1"/>
      <c r="C100" s="202"/>
      <c r="D100" s="203" t="s">
        <v>119</v>
      </c>
      <c r="E100" s="204"/>
      <c r="F100" s="204"/>
      <c r="G100" s="204"/>
      <c r="H100" s="204"/>
      <c r="I100" s="205"/>
      <c r="J100" s="206">
        <f>J195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1"/>
      <c r="C101" s="202"/>
      <c r="D101" s="203" t="s">
        <v>120</v>
      </c>
      <c r="E101" s="204"/>
      <c r="F101" s="204"/>
      <c r="G101" s="204"/>
      <c r="H101" s="204"/>
      <c r="I101" s="205"/>
      <c r="J101" s="206">
        <f>J201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94"/>
      <c r="C102" s="195"/>
      <c r="D102" s="196" t="s">
        <v>121</v>
      </c>
      <c r="E102" s="197"/>
      <c r="F102" s="197"/>
      <c r="G102" s="197"/>
      <c r="H102" s="197"/>
      <c r="I102" s="198"/>
      <c r="J102" s="199">
        <f>J203</f>
        <v>0</v>
      </c>
      <c r="K102" s="195"/>
      <c r="L102" s="20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201"/>
      <c r="C103" s="202"/>
      <c r="D103" s="203" t="s">
        <v>744</v>
      </c>
      <c r="E103" s="204"/>
      <c r="F103" s="204"/>
      <c r="G103" s="204"/>
      <c r="H103" s="204"/>
      <c r="I103" s="205"/>
      <c r="J103" s="206">
        <f>J204</f>
        <v>0</v>
      </c>
      <c r="K103" s="202"/>
      <c r="L103" s="20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1"/>
      <c r="C104" s="202"/>
      <c r="D104" s="203" t="s">
        <v>125</v>
      </c>
      <c r="E104" s="204"/>
      <c r="F104" s="204"/>
      <c r="G104" s="204"/>
      <c r="H104" s="204"/>
      <c r="I104" s="205"/>
      <c r="J104" s="206">
        <f>J252</f>
        <v>0</v>
      </c>
      <c r="K104" s="202"/>
      <c r="L104" s="20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1"/>
      <c r="C105" s="202"/>
      <c r="D105" s="203" t="s">
        <v>745</v>
      </c>
      <c r="E105" s="204"/>
      <c r="F105" s="204"/>
      <c r="G105" s="204"/>
      <c r="H105" s="204"/>
      <c r="I105" s="205"/>
      <c r="J105" s="206">
        <f>J259</f>
        <v>0</v>
      </c>
      <c r="K105" s="202"/>
      <c r="L105" s="20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145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184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187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128</v>
      </c>
      <c r="D112" s="41"/>
      <c r="E112" s="41"/>
      <c r="F112" s="41"/>
      <c r="G112" s="41"/>
      <c r="H112" s="41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14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145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88" t="str">
        <f>E7</f>
        <v>Snížení energetické náročnosti budovy MŠ Slunečnice</v>
      </c>
      <c r="F115" s="33"/>
      <c r="G115" s="33"/>
      <c r="H115" s="33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107</v>
      </c>
      <c r="D116" s="41"/>
      <c r="E116" s="41"/>
      <c r="F116" s="41"/>
      <c r="G116" s="41"/>
      <c r="H116" s="41"/>
      <c r="I116" s="145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E9</f>
        <v>02 - Výměna oken a dveří v obvodovém plášti</v>
      </c>
      <c r="F117" s="41"/>
      <c r="G117" s="41"/>
      <c r="H117" s="41"/>
      <c r="I117" s="145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145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F12</f>
        <v>Hradec Králové</v>
      </c>
      <c r="G119" s="41"/>
      <c r="H119" s="41"/>
      <c r="I119" s="148" t="s">
        <v>22</v>
      </c>
      <c r="J119" s="80" t="str">
        <f>IF(J12="","",J12)</f>
        <v>23. 12. 2019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145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40.05" customHeight="1">
      <c r="A121" s="39"/>
      <c r="B121" s="40"/>
      <c r="C121" s="33" t="s">
        <v>24</v>
      </c>
      <c r="D121" s="41"/>
      <c r="E121" s="41"/>
      <c r="F121" s="28" t="str">
        <f>E15</f>
        <v>MŠ, speciální základní škola a praktická škola,HK</v>
      </c>
      <c r="G121" s="41"/>
      <c r="H121" s="41"/>
      <c r="I121" s="148" t="s">
        <v>30</v>
      </c>
      <c r="J121" s="37" t="str">
        <f>E21</f>
        <v xml:space="preserve">Obchodní projekt Hradec Králové v.o.s.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28</v>
      </c>
      <c r="D122" s="41"/>
      <c r="E122" s="41"/>
      <c r="F122" s="28" t="str">
        <f>IF(E18="","",E18)</f>
        <v>Vyplň údaj</v>
      </c>
      <c r="G122" s="41"/>
      <c r="H122" s="41"/>
      <c r="I122" s="148" t="s">
        <v>33</v>
      </c>
      <c r="J122" s="37" t="str">
        <f>E24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145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208"/>
      <c r="B124" s="209"/>
      <c r="C124" s="210" t="s">
        <v>129</v>
      </c>
      <c r="D124" s="211" t="s">
        <v>62</v>
      </c>
      <c r="E124" s="211" t="s">
        <v>58</v>
      </c>
      <c r="F124" s="211" t="s">
        <v>59</v>
      </c>
      <c r="G124" s="211" t="s">
        <v>130</v>
      </c>
      <c r="H124" s="211" t="s">
        <v>131</v>
      </c>
      <c r="I124" s="212" t="s">
        <v>132</v>
      </c>
      <c r="J124" s="211" t="s">
        <v>112</v>
      </c>
      <c r="K124" s="213" t="s">
        <v>133</v>
      </c>
      <c r="L124" s="214"/>
      <c r="M124" s="101" t="s">
        <v>1</v>
      </c>
      <c r="N124" s="102" t="s">
        <v>41</v>
      </c>
      <c r="O124" s="102" t="s">
        <v>134</v>
      </c>
      <c r="P124" s="102" t="s">
        <v>135</v>
      </c>
      <c r="Q124" s="102" t="s">
        <v>136</v>
      </c>
      <c r="R124" s="102" t="s">
        <v>137</v>
      </c>
      <c r="S124" s="102" t="s">
        <v>138</v>
      </c>
      <c r="T124" s="103" t="s">
        <v>139</v>
      </c>
      <c r="U124" s="208"/>
      <c r="V124" s="208"/>
      <c r="W124" s="208"/>
      <c r="X124" s="208"/>
      <c r="Y124" s="208"/>
      <c r="Z124" s="208"/>
      <c r="AA124" s="208"/>
      <c r="AB124" s="208"/>
      <c r="AC124" s="208"/>
      <c r="AD124" s="208"/>
      <c r="AE124" s="208"/>
    </row>
    <row r="125" s="2" customFormat="1" ht="22.8" customHeight="1">
      <c r="A125" s="39"/>
      <c r="B125" s="40"/>
      <c r="C125" s="108" t="s">
        <v>140</v>
      </c>
      <c r="D125" s="41"/>
      <c r="E125" s="41"/>
      <c r="F125" s="41"/>
      <c r="G125" s="41"/>
      <c r="H125" s="41"/>
      <c r="I125" s="145"/>
      <c r="J125" s="215">
        <f>BK125</f>
        <v>0</v>
      </c>
      <c r="K125" s="41"/>
      <c r="L125" s="45"/>
      <c r="M125" s="104"/>
      <c r="N125" s="216"/>
      <c r="O125" s="105"/>
      <c r="P125" s="217">
        <f>P126+P203</f>
        <v>0</v>
      </c>
      <c r="Q125" s="105"/>
      <c r="R125" s="217">
        <f>R126+R203</f>
        <v>3.3517403199999998</v>
      </c>
      <c r="S125" s="105"/>
      <c r="T125" s="218">
        <f>T126+T203</f>
        <v>17.848581620000001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76</v>
      </c>
      <c r="AU125" s="18" t="s">
        <v>114</v>
      </c>
      <c r="BK125" s="219">
        <f>BK126+BK203</f>
        <v>0</v>
      </c>
    </row>
    <row r="126" s="12" customFormat="1" ht="25.92" customHeight="1">
      <c r="A126" s="12"/>
      <c r="B126" s="220"/>
      <c r="C126" s="221"/>
      <c r="D126" s="222" t="s">
        <v>76</v>
      </c>
      <c r="E126" s="223" t="s">
        <v>141</v>
      </c>
      <c r="F126" s="223" t="s">
        <v>142</v>
      </c>
      <c r="G126" s="221"/>
      <c r="H126" s="221"/>
      <c r="I126" s="224"/>
      <c r="J126" s="225">
        <f>BK126</f>
        <v>0</v>
      </c>
      <c r="K126" s="221"/>
      <c r="L126" s="226"/>
      <c r="M126" s="227"/>
      <c r="N126" s="228"/>
      <c r="O126" s="228"/>
      <c r="P126" s="229">
        <f>P127+P164+P195+P201</f>
        <v>0</v>
      </c>
      <c r="Q126" s="228"/>
      <c r="R126" s="229">
        <f>R127+R164+R195+R201</f>
        <v>2.5074422799999998</v>
      </c>
      <c r="S126" s="228"/>
      <c r="T126" s="230">
        <f>T127+T164+T195+T201</f>
        <v>17.811722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1" t="s">
        <v>85</v>
      </c>
      <c r="AT126" s="232" t="s">
        <v>76</v>
      </c>
      <c r="AU126" s="232" t="s">
        <v>77</v>
      </c>
      <c r="AY126" s="231" t="s">
        <v>143</v>
      </c>
      <c r="BK126" s="233">
        <f>BK127+BK164+BK195+BK201</f>
        <v>0</v>
      </c>
    </row>
    <row r="127" s="12" customFormat="1" ht="22.8" customHeight="1">
      <c r="A127" s="12"/>
      <c r="B127" s="220"/>
      <c r="C127" s="221"/>
      <c r="D127" s="222" t="s">
        <v>76</v>
      </c>
      <c r="E127" s="234" t="s">
        <v>178</v>
      </c>
      <c r="F127" s="234" t="s">
        <v>217</v>
      </c>
      <c r="G127" s="221"/>
      <c r="H127" s="221"/>
      <c r="I127" s="224"/>
      <c r="J127" s="235">
        <f>BK127</f>
        <v>0</v>
      </c>
      <c r="K127" s="221"/>
      <c r="L127" s="226"/>
      <c r="M127" s="227"/>
      <c r="N127" s="228"/>
      <c r="O127" s="228"/>
      <c r="P127" s="229">
        <f>SUM(P128:P163)</f>
        <v>0</v>
      </c>
      <c r="Q127" s="228"/>
      <c r="R127" s="229">
        <f>SUM(R128:R163)</f>
        <v>2.5026422799999999</v>
      </c>
      <c r="S127" s="228"/>
      <c r="T127" s="230">
        <f>SUM(T128:T163)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31" t="s">
        <v>85</v>
      </c>
      <c r="AT127" s="232" t="s">
        <v>76</v>
      </c>
      <c r="AU127" s="232" t="s">
        <v>85</v>
      </c>
      <c r="AY127" s="231" t="s">
        <v>143</v>
      </c>
      <c r="BK127" s="233">
        <f>SUM(BK128:BK163)</f>
        <v>0</v>
      </c>
    </row>
    <row r="128" s="2" customFormat="1" ht="24.15" customHeight="1">
      <c r="A128" s="39"/>
      <c r="B128" s="40"/>
      <c r="C128" s="236" t="s">
        <v>85</v>
      </c>
      <c r="D128" s="236" t="s">
        <v>145</v>
      </c>
      <c r="E128" s="237" t="s">
        <v>746</v>
      </c>
      <c r="F128" s="238" t="s">
        <v>747</v>
      </c>
      <c r="G128" s="239" t="s">
        <v>148</v>
      </c>
      <c r="H128" s="240">
        <v>71.340999999999994</v>
      </c>
      <c r="I128" s="241"/>
      <c r="J128" s="242">
        <f>ROUND(I128*H128,2)</f>
        <v>0</v>
      </c>
      <c r="K128" s="238" t="s">
        <v>149</v>
      </c>
      <c r="L128" s="45"/>
      <c r="M128" s="243" t="s">
        <v>1</v>
      </c>
      <c r="N128" s="244" t="s">
        <v>42</v>
      </c>
      <c r="O128" s="92"/>
      <c r="P128" s="245">
        <f>O128*H128</f>
        <v>0</v>
      </c>
      <c r="Q128" s="245">
        <v>0.033579999999999999</v>
      </c>
      <c r="R128" s="245">
        <f>Q128*H128</f>
        <v>2.3956307799999998</v>
      </c>
      <c r="S128" s="245">
        <v>0</v>
      </c>
      <c r="T128" s="246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7" t="s">
        <v>150</v>
      </c>
      <c r="AT128" s="247" t="s">
        <v>145</v>
      </c>
      <c r="AU128" s="247" t="s">
        <v>87</v>
      </c>
      <c r="AY128" s="18" t="s">
        <v>143</v>
      </c>
      <c r="BE128" s="248">
        <f>IF(N128="základní",J128,0)</f>
        <v>0</v>
      </c>
      <c r="BF128" s="248">
        <f>IF(N128="snížená",J128,0)</f>
        <v>0</v>
      </c>
      <c r="BG128" s="248">
        <f>IF(N128="zákl. přenesená",J128,0)</f>
        <v>0</v>
      </c>
      <c r="BH128" s="248">
        <f>IF(N128="sníž. přenesená",J128,0)</f>
        <v>0</v>
      </c>
      <c r="BI128" s="248">
        <f>IF(N128="nulová",J128,0)</f>
        <v>0</v>
      </c>
      <c r="BJ128" s="18" t="s">
        <v>85</v>
      </c>
      <c r="BK128" s="248">
        <f>ROUND(I128*H128,2)</f>
        <v>0</v>
      </c>
      <c r="BL128" s="18" t="s">
        <v>150</v>
      </c>
      <c r="BM128" s="247" t="s">
        <v>748</v>
      </c>
    </row>
    <row r="129" s="13" customFormat="1">
      <c r="A129" s="13"/>
      <c r="B129" s="249"/>
      <c r="C129" s="250"/>
      <c r="D129" s="251" t="s">
        <v>152</v>
      </c>
      <c r="E129" s="252" t="s">
        <v>1</v>
      </c>
      <c r="F129" s="253" t="s">
        <v>749</v>
      </c>
      <c r="G129" s="250"/>
      <c r="H129" s="252" t="s">
        <v>1</v>
      </c>
      <c r="I129" s="254"/>
      <c r="J129" s="250"/>
      <c r="K129" s="250"/>
      <c r="L129" s="255"/>
      <c r="M129" s="256"/>
      <c r="N129" s="257"/>
      <c r="O129" s="257"/>
      <c r="P129" s="257"/>
      <c r="Q129" s="257"/>
      <c r="R129" s="257"/>
      <c r="S129" s="257"/>
      <c r="T129" s="25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9" t="s">
        <v>152</v>
      </c>
      <c r="AU129" s="259" t="s">
        <v>87</v>
      </c>
      <c r="AV129" s="13" t="s">
        <v>85</v>
      </c>
      <c r="AW129" s="13" t="s">
        <v>32</v>
      </c>
      <c r="AX129" s="13" t="s">
        <v>77</v>
      </c>
      <c r="AY129" s="259" t="s">
        <v>143</v>
      </c>
    </row>
    <row r="130" s="13" customFormat="1">
      <c r="A130" s="13"/>
      <c r="B130" s="249"/>
      <c r="C130" s="250"/>
      <c r="D130" s="251" t="s">
        <v>152</v>
      </c>
      <c r="E130" s="252" t="s">
        <v>1</v>
      </c>
      <c r="F130" s="253" t="s">
        <v>750</v>
      </c>
      <c r="G130" s="250"/>
      <c r="H130" s="252" t="s">
        <v>1</v>
      </c>
      <c r="I130" s="254"/>
      <c r="J130" s="250"/>
      <c r="K130" s="250"/>
      <c r="L130" s="255"/>
      <c r="M130" s="256"/>
      <c r="N130" s="257"/>
      <c r="O130" s="257"/>
      <c r="P130" s="257"/>
      <c r="Q130" s="257"/>
      <c r="R130" s="257"/>
      <c r="S130" s="257"/>
      <c r="T130" s="25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9" t="s">
        <v>152</v>
      </c>
      <c r="AU130" s="259" t="s">
        <v>87</v>
      </c>
      <c r="AV130" s="13" t="s">
        <v>85</v>
      </c>
      <c r="AW130" s="13" t="s">
        <v>32</v>
      </c>
      <c r="AX130" s="13" t="s">
        <v>77</v>
      </c>
      <c r="AY130" s="259" t="s">
        <v>143</v>
      </c>
    </row>
    <row r="131" s="14" customFormat="1">
      <c r="A131" s="14"/>
      <c r="B131" s="260"/>
      <c r="C131" s="261"/>
      <c r="D131" s="251" t="s">
        <v>152</v>
      </c>
      <c r="E131" s="262" t="s">
        <v>1</v>
      </c>
      <c r="F131" s="263" t="s">
        <v>751</v>
      </c>
      <c r="G131" s="261"/>
      <c r="H131" s="264">
        <v>0.318</v>
      </c>
      <c r="I131" s="265"/>
      <c r="J131" s="261"/>
      <c r="K131" s="261"/>
      <c r="L131" s="266"/>
      <c r="M131" s="267"/>
      <c r="N131" s="268"/>
      <c r="O131" s="268"/>
      <c r="P131" s="268"/>
      <c r="Q131" s="268"/>
      <c r="R131" s="268"/>
      <c r="S131" s="268"/>
      <c r="T131" s="269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70" t="s">
        <v>152</v>
      </c>
      <c r="AU131" s="270" t="s">
        <v>87</v>
      </c>
      <c r="AV131" s="14" t="s">
        <v>87</v>
      </c>
      <c r="AW131" s="14" t="s">
        <v>32</v>
      </c>
      <c r="AX131" s="14" t="s">
        <v>77</v>
      </c>
      <c r="AY131" s="270" t="s">
        <v>143</v>
      </c>
    </row>
    <row r="132" s="14" customFormat="1">
      <c r="A132" s="14"/>
      <c r="B132" s="260"/>
      <c r="C132" s="261"/>
      <c r="D132" s="251" t="s">
        <v>152</v>
      </c>
      <c r="E132" s="262" t="s">
        <v>1</v>
      </c>
      <c r="F132" s="263" t="s">
        <v>752</v>
      </c>
      <c r="G132" s="261"/>
      <c r="H132" s="264">
        <v>0.90000000000000002</v>
      </c>
      <c r="I132" s="265"/>
      <c r="J132" s="261"/>
      <c r="K132" s="261"/>
      <c r="L132" s="266"/>
      <c r="M132" s="267"/>
      <c r="N132" s="268"/>
      <c r="O132" s="268"/>
      <c r="P132" s="268"/>
      <c r="Q132" s="268"/>
      <c r="R132" s="268"/>
      <c r="S132" s="268"/>
      <c r="T132" s="26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70" t="s">
        <v>152</v>
      </c>
      <c r="AU132" s="270" t="s">
        <v>87</v>
      </c>
      <c r="AV132" s="14" t="s">
        <v>87</v>
      </c>
      <c r="AW132" s="14" t="s">
        <v>32</v>
      </c>
      <c r="AX132" s="14" t="s">
        <v>77</v>
      </c>
      <c r="AY132" s="270" t="s">
        <v>143</v>
      </c>
    </row>
    <row r="133" s="14" customFormat="1">
      <c r="A133" s="14"/>
      <c r="B133" s="260"/>
      <c r="C133" s="261"/>
      <c r="D133" s="251" t="s">
        <v>152</v>
      </c>
      <c r="E133" s="262" t="s">
        <v>1</v>
      </c>
      <c r="F133" s="263" t="s">
        <v>753</v>
      </c>
      <c r="G133" s="261"/>
      <c r="H133" s="264">
        <v>5.4000000000000004</v>
      </c>
      <c r="I133" s="265"/>
      <c r="J133" s="261"/>
      <c r="K133" s="261"/>
      <c r="L133" s="266"/>
      <c r="M133" s="267"/>
      <c r="N133" s="268"/>
      <c r="O133" s="268"/>
      <c r="P133" s="268"/>
      <c r="Q133" s="268"/>
      <c r="R133" s="268"/>
      <c r="S133" s="268"/>
      <c r="T133" s="269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70" t="s">
        <v>152</v>
      </c>
      <c r="AU133" s="270" t="s">
        <v>87</v>
      </c>
      <c r="AV133" s="14" t="s">
        <v>87</v>
      </c>
      <c r="AW133" s="14" t="s">
        <v>32</v>
      </c>
      <c r="AX133" s="14" t="s">
        <v>77</v>
      </c>
      <c r="AY133" s="270" t="s">
        <v>143</v>
      </c>
    </row>
    <row r="134" s="14" customFormat="1">
      <c r="A134" s="14"/>
      <c r="B134" s="260"/>
      <c r="C134" s="261"/>
      <c r="D134" s="251" t="s">
        <v>152</v>
      </c>
      <c r="E134" s="262" t="s">
        <v>1</v>
      </c>
      <c r="F134" s="263" t="s">
        <v>754</v>
      </c>
      <c r="G134" s="261"/>
      <c r="H134" s="264">
        <v>38.880000000000003</v>
      </c>
      <c r="I134" s="265"/>
      <c r="J134" s="261"/>
      <c r="K134" s="261"/>
      <c r="L134" s="266"/>
      <c r="M134" s="267"/>
      <c r="N134" s="268"/>
      <c r="O134" s="268"/>
      <c r="P134" s="268"/>
      <c r="Q134" s="268"/>
      <c r="R134" s="268"/>
      <c r="S134" s="268"/>
      <c r="T134" s="26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70" t="s">
        <v>152</v>
      </c>
      <c r="AU134" s="270" t="s">
        <v>87</v>
      </c>
      <c r="AV134" s="14" t="s">
        <v>87</v>
      </c>
      <c r="AW134" s="14" t="s">
        <v>32</v>
      </c>
      <c r="AX134" s="14" t="s">
        <v>77</v>
      </c>
      <c r="AY134" s="270" t="s">
        <v>143</v>
      </c>
    </row>
    <row r="135" s="14" customFormat="1">
      <c r="A135" s="14"/>
      <c r="B135" s="260"/>
      <c r="C135" s="261"/>
      <c r="D135" s="251" t="s">
        <v>152</v>
      </c>
      <c r="E135" s="262" t="s">
        <v>1</v>
      </c>
      <c r="F135" s="263" t="s">
        <v>755</v>
      </c>
      <c r="G135" s="261"/>
      <c r="H135" s="264">
        <v>146.16</v>
      </c>
      <c r="I135" s="265"/>
      <c r="J135" s="261"/>
      <c r="K135" s="261"/>
      <c r="L135" s="266"/>
      <c r="M135" s="267"/>
      <c r="N135" s="268"/>
      <c r="O135" s="268"/>
      <c r="P135" s="268"/>
      <c r="Q135" s="268"/>
      <c r="R135" s="268"/>
      <c r="S135" s="268"/>
      <c r="T135" s="26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70" t="s">
        <v>152</v>
      </c>
      <c r="AU135" s="270" t="s">
        <v>87</v>
      </c>
      <c r="AV135" s="14" t="s">
        <v>87</v>
      </c>
      <c r="AW135" s="14" t="s">
        <v>32</v>
      </c>
      <c r="AX135" s="14" t="s">
        <v>77</v>
      </c>
      <c r="AY135" s="270" t="s">
        <v>143</v>
      </c>
    </row>
    <row r="136" s="14" customFormat="1">
      <c r="A136" s="14"/>
      <c r="B136" s="260"/>
      <c r="C136" s="261"/>
      <c r="D136" s="251" t="s">
        <v>152</v>
      </c>
      <c r="E136" s="262" t="s">
        <v>1</v>
      </c>
      <c r="F136" s="263" t="s">
        <v>756</v>
      </c>
      <c r="G136" s="261"/>
      <c r="H136" s="264">
        <v>30.239999999999998</v>
      </c>
      <c r="I136" s="265"/>
      <c r="J136" s="261"/>
      <c r="K136" s="261"/>
      <c r="L136" s="266"/>
      <c r="M136" s="267"/>
      <c r="N136" s="268"/>
      <c r="O136" s="268"/>
      <c r="P136" s="268"/>
      <c r="Q136" s="268"/>
      <c r="R136" s="268"/>
      <c r="S136" s="268"/>
      <c r="T136" s="26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70" t="s">
        <v>152</v>
      </c>
      <c r="AU136" s="270" t="s">
        <v>87</v>
      </c>
      <c r="AV136" s="14" t="s">
        <v>87</v>
      </c>
      <c r="AW136" s="14" t="s">
        <v>32</v>
      </c>
      <c r="AX136" s="14" t="s">
        <v>77</v>
      </c>
      <c r="AY136" s="270" t="s">
        <v>143</v>
      </c>
    </row>
    <row r="137" s="14" customFormat="1">
      <c r="A137" s="14"/>
      <c r="B137" s="260"/>
      <c r="C137" s="261"/>
      <c r="D137" s="251" t="s">
        <v>152</v>
      </c>
      <c r="E137" s="262" t="s">
        <v>1</v>
      </c>
      <c r="F137" s="263" t="s">
        <v>757</v>
      </c>
      <c r="G137" s="261"/>
      <c r="H137" s="264">
        <v>10.08</v>
      </c>
      <c r="I137" s="265"/>
      <c r="J137" s="261"/>
      <c r="K137" s="261"/>
      <c r="L137" s="266"/>
      <c r="M137" s="267"/>
      <c r="N137" s="268"/>
      <c r="O137" s="268"/>
      <c r="P137" s="268"/>
      <c r="Q137" s="268"/>
      <c r="R137" s="268"/>
      <c r="S137" s="268"/>
      <c r="T137" s="26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70" t="s">
        <v>152</v>
      </c>
      <c r="AU137" s="270" t="s">
        <v>87</v>
      </c>
      <c r="AV137" s="14" t="s">
        <v>87</v>
      </c>
      <c r="AW137" s="14" t="s">
        <v>32</v>
      </c>
      <c r="AX137" s="14" t="s">
        <v>77</v>
      </c>
      <c r="AY137" s="270" t="s">
        <v>143</v>
      </c>
    </row>
    <row r="138" s="14" customFormat="1">
      <c r="A138" s="14"/>
      <c r="B138" s="260"/>
      <c r="C138" s="261"/>
      <c r="D138" s="251" t="s">
        <v>152</v>
      </c>
      <c r="E138" s="262" t="s">
        <v>1</v>
      </c>
      <c r="F138" s="263" t="s">
        <v>487</v>
      </c>
      <c r="G138" s="261"/>
      <c r="H138" s="264">
        <v>3.625</v>
      </c>
      <c r="I138" s="265"/>
      <c r="J138" s="261"/>
      <c r="K138" s="261"/>
      <c r="L138" s="266"/>
      <c r="M138" s="267"/>
      <c r="N138" s="268"/>
      <c r="O138" s="268"/>
      <c r="P138" s="268"/>
      <c r="Q138" s="268"/>
      <c r="R138" s="268"/>
      <c r="S138" s="268"/>
      <c r="T138" s="26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70" t="s">
        <v>152</v>
      </c>
      <c r="AU138" s="270" t="s">
        <v>87</v>
      </c>
      <c r="AV138" s="14" t="s">
        <v>87</v>
      </c>
      <c r="AW138" s="14" t="s">
        <v>32</v>
      </c>
      <c r="AX138" s="14" t="s">
        <v>77</v>
      </c>
      <c r="AY138" s="270" t="s">
        <v>143</v>
      </c>
    </row>
    <row r="139" s="14" customFormat="1">
      <c r="A139" s="14"/>
      <c r="B139" s="260"/>
      <c r="C139" s="261"/>
      <c r="D139" s="251" t="s">
        <v>152</v>
      </c>
      <c r="E139" s="262" t="s">
        <v>1</v>
      </c>
      <c r="F139" s="263" t="s">
        <v>488</v>
      </c>
      <c r="G139" s="261"/>
      <c r="H139" s="264">
        <v>2.2000000000000002</v>
      </c>
      <c r="I139" s="265"/>
      <c r="J139" s="261"/>
      <c r="K139" s="261"/>
      <c r="L139" s="266"/>
      <c r="M139" s="267"/>
      <c r="N139" s="268"/>
      <c r="O139" s="268"/>
      <c r="P139" s="268"/>
      <c r="Q139" s="268"/>
      <c r="R139" s="268"/>
      <c r="S139" s="268"/>
      <c r="T139" s="269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70" t="s">
        <v>152</v>
      </c>
      <c r="AU139" s="270" t="s">
        <v>87</v>
      </c>
      <c r="AV139" s="14" t="s">
        <v>87</v>
      </c>
      <c r="AW139" s="14" t="s">
        <v>32</v>
      </c>
      <c r="AX139" s="14" t="s">
        <v>77</v>
      </c>
      <c r="AY139" s="270" t="s">
        <v>143</v>
      </c>
    </row>
    <row r="140" s="15" customFormat="1">
      <c r="A140" s="15"/>
      <c r="B140" s="271"/>
      <c r="C140" s="272"/>
      <c r="D140" s="251" t="s">
        <v>152</v>
      </c>
      <c r="E140" s="273" t="s">
        <v>1</v>
      </c>
      <c r="F140" s="274" t="s">
        <v>155</v>
      </c>
      <c r="G140" s="272"/>
      <c r="H140" s="275">
        <v>237.80300000000003</v>
      </c>
      <c r="I140" s="276"/>
      <c r="J140" s="272"/>
      <c r="K140" s="272"/>
      <c r="L140" s="277"/>
      <c r="M140" s="278"/>
      <c r="N140" s="279"/>
      <c r="O140" s="279"/>
      <c r="P140" s="279"/>
      <c r="Q140" s="279"/>
      <c r="R140" s="279"/>
      <c r="S140" s="279"/>
      <c r="T140" s="280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81" t="s">
        <v>152</v>
      </c>
      <c r="AU140" s="281" t="s">
        <v>87</v>
      </c>
      <c r="AV140" s="15" t="s">
        <v>150</v>
      </c>
      <c r="AW140" s="15" t="s">
        <v>32</v>
      </c>
      <c r="AX140" s="15" t="s">
        <v>77</v>
      </c>
      <c r="AY140" s="281" t="s">
        <v>143</v>
      </c>
    </row>
    <row r="141" s="14" customFormat="1">
      <c r="A141" s="14"/>
      <c r="B141" s="260"/>
      <c r="C141" s="261"/>
      <c r="D141" s="251" t="s">
        <v>152</v>
      </c>
      <c r="E141" s="262" t="s">
        <v>1</v>
      </c>
      <c r="F141" s="263" t="s">
        <v>758</v>
      </c>
      <c r="G141" s="261"/>
      <c r="H141" s="264">
        <v>71.340999999999994</v>
      </c>
      <c r="I141" s="265"/>
      <c r="J141" s="261"/>
      <c r="K141" s="261"/>
      <c r="L141" s="266"/>
      <c r="M141" s="267"/>
      <c r="N141" s="268"/>
      <c r="O141" s="268"/>
      <c r="P141" s="268"/>
      <c r="Q141" s="268"/>
      <c r="R141" s="268"/>
      <c r="S141" s="268"/>
      <c r="T141" s="26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70" t="s">
        <v>152</v>
      </c>
      <c r="AU141" s="270" t="s">
        <v>87</v>
      </c>
      <c r="AV141" s="14" t="s">
        <v>87</v>
      </c>
      <c r="AW141" s="14" t="s">
        <v>32</v>
      </c>
      <c r="AX141" s="14" t="s">
        <v>77</v>
      </c>
      <c r="AY141" s="270" t="s">
        <v>143</v>
      </c>
    </row>
    <row r="142" s="15" customFormat="1">
      <c r="A142" s="15"/>
      <c r="B142" s="271"/>
      <c r="C142" s="272"/>
      <c r="D142" s="251" t="s">
        <v>152</v>
      </c>
      <c r="E142" s="273" t="s">
        <v>1</v>
      </c>
      <c r="F142" s="274" t="s">
        <v>155</v>
      </c>
      <c r="G142" s="272"/>
      <c r="H142" s="275">
        <v>71.340999999999994</v>
      </c>
      <c r="I142" s="276"/>
      <c r="J142" s="272"/>
      <c r="K142" s="272"/>
      <c r="L142" s="277"/>
      <c r="M142" s="278"/>
      <c r="N142" s="279"/>
      <c r="O142" s="279"/>
      <c r="P142" s="279"/>
      <c r="Q142" s="279"/>
      <c r="R142" s="279"/>
      <c r="S142" s="279"/>
      <c r="T142" s="280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81" t="s">
        <v>152</v>
      </c>
      <c r="AU142" s="281" t="s">
        <v>87</v>
      </c>
      <c r="AV142" s="15" t="s">
        <v>150</v>
      </c>
      <c r="AW142" s="15" t="s">
        <v>32</v>
      </c>
      <c r="AX142" s="15" t="s">
        <v>85</v>
      </c>
      <c r="AY142" s="281" t="s">
        <v>143</v>
      </c>
    </row>
    <row r="143" s="2" customFormat="1" ht="14.4" customHeight="1">
      <c r="A143" s="39"/>
      <c r="B143" s="40"/>
      <c r="C143" s="236" t="s">
        <v>87</v>
      </c>
      <c r="D143" s="236" t="s">
        <v>145</v>
      </c>
      <c r="E143" s="237" t="s">
        <v>759</v>
      </c>
      <c r="F143" s="238" t="s">
        <v>760</v>
      </c>
      <c r="G143" s="239" t="s">
        <v>148</v>
      </c>
      <c r="H143" s="240">
        <v>120</v>
      </c>
      <c r="I143" s="241"/>
      <c r="J143" s="242">
        <f>ROUND(I143*H143,2)</f>
        <v>0</v>
      </c>
      <c r="K143" s="238" t="s">
        <v>149</v>
      </c>
      <c r="L143" s="45"/>
      <c r="M143" s="243" t="s">
        <v>1</v>
      </c>
      <c r="N143" s="244" t="s">
        <v>42</v>
      </c>
      <c r="O143" s="92"/>
      <c r="P143" s="245">
        <f>O143*H143</f>
        <v>0</v>
      </c>
      <c r="Q143" s="245">
        <v>0</v>
      </c>
      <c r="R143" s="245">
        <f>Q143*H143</f>
        <v>0</v>
      </c>
      <c r="S143" s="245">
        <v>0</v>
      </c>
      <c r="T143" s="246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7" t="s">
        <v>150</v>
      </c>
      <c r="AT143" s="247" t="s">
        <v>145</v>
      </c>
      <c r="AU143" s="247" t="s">
        <v>87</v>
      </c>
      <c r="AY143" s="18" t="s">
        <v>143</v>
      </c>
      <c r="BE143" s="248">
        <f>IF(N143="základní",J143,0)</f>
        <v>0</v>
      </c>
      <c r="BF143" s="248">
        <f>IF(N143="snížená",J143,0)</f>
        <v>0</v>
      </c>
      <c r="BG143" s="248">
        <f>IF(N143="zákl. přenesená",J143,0)</f>
        <v>0</v>
      </c>
      <c r="BH143" s="248">
        <f>IF(N143="sníž. přenesená",J143,0)</f>
        <v>0</v>
      </c>
      <c r="BI143" s="248">
        <f>IF(N143="nulová",J143,0)</f>
        <v>0</v>
      </c>
      <c r="BJ143" s="18" t="s">
        <v>85</v>
      </c>
      <c r="BK143" s="248">
        <f>ROUND(I143*H143,2)</f>
        <v>0</v>
      </c>
      <c r="BL143" s="18" t="s">
        <v>150</v>
      </c>
      <c r="BM143" s="247" t="s">
        <v>761</v>
      </c>
    </row>
    <row r="144" s="14" customFormat="1">
      <c r="A144" s="14"/>
      <c r="B144" s="260"/>
      <c r="C144" s="261"/>
      <c r="D144" s="251" t="s">
        <v>152</v>
      </c>
      <c r="E144" s="262" t="s">
        <v>1</v>
      </c>
      <c r="F144" s="263" t="s">
        <v>762</v>
      </c>
      <c r="G144" s="261"/>
      <c r="H144" s="264">
        <v>120</v>
      </c>
      <c r="I144" s="265"/>
      <c r="J144" s="261"/>
      <c r="K144" s="261"/>
      <c r="L144" s="266"/>
      <c r="M144" s="267"/>
      <c r="N144" s="268"/>
      <c r="O144" s="268"/>
      <c r="P144" s="268"/>
      <c r="Q144" s="268"/>
      <c r="R144" s="268"/>
      <c r="S144" s="268"/>
      <c r="T144" s="26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0" t="s">
        <v>152</v>
      </c>
      <c r="AU144" s="270" t="s">
        <v>87</v>
      </c>
      <c r="AV144" s="14" t="s">
        <v>87</v>
      </c>
      <c r="AW144" s="14" t="s">
        <v>32</v>
      </c>
      <c r="AX144" s="14" t="s">
        <v>77</v>
      </c>
      <c r="AY144" s="270" t="s">
        <v>143</v>
      </c>
    </row>
    <row r="145" s="15" customFormat="1">
      <c r="A145" s="15"/>
      <c r="B145" s="271"/>
      <c r="C145" s="272"/>
      <c r="D145" s="251" t="s">
        <v>152</v>
      </c>
      <c r="E145" s="273" t="s">
        <v>1</v>
      </c>
      <c r="F145" s="274" t="s">
        <v>155</v>
      </c>
      <c r="G145" s="272"/>
      <c r="H145" s="275">
        <v>120</v>
      </c>
      <c r="I145" s="276"/>
      <c r="J145" s="272"/>
      <c r="K145" s="272"/>
      <c r="L145" s="277"/>
      <c r="M145" s="278"/>
      <c r="N145" s="279"/>
      <c r="O145" s="279"/>
      <c r="P145" s="279"/>
      <c r="Q145" s="279"/>
      <c r="R145" s="279"/>
      <c r="S145" s="279"/>
      <c r="T145" s="280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81" t="s">
        <v>152</v>
      </c>
      <c r="AU145" s="281" t="s">
        <v>87</v>
      </c>
      <c r="AV145" s="15" t="s">
        <v>150</v>
      </c>
      <c r="AW145" s="15" t="s">
        <v>32</v>
      </c>
      <c r="AX145" s="15" t="s">
        <v>85</v>
      </c>
      <c r="AY145" s="281" t="s">
        <v>143</v>
      </c>
    </row>
    <row r="146" s="2" customFormat="1" ht="24.15" customHeight="1">
      <c r="A146" s="39"/>
      <c r="B146" s="40"/>
      <c r="C146" s="236" t="s">
        <v>159</v>
      </c>
      <c r="D146" s="236" t="s">
        <v>145</v>
      </c>
      <c r="E146" s="237" t="s">
        <v>763</v>
      </c>
      <c r="F146" s="238" t="s">
        <v>764</v>
      </c>
      <c r="G146" s="239" t="s">
        <v>148</v>
      </c>
      <c r="H146" s="240">
        <v>50</v>
      </c>
      <c r="I146" s="241"/>
      <c r="J146" s="242">
        <f>ROUND(I146*H146,2)</f>
        <v>0</v>
      </c>
      <c r="K146" s="238" t="s">
        <v>149</v>
      </c>
      <c r="L146" s="45"/>
      <c r="M146" s="243" t="s">
        <v>1</v>
      </c>
      <c r="N146" s="244" t="s">
        <v>42</v>
      </c>
      <c r="O146" s="92"/>
      <c r="P146" s="245">
        <f>O146*H146</f>
        <v>0</v>
      </c>
      <c r="Q146" s="245">
        <v>0</v>
      </c>
      <c r="R146" s="245">
        <f>Q146*H146</f>
        <v>0</v>
      </c>
      <c r="S146" s="245">
        <v>0</v>
      </c>
      <c r="T146" s="246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7" t="s">
        <v>150</v>
      </c>
      <c r="AT146" s="247" t="s">
        <v>145</v>
      </c>
      <c r="AU146" s="247" t="s">
        <v>87</v>
      </c>
      <c r="AY146" s="18" t="s">
        <v>143</v>
      </c>
      <c r="BE146" s="248">
        <f>IF(N146="základní",J146,0)</f>
        <v>0</v>
      </c>
      <c r="BF146" s="248">
        <f>IF(N146="snížená",J146,0)</f>
        <v>0</v>
      </c>
      <c r="BG146" s="248">
        <f>IF(N146="zákl. přenesená",J146,0)</f>
        <v>0</v>
      </c>
      <c r="BH146" s="248">
        <f>IF(N146="sníž. přenesená",J146,0)</f>
        <v>0</v>
      </c>
      <c r="BI146" s="248">
        <f>IF(N146="nulová",J146,0)</f>
        <v>0</v>
      </c>
      <c r="BJ146" s="18" t="s">
        <v>85</v>
      </c>
      <c r="BK146" s="248">
        <f>ROUND(I146*H146,2)</f>
        <v>0</v>
      </c>
      <c r="BL146" s="18" t="s">
        <v>150</v>
      </c>
      <c r="BM146" s="247" t="s">
        <v>765</v>
      </c>
    </row>
    <row r="147" s="14" customFormat="1">
      <c r="A147" s="14"/>
      <c r="B147" s="260"/>
      <c r="C147" s="261"/>
      <c r="D147" s="251" t="s">
        <v>152</v>
      </c>
      <c r="E147" s="262" t="s">
        <v>1</v>
      </c>
      <c r="F147" s="263" t="s">
        <v>766</v>
      </c>
      <c r="G147" s="261"/>
      <c r="H147" s="264">
        <v>50</v>
      </c>
      <c r="I147" s="265"/>
      <c r="J147" s="261"/>
      <c r="K147" s="261"/>
      <c r="L147" s="266"/>
      <c r="M147" s="267"/>
      <c r="N147" s="268"/>
      <c r="O147" s="268"/>
      <c r="P147" s="268"/>
      <c r="Q147" s="268"/>
      <c r="R147" s="268"/>
      <c r="S147" s="268"/>
      <c r="T147" s="26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0" t="s">
        <v>152</v>
      </c>
      <c r="AU147" s="270" t="s">
        <v>87</v>
      </c>
      <c r="AV147" s="14" t="s">
        <v>87</v>
      </c>
      <c r="AW147" s="14" t="s">
        <v>32</v>
      </c>
      <c r="AX147" s="14" t="s">
        <v>77</v>
      </c>
      <c r="AY147" s="270" t="s">
        <v>143</v>
      </c>
    </row>
    <row r="148" s="15" customFormat="1">
      <c r="A148" s="15"/>
      <c r="B148" s="271"/>
      <c r="C148" s="272"/>
      <c r="D148" s="251" t="s">
        <v>152</v>
      </c>
      <c r="E148" s="273" t="s">
        <v>1</v>
      </c>
      <c r="F148" s="274" t="s">
        <v>155</v>
      </c>
      <c r="G148" s="272"/>
      <c r="H148" s="275">
        <v>50</v>
      </c>
      <c r="I148" s="276"/>
      <c r="J148" s="272"/>
      <c r="K148" s="272"/>
      <c r="L148" s="277"/>
      <c r="M148" s="278"/>
      <c r="N148" s="279"/>
      <c r="O148" s="279"/>
      <c r="P148" s="279"/>
      <c r="Q148" s="279"/>
      <c r="R148" s="279"/>
      <c r="S148" s="279"/>
      <c r="T148" s="280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81" t="s">
        <v>152</v>
      </c>
      <c r="AU148" s="281" t="s">
        <v>87</v>
      </c>
      <c r="AV148" s="15" t="s">
        <v>150</v>
      </c>
      <c r="AW148" s="15" t="s">
        <v>32</v>
      </c>
      <c r="AX148" s="15" t="s">
        <v>85</v>
      </c>
      <c r="AY148" s="281" t="s">
        <v>143</v>
      </c>
    </row>
    <row r="149" s="2" customFormat="1" ht="24.15" customHeight="1">
      <c r="A149" s="39"/>
      <c r="B149" s="40"/>
      <c r="C149" s="236" t="s">
        <v>150</v>
      </c>
      <c r="D149" s="236" t="s">
        <v>145</v>
      </c>
      <c r="E149" s="237" t="s">
        <v>767</v>
      </c>
      <c r="F149" s="238" t="s">
        <v>768</v>
      </c>
      <c r="G149" s="239" t="s">
        <v>162</v>
      </c>
      <c r="H149" s="240">
        <v>71.340999999999994</v>
      </c>
      <c r="I149" s="241"/>
      <c r="J149" s="242">
        <f>ROUND(I149*H149,2)</f>
        <v>0</v>
      </c>
      <c r="K149" s="238" t="s">
        <v>149</v>
      </c>
      <c r="L149" s="45"/>
      <c r="M149" s="243" t="s">
        <v>1</v>
      </c>
      <c r="N149" s="244" t="s">
        <v>42</v>
      </c>
      <c r="O149" s="92"/>
      <c r="P149" s="245">
        <f>O149*H149</f>
        <v>0</v>
      </c>
      <c r="Q149" s="245">
        <v>0.0015</v>
      </c>
      <c r="R149" s="245">
        <f>Q149*H149</f>
        <v>0.1070115</v>
      </c>
      <c r="S149" s="245">
        <v>0</v>
      </c>
      <c r="T149" s="246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7" t="s">
        <v>150</v>
      </c>
      <c r="AT149" s="247" t="s">
        <v>145</v>
      </c>
      <c r="AU149" s="247" t="s">
        <v>87</v>
      </c>
      <c r="AY149" s="18" t="s">
        <v>143</v>
      </c>
      <c r="BE149" s="248">
        <f>IF(N149="základní",J149,0)</f>
        <v>0</v>
      </c>
      <c r="BF149" s="248">
        <f>IF(N149="snížená",J149,0)</f>
        <v>0</v>
      </c>
      <c r="BG149" s="248">
        <f>IF(N149="zákl. přenesená",J149,0)</f>
        <v>0</v>
      </c>
      <c r="BH149" s="248">
        <f>IF(N149="sníž. přenesená",J149,0)</f>
        <v>0</v>
      </c>
      <c r="BI149" s="248">
        <f>IF(N149="nulová",J149,0)</f>
        <v>0</v>
      </c>
      <c r="BJ149" s="18" t="s">
        <v>85</v>
      </c>
      <c r="BK149" s="248">
        <f>ROUND(I149*H149,2)</f>
        <v>0</v>
      </c>
      <c r="BL149" s="18" t="s">
        <v>150</v>
      </c>
      <c r="BM149" s="247" t="s">
        <v>769</v>
      </c>
    </row>
    <row r="150" s="13" customFormat="1">
      <c r="A150" s="13"/>
      <c r="B150" s="249"/>
      <c r="C150" s="250"/>
      <c r="D150" s="251" t="s">
        <v>152</v>
      </c>
      <c r="E150" s="252" t="s">
        <v>1</v>
      </c>
      <c r="F150" s="253" t="s">
        <v>749</v>
      </c>
      <c r="G150" s="250"/>
      <c r="H150" s="252" t="s">
        <v>1</v>
      </c>
      <c r="I150" s="254"/>
      <c r="J150" s="250"/>
      <c r="K150" s="250"/>
      <c r="L150" s="255"/>
      <c r="M150" s="256"/>
      <c r="N150" s="257"/>
      <c r="O150" s="257"/>
      <c r="P150" s="257"/>
      <c r="Q150" s="257"/>
      <c r="R150" s="257"/>
      <c r="S150" s="257"/>
      <c r="T150" s="25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9" t="s">
        <v>152</v>
      </c>
      <c r="AU150" s="259" t="s">
        <v>87</v>
      </c>
      <c r="AV150" s="13" t="s">
        <v>85</v>
      </c>
      <c r="AW150" s="13" t="s">
        <v>32</v>
      </c>
      <c r="AX150" s="13" t="s">
        <v>77</v>
      </c>
      <c r="AY150" s="259" t="s">
        <v>143</v>
      </c>
    </row>
    <row r="151" s="13" customFormat="1">
      <c r="A151" s="13"/>
      <c r="B151" s="249"/>
      <c r="C151" s="250"/>
      <c r="D151" s="251" t="s">
        <v>152</v>
      </c>
      <c r="E151" s="252" t="s">
        <v>1</v>
      </c>
      <c r="F151" s="253" t="s">
        <v>750</v>
      </c>
      <c r="G151" s="250"/>
      <c r="H151" s="252" t="s">
        <v>1</v>
      </c>
      <c r="I151" s="254"/>
      <c r="J151" s="250"/>
      <c r="K151" s="250"/>
      <c r="L151" s="255"/>
      <c r="M151" s="256"/>
      <c r="N151" s="257"/>
      <c r="O151" s="257"/>
      <c r="P151" s="257"/>
      <c r="Q151" s="257"/>
      <c r="R151" s="257"/>
      <c r="S151" s="257"/>
      <c r="T151" s="25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9" t="s">
        <v>152</v>
      </c>
      <c r="AU151" s="259" t="s">
        <v>87</v>
      </c>
      <c r="AV151" s="13" t="s">
        <v>85</v>
      </c>
      <c r="AW151" s="13" t="s">
        <v>32</v>
      </c>
      <c r="AX151" s="13" t="s">
        <v>77</v>
      </c>
      <c r="AY151" s="259" t="s">
        <v>143</v>
      </c>
    </row>
    <row r="152" s="14" customFormat="1">
      <c r="A152" s="14"/>
      <c r="B152" s="260"/>
      <c r="C152" s="261"/>
      <c r="D152" s="251" t="s">
        <v>152</v>
      </c>
      <c r="E152" s="262" t="s">
        <v>1</v>
      </c>
      <c r="F152" s="263" t="s">
        <v>751</v>
      </c>
      <c r="G152" s="261"/>
      <c r="H152" s="264">
        <v>0.318</v>
      </c>
      <c r="I152" s="265"/>
      <c r="J152" s="261"/>
      <c r="K152" s="261"/>
      <c r="L152" s="266"/>
      <c r="M152" s="267"/>
      <c r="N152" s="268"/>
      <c r="O152" s="268"/>
      <c r="P152" s="268"/>
      <c r="Q152" s="268"/>
      <c r="R152" s="268"/>
      <c r="S152" s="268"/>
      <c r="T152" s="26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70" t="s">
        <v>152</v>
      </c>
      <c r="AU152" s="270" t="s">
        <v>87</v>
      </c>
      <c r="AV152" s="14" t="s">
        <v>87</v>
      </c>
      <c r="AW152" s="14" t="s">
        <v>32</v>
      </c>
      <c r="AX152" s="14" t="s">
        <v>77</v>
      </c>
      <c r="AY152" s="270" t="s">
        <v>143</v>
      </c>
    </row>
    <row r="153" s="14" customFormat="1">
      <c r="A153" s="14"/>
      <c r="B153" s="260"/>
      <c r="C153" s="261"/>
      <c r="D153" s="251" t="s">
        <v>152</v>
      </c>
      <c r="E153" s="262" t="s">
        <v>1</v>
      </c>
      <c r="F153" s="263" t="s">
        <v>752</v>
      </c>
      <c r="G153" s="261"/>
      <c r="H153" s="264">
        <v>0.90000000000000002</v>
      </c>
      <c r="I153" s="265"/>
      <c r="J153" s="261"/>
      <c r="K153" s="261"/>
      <c r="L153" s="266"/>
      <c r="M153" s="267"/>
      <c r="N153" s="268"/>
      <c r="O153" s="268"/>
      <c r="P153" s="268"/>
      <c r="Q153" s="268"/>
      <c r="R153" s="268"/>
      <c r="S153" s="268"/>
      <c r="T153" s="26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0" t="s">
        <v>152</v>
      </c>
      <c r="AU153" s="270" t="s">
        <v>87</v>
      </c>
      <c r="AV153" s="14" t="s">
        <v>87</v>
      </c>
      <c r="AW153" s="14" t="s">
        <v>32</v>
      </c>
      <c r="AX153" s="14" t="s">
        <v>77</v>
      </c>
      <c r="AY153" s="270" t="s">
        <v>143</v>
      </c>
    </row>
    <row r="154" s="14" customFormat="1">
      <c r="A154" s="14"/>
      <c r="B154" s="260"/>
      <c r="C154" s="261"/>
      <c r="D154" s="251" t="s">
        <v>152</v>
      </c>
      <c r="E154" s="262" t="s">
        <v>1</v>
      </c>
      <c r="F154" s="263" t="s">
        <v>753</v>
      </c>
      <c r="G154" s="261"/>
      <c r="H154" s="264">
        <v>5.4000000000000004</v>
      </c>
      <c r="I154" s="265"/>
      <c r="J154" s="261"/>
      <c r="K154" s="261"/>
      <c r="L154" s="266"/>
      <c r="M154" s="267"/>
      <c r="N154" s="268"/>
      <c r="O154" s="268"/>
      <c r="P154" s="268"/>
      <c r="Q154" s="268"/>
      <c r="R154" s="268"/>
      <c r="S154" s="268"/>
      <c r="T154" s="26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0" t="s">
        <v>152</v>
      </c>
      <c r="AU154" s="270" t="s">
        <v>87</v>
      </c>
      <c r="AV154" s="14" t="s">
        <v>87</v>
      </c>
      <c r="AW154" s="14" t="s">
        <v>32</v>
      </c>
      <c r="AX154" s="14" t="s">
        <v>77</v>
      </c>
      <c r="AY154" s="270" t="s">
        <v>143</v>
      </c>
    </row>
    <row r="155" s="14" customFormat="1">
      <c r="A155" s="14"/>
      <c r="B155" s="260"/>
      <c r="C155" s="261"/>
      <c r="D155" s="251" t="s">
        <v>152</v>
      </c>
      <c r="E155" s="262" t="s">
        <v>1</v>
      </c>
      <c r="F155" s="263" t="s">
        <v>754</v>
      </c>
      <c r="G155" s="261"/>
      <c r="H155" s="264">
        <v>38.880000000000003</v>
      </c>
      <c r="I155" s="265"/>
      <c r="J155" s="261"/>
      <c r="K155" s="261"/>
      <c r="L155" s="266"/>
      <c r="M155" s="267"/>
      <c r="N155" s="268"/>
      <c r="O155" s="268"/>
      <c r="P155" s="268"/>
      <c r="Q155" s="268"/>
      <c r="R155" s="268"/>
      <c r="S155" s="268"/>
      <c r="T155" s="26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70" t="s">
        <v>152</v>
      </c>
      <c r="AU155" s="270" t="s">
        <v>87</v>
      </c>
      <c r="AV155" s="14" t="s">
        <v>87</v>
      </c>
      <c r="AW155" s="14" t="s">
        <v>32</v>
      </c>
      <c r="AX155" s="14" t="s">
        <v>77</v>
      </c>
      <c r="AY155" s="270" t="s">
        <v>143</v>
      </c>
    </row>
    <row r="156" s="14" customFormat="1">
      <c r="A156" s="14"/>
      <c r="B156" s="260"/>
      <c r="C156" s="261"/>
      <c r="D156" s="251" t="s">
        <v>152</v>
      </c>
      <c r="E156" s="262" t="s">
        <v>1</v>
      </c>
      <c r="F156" s="263" t="s">
        <v>755</v>
      </c>
      <c r="G156" s="261"/>
      <c r="H156" s="264">
        <v>146.16</v>
      </c>
      <c r="I156" s="265"/>
      <c r="J156" s="261"/>
      <c r="K156" s="261"/>
      <c r="L156" s="266"/>
      <c r="M156" s="267"/>
      <c r="N156" s="268"/>
      <c r="O156" s="268"/>
      <c r="P156" s="268"/>
      <c r="Q156" s="268"/>
      <c r="R156" s="268"/>
      <c r="S156" s="268"/>
      <c r="T156" s="26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0" t="s">
        <v>152</v>
      </c>
      <c r="AU156" s="270" t="s">
        <v>87</v>
      </c>
      <c r="AV156" s="14" t="s">
        <v>87</v>
      </c>
      <c r="AW156" s="14" t="s">
        <v>32</v>
      </c>
      <c r="AX156" s="14" t="s">
        <v>77</v>
      </c>
      <c r="AY156" s="270" t="s">
        <v>143</v>
      </c>
    </row>
    <row r="157" s="14" customFormat="1">
      <c r="A157" s="14"/>
      <c r="B157" s="260"/>
      <c r="C157" s="261"/>
      <c r="D157" s="251" t="s">
        <v>152</v>
      </c>
      <c r="E157" s="262" t="s">
        <v>1</v>
      </c>
      <c r="F157" s="263" t="s">
        <v>756</v>
      </c>
      <c r="G157" s="261"/>
      <c r="H157" s="264">
        <v>30.239999999999998</v>
      </c>
      <c r="I157" s="265"/>
      <c r="J157" s="261"/>
      <c r="K157" s="261"/>
      <c r="L157" s="266"/>
      <c r="M157" s="267"/>
      <c r="N157" s="268"/>
      <c r="O157" s="268"/>
      <c r="P157" s="268"/>
      <c r="Q157" s="268"/>
      <c r="R157" s="268"/>
      <c r="S157" s="268"/>
      <c r="T157" s="26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70" t="s">
        <v>152</v>
      </c>
      <c r="AU157" s="270" t="s">
        <v>87</v>
      </c>
      <c r="AV157" s="14" t="s">
        <v>87</v>
      </c>
      <c r="AW157" s="14" t="s">
        <v>32</v>
      </c>
      <c r="AX157" s="14" t="s">
        <v>77</v>
      </c>
      <c r="AY157" s="270" t="s">
        <v>143</v>
      </c>
    </row>
    <row r="158" s="14" customFormat="1">
      <c r="A158" s="14"/>
      <c r="B158" s="260"/>
      <c r="C158" s="261"/>
      <c r="D158" s="251" t="s">
        <v>152</v>
      </c>
      <c r="E158" s="262" t="s">
        <v>1</v>
      </c>
      <c r="F158" s="263" t="s">
        <v>757</v>
      </c>
      <c r="G158" s="261"/>
      <c r="H158" s="264">
        <v>10.08</v>
      </c>
      <c r="I158" s="265"/>
      <c r="J158" s="261"/>
      <c r="K158" s="261"/>
      <c r="L158" s="266"/>
      <c r="M158" s="267"/>
      <c r="N158" s="268"/>
      <c r="O158" s="268"/>
      <c r="P158" s="268"/>
      <c r="Q158" s="268"/>
      <c r="R158" s="268"/>
      <c r="S158" s="268"/>
      <c r="T158" s="26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70" t="s">
        <v>152</v>
      </c>
      <c r="AU158" s="270" t="s">
        <v>87</v>
      </c>
      <c r="AV158" s="14" t="s">
        <v>87</v>
      </c>
      <c r="AW158" s="14" t="s">
        <v>32</v>
      </c>
      <c r="AX158" s="14" t="s">
        <v>77</v>
      </c>
      <c r="AY158" s="270" t="s">
        <v>143</v>
      </c>
    </row>
    <row r="159" s="14" customFormat="1">
      <c r="A159" s="14"/>
      <c r="B159" s="260"/>
      <c r="C159" s="261"/>
      <c r="D159" s="251" t="s">
        <v>152</v>
      </c>
      <c r="E159" s="262" t="s">
        <v>1</v>
      </c>
      <c r="F159" s="263" t="s">
        <v>487</v>
      </c>
      <c r="G159" s="261"/>
      <c r="H159" s="264">
        <v>3.625</v>
      </c>
      <c r="I159" s="265"/>
      <c r="J159" s="261"/>
      <c r="K159" s="261"/>
      <c r="L159" s="266"/>
      <c r="M159" s="267"/>
      <c r="N159" s="268"/>
      <c r="O159" s="268"/>
      <c r="P159" s="268"/>
      <c r="Q159" s="268"/>
      <c r="R159" s="268"/>
      <c r="S159" s="268"/>
      <c r="T159" s="26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70" t="s">
        <v>152</v>
      </c>
      <c r="AU159" s="270" t="s">
        <v>87</v>
      </c>
      <c r="AV159" s="14" t="s">
        <v>87</v>
      </c>
      <c r="AW159" s="14" t="s">
        <v>32</v>
      </c>
      <c r="AX159" s="14" t="s">
        <v>77</v>
      </c>
      <c r="AY159" s="270" t="s">
        <v>143</v>
      </c>
    </row>
    <row r="160" s="14" customFormat="1">
      <c r="A160" s="14"/>
      <c r="B160" s="260"/>
      <c r="C160" s="261"/>
      <c r="D160" s="251" t="s">
        <v>152</v>
      </c>
      <c r="E160" s="262" t="s">
        <v>1</v>
      </c>
      <c r="F160" s="263" t="s">
        <v>488</v>
      </c>
      <c r="G160" s="261"/>
      <c r="H160" s="264">
        <v>2.2000000000000002</v>
      </c>
      <c r="I160" s="265"/>
      <c r="J160" s="261"/>
      <c r="K160" s="261"/>
      <c r="L160" s="266"/>
      <c r="M160" s="267"/>
      <c r="N160" s="268"/>
      <c r="O160" s="268"/>
      <c r="P160" s="268"/>
      <c r="Q160" s="268"/>
      <c r="R160" s="268"/>
      <c r="S160" s="268"/>
      <c r="T160" s="26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0" t="s">
        <v>152</v>
      </c>
      <c r="AU160" s="270" t="s">
        <v>87</v>
      </c>
      <c r="AV160" s="14" t="s">
        <v>87</v>
      </c>
      <c r="AW160" s="14" t="s">
        <v>32</v>
      </c>
      <c r="AX160" s="14" t="s">
        <v>77</v>
      </c>
      <c r="AY160" s="270" t="s">
        <v>143</v>
      </c>
    </row>
    <row r="161" s="15" customFormat="1">
      <c r="A161" s="15"/>
      <c r="B161" s="271"/>
      <c r="C161" s="272"/>
      <c r="D161" s="251" t="s">
        <v>152</v>
      </c>
      <c r="E161" s="273" t="s">
        <v>1</v>
      </c>
      <c r="F161" s="274" t="s">
        <v>155</v>
      </c>
      <c r="G161" s="272"/>
      <c r="H161" s="275">
        <v>237.80300000000003</v>
      </c>
      <c r="I161" s="276"/>
      <c r="J161" s="272"/>
      <c r="K161" s="272"/>
      <c r="L161" s="277"/>
      <c r="M161" s="278"/>
      <c r="N161" s="279"/>
      <c r="O161" s="279"/>
      <c r="P161" s="279"/>
      <c r="Q161" s="279"/>
      <c r="R161" s="279"/>
      <c r="S161" s="279"/>
      <c r="T161" s="280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81" t="s">
        <v>152</v>
      </c>
      <c r="AU161" s="281" t="s">
        <v>87</v>
      </c>
      <c r="AV161" s="15" t="s">
        <v>150</v>
      </c>
      <c r="AW161" s="15" t="s">
        <v>32</v>
      </c>
      <c r="AX161" s="15" t="s">
        <v>77</v>
      </c>
      <c r="AY161" s="281" t="s">
        <v>143</v>
      </c>
    </row>
    <row r="162" s="14" customFormat="1">
      <c r="A162" s="14"/>
      <c r="B162" s="260"/>
      <c r="C162" s="261"/>
      <c r="D162" s="251" t="s">
        <v>152</v>
      </c>
      <c r="E162" s="262" t="s">
        <v>1</v>
      </c>
      <c r="F162" s="263" t="s">
        <v>758</v>
      </c>
      <c r="G162" s="261"/>
      <c r="H162" s="264">
        <v>71.340999999999994</v>
      </c>
      <c r="I162" s="265"/>
      <c r="J162" s="261"/>
      <c r="K162" s="261"/>
      <c r="L162" s="266"/>
      <c r="M162" s="267"/>
      <c r="N162" s="268"/>
      <c r="O162" s="268"/>
      <c r="P162" s="268"/>
      <c r="Q162" s="268"/>
      <c r="R162" s="268"/>
      <c r="S162" s="268"/>
      <c r="T162" s="26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0" t="s">
        <v>152</v>
      </c>
      <c r="AU162" s="270" t="s">
        <v>87</v>
      </c>
      <c r="AV162" s="14" t="s">
        <v>87</v>
      </c>
      <c r="AW162" s="14" t="s">
        <v>32</v>
      </c>
      <c r="AX162" s="14" t="s">
        <v>77</v>
      </c>
      <c r="AY162" s="270" t="s">
        <v>143</v>
      </c>
    </row>
    <row r="163" s="15" customFormat="1">
      <c r="A163" s="15"/>
      <c r="B163" s="271"/>
      <c r="C163" s="272"/>
      <c r="D163" s="251" t="s">
        <v>152</v>
      </c>
      <c r="E163" s="273" t="s">
        <v>1</v>
      </c>
      <c r="F163" s="274" t="s">
        <v>155</v>
      </c>
      <c r="G163" s="272"/>
      <c r="H163" s="275">
        <v>71.340999999999994</v>
      </c>
      <c r="I163" s="276"/>
      <c r="J163" s="272"/>
      <c r="K163" s="272"/>
      <c r="L163" s="277"/>
      <c r="M163" s="278"/>
      <c r="N163" s="279"/>
      <c r="O163" s="279"/>
      <c r="P163" s="279"/>
      <c r="Q163" s="279"/>
      <c r="R163" s="279"/>
      <c r="S163" s="279"/>
      <c r="T163" s="280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81" t="s">
        <v>152</v>
      </c>
      <c r="AU163" s="281" t="s">
        <v>87</v>
      </c>
      <c r="AV163" s="15" t="s">
        <v>150</v>
      </c>
      <c r="AW163" s="15" t="s">
        <v>32</v>
      </c>
      <c r="AX163" s="15" t="s">
        <v>85</v>
      </c>
      <c r="AY163" s="281" t="s">
        <v>143</v>
      </c>
    </row>
    <row r="164" s="12" customFormat="1" ht="22.8" customHeight="1">
      <c r="A164" s="12"/>
      <c r="B164" s="220"/>
      <c r="C164" s="221"/>
      <c r="D164" s="222" t="s">
        <v>76</v>
      </c>
      <c r="E164" s="234" t="s">
        <v>195</v>
      </c>
      <c r="F164" s="234" t="s">
        <v>504</v>
      </c>
      <c r="G164" s="221"/>
      <c r="H164" s="221"/>
      <c r="I164" s="224"/>
      <c r="J164" s="235">
        <f>BK164</f>
        <v>0</v>
      </c>
      <c r="K164" s="221"/>
      <c r="L164" s="226"/>
      <c r="M164" s="227"/>
      <c r="N164" s="228"/>
      <c r="O164" s="228"/>
      <c r="P164" s="229">
        <f>SUM(P165:P194)</f>
        <v>0</v>
      </c>
      <c r="Q164" s="228"/>
      <c r="R164" s="229">
        <f>SUM(R165:R194)</f>
        <v>0.0048000000000000004</v>
      </c>
      <c r="S164" s="228"/>
      <c r="T164" s="230">
        <f>SUM(T165:T194)</f>
        <v>17.811722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31" t="s">
        <v>85</v>
      </c>
      <c r="AT164" s="232" t="s">
        <v>76</v>
      </c>
      <c r="AU164" s="232" t="s">
        <v>85</v>
      </c>
      <c r="AY164" s="231" t="s">
        <v>143</v>
      </c>
      <c r="BK164" s="233">
        <f>SUM(BK165:BK194)</f>
        <v>0</v>
      </c>
    </row>
    <row r="165" s="2" customFormat="1" ht="24.15" customHeight="1">
      <c r="A165" s="39"/>
      <c r="B165" s="40"/>
      <c r="C165" s="236" t="s">
        <v>173</v>
      </c>
      <c r="D165" s="236" t="s">
        <v>145</v>
      </c>
      <c r="E165" s="237" t="s">
        <v>553</v>
      </c>
      <c r="F165" s="238" t="s">
        <v>554</v>
      </c>
      <c r="G165" s="239" t="s">
        <v>148</v>
      </c>
      <c r="H165" s="240">
        <v>120</v>
      </c>
      <c r="I165" s="241"/>
      <c r="J165" s="242">
        <f>ROUND(I165*H165,2)</f>
        <v>0</v>
      </c>
      <c r="K165" s="238" t="s">
        <v>149</v>
      </c>
      <c r="L165" s="45"/>
      <c r="M165" s="243" t="s">
        <v>1</v>
      </c>
      <c r="N165" s="244" t="s">
        <v>42</v>
      </c>
      <c r="O165" s="92"/>
      <c r="P165" s="245">
        <f>O165*H165</f>
        <v>0</v>
      </c>
      <c r="Q165" s="245">
        <v>4.0000000000000003E-05</v>
      </c>
      <c r="R165" s="245">
        <f>Q165*H165</f>
        <v>0.0048000000000000004</v>
      </c>
      <c r="S165" s="245">
        <v>0</v>
      </c>
      <c r="T165" s="246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7" t="s">
        <v>150</v>
      </c>
      <c r="AT165" s="247" t="s">
        <v>145</v>
      </c>
      <c r="AU165" s="247" t="s">
        <v>87</v>
      </c>
      <c r="AY165" s="18" t="s">
        <v>143</v>
      </c>
      <c r="BE165" s="248">
        <f>IF(N165="základní",J165,0)</f>
        <v>0</v>
      </c>
      <c r="BF165" s="248">
        <f>IF(N165="snížená",J165,0)</f>
        <v>0</v>
      </c>
      <c r="BG165" s="248">
        <f>IF(N165="zákl. přenesená",J165,0)</f>
        <v>0</v>
      </c>
      <c r="BH165" s="248">
        <f>IF(N165="sníž. přenesená",J165,0)</f>
        <v>0</v>
      </c>
      <c r="BI165" s="248">
        <f>IF(N165="nulová",J165,0)</f>
        <v>0</v>
      </c>
      <c r="BJ165" s="18" t="s">
        <v>85</v>
      </c>
      <c r="BK165" s="248">
        <f>ROUND(I165*H165,2)</f>
        <v>0</v>
      </c>
      <c r="BL165" s="18" t="s">
        <v>150</v>
      </c>
      <c r="BM165" s="247" t="s">
        <v>770</v>
      </c>
    </row>
    <row r="166" s="14" customFormat="1">
      <c r="A166" s="14"/>
      <c r="B166" s="260"/>
      <c r="C166" s="261"/>
      <c r="D166" s="251" t="s">
        <v>152</v>
      </c>
      <c r="E166" s="262" t="s">
        <v>1</v>
      </c>
      <c r="F166" s="263" t="s">
        <v>762</v>
      </c>
      <c r="G166" s="261"/>
      <c r="H166" s="264">
        <v>120</v>
      </c>
      <c r="I166" s="265"/>
      <c r="J166" s="261"/>
      <c r="K166" s="261"/>
      <c r="L166" s="266"/>
      <c r="M166" s="267"/>
      <c r="N166" s="268"/>
      <c r="O166" s="268"/>
      <c r="P166" s="268"/>
      <c r="Q166" s="268"/>
      <c r="R166" s="268"/>
      <c r="S166" s="268"/>
      <c r="T166" s="26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70" t="s">
        <v>152</v>
      </c>
      <c r="AU166" s="270" t="s">
        <v>87</v>
      </c>
      <c r="AV166" s="14" t="s">
        <v>87</v>
      </c>
      <c r="AW166" s="14" t="s">
        <v>32</v>
      </c>
      <c r="AX166" s="14" t="s">
        <v>85</v>
      </c>
      <c r="AY166" s="270" t="s">
        <v>143</v>
      </c>
    </row>
    <row r="167" s="2" customFormat="1" ht="24.15" customHeight="1">
      <c r="A167" s="39"/>
      <c r="B167" s="40"/>
      <c r="C167" s="236" t="s">
        <v>178</v>
      </c>
      <c r="D167" s="236" t="s">
        <v>145</v>
      </c>
      <c r="E167" s="237" t="s">
        <v>771</v>
      </c>
      <c r="F167" s="238" t="s">
        <v>772</v>
      </c>
      <c r="G167" s="239" t="s">
        <v>148</v>
      </c>
      <c r="H167" s="240">
        <v>231.97800000000001</v>
      </c>
      <c r="I167" s="241"/>
      <c r="J167" s="242">
        <f>ROUND(I167*H167,2)</f>
        <v>0</v>
      </c>
      <c r="K167" s="238" t="s">
        <v>149</v>
      </c>
      <c r="L167" s="45"/>
      <c r="M167" s="243" t="s">
        <v>1</v>
      </c>
      <c r="N167" s="244" t="s">
        <v>42</v>
      </c>
      <c r="O167" s="92"/>
      <c r="P167" s="245">
        <f>O167*H167</f>
        <v>0</v>
      </c>
      <c r="Q167" s="245">
        <v>0</v>
      </c>
      <c r="R167" s="245">
        <f>Q167*H167</f>
        <v>0</v>
      </c>
      <c r="S167" s="245">
        <v>0.062</v>
      </c>
      <c r="T167" s="246">
        <f>S167*H167</f>
        <v>14.382636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7" t="s">
        <v>150</v>
      </c>
      <c r="AT167" s="247" t="s">
        <v>145</v>
      </c>
      <c r="AU167" s="247" t="s">
        <v>87</v>
      </c>
      <c r="AY167" s="18" t="s">
        <v>143</v>
      </c>
      <c r="BE167" s="248">
        <f>IF(N167="základní",J167,0)</f>
        <v>0</v>
      </c>
      <c r="BF167" s="248">
        <f>IF(N167="snížená",J167,0)</f>
        <v>0</v>
      </c>
      <c r="BG167" s="248">
        <f>IF(N167="zákl. přenesená",J167,0)</f>
        <v>0</v>
      </c>
      <c r="BH167" s="248">
        <f>IF(N167="sníž. přenesená",J167,0)</f>
        <v>0</v>
      </c>
      <c r="BI167" s="248">
        <f>IF(N167="nulová",J167,0)</f>
        <v>0</v>
      </c>
      <c r="BJ167" s="18" t="s">
        <v>85</v>
      </c>
      <c r="BK167" s="248">
        <f>ROUND(I167*H167,2)</f>
        <v>0</v>
      </c>
      <c r="BL167" s="18" t="s">
        <v>150</v>
      </c>
      <c r="BM167" s="247" t="s">
        <v>773</v>
      </c>
    </row>
    <row r="168" s="13" customFormat="1">
      <c r="A168" s="13"/>
      <c r="B168" s="249"/>
      <c r="C168" s="250"/>
      <c r="D168" s="251" t="s">
        <v>152</v>
      </c>
      <c r="E168" s="252" t="s">
        <v>1</v>
      </c>
      <c r="F168" s="253" t="s">
        <v>774</v>
      </c>
      <c r="G168" s="250"/>
      <c r="H168" s="252" t="s">
        <v>1</v>
      </c>
      <c r="I168" s="254"/>
      <c r="J168" s="250"/>
      <c r="K168" s="250"/>
      <c r="L168" s="255"/>
      <c r="M168" s="256"/>
      <c r="N168" s="257"/>
      <c r="O168" s="257"/>
      <c r="P168" s="257"/>
      <c r="Q168" s="257"/>
      <c r="R168" s="257"/>
      <c r="S168" s="257"/>
      <c r="T168" s="25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9" t="s">
        <v>152</v>
      </c>
      <c r="AU168" s="259" t="s">
        <v>87</v>
      </c>
      <c r="AV168" s="13" t="s">
        <v>85</v>
      </c>
      <c r="AW168" s="13" t="s">
        <v>32</v>
      </c>
      <c r="AX168" s="13" t="s">
        <v>77</v>
      </c>
      <c r="AY168" s="259" t="s">
        <v>143</v>
      </c>
    </row>
    <row r="169" s="14" customFormat="1">
      <c r="A169" s="14"/>
      <c r="B169" s="260"/>
      <c r="C169" s="261"/>
      <c r="D169" s="251" t="s">
        <v>152</v>
      </c>
      <c r="E169" s="262" t="s">
        <v>1</v>
      </c>
      <c r="F169" s="263" t="s">
        <v>751</v>
      </c>
      <c r="G169" s="261"/>
      <c r="H169" s="264">
        <v>0.318</v>
      </c>
      <c r="I169" s="265"/>
      <c r="J169" s="261"/>
      <c r="K169" s="261"/>
      <c r="L169" s="266"/>
      <c r="M169" s="267"/>
      <c r="N169" s="268"/>
      <c r="O169" s="268"/>
      <c r="P169" s="268"/>
      <c r="Q169" s="268"/>
      <c r="R169" s="268"/>
      <c r="S169" s="268"/>
      <c r="T169" s="26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70" t="s">
        <v>152</v>
      </c>
      <c r="AU169" s="270" t="s">
        <v>87</v>
      </c>
      <c r="AV169" s="14" t="s">
        <v>87</v>
      </c>
      <c r="AW169" s="14" t="s">
        <v>32</v>
      </c>
      <c r="AX169" s="14" t="s">
        <v>77</v>
      </c>
      <c r="AY169" s="270" t="s">
        <v>143</v>
      </c>
    </row>
    <row r="170" s="14" customFormat="1">
      <c r="A170" s="14"/>
      <c r="B170" s="260"/>
      <c r="C170" s="261"/>
      <c r="D170" s="251" t="s">
        <v>152</v>
      </c>
      <c r="E170" s="262" t="s">
        <v>1</v>
      </c>
      <c r="F170" s="263" t="s">
        <v>752</v>
      </c>
      <c r="G170" s="261"/>
      <c r="H170" s="264">
        <v>0.90000000000000002</v>
      </c>
      <c r="I170" s="265"/>
      <c r="J170" s="261"/>
      <c r="K170" s="261"/>
      <c r="L170" s="266"/>
      <c r="M170" s="267"/>
      <c r="N170" s="268"/>
      <c r="O170" s="268"/>
      <c r="P170" s="268"/>
      <c r="Q170" s="268"/>
      <c r="R170" s="268"/>
      <c r="S170" s="268"/>
      <c r="T170" s="269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70" t="s">
        <v>152</v>
      </c>
      <c r="AU170" s="270" t="s">
        <v>87</v>
      </c>
      <c r="AV170" s="14" t="s">
        <v>87</v>
      </c>
      <c r="AW170" s="14" t="s">
        <v>32</v>
      </c>
      <c r="AX170" s="14" t="s">
        <v>77</v>
      </c>
      <c r="AY170" s="270" t="s">
        <v>143</v>
      </c>
    </row>
    <row r="171" s="14" customFormat="1">
      <c r="A171" s="14"/>
      <c r="B171" s="260"/>
      <c r="C171" s="261"/>
      <c r="D171" s="251" t="s">
        <v>152</v>
      </c>
      <c r="E171" s="262" t="s">
        <v>1</v>
      </c>
      <c r="F171" s="263" t="s">
        <v>753</v>
      </c>
      <c r="G171" s="261"/>
      <c r="H171" s="264">
        <v>5.4000000000000004</v>
      </c>
      <c r="I171" s="265"/>
      <c r="J171" s="261"/>
      <c r="K171" s="261"/>
      <c r="L171" s="266"/>
      <c r="M171" s="267"/>
      <c r="N171" s="268"/>
      <c r="O171" s="268"/>
      <c r="P171" s="268"/>
      <c r="Q171" s="268"/>
      <c r="R171" s="268"/>
      <c r="S171" s="268"/>
      <c r="T171" s="26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70" t="s">
        <v>152</v>
      </c>
      <c r="AU171" s="270" t="s">
        <v>87</v>
      </c>
      <c r="AV171" s="14" t="s">
        <v>87</v>
      </c>
      <c r="AW171" s="14" t="s">
        <v>32</v>
      </c>
      <c r="AX171" s="14" t="s">
        <v>77</v>
      </c>
      <c r="AY171" s="270" t="s">
        <v>143</v>
      </c>
    </row>
    <row r="172" s="14" customFormat="1">
      <c r="A172" s="14"/>
      <c r="B172" s="260"/>
      <c r="C172" s="261"/>
      <c r="D172" s="251" t="s">
        <v>152</v>
      </c>
      <c r="E172" s="262" t="s">
        <v>1</v>
      </c>
      <c r="F172" s="263" t="s">
        <v>754</v>
      </c>
      <c r="G172" s="261"/>
      <c r="H172" s="264">
        <v>38.880000000000003</v>
      </c>
      <c r="I172" s="265"/>
      <c r="J172" s="261"/>
      <c r="K172" s="261"/>
      <c r="L172" s="266"/>
      <c r="M172" s="267"/>
      <c r="N172" s="268"/>
      <c r="O172" s="268"/>
      <c r="P172" s="268"/>
      <c r="Q172" s="268"/>
      <c r="R172" s="268"/>
      <c r="S172" s="268"/>
      <c r="T172" s="26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70" t="s">
        <v>152</v>
      </c>
      <c r="AU172" s="270" t="s">
        <v>87</v>
      </c>
      <c r="AV172" s="14" t="s">
        <v>87</v>
      </c>
      <c r="AW172" s="14" t="s">
        <v>32</v>
      </c>
      <c r="AX172" s="14" t="s">
        <v>77</v>
      </c>
      <c r="AY172" s="270" t="s">
        <v>143</v>
      </c>
    </row>
    <row r="173" s="14" customFormat="1">
      <c r="A173" s="14"/>
      <c r="B173" s="260"/>
      <c r="C173" s="261"/>
      <c r="D173" s="251" t="s">
        <v>152</v>
      </c>
      <c r="E173" s="262" t="s">
        <v>1</v>
      </c>
      <c r="F173" s="263" t="s">
        <v>755</v>
      </c>
      <c r="G173" s="261"/>
      <c r="H173" s="264">
        <v>146.16</v>
      </c>
      <c r="I173" s="265"/>
      <c r="J173" s="261"/>
      <c r="K173" s="261"/>
      <c r="L173" s="266"/>
      <c r="M173" s="267"/>
      <c r="N173" s="268"/>
      <c r="O173" s="268"/>
      <c r="P173" s="268"/>
      <c r="Q173" s="268"/>
      <c r="R173" s="268"/>
      <c r="S173" s="268"/>
      <c r="T173" s="26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70" t="s">
        <v>152</v>
      </c>
      <c r="AU173" s="270" t="s">
        <v>87</v>
      </c>
      <c r="AV173" s="14" t="s">
        <v>87</v>
      </c>
      <c r="AW173" s="14" t="s">
        <v>32</v>
      </c>
      <c r="AX173" s="14" t="s">
        <v>77</v>
      </c>
      <c r="AY173" s="270" t="s">
        <v>143</v>
      </c>
    </row>
    <row r="174" s="14" customFormat="1">
      <c r="A174" s="14"/>
      <c r="B174" s="260"/>
      <c r="C174" s="261"/>
      <c r="D174" s="251" t="s">
        <v>152</v>
      </c>
      <c r="E174" s="262" t="s">
        <v>1</v>
      </c>
      <c r="F174" s="263" t="s">
        <v>756</v>
      </c>
      <c r="G174" s="261"/>
      <c r="H174" s="264">
        <v>30.239999999999998</v>
      </c>
      <c r="I174" s="265"/>
      <c r="J174" s="261"/>
      <c r="K174" s="261"/>
      <c r="L174" s="266"/>
      <c r="M174" s="267"/>
      <c r="N174" s="268"/>
      <c r="O174" s="268"/>
      <c r="P174" s="268"/>
      <c r="Q174" s="268"/>
      <c r="R174" s="268"/>
      <c r="S174" s="268"/>
      <c r="T174" s="26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70" t="s">
        <v>152</v>
      </c>
      <c r="AU174" s="270" t="s">
        <v>87</v>
      </c>
      <c r="AV174" s="14" t="s">
        <v>87</v>
      </c>
      <c r="AW174" s="14" t="s">
        <v>32</v>
      </c>
      <c r="AX174" s="14" t="s">
        <v>77</v>
      </c>
      <c r="AY174" s="270" t="s">
        <v>143</v>
      </c>
    </row>
    <row r="175" s="14" customFormat="1">
      <c r="A175" s="14"/>
      <c r="B175" s="260"/>
      <c r="C175" s="261"/>
      <c r="D175" s="251" t="s">
        <v>152</v>
      </c>
      <c r="E175" s="262" t="s">
        <v>1</v>
      </c>
      <c r="F175" s="263" t="s">
        <v>757</v>
      </c>
      <c r="G175" s="261"/>
      <c r="H175" s="264">
        <v>10.08</v>
      </c>
      <c r="I175" s="265"/>
      <c r="J175" s="261"/>
      <c r="K175" s="261"/>
      <c r="L175" s="266"/>
      <c r="M175" s="267"/>
      <c r="N175" s="268"/>
      <c r="O175" s="268"/>
      <c r="P175" s="268"/>
      <c r="Q175" s="268"/>
      <c r="R175" s="268"/>
      <c r="S175" s="268"/>
      <c r="T175" s="26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70" t="s">
        <v>152</v>
      </c>
      <c r="AU175" s="270" t="s">
        <v>87</v>
      </c>
      <c r="AV175" s="14" t="s">
        <v>87</v>
      </c>
      <c r="AW175" s="14" t="s">
        <v>32</v>
      </c>
      <c r="AX175" s="14" t="s">
        <v>77</v>
      </c>
      <c r="AY175" s="270" t="s">
        <v>143</v>
      </c>
    </row>
    <row r="176" s="15" customFormat="1">
      <c r="A176" s="15"/>
      <c r="B176" s="271"/>
      <c r="C176" s="272"/>
      <c r="D176" s="251" t="s">
        <v>152</v>
      </c>
      <c r="E176" s="273" t="s">
        <v>1</v>
      </c>
      <c r="F176" s="274" t="s">
        <v>155</v>
      </c>
      <c r="G176" s="272"/>
      <c r="H176" s="275">
        <v>231.97800000000004</v>
      </c>
      <c r="I176" s="276"/>
      <c r="J176" s="272"/>
      <c r="K176" s="272"/>
      <c r="L176" s="277"/>
      <c r="M176" s="278"/>
      <c r="N176" s="279"/>
      <c r="O176" s="279"/>
      <c r="P176" s="279"/>
      <c r="Q176" s="279"/>
      <c r="R176" s="279"/>
      <c r="S176" s="279"/>
      <c r="T176" s="280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81" t="s">
        <v>152</v>
      </c>
      <c r="AU176" s="281" t="s">
        <v>87</v>
      </c>
      <c r="AV176" s="15" t="s">
        <v>150</v>
      </c>
      <c r="AW176" s="15" t="s">
        <v>32</v>
      </c>
      <c r="AX176" s="15" t="s">
        <v>85</v>
      </c>
      <c r="AY176" s="281" t="s">
        <v>143</v>
      </c>
    </row>
    <row r="177" s="2" customFormat="1" ht="14.4" customHeight="1">
      <c r="A177" s="39"/>
      <c r="B177" s="40"/>
      <c r="C177" s="236" t="s">
        <v>183</v>
      </c>
      <c r="D177" s="236" t="s">
        <v>145</v>
      </c>
      <c r="E177" s="237" t="s">
        <v>775</v>
      </c>
      <c r="F177" s="238" t="s">
        <v>776</v>
      </c>
      <c r="G177" s="239" t="s">
        <v>148</v>
      </c>
      <c r="H177" s="240">
        <v>2.2000000000000002</v>
      </c>
      <c r="I177" s="241"/>
      <c r="J177" s="242">
        <f>ROUND(I177*H177,2)</f>
        <v>0</v>
      </c>
      <c r="K177" s="238" t="s">
        <v>149</v>
      </c>
      <c r="L177" s="45"/>
      <c r="M177" s="243" t="s">
        <v>1</v>
      </c>
      <c r="N177" s="244" t="s">
        <v>42</v>
      </c>
      <c r="O177" s="92"/>
      <c r="P177" s="245">
        <f>O177*H177</f>
        <v>0</v>
      </c>
      <c r="Q177" s="245">
        <v>0</v>
      </c>
      <c r="R177" s="245">
        <f>Q177*H177</f>
        <v>0</v>
      </c>
      <c r="S177" s="245">
        <v>0.067000000000000004</v>
      </c>
      <c r="T177" s="246">
        <f>S177*H177</f>
        <v>0.14740000000000003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7" t="s">
        <v>150</v>
      </c>
      <c r="AT177" s="247" t="s">
        <v>145</v>
      </c>
      <c r="AU177" s="247" t="s">
        <v>87</v>
      </c>
      <c r="AY177" s="18" t="s">
        <v>143</v>
      </c>
      <c r="BE177" s="248">
        <f>IF(N177="základní",J177,0)</f>
        <v>0</v>
      </c>
      <c r="BF177" s="248">
        <f>IF(N177="snížená",J177,0)</f>
        <v>0</v>
      </c>
      <c r="BG177" s="248">
        <f>IF(N177="zákl. přenesená",J177,0)</f>
        <v>0</v>
      </c>
      <c r="BH177" s="248">
        <f>IF(N177="sníž. přenesená",J177,0)</f>
        <v>0</v>
      </c>
      <c r="BI177" s="248">
        <f>IF(N177="nulová",J177,0)</f>
        <v>0</v>
      </c>
      <c r="BJ177" s="18" t="s">
        <v>85</v>
      </c>
      <c r="BK177" s="248">
        <f>ROUND(I177*H177,2)</f>
        <v>0</v>
      </c>
      <c r="BL177" s="18" t="s">
        <v>150</v>
      </c>
      <c r="BM177" s="247" t="s">
        <v>777</v>
      </c>
    </row>
    <row r="178" s="14" customFormat="1">
      <c r="A178" s="14"/>
      <c r="B178" s="260"/>
      <c r="C178" s="261"/>
      <c r="D178" s="251" t="s">
        <v>152</v>
      </c>
      <c r="E178" s="262" t="s">
        <v>1</v>
      </c>
      <c r="F178" s="263" t="s">
        <v>487</v>
      </c>
      <c r="G178" s="261"/>
      <c r="H178" s="264">
        <v>3.625</v>
      </c>
      <c r="I178" s="265"/>
      <c r="J178" s="261"/>
      <c r="K178" s="261"/>
      <c r="L178" s="266"/>
      <c r="M178" s="267"/>
      <c r="N178" s="268"/>
      <c r="O178" s="268"/>
      <c r="P178" s="268"/>
      <c r="Q178" s="268"/>
      <c r="R178" s="268"/>
      <c r="S178" s="268"/>
      <c r="T178" s="26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70" t="s">
        <v>152</v>
      </c>
      <c r="AU178" s="270" t="s">
        <v>87</v>
      </c>
      <c r="AV178" s="14" t="s">
        <v>87</v>
      </c>
      <c r="AW178" s="14" t="s">
        <v>32</v>
      </c>
      <c r="AX178" s="14" t="s">
        <v>77</v>
      </c>
      <c r="AY178" s="270" t="s">
        <v>143</v>
      </c>
    </row>
    <row r="179" s="14" customFormat="1">
      <c r="A179" s="14"/>
      <c r="B179" s="260"/>
      <c r="C179" s="261"/>
      <c r="D179" s="251" t="s">
        <v>152</v>
      </c>
      <c r="E179" s="262" t="s">
        <v>1</v>
      </c>
      <c r="F179" s="263" t="s">
        <v>488</v>
      </c>
      <c r="G179" s="261"/>
      <c r="H179" s="264">
        <v>2.2000000000000002</v>
      </c>
      <c r="I179" s="265"/>
      <c r="J179" s="261"/>
      <c r="K179" s="261"/>
      <c r="L179" s="266"/>
      <c r="M179" s="267"/>
      <c r="N179" s="268"/>
      <c r="O179" s="268"/>
      <c r="P179" s="268"/>
      <c r="Q179" s="268"/>
      <c r="R179" s="268"/>
      <c r="S179" s="268"/>
      <c r="T179" s="26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70" t="s">
        <v>152</v>
      </c>
      <c r="AU179" s="270" t="s">
        <v>87</v>
      </c>
      <c r="AV179" s="14" t="s">
        <v>87</v>
      </c>
      <c r="AW179" s="14" t="s">
        <v>32</v>
      </c>
      <c r="AX179" s="14" t="s">
        <v>85</v>
      </c>
      <c r="AY179" s="270" t="s">
        <v>143</v>
      </c>
    </row>
    <row r="180" s="2" customFormat="1" ht="24.15" customHeight="1">
      <c r="A180" s="39"/>
      <c r="B180" s="40"/>
      <c r="C180" s="236" t="s">
        <v>190</v>
      </c>
      <c r="D180" s="236" t="s">
        <v>145</v>
      </c>
      <c r="E180" s="237" t="s">
        <v>778</v>
      </c>
      <c r="F180" s="238" t="s">
        <v>779</v>
      </c>
      <c r="G180" s="239" t="s">
        <v>148</v>
      </c>
      <c r="H180" s="240">
        <v>71.340999999999994</v>
      </c>
      <c r="I180" s="241"/>
      <c r="J180" s="242">
        <f>ROUND(I180*H180,2)</f>
        <v>0</v>
      </c>
      <c r="K180" s="238" t="s">
        <v>149</v>
      </c>
      <c r="L180" s="45"/>
      <c r="M180" s="243" t="s">
        <v>1</v>
      </c>
      <c r="N180" s="244" t="s">
        <v>42</v>
      </c>
      <c r="O180" s="92"/>
      <c r="P180" s="245">
        <f>O180*H180</f>
        <v>0</v>
      </c>
      <c r="Q180" s="245">
        <v>0</v>
      </c>
      <c r="R180" s="245">
        <f>Q180*H180</f>
        <v>0</v>
      </c>
      <c r="S180" s="245">
        <v>0.045999999999999999</v>
      </c>
      <c r="T180" s="246">
        <f>S180*H180</f>
        <v>3.2816859999999997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7" t="s">
        <v>150</v>
      </c>
      <c r="AT180" s="247" t="s">
        <v>145</v>
      </c>
      <c r="AU180" s="247" t="s">
        <v>87</v>
      </c>
      <c r="AY180" s="18" t="s">
        <v>143</v>
      </c>
      <c r="BE180" s="248">
        <f>IF(N180="základní",J180,0)</f>
        <v>0</v>
      </c>
      <c r="BF180" s="248">
        <f>IF(N180="snížená",J180,0)</f>
        <v>0</v>
      </c>
      <c r="BG180" s="248">
        <f>IF(N180="zákl. přenesená",J180,0)</f>
        <v>0</v>
      </c>
      <c r="BH180" s="248">
        <f>IF(N180="sníž. přenesená",J180,0)</f>
        <v>0</v>
      </c>
      <c r="BI180" s="248">
        <f>IF(N180="nulová",J180,0)</f>
        <v>0</v>
      </c>
      <c r="BJ180" s="18" t="s">
        <v>85</v>
      </c>
      <c r="BK180" s="248">
        <f>ROUND(I180*H180,2)</f>
        <v>0</v>
      </c>
      <c r="BL180" s="18" t="s">
        <v>150</v>
      </c>
      <c r="BM180" s="247" t="s">
        <v>780</v>
      </c>
    </row>
    <row r="181" s="13" customFormat="1">
      <c r="A181" s="13"/>
      <c r="B181" s="249"/>
      <c r="C181" s="250"/>
      <c r="D181" s="251" t="s">
        <v>152</v>
      </c>
      <c r="E181" s="252" t="s">
        <v>1</v>
      </c>
      <c r="F181" s="253" t="s">
        <v>749</v>
      </c>
      <c r="G181" s="250"/>
      <c r="H181" s="252" t="s">
        <v>1</v>
      </c>
      <c r="I181" s="254"/>
      <c r="J181" s="250"/>
      <c r="K181" s="250"/>
      <c r="L181" s="255"/>
      <c r="M181" s="256"/>
      <c r="N181" s="257"/>
      <c r="O181" s="257"/>
      <c r="P181" s="257"/>
      <c r="Q181" s="257"/>
      <c r="R181" s="257"/>
      <c r="S181" s="257"/>
      <c r="T181" s="25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9" t="s">
        <v>152</v>
      </c>
      <c r="AU181" s="259" t="s">
        <v>87</v>
      </c>
      <c r="AV181" s="13" t="s">
        <v>85</v>
      </c>
      <c r="AW181" s="13" t="s">
        <v>32</v>
      </c>
      <c r="AX181" s="13" t="s">
        <v>77</v>
      </c>
      <c r="AY181" s="259" t="s">
        <v>143</v>
      </c>
    </row>
    <row r="182" s="13" customFormat="1">
      <c r="A182" s="13"/>
      <c r="B182" s="249"/>
      <c r="C182" s="250"/>
      <c r="D182" s="251" t="s">
        <v>152</v>
      </c>
      <c r="E182" s="252" t="s">
        <v>1</v>
      </c>
      <c r="F182" s="253" t="s">
        <v>750</v>
      </c>
      <c r="G182" s="250"/>
      <c r="H182" s="252" t="s">
        <v>1</v>
      </c>
      <c r="I182" s="254"/>
      <c r="J182" s="250"/>
      <c r="K182" s="250"/>
      <c r="L182" s="255"/>
      <c r="M182" s="256"/>
      <c r="N182" s="257"/>
      <c r="O182" s="257"/>
      <c r="P182" s="257"/>
      <c r="Q182" s="257"/>
      <c r="R182" s="257"/>
      <c r="S182" s="257"/>
      <c r="T182" s="25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9" t="s">
        <v>152</v>
      </c>
      <c r="AU182" s="259" t="s">
        <v>87</v>
      </c>
      <c r="AV182" s="13" t="s">
        <v>85</v>
      </c>
      <c r="AW182" s="13" t="s">
        <v>32</v>
      </c>
      <c r="AX182" s="13" t="s">
        <v>77</v>
      </c>
      <c r="AY182" s="259" t="s">
        <v>143</v>
      </c>
    </row>
    <row r="183" s="14" customFormat="1">
      <c r="A183" s="14"/>
      <c r="B183" s="260"/>
      <c r="C183" s="261"/>
      <c r="D183" s="251" t="s">
        <v>152</v>
      </c>
      <c r="E183" s="262" t="s">
        <v>1</v>
      </c>
      <c r="F183" s="263" t="s">
        <v>751</v>
      </c>
      <c r="G183" s="261"/>
      <c r="H183" s="264">
        <v>0.318</v>
      </c>
      <c r="I183" s="265"/>
      <c r="J183" s="261"/>
      <c r="K183" s="261"/>
      <c r="L183" s="266"/>
      <c r="M183" s="267"/>
      <c r="N183" s="268"/>
      <c r="O183" s="268"/>
      <c r="P183" s="268"/>
      <c r="Q183" s="268"/>
      <c r="R183" s="268"/>
      <c r="S183" s="268"/>
      <c r="T183" s="26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70" t="s">
        <v>152</v>
      </c>
      <c r="AU183" s="270" t="s">
        <v>87</v>
      </c>
      <c r="AV183" s="14" t="s">
        <v>87</v>
      </c>
      <c r="AW183" s="14" t="s">
        <v>32</v>
      </c>
      <c r="AX183" s="14" t="s">
        <v>77</v>
      </c>
      <c r="AY183" s="270" t="s">
        <v>143</v>
      </c>
    </row>
    <row r="184" s="14" customFormat="1">
      <c r="A184" s="14"/>
      <c r="B184" s="260"/>
      <c r="C184" s="261"/>
      <c r="D184" s="251" t="s">
        <v>152</v>
      </c>
      <c r="E184" s="262" t="s">
        <v>1</v>
      </c>
      <c r="F184" s="263" t="s">
        <v>752</v>
      </c>
      <c r="G184" s="261"/>
      <c r="H184" s="264">
        <v>0.90000000000000002</v>
      </c>
      <c r="I184" s="265"/>
      <c r="J184" s="261"/>
      <c r="K184" s="261"/>
      <c r="L184" s="266"/>
      <c r="M184" s="267"/>
      <c r="N184" s="268"/>
      <c r="O184" s="268"/>
      <c r="P184" s="268"/>
      <c r="Q184" s="268"/>
      <c r="R184" s="268"/>
      <c r="S184" s="268"/>
      <c r="T184" s="26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70" t="s">
        <v>152</v>
      </c>
      <c r="AU184" s="270" t="s">
        <v>87</v>
      </c>
      <c r="AV184" s="14" t="s">
        <v>87</v>
      </c>
      <c r="AW184" s="14" t="s">
        <v>32</v>
      </c>
      <c r="AX184" s="14" t="s">
        <v>77</v>
      </c>
      <c r="AY184" s="270" t="s">
        <v>143</v>
      </c>
    </row>
    <row r="185" s="14" customFormat="1">
      <c r="A185" s="14"/>
      <c r="B185" s="260"/>
      <c r="C185" s="261"/>
      <c r="D185" s="251" t="s">
        <v>152</v>
      </c>
      <c r="E185" s="262" t="s">
        <v>1</v>
      </c>
      <c r="F185" s="263" t="s">
        <v>753</v>
      </c>
      <c r="G185" s="261"/>
      <c r="H185" s="264">
        <v>5.4000000000000004</v>
      </c>
      <c r="I185" s="265"/>
      <c r="J185" s="261"/>
      <c r="K185" s="261"/>
      <c r="L185" s="266"/>
      <c r="M185" s="267"/>
      <c r="N185" s="268"/>
      <c r="O185" s="268"/>
      <c r="P185" s="268"/>
      <c r="Q185" s="268"/>
      <c r="R185" s="268"/>
      <c r="S185" s="268"/>
      <c r="T185" s="26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70" t="s">
        <v>152</v>
      </c>
      <c r="AU185" s="270" t="s">
        <v>87</v>
      </c>
      <c r="AV185" s="14" t="s">
        <v>87</v>
      </c>
      <c r="AW185" s="14" t="s">
        <v>32</v>
      </c>
      <c r="AX185" s="14" t="s">
        <v>77</v>
      </c>
      <c r="AY185" s="270" t="s">
        <v>143</v>
      </c>
    </row>
    <row r="186" s="14" customFormat="1">
      <c r="A186" s="14"/>
      <c r="B186" s="260"/>
      <c r="C186" s="261"/>
      <c r="D186" s="251" t="s">
        <v>152</v>
      </c>
      <c r="E186" s="262" t="s">
        <v>1</v>
      </c>
      <c r="F186" s="263" t="s">
        <v>754</v>
      </c>
      <c r="G186" s="261"/>
      <c r="H186" s="264">
        <v>38.880000000000003</v>
      </c>
      <c r="I186" s="265"/>
      <c r="J186" s="261"/>
      <c r="K186" s="261"/>
      <c r="L186" s="266"/>
      <c r="M186" s="267"/>
      <c r="N186" s="268"/>
      <c r="O186" s="268"/>
      <c r="P186" s="268"/>
      <c r="Q186" s="268"/>
      <c r="R186" s="268"/>
      <c r="S186" s="268"/>
      <c r="T186" s="26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70" t="s">
        <v>152</v>
      </c>
      <c r="AU186" s="270" t="s">
        <v>87</v>
      </c>
      <c r="AV186" s="14" t="s">
        <v>87</v>
      </c>
      <c r="AW186" s="14" t="s">
        <v>32</v>
      </c>
      <c r="AX186" s="14" t="s">
        <v>77</v>
      </c>
      <c r="AY186" s="270" t="s">
        <v>143</v>
      </c>
    </row>
    <row r="187" s="14" customFormat="1">
      <c r="A187" s="14"/>
      <c r="B187" s="260"/>
      <c r="C187" s="261"/>
      <c r="D187" s="251" t="s">
        <v>152</v>
      </c>
      <c r="E187" s="262" t="s">
        <v>1</v>
      </c>
      <c r="F187" s="263" t="s">
        <v>755</v>
      </c>
      <c r="G187" s="261"/>
      <c r="H187" s="264">
        <v>146.16</v>
      </c>
      <c r="I187" s="265"/>
      <c r="J187" s="261"/>
      <c r="K187" s="261"/>
      <c r="L187" s="266"/>
      <c r="M187" s="267"/>
      <c r="N187" s="268"/>
      <c r="O187" s="268"/>
      <c r="P187" s="268"/>
      <c r="Q187" s="268"/>
      <c r="R187" s="268"/>
      <c r="S187" s="268"/>
      <c r="T187" s="26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70" t="s">
        <v>152</v>
      </c>
      <c r="AU187" s="270" t="s">
        <v>87</v>
      </c>
      <c r="AV187" s="14" t="s">
        <v>87</v>
      </c>
      <c r="AW187" s="14" t="s">
        <v>32</v>
      </c>
      <c r="AX187" s="14" t="s">
        <v>77</v>
      </c>
      <c r="AY187" s="270" t="s">
        <v>143</v>
      </c>
    </row>
    <row r="188" s="14" customFormat="1">
      <c r="A188" s="14"/>
      <c r="B188" s="260"/>
      <c r="C188" s="261"/>
      <c r="D188" s="251" t="s">
        <v>152</v>
      </c>
      <c r="E188" s="262" t="s">
        <v>1</v>
      </c>
      <c r="F188" s="263" t="s">
        <v>756</v>
      </c>
      <c r="G188" s="261"/>
      <c r="H188" s="264">
        <v>30.239999999999998</v>
      </c>
      <c r="I188" s="265"/>
      <c r="J188" s="261"/>
      <c r="K188" s="261"/>
      <c r="L188" s="266"/>
      <c r="M188" s="267"/>
      <c r="N188" s="268"/>
      <c r="O188" s="268"/>
      <c r="P188" s="268"/>
      <c r="Q188" s="268"/>
      <c r="R188" s="268"/>
      <c r="S188" s="268"/>
      <c r="T188" s="26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70" t="s">
        <v>152</v>
      </c>
      <c r="AU188" s="270" t="s">
        <v>87</v>
      </c>
      <c r="AV188" s="14" t="s">
        <v>87</v>
      </c>
      <c r="AW188" s="14" t="s">
        <v>32</v>
      </c>
      <c r="AX188" s="14" t="s">
        <v>77</v>
      </c>
      <c r="AY188" s="270" t="s">
        <v>143</v>
      </c>
    </row>
    <row r="189" s="14" customFormat="1">
      <c r="A189" s="14"/>
      <c r="B189" s="260"/>
      <c r="C189" s="261"/>
      <c r="D189" s="251" t="s">
        <v>152</v>
      </c>
      <c r="E189" s="262" t="s">
        <v>1</v>
      </c>
      <c r="F189" s="263" t="s">
        <v>757</v>
      </c>
      <c r="G189" s="261"/>
      <c r="H189" s="264">
        <v>10.08</v>
      </c>
      <c r="I189" s="265"/>
      <c r="J189" s="261"/>
      <c r="K189" s="261"/>
      <c r="L189" s="266"/>
      <c r="M189" s="267"/>
      <c r="N189" s="268"/>
      <c r="O189" s="268"/>
      <c r="P189" s="268"/>
      <c r="Q189" s="268"/>
      <c r="R189" s="268"/>
      <c r="S189" s="268"/>
      <c r="T189" s="26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70" t="s">
        <v>152</v>
      </c>
      <c r="AU189" s="270" t="s">
        <v>87</v>
      </c>
      <c r="AV189" s="14" t="s">
        <v>87</v>
      </c>
      <c r="AW189" s="14" t="s">
        <v>32</v>
      </c>
      <c r="AX189" s="14" t="s">
        <v>77</v>
      </c>
      <c r="AY189" s="270" t="s">
        <v>143</v>
      </c>
    </row>
    <row r="190" s="14" customFormat="1">
      <c r="A190" s="14"/>
      <c r="B190" s="260"/>
      <c r="C190" s="261"/>
      <c r="D190" s="251" t="s">
        <v>152</v>
      </c>
      <c r="E190" s="262" t="s">
        <v>1</v>
      </c>
      <c r="F190" s="263" t="s">
        <v>487</v>
      </c>
      <c r="G190" s="261"/>
      <c r="H190" s="264">
        <v>3.625</v>
      </c>
      <c r="I190" s="265"/>
      <c r="J190" s="261"/>
      <c r="K190" s="261"/>
      <c r="L190" s="266"/>
      <c r="M190" s="267"/>
      <c r="N190" s="268"/>
      <c r="O190" s="268"/>
      <c r="P190" s="268"/>
      <c r="Q190" s="268"/>
      <c r="R190" s="268"/>
      <c r="S190" s="268"/>
      <c r="T190" s="26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70" t="s">
        <v>152</v>
      </c>
      <c r="AU190" s="270" t="s">
        <v>87</v>
      </c>
      <c r="AV190" s="14" t="s">
        <v>87</v>
      </c>
      <c r="AW190" s="14" t="s">
        <v>32</v>
      </c>
      <c r="AX190" s="14" t="s">
        <v>77</v>
      </c>
      <c r="AY190" s="270" t="s">
        <v>143</v>
      </c>
    </row>
    <row r="191" s="14" customFormat="1">
      <c r="A191" s="14"/>
      <c r="B191" s="260"/>
      <c r="C191" s="261"/>
      <c r="D191" s="251" t="s">
        <v>152</v>
      </c>
      <c r="E191" s="262" t="s">
        <v>1</v>
      </c>
      <c r="F191" s="263" t="s">
        <v>488</v>
      </c>
      <c r="G191" s="261"/>
      <c r="H191" s="264">
        <v>2.2000000000000002</v>
      </c>
      <c r="I191" s="265"/>
      <c r="J191" s="261"/>
      <c r="K191" s="261"/>
      <c r="L191" s="266"/>
      <c r="M191" s="267"/>
      <c r="N191" s="268"/>
      <c r="O191" s="268"/>
      <c r="P191" s="268"/>
      <c r="Q191" s="268"/>
      <c r="R191" s="268"/>
      <c r="S191" s="268"/>
      <c r="T191" s="26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70" t="s">
        <v>152</v>
      </c>
      <c r="AU191" s="270" t="s">
        <v>87</v>
      </c>
      <c r="AV191" s="14" t="s">
        <v>87</v>
      </c>
      <c r="AW191" s="14" t="s">
        <v>32</v>
      </c>
      <c r="AX191" s="14" t="s">
        <v>77</v>
      </c>
      <c r="AY191" s="270" t="s">
        <v>143</v>
      </c>
    </row>
    <row r="192" s="15" customFormat="1">
      <c r="A192" s="15"/>
      <c r="B192" s="271"/>
      <c r="C192" s="272"/>
      <c r="D192" s="251" t="s">
        <v>152</v>
      </c>
      <c r="E192" s="273" t="s">
        <v>1</v>
      </c>
      <c r="F192" s="274" t="s">
        <v>155</v>
      </c>
      <c r="G192" s="272"/>
      <c r="H192" s="275">
        <v>237.80300000000003</v>
      </c>
      <c r="I192" s="276"/>
      <c r="J192" s="272"/>
      <c r="K192" s="272"/>
      <c r="L192" s="277"/>
      <c r="M192" s="278"/>
      <c r="N192" s="279"/>
      <c r="O192" s="279"/>
      <c r="P192" s="279"/>
      <c r="Q192" s="279"/>
      <c r="R192" s="279"/>
      <c r="S192" s="279"/>
      <c r="T192" s="280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81" t="s">
        <v>152</v>
      </c>
      <c r="AU192" s="281" t="s">
        <v>87</v>
      </c>
      <c r="AV192" s="15" t="s">
        <v>150</v>
      </c>
      <c r="AW192" s="15" t="s">
        <v>32</v>
      </c>
      <c r="AX192" s="15" t="s">
        <v>77</v>
      </c>
      <c r="AY192" s="281" t="s">
        <v>143</v>
      </c>
    </row>
    <row r="193" s="14" customFormat="1">
      <c r="A193" s="14"/>
      <c r="B193" s="260"/>
      <c r="C193" s="261"/>
      <c r="D193" s="251" t="s">
        <v>152</v>
      </c>
      <c r="E193" s="262" t="s">
        <v>1</v>
      </c>
      <c r="F193" s="263" t="s">
        <v>758</v>
      </c>
      <c r="G193" s="261"/>
      <c r="H193" s="264">
        <v>71.340999999999994</v>
      </c>
      <c r="I193" s="265"/>
      <c r="J193" s="261"/>
      <c r="K193" s="261"/>
      <c r="L193" s="266"/>
      <c r="M193" s="267"/>
      <c r="N193" s="268"/>
      <c r="O193" s="268"/>
      <c r="P193" s="268"/>
      <c r="Q193" s="268"/>
      <c r="R193" s="268"/>
      <c r="S193" s="268"/>
      <c r="T193" s="269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70" t="s">
        <v>152</v>
      </c>
      <c r="AU193" s="270" t="s">
        <v>87</v>
      </c>
      <c r="AV193" s="14" t="s">
        <v>87</v>
      </c>
      <c r="AW193" s="14" t="s">
        <v>32</v>
      </c>
      <c r="AX193" s="14" t="s">
        <v>77</v>
      </c>
      <c r="AY193" s="270" t="s">
        <v>143</v>
      </c>
    </row>
    <row r="194" s="15" customFormat="1">
      <c r="A194" s="15"/>
      <c r="B194" s="271"/>
      <c r="C194" s="272"/>
      <c r="D194" s="251" t="s">
        <v>152</v>
      </c>
      <c r="E194" s="273" t="s">
        <v>1</v>
      </c>
      <c r="F194" s="274" t="s">
        <v>155</v>
      </c>
      <c r="G194" s="272"/>
      <c r="H194" s="275">
        <v>71.340999999999994</v>
      </c>
      <c r="I194" s="276"/>
      <c r="J194" s="272"/>
      <c r="K194" s="272"/>
      <c r="L194" s="277"/>
      <c r="M194" s="278"/>
      <c r="N194" s="279"/>
      <c r="O194" s="279"/>
      <c r="P194" s="279"/>
      <c r="Q194" s="279"/>
      <c r="R194" s="279"/>
      <c r="S194" s="279"/>
      <c r="T194" s="280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81" t="s">
        <v>152</v>
      </c>
      <c r="AU194" s="281" t="s">
        <v>87</v>
      </c>
      <c r="AV194" s="15" t="s">
        <v>150</v>
      </c>
      <c r="AW194" s="15" t="s">
        <v>32</v>
      </c>
      <c r="AX194" s="15" t="s">
        <v>85</v>
      </c>
      <c r="AY194" s="281" t="s">
        <v>143</v>
      </c>
    </row>
    <row r="195" s="12" customFormat="1" ht="22.8" customHeight="1">
      <c r="A195" s="12"/>
      <c r="B195" s="220"/>
      <c r="C195" s="221"/>
      <c r="D195" s="222" t="s">
        <v>76</v>
      </c>
      <c r="E195" s="234" t="s">
        <v>599</v>
      </c>
      <c r="F195" s="234" t="s">
        <v>600</v>
      </c>
      <c r="G195" s="221"/>
      <c r="H195" s="221"/>
      <c r="I195" s="224"/>
      <c r="J195" s="235">
        <f>BK195</f>
        <v>0</v>
      </c>
      <c r="K195" s="221"/>
      <c r="L195" s="226"/>
      <c r="M195" s="227"/>
      <c r="N195" s="228"/>
      <c r="O195" s="228"/>
      <c r="P195" s="229">
        <f>SUM(P196:P200)</f>
        <v>0</v>
      </c>
      <c r="Q195" s="228"/>
      <c r="R195" s="229">
        <f>SUM(R196:R200)</f>
        <v>0</v>
      </c>
      <c r="S195" s="228"/>
      <c r="T195" s="230">
        <f>SUM(T196:T200)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31" t="s">
        <v>85</v>
      </c>
      <c r="AT195" s="232" t="s">
        <v>76</v>
      </c>
      <c r="AU195" s="232" t="s">
        <v>85</v>
      </c>
      <c r="AY195" s="231" t="s">
        <v>143</v>
      </c>
      <c r="BK195" s="233">
        <f>SUM(BK196:BK200)</f>
        <v>0</v>
      </c>
    </row>
    <row r="196" s="2" customFormat="1" ht="24.15" customHeight="1">
      <c r="A196" s="39"/>
      <c r="B196" s="40"/>
      <c r="C196" s="236" t="s">
        <v>195</v>
      </c>
      <c r="D196" s="236" t="s">
        <v>145</v>
      </c>
      <c r="E196" s="237" t="s">
        <v>781</v>
      </c>
      <c r="F196" s="238" t="s">
        <v>782</v>
      </c>
      <c r="G196" s="239" t="s">
        <v>604</v>
      </c>
      <c r="H196" s="240">
        <v>17.849</v>
      </c>
      <c r="I196" s="241"/>
      <c r="J196" s="242">
        <f>ROUND(I196*H196,2)</f>
        <v>0</v>
      </c>
      <c r="K196" s="238" t="s">
        <v>149</v>
      </c>
      <c r="L196" s="45"/>
      <c r="M196" s="243" t="s">
        <v>1</v>
      </c>
      <c r="N196" s="244" t="s">
        <v>42</v>
      </c>
      <c r="O196" s="92"/>
      <c r="P196" s="245">
        <f>O196*H196</f>
        <v>0</v>
      </c>
      <c r="Q196" s="245">
        <v>0</v>
      </c>
      <c r="R196" s="245">
        <f>Q196*H196</f>
        <v>0</v>
      </c>
      <c r="S196" s="245">
        <v>0</v>
      </c>
      <c r="T196" s="246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7" t="s">
        <v>150</v>
      </c>
      <c r="AT196" s="247" t="s">
        <v>145</v>
      </c>
      <c r="AU196" s="247" t="s">
        <v>87</v>
      </c>
      <c r="AY196" s="18" t="s">
        <v>143</v>
      </c>
      <c r="BE196" s="248">
        <f>IF(N196="základní",J196,0)</f>
        <v>0</v>
      </c>
      <c r="BF196" s="248">
        <f>IF(N196="snížená",J196,0)</f>
        <v>0</v>
      </c>
      <c r="BG196" s="248">
        <f>IF(N196="zákl. přenesená",J196,0)</f>
        <v>0</v>
      </c>
      <c r="BH196" s="248">
        <f>IF(N196="sníž. přenesená",J196,0)</f>
        <v>0</v>
      </c>
      <c r="BI196" s="248">
        <f>IF(N196="nulová",J196,0)</f>
        <v>0</v>
      </c>
      <c r="BJ196" s="18" t="s">
        <v>85</v>
      </c>
      <c r="BK196" s="248">
        <f>ROUND(I196*H196,2)</f>
        <v>0</v>
      </c>
      <c r="BL196" s="18" t="s">
        <v>150</v>
      </c>
      <c r="BM196" s="247" t="s">
        <v>783</v>
      </c>
    </row>
    <row r="197" s="2" customFormat="1" ht="24.15" customHeight="1">
      <c r="A197" s="39"/>
      <c r="B197" s="40"/>
      <c r="C197" s="236" t="s">
        <v>201</v>
      </c>
      <c r="D197" s="236" t="s">
        <v>145</v>
      </c>
      <c r="E197" s="237" t="s">
        <v>607</v>
      </c>
      <c r="F197" s="238" t="s">
        <v>608</v>
      </c>
      <c r="G197" s="239" t="s">
        <v>604</v>
      </c>
      <c r="H197" s="240">
        <v>17.849</v>
      </c>
      <c r="I197" s="241"/>
      <c r="J197" s="242">
        <f>ROUND(I197*H197,2)</f>
        <v>0</v>
      </c>
      <c r="K197" s="238" t="s">
        <v>149</v>
      </c>
      <c r="L197" s="45"/>
      <c r="M197" s="243" t="s">
        <v>1</v>
      </c>
      <c r="N197" s="244" t="s">
        <v>42</v>
      </c>
      <c r="O197" s="92"/>
      <c r="P197" s="245">
        <f>O197*H197</f>
        <v>0</v>
      </c>
      <c r="Q197" s="245">
        <v>0</v>
      </c>
      <c r="R197" s="245">
        <f>Q197*H197</f>
        <v>0</v>
      </c>
      <c r="S197" s="245">
        <v>0</v>
      </c>
      <c r="T197" s="246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7" t="s">
        <v>150</v>
      </c>
      <c r="AT197" s="247" t="s">
        <v>145</v>
      </c>
      <c r="AU197" s="247" t="s">
        <v>87</v>
      </c>
      <c r="AY197" s="18" t="s">
        <v>143</v>
      </c>
      <c r="BE197" s="248">
        <f>IF(N197="základní",J197,0)</f>
        <v>0</v>
      </c>
      <c r="BF197" s="248">
        <f>IF(N197="snížená",J197,0)</f>
        <v>0</v>
      </c>
      <c r="BG197" s="248">
        <f>IF(N197="zákl. přenesená",J197,0)</f>
        <v>0</v>
      </c>
      <c r="BH197" s="248">
        <f>IF(N197="sníž. přenesená",J197,0)</f>
        <v>0</v>
      </c>
      <c r="BI197" s="248">
        <f>IF(N197="nulová",J197,0)</f>
        <v>0</v>
      </c>
      <c r="BJ197" s="18" t="s">
        <v>85</v>
      </c>
      <c r="BK197" s="248">
        <f>ROUND(I197*H197,2)</f>
        <v>0</v>
      </c>
      <c r="BL197" s="18" t="s">
        <v>150</v>
      </c>
      <c r="BM197" s="247" t="s">
        <v>784</v>
      </c>
    </row>
    <row r="198" s="2" customFormat="1" ht="24.15" customHeight="1">
      <c r="A198" s="39"/>
      <c r="B198" s="40"/>
      <c r="C198" s="236" t="s">
        <v>209</v>
      </c>
      <c r="D198" s="236" t="s">
        <v>145</v>
      </c>
      <c r="E198" s="237" t="s">
        <v>611</v>
      </c>
      <c r="F198" s="238" t="s">
        <v>612</v>
      </c>
      <c r="G198" s="239" t="s">
        <v>604</v>
      </c>
      <c r="H198" s="240">
        <v>178.49000000000001</v>
      </c>
      <c r="I198" s="241"/>
      <c r="J198" s="242">
        <f>ROUND(I198*H198,2)</f>
        <v>0</v>
      </c>
      <c r="K198" s="238" t="s">
        <v>149</v>
      </c>
      <c r="L198" s="45"/>
      <c r="M198" s="243" t="s">
        <v>1</v>
      </c>
      <c r="N198" s="244" t="s">
        <v>42</v>
      </c>
      <c r="O198" s="92"/>
      <c r="P198" s="245">
        <f>O198*H198</f>
        <v>0</v>
      </c>
      <c r="Q198" s="245">
        <v>0</v>
      </c>
      <c r="R198" s="245">
        <f>Q198*H198</f>
        <v>0</v>
      </c>
      <c r="S198" s="245">
        <v>0</v>
      </c>
      <c r="T198" s="246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7" t="s">
        <v>150</v>
      </c>
      <c r="AT198" s="247" t="s">
        <v>145</v>
      </c>
      <c r="AU198" s="247" t="s">
        <v>87</v>
      </c>
      <c r="AY198" s="18" t="s">
        <v>143</v>
      </c>
      <c r="BE198" s="248">
        <f>IF(N198="základní",J198,0)</f>
        <v>0</v>
      </c>
      <c r="BF198" s="248">
        <f>IF(N198="snížená",J198,0)</f>
        <v>0</v>
      </c>
      <c r="BG198" s="248">
        <f>IF(N198="zákl. přenesená",J198,0)</f>
        <v>0</v>
      </c>
      <c r="BH198" s="248">
        <f>IF(N198="sníž. přenesená",J198,0)</f>
        <v>0</v>
      </c>
      <c r="BI198" s="248">
        <f>IF(N198="nulová",J198,0)</f>
        <v>0</v>
      </c>
      <c r="BJ198" s="18" t="s">
        <v>85</v>
      </c>
      <c r="BK198" s="248">
        <f>ROUND(I198*H198,2)</f>
        <v>0</v>
      </c>
      <c r="BL198" s="18" t="s">
        <v>150</v>
      </c>
      <c r="BM198" s="247" t="s">
        <v>785</v>
      </c>
    </row>
    <row r="199" s="14" customFormat="1">
      <c r="A199" s="14"/>
      <c r="B199" s="260"/>
      <c r="C199" s="261"/>
      <c r="D199" s="251" t="s">
        <v>152</v>
      </c>
      <c r="E199" s="261"/>
      <c r="F199" s="263" t="s">
        <v>786</v>
      </c>
      <c r="G199" s="261"/>
      <c r="H199" s="264">
        <v>178.49000000000001</v>
      </c>
      <c r="I199" s="265"/>
      <c r="J199" s="261"/>
      <c r="K199" s="261"/>
      <c r="L199" s="266"/>
      <c r="M199" s="267"/>
      <c r="N199" s="268"/>
      <c r="O199" s="268"/>
      <c r="P199" s="268"/>
      <c r="Q199" s="268"/>
      <c r="R199" s="268"/>
      <c r="S199" s="268"/>
      <c r="T199" s="26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70" t="s">
        <v>152</v>
      </c>
      <c r="AU199" s="270" t="s">
        <v>87</v>
      </c>
      <c r="AV199" s="14" t="s">
        <v>87</v>
      </c>
      <c r="AW199" s="14" t="s">
        <v>4</v>
      </c>
      <c r="AX199" s="14" t="s">
        <v>85</v>
      </c>
      <c r="AY199" s="270" t="s">
        <v>143</v>
      </c>
    </row>
    <row r="200" s="2" customFormat="1" ht="24.15" customHeight="1">
      <c r="A200" s="39"/>
      <c r="B200" s="40"/>
      <c r="C200" s="236" t="s">
        <v>213</v>
      </c>
      <c r="D200" s="236" t="s">
        <v>145</v>
      </c>
      <c r="E200" s="237" t="s">
        <v>616</v>
      </c>
      <c r="F200" s="238" t="s">
        <v>617</v>
      </c>
      <c r="G200" s="239" t="s">
        <v>604</v>
      </c>
      <c r="H200" s="240">
        <v>17.849</v>
      </c>
      <c r="I200" s="241"/>
      <c r="J200" s="242">
        <f>ROUND(I200*H200,2)</f>
        <v>0</v>
      </c>
      <c r="K200" s="238" t="s">
        <v>149</v>
      </c>
      <c r="L200" s="45"/>
      <c r="M200" s="243" t="s">
        <v>1</v>
      </c>
      <c r="N200" s="244" t="s">
        <v>42</v>
      </c>
      <c r="O200" s="92"/>
      <c r="P200" s="245">
        <f>O200*H200</f>
        <v>0</v>
      </c>
      <c r="Q200" s="245">
        <v>0</v>
      </c>
      <c r="R200" s="245">
        <f>Q200*H200</f>
        <v>0</v>
      </c>
      <c r="S200" s="245">
        <v>0</v>
      </c>
      <c r="T200" s="246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7" t="s">
        <v>150</v>
      </c>
      <c r="AT200" s="247" t="s">
        <v>145</v>
      </c>
      <c r="AU200" s="247" t="s">
        <v>87</v>
      </c>
      <c r="AY200" s="18" t="s">
        <v>143</v>
      </c>
      <c r="BE200" s="248">
        <f>IF(N200="základní",J200,0)</f>
        <v>0</v>
      </c>
      <c r="BF200" s="248">
        <f>IF(N200="snížená",J200,0)</f>
        <v>0</v>
      </c>
      <c r="BG200" s="248">
        <f>IF(N200="zákl. přenesená",J200,0)</f>
        <v>0</v>
      </c>
      <c r="BH200" s="248">
        <f>IF(N200="sníž. přenesená",J200,0)</f>
        <v>0</v>
      </c>
      <c r="BI200" s="248">
        <f>IF(N200="nulová",J200,0)</f>
        <v>0</v>
      </c>
      <c r="BJ200" s="18" t="s">
        <v>85</v>
      </c>
      <c r="BK200" s="248">
        <f>ROUND(I200*H200,2)</f>
        <v>0</v>
      </c>
      <c r="BL200" s="18" t="s">
        <v>150</v>
      </c>
      <c r="BM200" s="247" t="s">
        <v>787</v>
      </c>
    </row>
    <row r="201" s="12" customFormat="1" ht="22.8" customHeight="1">
      <c r="A201" s="12"/>
      <c r="B201" s="220"/>
      <c r="C201" s="221"/>
      <c r="D201" s="222" t="s">
        <v>76</v>
      </c>
      <c r="E201" s="234" t="s">
        <v>619</v>
      </c>
      <c r="F201" s="234" t="s">
        <v>620</v>
      </c>
      <c r="G201" s="221"/>
      <c r="H201" s="221"/>
      <c r="I201" s="224"/>
      <c r="J201" s="235">
        <f>BK201</f>
        <v>0</v>
      </c>
      <c r="K201" s="221"/>
      <c r="L201" s="226"/>
      <c r="M201" s="227"/>
      <c r="N201" s="228"/>
      <c r="O201" s="228"/>
      <c r="P201" s="229">
        <f>P202</f>
        <v>0</v>
      </c>
      <c r="Q201" s="228"/>
      <c r="R201" s="229">
        <f>R202</f>
        <v>0</v>
      </c>
      <c r="S201" s="228"/>
      <c r="T201" s="230">
        <f>T202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31" t="s">
        <v>85</v>
      </c>
      <c r="AT201" s="232" t="s">
        <v>76</v>
      </c>
      <c r="AU201" s="232" t="s">
        <v>85</v>
      </c>
      <c r="AY201" s="231" t="s">
        <v>143</v>
      </c>
      <c r="BK201" s="233">
        <f>BK202</f>
        <v>0</v>
      </c>
    </row>
    <row r="202" s="2" customFormat="1" ht="14.4" customHeight="1">
      <c r="A202" s="39"/>
      <c r="B202" s="40"/>
      <c r="C202" s="236" t="s">
        <v>218</v>
      </c>
      <c r="D202" s="236" t="s">
        <v>145</v>
      </c>
      <c r="E202" s="237" t="s">
        <v>622</v>
      </c>
      <c r="F202" s="238" t="s">
        <v>623</v>
      </c>
      <c r="G202" s="239" t="s">
        <v>604</v>
      </c>
      <c r="H202" s="240">
        <v>2.5070000000000001</v>
      </c>
      <c r="I202" s="241"/>
      <c r="J202" s="242">
        <f>ROUND(I202*H202,2)</f>
        <v>0</v>
      </c>
      <c r="K202" s="238" t="s">
        <v>149</v>
      </c>
      <c r="L202" s="45"/>
      <c r="M202" s="243" t="s">
        <v>1</v>
      </c>
      <c r="N202" s="244" t="s">
        <v>42</v>
      </c>
      <c r="O202" s="92"/>
      <c r="P202" s="245">
        <f>O202*H202</f>
        <v>0</v>
      </c>
      <c r="Q202" s="245">
        <v>0</v>
      </c>
      <c r="R202" s="245">
        <f>Q202*H202</f>
        <v>0</v>
      </c>
      <c r="S202" s="245">
        <v>0</v>
      </c>
      <c r="T202" s="246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7" t="s">
        <v>150</v>
      </c>
      <c r="AT202" s="247" t="s">
        <v>145</v>
      </c>
      <c r="AU202" s="247" t="s">
        <v>87</v>
      </c>
      <c r="AY202" s="18" t="s">
        <v>143</v>
      </c>
      <c r="BE202" s="248">
        <f>IF(N202="základní",J202,0)</f>
        <v>0</v>
      </c>
      <c r="BF202" s="248">
        <f>IF(N202="snížená",J202,0)</f>
        <v>0</v>
      </c>
      <c r="BG202" s="248">
        <f>IF(N202="zákl. přenesená",J202,0)</f>
        <v>0</v>
      </c>
      <c r="BH202" s="248">
        <f>IF(N202="sníž. přenesená",J202,0)</f>
        <v>0</v>
      </c>
      <c r="BI202" s="248">
        <f>IF(N202="nulová",J202,0)</f>
        <v>0</v>
      </c>
      <c r="BJ202" s="18" t="s">
        <v>85</v>
      </c>
      <c r="BK202" s="248">
        <f>ROUND(I202*H202,2)</f>
        <v>0</v>
      </c>
      <c r="BL202" s="18" t="s">
        <v>150</v>
      </c>
      <c r="BM202" s="247" t="s">
        <v>788</v>
      </c>
    </row>
    <row r="203" s="12" customFormat="1" ht="25.92" customHeight="1">
      <c r="A203" s="12"/>
      <c r="B203" s="220"/>
      <c r="C203" s="221"/>
      <c r="D203" s="222" t="s">
        <v>76</v>
      </c>
      <c r="E203" s="223" t="s">
        <v>625</v>
      </c>
      <c r="F203" s="223" t="s">
        <v>626</v>
      </c>
      <c r="G203" s="221"/>
      <c r="H203" s="221"/>
      <c r="I203" s="224"/>
      <c r="J203" s="225">
        <f>BK203</f>
        <v>0</v>
      </c>
      <c r="K203" s="221"/>
      <c r="L203" s="226"/>
      <c r="M203" s="227"/>
      <c r="N203" s="228"/>
      <c r="O203" s="228"/>
      <c r="P203" s="229">
        <f>P204+P252+P259</f>
        <v>0</v>
      </c>
      <c r="Q203" s="228"/>
      <c r="R203" s="229">
        <f>R204+R252+R259</f>
        <v>0.84429803999999997</v>
      </c>
      <c r="S203" s="228"/>
      <c r="T203" s="230">
        <f>T204+T252+T259</f>
        <v>0.036859620000000003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31" t="s">
        <v>87</v>
      </c>
      <c r="AT203" s="232" t="s">
        <v>76</v>
      </c>
      <c r="AU203" s="232" t="s">
        <v>77</v>
      </c>
      <c r="AY203" s="231" t="s">
        <v>143</v>
      </c>
      <c r="BK203" s="233">
        <f>BK204+BK252+BK259</f>
        <v>0</v>
      </c>
    </row>
    <row r="204" s="12" customFormat="1" ht="22.8" customHeight="1">
      <c r="A204" s="12"/>
      <c r="B204" s="220"/>
      <c r="C204" s="221"/>
      <c r="D204" s="222" t="s">
        <v>76</v>
      </c>
      <c r="E204" s="234" t="s">
        <v>789</v>
      </c>
      <c r="F204" s="234" t="s">
        <v>790</v>
      </c>
      <c r="G204" s="221"/>
      <c r="H204" s="221"/>
      <c r="I204" s="224"/>
      <c r="J204" s="235">
        <f>BK204</f>
        <v>0</v>
      </c>
      <c r="K204" s="221"/>
      <c r="L204" s="226"/>
      <c r="M204" s="227"/>
      <c r="N204" s="228"/>
      <c r="O204" s="228"/>
      <c r="P204" s="229">
        <f>SUM(P205:P251)</f>
        <v>0</v>
      </c>
      <c r="Q204" s="228"/>
      <c r="R204" s="229">
        <f>SUM(R205:R251)</f>
        <v>0.66713405999999997</v>
      </c>
      <c r="S204" s="228"/>
      <c r="T204" s="230">
        <f>SUM(T205:T251)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31" t="s">
        <v>87</v>
      </c>
      <c r="AT204" s="232" t="s">
        <v>76</v>
      </c>
      <c r="AU204" s="232" t="s">
        <v>85</v>
      </c>
      <c r="AY204" s="231" t="s">
        <v>143</v>
      </c>
      <c r="BK204" s="233">
        <f>SUM(BK205:BK251)</f>
        <v>0</v>
      </c>
    </row>
    <row r="205" s="2" customFormat="1" ht="24.15" customHeight="1">
      <c r="A205" s="39"/>
      <c r="B205" s="40"/>
      <c r="C205" s="236" t="s">
        <v>223</v>
      </c>
      <c r="D205" s="236" t="s">
        <v>145</v>
      </c>
      <c r="E205" s="237" t="s">
        <v>791</v>
      </c>
      <c r="F205" s="238" t="s">
        <v>792</v>
      </c>
      <c r="G205" s="239" t="s">
        <v>148</v>
      </c>
      <c r="H205" s="240">
        <v>231.97800000000001</v>
      </c>
      <c r="I205" s="241"/>
      <c r="J205" s="242">
        <f>ROUND(I205*H205,2)</f>
        <v>0</v>
      </c>
      <c r="K205" s="238" t="s">
        <v>149</v>
      </c>
      <c r="L205" s="45"/>
      <c r="M205" s="243" t="s">
        <v>1</v>
      </c>
      <c r="N205" s="244" t="s">
        <v>42</v>
      </c>
      <c r="O205" s="92"/>
      <c r="P205" s="245">
        <f>O205*H205</f>
        <v>0</v>
      </c>
      <c r="Q205" s="245">
        <v>0.00027</v>
      </c>
      <c r="R205" s="245">
        <f>Q205*H205</f>
        <v>0.062634060000000005</v>
      </c>
      <c r="S205" s="245">
        <v>0</v>
      </c>
      <c r="T205" s="246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7" t="s">
        <v>230</v>
      </c>
      <c r="AT205" s="247" t="s">
        <v>145</v>
      </c>
      <c r="AU205" s="247" t="s">
        <v>87</v>
      </c>
      <c r="AY205" s="18" t="s">
        <v>143</v>
      </c>
      <c r="BE205" s="248">
        <f>IF(N205="základní",J205,0)</f>
        <v>0</v>
      </c>
      <c r="BF205" s="248">
        <f>IF(N205="snížená",J205,0)</f>
        <v>0</v>
      </c>
      <c r="BG205" s="248">
        <f>IF(N205="zákl. přenesená",J205,0)</f>
        <v>0</v>
      </c>
      <c r="BH205" s="248">
        <f>IF(N205="sníž. přenesená",J205,0)</f>
        <v>0</v>
      </c>
      <c r="BI205" s="248">
        <f>IF(N205="nulová",J205,0)</f>
        <v>0</v>
      </c>
      <c r="BJ205" s="18" t="s">
        <v>85</v>
      </c>
      <c r="BK205" s="248">
        <f>ROUND(I205*H205,2)</f>
        <v>0</v>
      </c>
      <c r="BL205" s="18" t="s">
        <v>230</v>
      </c>
      <c r="BM205" s="247" t="s">
        <v>793</v>
      </c>
    </row>
    <row r="206" s="2" customFormat="1">
      <c r="A206" s="39"/>
      <c r="B206" s="40"/>
      <c r="C206" s="41"/>
      <c r="D206" s="251" t="s">
        <v>169</v>
      </c>
      <c r="E206" s="41"/>
      <c r="F206" s="282" t="s">
        <v>794</v>
      </c>
      <c r="G206" s="41"/>
      <c r="H206" s="41"/>
      <c r="I206" s="145"/>
      <c r="J206" s="41"/>
      <c r="K206" s="41"/>
      <c r="L206" s="45"/>
      <c r="M206" s="283"/>
      <c r="N206" s="284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169</v>
      </c>
      <c r="AU206" s="18" t="s">
        <v>87</v>
      </c>
    </row>
    <row r="207" s="13" customFormat="1">
      <c r="A207" s="13"/>
      <c r="B207" s="249"/>
      <c r="C207" s="250"/>
      <c r="D207" s="251" t="s">
        <v>152</v>
      </c>
      <c r="E207" s="252" t="s">
        <v>1</v>
      </c>
      <c r="F207" s="253" t="s">
        <v>795</v>
      </c>
      <c r="G207" s="250"/>
      <c r="H207" s="252" t="s">
        <v>1</v>
      </c>
      <c r="I207" s="254"/>
      <c r="J207" s="250"/>
      <c r="K207" s="250"/>
      <c r="L207" s="255"/>
      <c r="M207" s="256"/>
      <c r="N207" s="257"/>
      <c r="O207" s="257"/>
      <c r="P207" s="257"/>
      <c r="Q207" s="257"/>
      <c r="R207" s="257"/>
      <c r="S207" s="257"/>
      <c r="T207" s="25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9" t="s">
        <v>152</v>
      </c>
      <c r="AU207" s="259" t="s">
        <v>87</v>
      </c>
      <c r="AV207" s="13" t="s">
        <v>85</v>
      </c>
      <c r="AW207" s="13" t="s">
        <v>32</v>
      </c>
      <c r="AX207" s="13" t="s">
        <v>77</v>
      </c>
      <c r="AY207" s="259" t="s">
        <v>143</v>
      </c>
    </row>
    <row r="208" s="14" customFormat="1">
      <c r="A208" s="14"/>
      <c r="B208" s="260"/>
      <c r="C208" s="261"/>
      <c r="D208" s="251" t="s">
        <v>152</v>
      </c>
      <c r="E208" s="262" t="s">
        <v>1</v>
      </c>
      <c r="F208" s="263" t="s">
        <v>751</v>
      </c>
      <c r="G208" s="261"/>
      <c r="H208" s="264">
        <v>0.318</v>
      </c>
      <c r="I208" s="265"/>
      <c r="J208" s="261"/>
      <c r="K208" s="261"/>
      <c r="L208" s="266"/>
      <c r="M208" s="267"/>
      <c r="N208" s="268"/>
      <c r="O208" s="268"/>
      <c r="P208" s="268"/>
      <c r="Q208" s="268"/>
      <c r="R208" s="268"/>
      <c r="S208" s="268"/>
      <c r="T208" s="269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70" t="s">
        <v>152</v>
      </c>
      <c r="AU208" s="270" t="s">
        <v>87</v>
      </c>
      <c r="AV208" s="14" t="s">
        <v>87</v>
      </c>
      <c r="AW208" s="14" t="s">
        <v>32</v>
      </c>
      <c r="AX208" s="14" t="s">
        <v>77</v>
      </c>
      <c r="AY208" s="270" t="s">
        <v>143</v>
      </c>
    </row>
    <row r="209" s="14" customFormat="1">
      <c r="A209" s="14"/>
      <c r="B209" s="260"/>
      <c r="C209" s="261"/>
      <c r="D209" s="251" t="s">
        <v>152</v>
      </c>
      <c r="E209" s="262" t="s">
        <v>1</v>
      </c>
      <c r="F209" s="263" t="s">
        <v>752</v>
      </c>
      <c r="G209" s="261"/>
      <c r="H209" s="264">
        <v>0.90000000000000002</v>
      </c>
      <c r="I209" s="265"/>
      <c r="J209" s="261"/>
      <c r="K209" s="261"/>
      <c r="L209" s="266"/>
      <c r="M209" s="267"/>
      <c r="N209" s="268"/>
      <c r="O209" s="268"/>
      <c r="P209" s="268"/>
      <c r="Q209" s="268"/>
      <c r="R209" s="268"/>
      <c r="S209" s="268"/>
      <c r="T209" s="269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70" t="s">
        <v>152</v>
      </c>
      <c r="AU209" s="270" t="s">
        <v>87</v>
      </c>
      <c r="AV209" s="14" t="s">
        <v>87</v>
      </c>
      <c r="AW209" s="14" t="s">
        <v>32</v>
      </c>
      <c r="AX209" s="14" t="s">
        <v>77</v>
      </c>
      <c r="AY209" s="270" t="s">
        <v>143</v>
      </c>
    </row>
    <row r="210" s="14" customFormat="1">
      <c r="A210" s="14"/>
      <c r="B210" s="260"/>
      <c r="C210" s="261"/>
      <c r="D210" s="251" t="s">
        <v>152</v>
      </c>
      <c r="E210" s="262" t="s">
        <v>1</v>
      </c>
      <c r="F210" s="263" t="s">
        <v>753</v>
      </c>
      <c r="G210" s="261"/>
      <c r="H210" s="264">
        <v>5.4000000000000004</v>
      </c>
      <c r="I210" s="265"/>
      <c r="J210" s="261"/>
      <c r="K210" s="261"/>
      <c r="L210" s="266"/>
      <c r="M210" s="267"/>
      <c r="N210" s="268"/>
      <c r="O210" s="268"/>
      <c r="P210" s="268"/>
      <c r="Q210" s="268"/>
      <c r="R210" s="268"/>
      <c r="S210" s="268"/>
      <c r="T210" s="269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70" t="s">
        <v>152</v>
      </c>
      <c r="AU210" s="270" t="s">
        <v>87</v>
      </c>
      <c r="AV210" s="14" t="s">
        <v>87</v>
      </c>
      <c r="AW210" s="14" t="s">
        <v>32</v>
      </c>
      <c r="AX210" s="14" t="s">
        <v>77</v>
      </c>
      <c r="AY210" s="270" t="s">
        <v>143</v>
      </c>
    </row>
    <row r="211" s="14" customFormat="1">
      <c r="A211" s="14"/>
      <c r="B211" s="260"/>
      <c r="C211" s="261"/>
      <c r="D211" s="251" t="s">
        <v>152</v>
      </c>
      <c r="E211" s="262" t="s">
        <v>1</v>
      </c>
      <c r="F211" s="263" t="s">
        <v>754</v>
      </c>
      <c r="G211" s="261"/>
      <c r="H211" s="264">
        <v>38.880000000000003</v>
      </c>
      <c r="I211" s="265"/>
      <c r="J211" s="261"/>
      <c r="K211" s="261"/>
      <c r="L211" s="266"/>
      <c r="M211" s="267"/>
      <c r="N211" s="268"/>
      <c r="O211" s="268"/>
      <c r="P211" s="268"/>
      <c r="Q211" s="268"/>
      <c r="R211" s="268"/>
      <c r="S211" s="268"/>
      <c r="T211" s="26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70" t="s">
        <v>152</v>
      </c>
      <c r="AU211" s="270" t="s">
        <v>87</v>
      </c>
      <c r="AV211" s="14" t="s">
        <v>87</v>
      </c>
      <c r="AW211" s="14" t="s">
        <v>32</v>
      </c>
      <c r="AX211" s="14" t="s">
        <v>77</v>
      </c>
      <c r="AY211" s="270" t="s">
        <v>143</v>
      </c>
    </row>
    <row r="212" s="14" customFormat="1">
      <c r="A212" s="14"/>
      <c r="B212" s="260"/>
      <c r="C212" s="261"/>
      <c r="D212" s="251" t="s">
        <v>152</v>
      </c>
      <c r="E212" s="262" t="s">
        <v>1</v>
      </c>
      <c r="F212" s="263" t="s">
        <v>755</v>
      </c>
      <c r="G212" s="261"/>
      <c r="H212" s="264">
        <v>146.16</v>
      </c>
      <c r="I212" s="265"/>
      <c r="J212" s="261"/>
      <c r="K212" s="261"/>
      <c r="L212" s="266"/>
      <c r="M212" s="267"/>
      <c r="N212" s="268"/>
      <c r="O212" s="268"/>
      <c r="P212" s="268"/>
      <c r="Q212" s="268"/>
      <c r="R212" s="268"/>
      <c r="S212" s="268"/>
      <c r="T212" s="26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70" t="s">
        <v>152</v>
      </c>
      <c r="AU212" s="270" t="s">
        <v>87</v>
      </c>
      <c r="AV212" s="14" t="s">
        <v>87</v>
      </c>
      <c r="AW212" s="14" t="s">
        <v>32</v>
      </c>
      <c r="AX212" s="14" t="s">
        <v>77</v>
      </c>
      <c r="AY212" s="270" t="s">
        <v>143</v>
      </c>
    </row>
    <row r="213" s="14" customFormat="1">
      <c r="A213" s="14"/>
      <c r="B213" s="260"/>
      <c r="C213" s="261"/>
      <c r="D213" s="251" t="s">
        <v>152</v>
      </c>
      <c r="E213" s="262" t="s">
        <v>1</v>
      </c>
      <c r="F213" s="263" t="s">
        <v>756</v>
      </c>
      <c r="G213" s="261"/>
      <c r="H213" s="264">
        <v>30.239999999999998</v>
      </c>
      <c r="I213" s="265"/>
      <c r="J213" s="261"/>
      <c r="K213" s="261"/>
      <c r="L213" s="266"/>
      <c r="M213" s="267"/>
      <c r="N213" s="268"/>
      <c r="O213" s="268"/>
      <c r="P213" s="268"/>
      <c r="Q213" s="268"/>
      <c r="R213" s="268"/>
      <c r="S213" s="268"/>
      <c r="T213" s="269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70" t="s">
        <v>152</v>
      </c>
      <c r="AU213" s="270" t="s">
        <v>87</v>
      </c>
      <c r="AV213" s="14" t="s">
        <v>87</v>
      </c>
      <c r="AW213" s="14" t="s">
        <v>32</v>
      </c>
      <c r="AX213" s="14" t="s">
        <v>77</v>
      </c>
      <c r="AY213" s="270" t="s">
        <v>143</v>
      </c>
    </row>
    <row r="214" s="14" customFormat="1">
      <c r="A214" s="14"/>
      <c r="B214" s="260"/>
      <c r="C214" s="261"/>
      <c r="D214" s="251" t="s">
        <v>152</v>
      </c>
      <c r="E214" s="262" t="s">
        <v>1</v>
      </c>
      <c r="F214" s="263" t="s">
        <v>757</v>
      </c>
      <c r="G214" s="261"/>
      <c r="H214" s="264">
        <v>10.08</v>
      </c>
      <c r="I214" s="265"/>
      <c r="J214" s="261"/>
      <c r="K214" s="261"/>
      <c r="L214" s="266"/>
      <c r="M214" s="267"/>
      <c r="N214" s="268"/>
      <c r="O214" s="268"/>
      <c r="P214" s="268"/>
      <c r="Q214" s="268"/>
      <c r="R214" s="268"/>
      <c r="S214" s="268"/>
      <c r="T214" s="269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70" t="s">
        <v>152</v>
      </c>
      <c r="AU214" s="270" t="s">
        <v>87</v>
      </c>
      <c r="AV214" s="14" t="s">
        <v>87</v>
      </c>
      <c r="AW214" s="14" t="s">
        <v>32</v>
      </c>
      <c r="AX214" s="14" t="s">
        <v>77</v>
      </c>
      <c r="AY214" s="270" t="s">
        <v>143</v>
      </c>
    </row>
    <row r="215" s="15" customFormat="1">
      <c r="A215" s="15"/>
      <c r="B215" s="271"/>
      <c r="C215" s="272"/>
      <c r="D215" s="251" t="s">
        <v>152</v>
      </c>
      <c r="E215" s="273" t="s">
        <v>1</v>
      </c>
      <c r="F215" s="274" t="s">
        <v>155</v>
      </c>
      <c r="G215" s="272"/>
      <c r="H215" s="275">
        <v>231.97800000000004</v>
      </c>
      <c r="I215" s="276"/>
      <c r="J215" s="272"/>
      <c r="K215" s="272"/>
      <c r="L215" s="277"/>
      <c r="M215" s="278"/>
      <c r="N215" s="279"/>
      <c r="O215" s="279"/>
      <c r="P215" s="279"/>
      <c r="Q215" s="279"/>
      <c r="R215" s="279"/>
      <c r="S215" s="279"/>
      <c r="T215" s="280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81" t="s">
        <v>152</v>
      </c>
      <c r="AU215" s="281" t="s">
        <v>87</v>
      </c>
      <c r="AV215" s="15" t="s">
        <v>150</v>
      </c>
      <c r="AW215" s="15" t="s">
        <v>32</v>
      </c>
      <c r="AX215" s="15" t="s">
        <v>85</v>
      </c>
      <c r="AY215" s="281" t="s">
        <v>143</v>
      </c>
    </row>
    <row r="216" s="2" customFormat="1" ht="24.15" customHeight="1">
      <c r="A216" s="39"/>
      <c r="B216" s="40"/>
      <c r="C216" s="285" t="s">
        <v>8</v>
      </c>
      <c r="D216" s="285" t="s">
        <v>202</v>
      </c>
      <c r="E216" s="286" t="s">
        <v>796</v>
      </c>
      <c r="F216" s="287" t="s">
        <v>797</v>
      </c>
      <c r="G216" s="288" t="s">
        <v>253</v>
      </c>
      <c r="H216" s="289">
        <v>1</v>
      </c>
      <c r="I216" s="290"/>
      <c r="J216" s="291">
        <f>ROUND(I216*H216,2)</f>
        <v>0</v>
      </c>
      <c r="K216" s="287" t="s">
        <v>710</v>
      </c>
      <c r="L216" s="292"/>
      <c r="M216" s="293" t="s">
        <v>1</v>
      </c>
      <c r="N216" s="294" t="s">
        <v>42</v>
      </c>
      <c r="O216" s="92"/>
      <c r="P216" s="245">
        <f>O216*H216</f>
        <v>0</v>
      </c>
      <c r="Q216" s="245">
        <v>0.0092999999999999992</v>
      </c>
      <c r="R216" s="245">
        <f>Q216*H216</f>
        <v>0.0092999999999999992</v>
      </c>
      <c r="S216" s="245">
        <v>0</v>
      </c>
      <c r="T216" s="246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7" t="s">
        <v>346</v>
      </c>
      <c r="AT216" s="247" t="s">
        <v>202</v>
      </c>
      <c r="AU216" s="247" t="s">
        <v>87</v>
      </c>
      <c r="AY216" s="18" t="s">
        <v>143</v>
      </c>
      <c r="BE216" s="248">
        <f>IF(N216="základní",J216,0)</f>
        <v>0</v>
      </c>
      <c r="BF216" s="248">
        <f>IF(N216="snížená",J216,0)</f>
        <v>0</v>
      </c>
      <c r="BG216" s="248">
        <f>IF(N216="zákl. přenesená",J216,0)</f>
        <v>0</v>
      </c>
      <c r="BH216" s="248">
        <f>IF(N216="sníž. přenesená",J216,0)</f>
        <v>0</v>
      </c>
      <c r="BI216" s="248">
        <f>IF(N216="nulová",J216,0)</f>
        <v>0</v>
      </c>
      <c r="BJ216" s="18" t="s">
        <v>85</v>
      </c>
      <c r="BK216" s="248">
        <f>ROUND(I216*H216,2)</f>
        <v>0</v>
      </c>
      <c r="BL216" s="18" t="s">
        <v>230</v>
      </c>
      <c r="BM216" s="247" t="s">
        <v>798</v>
      </c>
    </row>
    <row r="217" s="2" customFormat="1">
      <c r="A217" s="39"/>
      <c r="B217" s="40"/>
      <c r="C217" s="41"/>
      <c r="D217" s="251" t="s">
        <v>169</v>
      </c>
      <c r="E217" s="41"/>
      <c r="F217" s="282" t="s">
        <v>799</v>
      </c>
      <c r="G217" s="41"/>
      <c r="H217" s="41"/>
      <c r="I217" s="145"/>
      <c r="J217" s="41"/>
      <c r="K217" s="41"/>
      <c r="L217" s="45"/>
      <c r="M217" s="283"/>
      <c r="N217" s="284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169</v>
      </c>
      <c r="AU217" s="18" t="s">
        <v>87</v>
      </c>
    </row>
    <row r="218" s="14" customFormat="1">
      <c r="A218" s="14"/>
      <c r="B218" s="260"/>
      <c r="C218" s="261"/>
      <c r="D218" s="251" t="s">
        <v>152</v>
      </c>
      <c r="E218" s="262" t="s">
        <v>1</v>
      </c>
      <c r="F218" s="263" t="s">
        <v>85</v>
      </c>
      <c r="G218" s="261"/>
      <c r="H218" s="264">
        <v>1</v>
      </c>
      <c r="I218" s="265"/>
      <c r="J218" s="261"/>
      <c r="K218" s="261"/>
      <c r="L218" s="266"/>
      <c r="M218" s="267"/>
      <c r="N218" s="268"/>
      <c r="O218" s="268"/>
      <c r="P218" s="268"/>
      <c r="Q218" s="268"/>
      <c r="R218" s="268"/>
      <c r="S218" s="268"/>
      <c r="T218" s="269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70" t="s">
        <v>152</v>
      </c>
      <c r="AU218" s="270" t="s">
        <v>87</v>
      </c>
      <c r="AV218" s="14" t="s">
        <v>87</v>
      </c>
      <c r="AW218" s="14" t="s">
        <v>32</v>
      </c>
      <c r="AX218" s="14" t="s">
        <v>85</v>
      </c>
      <c r="AY218" s="270" t="s">
        <v>143</v>
      </c>
    </row>
    <row r="219" s="2" customFormat="1" ht="24.15" customHeight="1">
      <c r="A219" s="39"/>
      <c r="B219" s="40"/>
      <c r="C219" s="285" t="s">
        <v>230</v>
      </c>
      <c r="D219" s="285" t="s">
        <v>202</v>
      </c>
      <c r="E219" s="286" t="s">
        <v>800</v>
      </c>
      <c r="F219" s="287" t="s">
        <v>801</v>
      </c>
      <c r="G219" s="288" t="s">
        <v>253</v>
      </c>
      <c r="H219" s="289">
        <v>1</v>
      </c>
      <c r="I219" s="290"/>
      <c r="J219" s="291">
        <f>ROUND(I219*H219,2)</f>
        <v>0</v>
      </c>
      <c r="K219" s="287" t="s">
        <v>710</v>
      </c>
      <c r="L219" s="292"/>
      <c r="M219" s="293" t="s">
        <v>1</v>
      </c>
      <c r="N219" s="294" t="s">
        <v>42</v>
      </c>
      <c r="O219" s="92"/>
      <c r="P219" s="245">
        <f>O219*H219</f>
        <v>0</v>
      </c>
      <c r="Q219" s="245">
        <v>0.0092999999999999992</v>
      </c>
      <c r="R219" s="245">
        <f>Q219*H219</f>
        <v>0.0092999999999999992</v>
      </c>
      <c r="S219" s="245">
        <v>0</v>
      </c>
      <c r="T219" s="246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7" t="s">
        <v>346</v>
      </c>
      <c r="AT219" s="247" t="s">
        <v>202</v>
      </c>
      <c r="AU219" s="247" t="s">
        <v>87</v>
      </c>
      <c r="AY219" s="18" t="s">
        <v>143</v>
      </c>
      <c r="BE219" s="248">
        <f>IF(N219="základní",J219,0)</f>
        <v>0</v>
      </c>
      <c r="BF219" s="248">
        <f>IF(N219="snížená",J219,0)</f>
        <v>0</v>
      </c>
      <c r="BG219" s="248">
        <f>IF(N219="zákl. přenesená",J219,0)</f>
        <v>0</v>
      </c>
      <c r="BH219" s="248">
        <f>IF(N219="sníž. přenesená",J219,0)</f>
        <v>0</v>
      </c>
      <c r="BI219" s="248">
        <f>IF(N219="nulová",J219,0)</f>
        <v>0</v>
      </c>
      <c r="BJ219" s="18" t="s">
        <v>85</v>
      </c>
      <c r="BK219" s="248">
        <f>ROUND(I219*H219,2)</f>
        <v>0</v>
      </c>
      <c r="BL219" s="18" t="s">
        <v>230</v>
      </c>
      <c r="BM219" s="247" t="s">
        <v>802</v>
      </c>
    </row>
    <row r="220" s="2" customFormat="1">
      <c r="A220" s="39"/>
      <c r="B220" s="40"/>
      <c r="C220" s="41"/>
      <c r="D220" s="251" t="s">
        <v>169</v>
      </c>
      <c r="E220" s="41"/>
      <c r="F220" s="282" t="s">
        <v>803</v>
      </c>
      <c r="G220" s="41"/>
      <c r="H220" s="41"/>
      <c r="I220" s="145"/>
      <c r="J220" s="41"/>
      <c r="K220" s="41"/>
      <c r="L220" s="45"/>
      <c r="M220" s="283"/>
      <c r="N220" s="284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169</v>
      </c>
      <c r="AU220" s="18" t="s">
        <v>87</v>
      </c>
    </row>
    <row r="221" s="14" customFormat="1">
      <c r="A221" s="14"/>
      <c r="B221" s="260"/>
      <c r="C221" s="261"/>
      <c r="D221" s="251" t="s">
        <v>152</v>
      </c>
      <c r="E221" s="262" t="s">
        <v>1</v>
      </c>
      <c r="F221" s="263" t="s">
        <v>85</v>
      </c>
      <c r="G221" s="261"/>
      <c r="H221" s="264">
        <v>1</v>
      </c>
      <c r="I221" s="265"/>
      <c r="J221" s="261"/>
      <c r="K221" s="261"/>
      <c r="L221" s="266"/>
      <c r="M221" s="267"/>
      <c r="N221" s="268"/>
      <c r="O221" s="268"/>
      <c r="P221" s="268"/>
      <c r="Q221" s="268"/>
      <c r="R221" s="268"/>
      <c r="S221" s="268"/>
      <c r="T221" s="26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70" t="s">
        <v>152</v>
      </c>
      <c r="AU221" s="270" t="s">
        <v>87</v>
      </c>
      <c r="AV221" s="14" t="s">
        <v>87</v>
      </c>
      <c r="AW221" s="14" t="s">
        <v>32</v>
      </c>
      <c r="AX221" s="14" t="s">
        <v>85</v>
      </c>
      <c r="AY221" s="270" t="s">
        <v>143</v>
      </c>
    </row>
    <row r="222" s="2" customFormat="1" ht="24.15" customHeight="1">
      <c r="A222" s="39"/>
      <c r="B222" s="40"/>
      <c r="C222" s="285" t="s">
        <v>237</v>
      </c>
      <c r="D222" s="285" t="s">
        <v>202</v>
      </c>
      <c r="E222" s="286" t="s">
        <v>804</v>
      </c>
      <c r="F222" s="287" t="s">
        <v>805</v>
      </c>
      <c r="G222" s="288" t="s">
        <v>253</v>
      </c>
      <c r="H222" s="289">
        <v>2</v>
      </c>
      <c r="I222" s="290"/>
      <c r="J222" s="291">
        <f>ROUND(I222*H222,2)</f>
        <v>0</v>
      </c>
      <c r="K222" s="287" t="s">
        <v>710</v>
      </c>
      <c r="L222" s="292"/>
      <c r="M222" s="293" t="s">
        <v>1</v>
      </c>
      <c r="N222" s="294" t="s">
        <v>42</v>
      </c>
      <c r="O222" s="92"/>
      <c r="P222" s="245">
        <f>O222*H222</f>
        <v>0</v>
      </c>
      <c r="Q222" s="245">
        <v>0.0092999999999999992</v>
      </c>
      <c r="R222" s="245">
        <f>Q222*H222</f>
        <v>0.018599999999999998</v>
      </c>
      <c r="S222" s="245">
        <v>0</v>
      </c>
      <c r="T222" s="246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7" t="s">
        <v>346</v>
      </c>
      <c r="AT222" s="247" t="s">
        <v>202</v>
      </c>
      <c r="AU222" s="247" t="s">
        <v>87</v>
      </c>
      <c r="AY222" s="18" t="s">
        <v>143</v>
      </c>
      <c r="BE222" s="248">
        <f>IF(N222="základní",J222,0)</f>
        <v>0</v>
      </c>
      <c r="BF222" s="248">
        <f>IF(N222="snížená",J222,0)</f>
        <v>0</v>
      </c>
      <c r="BG222" s="248">
        <f>IF(N222="zákl. přenesená",J222,0)</f>
        <v>0</v>
      </c>
      <c r="BH222" s="248">
        <f>IF(N222="sníž. přenesená",J222,0)</f>
        <v>0</v>
      </c>
      <c r="BI222" s="248">
        <f>IF(N222="nulová",J222,0)</f>
        <v>0</v>
      </c>
      <c r="BJ222" s="18" t="s">
        <v>85</v>
      </c>
      <c r="BK222" s="248">
        <f>ROUND(I222*H222,2)</f>
        <v>0</v>
      </c>
      <c r="BL222" s="18" t="s">
        <v>230</v>
      </c>
      <c r="BM222" s="247" t="s">
        <v>806</v>
      </c>
    </row>
    <row r="223" s="2" customFormat="1">
      <c r="A223" s="39"/>
      <c r="B223" s="40"/>
      <c r="C223" s="41"/>
      <c r="D223" s="251" t="s">
        <v>169</v>
      </c>
      <c r="E223" s="41"/>
      <c r="F223" s="282" t="s">
        <v>807</v>
      </c>
      <c r="G223" s="41"/>
      <c r="H223" s="41"/>
      <c r="I223" s="145"/>
      <c r="J223" s="41"/>
      <c r="K223" s="41"/>
      <c r="L223" s="45"/>
      <c r="M223" s="283"/>
      <c r="N223" s="284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169</v>
      </c>
      <c r="AU223" s="18" t="s">
        <v>87</v>
      </c>
    </row>
    <row r="224" s="14" customFormat="1">
      <c r="A224" s="14"/>
      <c r="B224" s="260"/>
      <c r="C224" s="261"/>
      <c r="D224" s="251" t="s">
        <v>152</v>
      </c>
      <c r="E224" s="262" t="s">
        <v>1</v>
      </c>
      <c r="F224" s="263" t="s">
        <v>87</v>
      </c>
      <c r="G224" s="261"/>
      <c r="H224" s="264">
        <v>2</v>
      </c>
      <c r="I224" s="265"/>
      <c r="J224" s="261"/>
      <c r="K224" s="261"/>
      <c r="L224" s="266"/>
      <c r="M224" s="267"/>
      <c r="N224" s="268"/>
      <c r="O224" s="268"/>
      <c r="P224" s="268"/>
      <c r="Q224" s="268"/>
      <c r="R224" s="268"/>
      <c r="S224" s="268"/>
      <c r="T224" s="269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70" t="s">
        <v>152</v>
      </c>
      <c r="AU224" s="270" t="s">
        <v>87</v>
      </c>
      <c r="AV224" s="14" t="s">
        <v>87</v>
      </c>
      <c r="AW224" s="14" t="s">
        <v>32</v>
      </c>
      <c r="AX224" s="14" t="s">
        <v>85</v>
      </c>
      <c r="AY224" s="270" t="s">
        <v>143</v>
      </c>
    </row>
    <row r="225" s="2" customFormat="1" ht="24.15" customHeight="1">
      <c r="A225" s="39"/>
      <c r="B225" s="40"/>
      <c r="C225" s="285" t="s">
        <v>242</v>
      </c>
      <c r="D225" s="285" t="s">
        <v>202</v>
      </c>
      <c r="E225" s="286" t="s">
        <v>808</v>
      </c>
      <c r="F225" s="287" t="s">
        <v>809</v>
      </c>
      <c r="G225" s="288" t="s">
        <v>253</v>
      </c>
      <c r="H225" s="289">
        <v>18</v>
      </c>
      <c r="I225" s="290"/>
      <c r="J225" s="291">
        <f>ROUND(I225*H225,2)</f>
        <v>0</v>
      </c>
      <c r="K225" s="287" t="s">
        <v>710</v>
      </c>
      <c r="L225" s="292"/>
      <c r="M225" s="293" t="s">
        <v>1</v>
      </c>
      <c r="N225" s="294" t="s">
        <v>42</v>
      </c>
      <c r="O225" s="92"/>
      <c r="P225" s="245">
        <f>O225*H225</f>
        <v>0</v>
      </c>
      <c r="Q225" s="245">
        <v>0.0092999999999999992</v>
      </c>
      <c r="R225" s="245">
        <f>Q225*H225</f>
        <v>0.16739999999999999</v>
      </c>
      <c r="S225" s="245">
        <v>0</v>
      </c>
      <c r="T225" s="246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7" t="s">
        <v>346</v>
      </c>
      <c r="AT225" s="247" t="s">
        <v>202</v>
      </c>
      <c r="AU225" s="247" t="s">
        <v>87</v>
      </c>
      <c r="AY225" s="18" t="s">
        <v>143</v>
      </c>
      <c r="BE225" s="248">
        <f>IF(N225="základní",J225,0)</f>
        <v>0</v>
      </c>
      <c r="BF225" s="248">
        <f>IF(N225="snížená",J225,0)</f>
        <v>0</v>
      </c>
      <c r="BG225" s="248">
        <f>IF(N225="zákl. přenesená",J225,0)</f>
        <v>0</v>
      </c>
      <c r="BH225" s="248">
        <f>IF(N225="sníž. přenesená",J225,0)</f>
        <v>0</v>
      </c>
      <c r="BI225" s="248">
        <f>IF(N225="nulová",J225,0)</f>
        <v>0</v>
      </c>
      <c r="BJ225" s="18" t="s">
        <v>85</v>
      </c>
      <c r="BK225" s="248">
        <f>ROUND(I225*H225,2)</f>
        <v>0</v>
      </c>
      <c r="BL225" s="18" t="s">
        <v>230</v>
      </c>
      <c r="BM225" s="247" t="s">
        <v>810</v>
      </c>
    </row>
    <row r="226" s="2" customFormat="1">
      <c r="A226" s="39"/>
      <c r="B226" s="40"/>
      <c r="C226" s="41"/>
      <c r="D226" s="251" t="s">
        <v>169</v>
      </c>
      <c r="E226" s="41"/>
      <c r="F226" s="282" t="s">
        <v>807</v>
      </c>
      <c r="G226" s="41"/>
      <c r="H226" s="41"/>
      <c r="I226" s="145"/>
      <c r="J226" s="41"/>
      <c r="K226" s="41"/>
      <c r="L226" s="45"/>
      <c r="M226" s="283"/>
      <c r="N226" s="284"/>
      <c r="O226" s="92"/>
      <c r="P226" s="92"/>
      <c r="Q226" s="92"/>
      <c r="R226" s="92"/>
      <c r="S226" s="92"/>
      <c r="T226" s="93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169</v>
      </c>
      <c r="AU226" s="18" t="s">
        <v>87</v>
      </c>
    </row>
    <row r="227" s="14" customFormat="1">
      <c r="A227" s="14"/>
      <c r="B227" s="260"/>
      <c r="C227" s="261"/>
      <c r="D227" s="251" t="s">
        <v>152</v>
      </c>
      <c r="E227" s="262" t="s">
        <v>1</v>
      </c>
      <c r="F227" s="263" t="s">
        <v>242</v>
      </c>
      <c r="G227" s="261"/>
      <c r="H227" s="264">
        <v>18</v>
      </c>
      <c r="I227" s="265"/>
      <c r="J227" s="261"/>
      <c r="K227" s="261"/>
      <c r="L227" s="266"/>
      <c r="M227" s="267"/>
      <c r="N227" s="268"/>
      <c r="O227" s="268"/>
      <c r="P227" s="268"/>
      <c r="Q227" s="268"/>
      <c r="R227" s="268"/>
      <c r="S227" s="268"/>
      <c r="T227" s="269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70" t="s">
        <v>152</v>
      </c>
      <c r="AU227" s="270" t="s">
        <v>87</v>
      </c>
      <c r="AV227" s="14" t="s">
        <v>87</v>
      </c>
      <c r="AW227" s="14" t="s">
        <v>32</v>
      </c>
      <c r="AX227" s="14" t="s">
        <v>85</v>
      </c>
      <c r="AY227" s="270" t="s">
        <v>143</v>
      </c>
    </row>
    <row r="228" s="2" customFormat="1" ht="24.15" customHeight="1">
      <c r="A228" s="39"/>
      <c r="B228" s="40"/>
      <c r="C228" s="285" t="s">
        <v>246</v>
      </c>
      <c r="D228" s="285" t="s">
        <v>202</v>
      </c>
      <c r="E228" s="286" t="s">
        <v>811</v>
      </c>
      <c r="F228" s="287" t="s">
        <v>812</v>
      </c>
      <c r="G228" s="288" t="s">
        <v>253</v>
      </c>
      <c r="H228" s="289">
        <v>29</v>
      </c>
      <c r="I228" s="290"/>
      <c r="J228" s="291">
        <f>ROUND(I228*H228,2)</f>
        <v>0</v>
      </c>
      <c r="K228" s="287" t="s">
        <v>710</v>
      </c>
      <c r="L228" s="292"/>
      <c r="M228" s="293" t="s">
        <v>1</v>
      </c>
      <c r="N228" s="294" t="s">
        <v>42</v>
      </c>
      <c r="O228" s="92"/>
      <c r="P228" s="245">
        <f>O228*H228</f>
        <v>0</v>
      </c>
      <c r="Q228" s="245">
        <v>0.0092999999999999992</v>
      </c>
      <c r="R228" s="245">
        <f>Q228*H228</f>
        <v>0.2697</v>
      </c>
      <c r="S228" s="245">
        <v>0</v>
      </c>
      <c r="T228" s="246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7" t="s">
        <v>346</v>
      </c>
      <c r="AT228" s="247" t="s">
        <v>202</v>
      </c>
      <c r="AU228" s="247" t="s">
        <v>87</v>
      </c>
      <c r="AY228" s="18" t="s">
        <v>143</v>
      </c>
      <c r="BE228" s="248">
        <f>IF(N228="základní",J228,0)</f>
        <v>0</v>
      </c>
      <c r="BF228" s="248">
        <f>IF(N228="snížená",J228,0)</f>
        <v>0</v>
      </c>
      <c r="BG228" s="248">
        <f>IF(N228="zákl. přenesená",J228,0)</f>
        <v>0</v>
      </c>
      <c r="BH228" s="248">
        <f>IF(N228="sníž. přenesená",J228,0)</f>
        <v>0</v>
      </c>
      <c r="BI228" s="248">
        <f>IF(N228="nulová",J228,0)</f>
        <v>0</v>
      </c>
      <c r="BJ228" s="18" t="s">
        <v>85</v>
      </c>
      <c r="BK228" s="248">
        <f>ROUND(I228*H228,2)</f>
        <v>0</v>
      </c>
      <c r="BL228" s="18" t="s">
        <v>230</v>
      </c>
      <c r="BM228" s="247" t="s">
        <v>813</v>
      </c>
    </row>
    <row r="229" s="2" customFormat="1">
      <c r="A229" s="39"/>
      <c r="B229" s="40"/>
      <c r="C229" s="41"/>
      <c r="D229" s="251" t="s">
        <v>169</v>
      </c>
      <c r="E229" s="41"/>
      <c r="F229" s="282" t="s">
        <v>814</v>
      </c>
      <c r="G229" s="41"/>
      <c r="H229" s="41"/>
      <c r="I229" s="145"/>
      <c r="J229" s="41"/>
      <c r="K229" s="41"/>
      <c r="L229" s="45"/>
      <c r="M229" s="283"/>
      <c r="N229" s="284"/>
      <c r="O229" s="92"/>
      <c r="P229" s="92"/>
      <c r="Q229" s="92"/>
      <c r="R229" s="92"/>
      <c r="S229" s="92"/>
      <c r="T229" s="93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169</v>
      </c>
      <c r="AU229" s="18" t="s">
        <v>87</v>
      </c>
    </row>
    <row r="230" s="14" customFormat="1">
      <c r="A230" s="14"/>
      <c r="B230" s="260"/>
      <c r="C230" s="261"/>
      <c r="D230" s="251" t="s">
        <v>152</v>
      </c>
      <c r="E230" s="262" t="s">
        <v>1</v>
      </c>
      <c r="F230" s="263" t="s">
        <v>330</v>
      </c>
      <c r="G230" s="261"/>
      <c r="H230" s="264">
        <v>29</v>
      </c>
      <c r="I230" s="265"/>
      <c r="J230" s="261"/>
      <c r="K230" s="261"/>
      <c r="L230" s="266"/>
      <c r="M230" s="267"/>
      <c r="N230" s="268"/>
      <c r="O230" s="268"/>
      <c r="P230" s="268"/>
      <c r="Q230" s="268"/>
      <c r="R230" s="268"/>
      <c r="S230" s="268"/>
      <c r="T230" s="269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70" t="s">
        <v>152</v>
      </c>
      <c r="AU230" s="270" t="s">
        <v>87</v>
      </c>
      <c r="AV230" s="14" t="s">
        <v>87</v>
      </c>
      <c r="AW230" s="14" t="s">
        <v>32</v>
      </c>
      <c r="AX230" s="14" t="s">
        <v>85</v>
      </c>
      <c r="AY230" s="270" t="s">
        <v>143</v>
      </c>
    </row>
    <row r="231" s="2" customFormat="1" ht="24.15" customHeight="1">
      <c r="A231" s="39"/>
      <c r="B231" s="40"/>
      <c r="C231" s="285" t="s">
        <v>250</v>
      </c>
      <c r="D231" s="285" t="s">
        <v>202</v>
      </c>
      <c r="E231" s="286" t="s">
        <v>815</v>
      </c>
      <c r="F231" s="287" t="s">
        <v>816</v>
      </c>
      <c r="G231" s="288" t="s">
        <v>253</v>
      </c>
      <c r="H231" s="289">
        <v>8</v>
      </c>
      <c r="I231" s="290"/>
      <c r="J231" s="291">
        <f>ROUND(I231*H231,2)</f>
        <v>0</v>
      </c>
      <c r="K231" s="287" t="s">
        <v>710</v>
      </c>
      <c r="L231" s="292"/>
      <c r="M231" s="293" t="s">
        <v>1</v>
      </c>
      <c r="N231" s="294" t="s">
        <v>42</v>
      </c>
      <c r="O231" s="92"/>
      <c r="P231" s="245">
        <f>O231*H231</f>
        <v>0</v>
      </c>
      <c r="Q231" s="245">
        <v>0.0092999999999999992</v>
      </c>
      <c r="R231" s="245">
        <f>Q231*H231</f>
        <v>0.074399999999999994</v>
      </c>
      <c r="S231" s="245">
        <v>0</v>
      </c>
      <c r="T231" s="246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47" t="s">
        <v>346</v>
      </c>
      <c r="AT231" s="247" t="s">
        <v>202</v>
      </c>
      <c r="AU231" s="247" t="s">
        <v>87</v>
      </c>
      <c r="AY231" s="18" t="s">
        <v>143</v>
      </c>
      <c r="BE231" s="248">
        <f>IF(N231="základní",J231,0)</f>
        <v>0</v>
      </c>
      <c r="BF231" s="248">
        <f>IF(N231="snížená",J231,0)</f>
        <v>0</v>
      </c>
      <c r="BG231" s="248">
        <f>IF(N231="zákl. přenesená",J231,0)</f>
        <v>0</v>
      </c>
      <c r="BH231" s="248">
        <f>IF(N231="sníž. přenesená",J231,0)</f>
        <v>0</v>
      </c>
      <c r="BI231" s="248">
        <f>IF(N231="nulová",J231,0)</f>
        <v>0</v>
      </c>
      <c r="BJ231" s="18" t="s">
        <v>85</v>
      </c>
      <c r="BK231" s="248">
        <f>ROUND(I231*H231,2)</f>
        <v>0</v>
      </c>
      <c r="BL231" s="18" t="s">
        <v>230</v>
      </c>
      <c r="BM231" s="247" t="s">
        <v>817</v>
      </c>
    </row>
    <row r="232" s="2" customFormat="1">
      <c r="A232" s="39"/>
      <c r="B232" s="40"/>
      <c r="C232" s="41"/>
      <c r="D232" s="251" t="s">
        <v>169</v>
      </c>
      <c r="E232" s="41"/>
      <c r="F232" s="282" t="s">
        <v>814</v>
      </c>
      <c r="G232" s="41"/>
      <c r="H232" s="41"/>
      <c r="I232" s="145"/>
      <c r="J232" s="41"/>
      <c r="K232" s="41"/>
      <c r="L232" s="45"/>
      <c r="M232" s="283"/>
      <c r="N232" s="284"/>
      <c r="O232" s="92"/>
      <c r="P232" s="92"/>
      <c r="Q232" s="92"/>
      <c r="R232" s="92"/>
      <c r="S232" s="92"/>
      <c r="T232" s="93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169</v>
      </c>
      <c r="AU232" s="18" t="s">
        <v>87</v>
      </c>
    </row>
    <row r="233" s="14" customFormat="1">
      <c r="A233" s="14"/>
      <c r="B233" s="260"/>
      <c r="C233" s="261"/>
      <c r="D233" s="251" t="s">
        <v>152</v>
      </c>
      <c r="E233" s="262" t="s">
        <v>1</v>
      </c>
      <c r="F233" s="263" t="s">
        <v>190</v>
      </c>
      <c r="G233" s="261"/>
      <c r="H233" s="264">
        <v>8</v>
      </c>
      <c r="I233" s="265"/>
      <c r="J233" s="261"/>
      <c r="K233" s="261"/>
      <c r="L233" s="266"/>
      <c r="M233" s="267"/>
      <c r="N233" s="268"/>
      <c r="O233" s="268"/>
      <c r="P233" s="268"/>
      <c r="Q233" s="268"/>
      <c r="R233" s="268"/>
      <c r="S233" s="268"/>
      <c r="T233" s="269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70" t="s">
        <v>152</v>
      </c>
      <c r="AU233" s="270" t="s">
        <v>87</v>
      </c>
      <c r="AV233" s="14" t="s">
        <v>87</v>
      </c>
      <c r="AW233" s="14" t="s">
        <v>32</v>
      </c>
      <c r="AX233" s="14" t="s">
        <v>85</v>
      </c>
      <c r="AY233" s="270" t="s">
        <v>143</v>
      </c>
    </row>
    <row r="234" s="2" customFormat="1" ht="24.15" customHeight="1">
      <c r="A234" s="39"/>
      <c r="B234" s="40"/>
      <c r="C234" s="285" t="s">
        <v>7</v>
      </c>
      <c r="D234" s="285" t="s">
        <v>202</v>
      </c>
      <c r="E234" s="286" t="s">
        <v>818</v>
      </c>
      <c r="F234" s="287" t="s">
        <v>819</v>
      </c>
      <c r="G234" s="288" t="s">
        <v>253</v>
      </c>
      <c r="H234" s="289">
        <v>4</v>
      </c>
      <c r="I234" s="290"/>
      <c r="J234" s="291">
        <f>ROUND(I234*H234,2)</f>
        <v>0</v>
      </c>
      <c r="K234" s="287" t="s">
        <v>710</v>
      </c>
      <c r="L234" s="292"/>
      <c r="M234" s="293" t="s">
        <v>1</v>
      </c>
      <c r="N234" s="294" t="s">
        <v>42</v>
      </c>
      <c r="O234" s="92"/>
      <c r="P234" s="245">
        <f>O234*H234</f>
        <v>0</v>
      </c>
      <c r="Q234" s="245">
        <v>0.0092999999999999992</v>
      </c>
      <c r="R234" s="245">
        <f>Q234*H234</f>
        <v>0.037199999999999997</v>
      </c>
      <c r="S234" s="245">
        <v>0</v>
      </c>
      <c r="T234" s="246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7" t="s">
        <v>346</v>
      </c>
      <c r="AT234" s="247" t="s">
        <v>202</v>
      </c>
      <c r="AU234" s="247" t="s">
        <v>87</v>
      </c>
      <c r="AY234" s="18" t="s">
        <v>143</v>
      </c>
      <c r="BE234" s="248">
        <f>IF(N234="základní",J234,0)</f>
        <v>0</v>
      </c>
      <c r="BF234" s="248">
        <f>IF(N234="snížená",J234,0)</f>
        <v>0</v>
      </c>
      <c r="BG234" s="248">
        <f>IF(N234="zákl. přenesená",J234,0)</f>
        <v>0</v>
      </c>
      <c r="BH234" s="248">
        <f>IF(N234="sníž. přenesená",J234,0)</f>
        <v>0</v>
      </c>
      <c r="BI234" s="248">
        <f>IF(N234="nulová",J234,0)</f>
        <v>0</v>
      </c>
      <c r="BJ234" s="18" t="s">
        <v>85</v>
      </c>
      <c r="BK234" s="248">
        <f>ROUND(I234*H234,2)</f>
        <v>0</v>
      </c>
      <c r="BL234" s="18" t="s">
        <v>230</v>
      </c>
      <c r="BM234" s="247" t="s">
        <v>820</v>
      </c>
    </row>
    <row r="235" s="2" customFormat="1">
      <c r="A235" s="39"/>
      <c r="B235" s="40"/>
      <c r="C235" s="41"/>
      <c r="D235" s="251" t="s">
        <v>169</v>
      </c>
      <c r="E235" s="41"/>
      <c r="F235" s="282" t="s">
        <v>814</v>
      </c>
      <c r="G235" s="41"/>
      <c r="H235" s="41"/>
      <c r="I235" s="145"/>
      <c r="J235" s="41"/>
      <c r="K235" s="41"/>
      <c r="L235" s="45"/>
      <c r="M235" s="283"/>
      <c r="N235" s="284"/>
      <c r="O235" s="92"/>
      <c r="P235" s="92"/>
      <c r="Q235" s="92"/>
      <c r="R235" s="92"/>
      <c r="S235" s="92"/>
      <c r="T235" s="93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169</v>
      </c>
      <c r="AU235" s="18" t="s">
        <v>87</v>
      </c>
    </row>
    <row r="236" s="14" customFormat="1">
      <c r="A236" s="14"/>
      <c r="B236" s="260"/>
      <c r="C236" s="261"/>
      <c r="D236" s="251" t="s">
        <v>152</v>
      </c>
      <c r="E236" s="262" t="s">
        <v>1</v>
      </c>
      <c r="F236" s="263" t="s">
        <v>150</v>
      </c>
      <c r="G236" s="261"/>
      <c r="H236" s="264">
        <v>4</v>
      </c>
      <c r="I236" s="265"/>
      <c r="J236" s="261"/>
      <c r="K236" s="261"/>
      <c r="L236" s="266"/>
      <c r="M236" s="267"/>
      <c r="N236" s="268"/>
      <c r="O236" s="268"/>
      <c r="P236" s="268"/>
      <c r="Q236" s="268"/>
      <c r="R236" s="268"/>
      <c r="S236" s="268"/>
      <c r="T236" s="269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70" t="s">
        <v>152</v>
      </c>
      <c r="AU236" s="270" t="s">
        <v>87</v>
      </c>
      <c r="AV236" s="14" t="s">
        <v>87</v>
      </c>
      <c r="AW236" s="14" t="s">
        <v>32</v>
      </c>
      <c r="AX236" s="14" t="s">
        <v>85</v>
      </c>
      <c r="AY236" s="270" t="s">
        <v>143</v>
      </c>
    </row>
    <row r="237" s="2" customFormat="1" ht="24.15" customHeight="1">
      <c r="A237" s="39"/>
      <c r="B237" s="40"/>
      <c r="C237" s="236" t="s">
        <v>273</v>
      </c>
      <c r="D237" s="236" t="s">
        <v>145</v>
      </c>
      <c r="E237" s="237" t="s">
        <v>821</v>
      </c>
      <c r="F237" s="238" t="s">
        <v>822</v>
      </c>
      <c r="G237" s="239" t="s">
        <v>253</v>
      </c>
      <c r="H237" s="240">
        <v>2.2000000000000002</v>
      </c>
      <c r="I237" s="241"/>
      <c r="J237" s="242">
        <f>ROUND(I237*H237,2)</f>
        <v>0</v>
      </c>
      <c r="K237" s="238" t="s">
        <v>149</v>
      </c>
      <c r="L237" s="45"/>
      <c r="M237" s="243" t="s">
        <v>1</v>
      </c>
      <c r="N237" s="244" t="s">
        <v>42</v>
      </c>
      <c r="O237" s="92"/>
      <c r="P237" s="245">
        <f>O237*H237</f>
        <v>0</v>
      </c>
      <c r="Q237" s="245">
        <v>0</v>
      </c>
      <c r="R237" s="245">
        <f>Q237*H237</f>
        <v>0</v>
      </c>
      <c r="S237" s="245">
        <v>0</v>
      </c>
      <c r="T237" s="246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47" t="s">
        <v>230</v>
      </c>
      <c r="AT237" s="247" t="s">
        <v>145</v>
      </c>
      <c r="AU237" s="247" t="s">
        <v>87</v>
      </c>
      <c r="AY237" s="18" t="s">
        <v>143</v>
      </c>
      <c r="BE237" s="248">
        <f>IF(N237="základní",J237,0)</f>
        <v>0</v>
      </c>
      <c r="BF237" s="248">
        <f>IF(N237="snížená",J237,0)</f>
        <v>0</v>
      </c>
      <c r="BG237" s="248">
        <f>IF(N237="zákl. přenesená",J237,0)</f>
        <v>0</v>
      </c>
      <c r="BH237" s="248">
        <f>IF(N237="sníž. přenesená",J237,0)</f>
        <v>0</v>
      </c>
      <c r="BI237" s="248">
        <f>IF(N237="nulová",J237,0)</f>
        <v>0</v>
      </c>
      <c r="BJ237" s="18" t="s">
        <v>85</v>
      </c>
      <c r="BK237" s="248">
        <f>ROUND(I237*H237,2)</f>
        <v>0</v>
      </c>
      <c r="BL237" s="18" t="s">
        <v>230</v>
      </c>
      <c r="BM237" s="247" t="s">
        <v>823</v>
      </c>
    </row>
    <row r="238" s="2" customFormat="1">
      <c r="A238" s="39"/>
      <c r="B238" s="40"/>
      <c r="C238" s="41"/>
      <c r="D238" s="251" t="s">
        <v>169</v>
      </c>
      <c r="E238" s="41"/>
      <c r="F238" s="282" t="s">
        <v>794</v>
      </c>
      <c r="G238" s="41"/>
      <c r="H238" s="41"/>
      <c r="I238" s="145"/>
      <c r="J238" s="41"/>
      <c r="K238" s="41"/>
      <c r="L238" s="45"/>
      <c r="M238" s="283"/>
      <c r="N238" s="284"/>
      <c r="O238" s="92"/>
      <c r="P238" s="92"/>
      <c r="Q238" s="92"/>
      <c r="R238" s="92"/>
      <c r="S238" s="92"/>
      <c r="T238" s="93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169</v>
      </c>
      <c r="AU238" s="18" t="s">
        <v>87</v>
      </c>
    </row>
    <row r="239" s="13" customFormat="1">
      <c r="A239" s="13"/>
      <c r="B239" s="249"/>
      <c r="C239" s="250"/>
      <c r="D239" s="251" t="s">
        <v>152</v>
      </c>
      <c r="E239" s="252" t="s">
        <v>1</v>
      </c>
      <c r="F239" s="253" t="s">
        <v>824</v>
      </c>
      <c r="G239" s="250"/>
      <c r="H239" s="252" t="s">
        <v>1</v>
      </c>
      <c r="I239" s="254"/>
      <c r="J239" s="250"/>
      <c r="K239" s="250"/>
      <c r="L239" s="255"/>
      <c r="M239" s="256"/>
      <c r="N239" s="257"/>
      <c r="O239" s="257"/>
      <c r="P239" s="257"/>
      <c r="Q239" s="257"/>
      <c r="R239" s="257"/>
      <c r="S239" s="257"/>
      <c r="T239" s="25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9" t="s">
        <v>152</v>
      </c>
      <c r="AU239" s="259" t="s">
        <v>87</v>
      </c>
      <c r="AV239" s="13" t="s">
        <v>85</v>
      </c>
      <c r="AW239" s="13" t="s">
        <v>32</v>
      </c>
      <c r="AX239" s="13" t="s">
        <v>77</v>
      </c>
      <c r="AY239" s="259" t="s">
        <v>143</v>
      </c>
    </row>
    <row r="240" s="14" customFormat="1">
      <c r="A240" s="14"/>
      <c r="B240" s="260"/>
      <c r="C240" s="261"/>
      <c r="D240" s="251" t="s">
        <v>152</v>
      </c>
      <c r="E240" s="262" t="s">
        <v>1</v>
      </c>
      <c r="F240" s="263" t="s">
        <v>488</v>
      </c>
      <c r="G240" s="261"/>
      <c r="H240" s="264">
        <v>2.2000000000000002</v>
      </c>
      <c r="I240" s="265"/>
      <c r="J240" s="261"/>
      <c r="K240" s="261"/>
      <c r="L240" s="266"/>
      <c r="M240" s="267"/>
      <c r="N240" s="268"/>
      <c r="O240" s="268"/>
      <c r="P240" s="268"/>
      <c r="Q240" s="268"/>
      <c r="R240" s="268"/>
      <c r="S240" s="268"/>
      <c r="T240" s="269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70" t="s">
        <v>152</v>
      </c>
      <c r="AU240" s="270" t="s">
        <v>87</v>
      </c>
      <c r="AV240" s="14" t="s">
        <v>87</v>
      </c>
      <c r="AW240" s="14" t="s">
        <v>32</v>
      </c>
      <c r="AX240" s="14" t="s">
        <v>85</v>
      </c>
      <c r="AY240" s="270" t="s">
        <v>143</v>
      </c>
    </row>
    <row r="241" s="2" customFormat="1" ht="14.4" customHeight="1">
      <c r="A241" s="39"/>
      <c r="B241" s="40"/>
      <c r="C241" s="285" t="s">
        <v>279</v>
      </c>
      <c r="D241" s="285" t="s">
        <v>202</v>
      </c>
      <c r="E241" s="286" t="s">
        <v>825</v>
      </c>
      <c r="F241" s="287" t="s">
        <v>826</v>
      </c>
      <c r="G241" s="288" t="s">
        <v>253</v>
      </c>
      <c r="H241" s="289">
        <v>1</v>
      </c>
      <c r="I241" s="290"/>
      <c r="J241" s="291">
        <f>ROUND(I241*H241,2)</f>
        <v>0</v>
      </c>
      <c r="K241" s="287" t="s">
        <v>710</v>
      </c>
      <c r="L241" s="292"/>
      <c r="M241" s="293" t="s">
        <v>1</v>
      </c>
      <c r="N241" s="294" t="s">
        <v>42</v>
      </c>
      <c r="O241" s="92"/>
      <c r="P241" s="245">
        <f>O241*H241</f>
        <v>0</v>
      </c>
      <c r="Q241" s="245">
        <v>0.0092999999999999992</v>
      </c>
      <c r="R241" s="245">
        <f>Q241*H241</f>
        <v>0.0092999999999999992</v>
      </c>
      <c r="S241" s="245">
        <v>0</v>
      </c>
      <c r="T241" s="246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47" t="s">
        <v>346</v>
      </c>
      <c r="AT241" s="247" t="s">
        <v>202</v>
      </c>
      <c r="AU241" s="247" t="s">
        <v>87</v>
      </c>
      <c r="AY241" s="18" t="s">
        <v>143</v>
      </c>
      <c r="BE241" s="248">
        <f>IF(N241="základní",J241,0)</f>
        <v>0</v>
      </c>
      <c r="BF241" s="248">
        <f>IF(N241="snížená",J241,0)</f>
        <v>0</v>
      </c>
      <c r="BG241" s="248">
        <f>IF(N241="zákl. přenesená",J241,0)</f>
        <v>0</v>
      </c>
      <c r="BH241" s="248">
        <f>IF(N241="sníž. přenesená",J241,0)</f>
        <v>0</v>
      </c>
      <c r="BI241" s="248">
        <f>IF(N241="nulová",J241,0)</f>
        <v>0</v>
      </c>
      <c r="BJ241" s="18" t="s">
        <v>85</v>
      </c>
      <c r="BK241" s="248">
        <f>ROUND(I241*H241,2)</f>
        <v>0</v>
      </c>
      <c r="BL241" s="18" t="s">
        <v>230</v>
      </c>
      <c r="BM241" s="247" t="s">
        <v>827</v>
      </c>
    </row>
    <row r="242" s="2" customFormat="1">
      <c r="A242" s="39"/>
      <c r="B242" s="40"/>
      <c r="C242" s="41"/>
      <c r="D242" s="251" t="s">
        <v>169</v>
      </c>
      <c r="E242" s="41"/>
      <c r="F242" s="282" t="s">
        <v>828</v>
      </c>
      <c r="G242" s="41"/>
      <c r="H242" s="41"/>
      <c r="I242" s="145"/>
      <c r="J242" s="41"/>
      <c r="K242" s="41"/>
      <c r="L242" s="45"/>
      <c r="M242" s="283"/>
      <c r="N242" s="284"/>
      <c r="O242" s="92"/>
      <c r="P242" s="92"/>
      <c r="Q242" s="92"/>
      <c r="R242" s="92"/>
      <c r="S242" s="92"/>
      <c r="T242" s="93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169</v>
      </c>
      <c r="AU242" s="18" t="s">
        <v>87</v>
      </c>
    </row>
    <row r="243" s="14" customFormat="1">
      <c r="A243" s="14"/>
      <c r="B243" s="260"/>
      <c r="C243" s="261"/>
      <c r="D243" s="251" t="s">
        <v>152</v>
      </c>
      <c r="E243" s="262" t="s">
        <v>1</v>
      </c>
      <c r="F243" s="263" t="s">
        <v>85</v>
      </c>
      <c r="G243" s="261"/>
      <c r="H243" s="264">
        <v>1</v>
      </c>
      <c r="I243" s="265"/>
      <c r="J243" s="261"/>
      <c r="K243" s="261"/>
      <c r="L243" s="266"/>
      <c r="M243" s="267"/>
      <c r="N243" s="268"/>
      <c r="O243" s="268"/>
      <c r="P243" s="268"/>
      <c r="Q243" s="268"/>
      <c r="R243" s="268"/>
      <c r="S243" s="268"/>
      <c r="T243" s="269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70" t="s">
        <v>152</v>
      </c>
      <c r="AU243" s="270" t="s">
        <v>87</v>
      </c>
      <c r="AV243" s="14" t="s">
        <v>87</v>
      </c>
      <c r="AW243" s="14" t="s">
        <v>32</v>
      </c>
      <c r="AX243" s="14" t="s">
        <v>85</v>
      </c>
      <c r="AY243" s="270" t="s">
        <v>143</v>
      </c>
    </row>
    <row r="244" s="2" customFormat="1" ht="24.15" customHeight="1">
      <c r="A244" s="39"/>
      <c r="B244" s="40"/>
      <c r="C244" s="236" t="s">
        <v>285</v>
      </c>
      <c r="D244" s="236" t="s">
        <v>145</v>
      </c>
      <c r="E244" s="237" t="s">
        <v>829</v>
      </c>
      <c r="F244" s="238" t="s">
        <v>830</v>
      </c>
      <c r="G244" s="239" t="s">
        <v>253</v>
      </c>
      <c r="H244" s="240">
        <v>3.625</v>
      </c>
      <c r="I244" s="241"/>
      <c r="J244" s="242">
        <f>ROUND(I244*H244,2)</f>
        <v>0</v>
      </c>
      <c r="K244" s="238" t="s">
        <v>149</v>
      </c>
      <c r="L244" s="45"/>
      <c r="M244" s="243" t="s">
        <v>1</v>
      </c>
      <c r="N244" s="244" t="s">
        <v>42</v>
      </c>
      <c r="O244" s="92"/>
      <c r="P244" s="245">
        <f>O244*H244</f>
        <v>0</v>
      </c>
      <c r="Q244" s="245">
        <v>0</v>
      </c>
      <c r="R244" s="245">
        <f>Q244*H244</f>
        <v>0</v>
      </c>
      <c r="S244" s="245">
        <v>0</v>
      </c>
      <c r="T244" s="246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7" t="s">
        <v>230</v>
      </c>
      <c r="AT244" s="247" t="s">
        <v>145</v>
      </c>
      <c r="AU244" s="247" t="s">
        <v>87</v>
      </c>
      <c r="AY244" s="18" t="s">
        <v>143</v>
      </c>
      <c r="BE244" s="248">
        <f>IF(N244="základní",J244,0)</f>
        <v>0</v>
      </c>
      <c r="BF244" s="248">
        <f>IF(N244="snížená",J244,0)</f>
        <v>0</v>
      </c>
      <c r="BG244" s="248">
        <f>IF(N244="zákl. přenesená",J244,0)</f>
        <v>0</v>
      </c>
      <c r="BH244" s="248">
        <f>IF(N244="sníž. přenesená",J244,0)</f>
        <v>0</v>
      </c>
      <c r="BI244" s="248">
        <f>IF(N244="nulová",J244,0)</f>
        <v>0</v>
      </c>
      <c r="BJ244" s="18" t="s">
        <v>85</v>
      </c>
      <c r="BK244" s="248">
        <f>ROUND(I244*H244,2)</f>
        <v>0</v>
      </c>
      <c r="BL244" s="18" t="s">
        <v>230</v>
      </c>
      <c r="BM244" s="247" t="s">
        <v>831</v>
      </c>
    </row>
    <row r="245" s="2" customFormat="1">
      <c r="A245" s="39"/>
      <c r="B245" s="40"/>
      <c r="C245" s="41"/>
      <c r="D245" s="251" t="s">
        <v>169</v>
      </c>
      <c r="E245" s="41"/>
      <c r="F245" s="282" t="s">
        <v>794</v>
      </c>
      <c r="G245" s="41"/>
      <c r="H245" s="41"/>
      <c r="I245" s="145"/>
      <c r="J245" s="41"/>
      <c r="K245" s="41"/>
      <c r="L245" s="45"/>
      <c r="M245" s="283"/>
      <c r="N245" s="284"/>
      <c r="O245" s="92"/>
      <c r="P245" s="92"/>
      <c r="Q245" s="92"/>
      <c r="R245" s="92"/>
      <c r="S245" s="92"/>
      <c r="T245" s="93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169</v>
      </c>
      <c r="AU245" s="18" t="s">
        <v>87</v>
      </c>
    </row>
    <row r="246" s="13" customFormat="1">
      <c r="A246" s="13"/>
      <c r="B246" s="249"/>
      <c r="C246" s="250"/>
      <c r="D246" s="251" t="s">
        <v>152</v>
      </c>
      <c r="E246" s="252" t="s">
        <v>1</v>
      </c>
      <c r="F246" s="253" t="s">
        <v>824</v>
      </c>
      <c r="G246" s="250"/>
      <c r="H246" s="252" t="s">
        <v>1</v>
      </c>
      <c r="I246" s="254"/>
      <c r="J246" s="250"/>
      <c r="K246" s="250"/>
      <c r="L246" s="255"/>
      <c r="M246" s="256"/>
      <c r="N246" s="257"/>
      <c r="O246" s="257"/>
      <c r="P246" s="257"/>
      <c r="Q246" s="257"/>
      <c r="R246" s="257"/>
      <c r="S246" s="257"/>
      <c r="T246" s="25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9" t="s">
        <v>152</v>
      </c>
      <c r="AU246" s="259" t="s">
        <v>87</v>
      </c>
      <c r="AV246" s="13" t="s">
        <v>85</v>
      </c>
      <c r="AW246" s="13" t="s">
        <v>32</v>
      </c>
      <c r="AX246" s="13" t="s">
        <v>77</v>
      </c>
      <c r="AY246" s="259" t="s">
        <v>143</v>
      </c>
    </row>
    <row r="247" s="14" customFormat="1">
      <c r="A247" s="14"/>
      <c r="B247" s="260"/>
      <c r="C247" s="261"/>
      <c r="D247" s="251" t="s">
        <v>152</v>
      </c>
      <c r="E247" s="262" t="s">
        <v>1</v>
      </c>
      <c r="F247" s="263" t="s">
        <v>487</v>
      </c>
      <c r="G247" s="261"/>
      <c r="H247" s="264">
        <v>3.625</v>
      </c>
      <c r="I247" s="265"/>
      <c r="J247" s="261"/>
      <c r="K247" s="261"/>
      <c r="L247" s="266"/>
      <c r="M247" s="267"/>
      <c r="N247" s="268"/>
      <c r="O247" s="268"/>
      <c r="P247" s="268"/>
      <c r="Q247" s="268"/>
      <c r="R247" s="268"/>
      <c r="S247" s="268"/>
      <c r="T247" s="26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70" t="s">
        <v>152</v>
      </c>
      <c r="AU247" s="270" t="s">
        <v>87</v>
      </c>
      <c r="AV247" s="14" t="s">
        <v>87</v>
      </c>
      <c r="AW247" s="14" t="s">
        <v>32</v>
      </c>
      <c r="AX247" s="14" t="s">
        <v>85</v>
      </c>
      <c r="AY247" s="270" t="s">
        <v>143</v>
      </c>
    </row>
    <row r="248" s="2" customFormat="1" ht="24.15" customHeight="1">
      <c r="A248" s="39"/>
      <c r="B248" s="40"/>
      <c r="C248" s="285" t="s">
        <v>292</v>
      </c>
      <c r="D248" s="285" t="s">
        <v>202</v>
      </c>
      <c r="E248" s="286" t="s">
        <v>832</v>
      </c>
      <c r="F248" s="287" t="s">
        <v>833</v>
      </c>
      <c r="G248" s="288" t="s">
        <v>253</v>
      </c>
      <c r="H248" s="289">
        <v>1</v>
      </c>
      <c r="I248" s="290"/>
      <c r="J248" s="291">
        <f>ROUND(I248*H248,2)</f>
        <v>0</v>
      </c>
      <c r="K248" s="287" t="s">
        <v>710</v>
      </c>
      <c r="L248" s="292"/>
      <c r="M248" s="293" t="s">
        <v>1</v>
      </c>
      <c r="N248" s="294" t="s">
        <v>42</v>
      </c>
      <c r="O248" s="92"/>
      <c r="P248" s="245">
        <f>O248*H248</f>
        <v>0</v>
      </c>
      <c r="Q248" s="245">
        <v>0.0092999999999999992</v>
      </c>
      <c r="R248" s="245">
        <f>Q248*H248</f>
        <v>0.0092999999999999992</v>
      </c>
      <c r="S248" s="245">
        <v>0</v>
      </c>
      <c r="T248" s="246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7" t="s">
        <v>346</v>
      </c>
      <c r="AT248" s="247" t="s">
        <v>202</v>
      </c>
      <c r="AU248" s="247" t="s">
        <v>87</v>
      </c>
      <c r="AY248" s="18" t="s">
        <v>143</v>
      </c>
      <c r="BE248" s="248">
        <f>IF(N248="základní",J248,0)</f>
        <v>0</v>
      </c>
      <c r="BF248" s="248">
        <f>IF(N248="snížená",J248,0)</f>
        <v>0</v>
      </c>
      <c r="BG248" s="248">
        <f>IF(N248="zákl. přenesená",J248,0)</f>
        <v>0</v>
      </c>
      <c r="BH248" s="248">
        <f>IF(N248="sníž. přenesená",J248,0)</f>
        <v>0</v>
      </c>
      <c r="BI248" s="248">
        <f>IF(N248="nulová",J248,0)</f>
        <v>0</v>
      </c>
      <c r="BJ248" s="18" t="s">
        <v>85</v>
      </c>
      <c r="BK248" s="248">
        <f>ROUND(I248*H248,2)</f>
        <v>0</v>
      </c>
      <c r="BL248" s="18" t="s">
        <v>230</v>
      </c>
      <c r="BM248" s="247" t="s">
        <v>834</v>
      </c>
    </row>
    <row r="249" s="2" customFormat="1">
      <c r="A249" s="39"/>
      <c r="B249" s="40"/>
      <c r="C249" s="41"/>
      <c r="D249" s="251" t="s">
        <v>169</v>
      </c>
      <c r="E249" s="41"/>
      <c r="F249" s="282" t="s">
        <v>835</v>
      </c>
      <c r="G249" s="41"/>
      <c r="H249" s="41"/>
      <c r="I249" s="145"/>
      <c r="J249" s="41"/>
      <c r="K249" s="41"/>
      <c r="L249" s="45"/>
      <c r="M249" s="283"/>
      <c r="N249" s="284"/>
      <c r="O249" s="92"/>
      <c r="P249" s="92"/>
      <c r="Q249" s="92"/>
      <c r="R249" s="92"/>
      <c r="S249" s="92"/>
      <c r="T249" s="93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169</v>
      </c>
      <c r="AU249" s="18" t="s">
        <v>87</v>
      </c>
    </row>
    <row r="250" s="14" customFormat="1">
      <c r="A250" s="14"/>
      <c r="B250" s="260"/>
      <c r="C250" s="261"/>
      <c r="D250" s="251" t="s">
        <v>152</v>
      </c>
      <c r="E250" s="262" t="s">
        <v>1</v>
      </c>
      <c r="F250" s="263" t="s">
        <v>85</v>
      </c>
      <c r="G250" s="261"/>
      <c r="H250" s="264">
        <v>1</v>
      </c>
      <c r="I250" s="265"/>
      <c r="J250" s="261"/>
      <c r="K250" s="261"/>
      <c r="L250" s="266"/>
      <c r="M250" s="267"/>
      <c r="N250" s="268"/>
      <c r="O250" s="268"/>
      <c r="P250" s="268"/>
      <c r="Q250" s="268"/>
      <c r="R250" s="268"/>
      <c r="S250" s="268"/>
      <c r="T250" s="269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70" t="s">
        <v>152</v>
      </c>
      <c r="AU250" s="270" t="s">
        <v>87</v>
      </c>
      <c r="AV250" s="14" t="s">
        <v>87</v>
      </c>
      <c r="AW250" s="14" t="s">
        <v>32</v>
      </c>
      <c r="AX250" s="14" t="s">
        <v>85</v>
      </c>
      <c r="AY250" s="270" t="s">
        <v>143</v>
      </c>
    </row>
    <row r="251" s="2" customFormat="1" ht="24.15" customHeight="1">
      <c r="A251" s="39"/>
      <c r="B251" s="40"/>
      <c r="C251" s="236" t="s">
        <v>297</v>
      </c>
      <c r="D251" s="236" t="s">
        <v>145</v>
      </c>
      <c r="E251" s="237" t="s">
        <v>836</v>
      </c>
      <c r="F251" s="238" t="s">
        <v>837</v>
      </c>
      <c r="G251" s="239" t="s">
        <v>604</v>
      </c>
      <c r="H251" s="240">
        <v>0.66700000000000004</v>
      </c>
      <c r="I251" s="241"/>
      <c r="J251" s="242">
        <f>ROUND(I251*H251,2)</f>
        <v>0</v>
      </c>
      <c r="K251" s="238" t="s">
        <v>149</v>
      </c>
      <c r="L251" s="45"/>
      <c r="M251" s="243" t="s">
        <v>1</v>
      </c>
      <c r="N251" s="244" t="s">
        <v>42</v>
      </c>
      <c r="O251" s="92"/>
      <c r="P251" s="245">
        <f>O251*H251</f>
        <v>0</v>
      </c>
      <c r="Q251" s="245">
        <v>0</v>
      </c>
      <c r="R251" s="245">
        <f>Q251*H251</f>
        <v>0</v>
      </c>
      <c r="S251" s="245">
        <v>0</v>
      </c>
      <c r="T251" s="246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7" t="s">
        <v>230</v>
      </c>
      <c r="AT251" s="247" t="s">
        <v>145</v>
      </c>
      <c r="AU251" s="247" t="s">
        <v>87</v>
      </c>
      <c r="AY251" s="18" t="s">
        <v>143</v>
      </c>
      <c r="BE251" s="248">
        <f>IF(N251="základní",J251,0)</f>
        <v>0</v>
      </c>
      <c r="BF251" s="248">
        <f>IF(N251="snížená",J251,0)</f>
        <v>0</v>
      </c>
      <c r="BG251" s="248">
        <f>IF(N251="zákl. přenesená",J251,0)</f>
        <v>0</v>
      </c>
      <c r="BH251" s="248">
        <f>IF(N251="sníž. přenesená",J251,0)</f>
        <v>0</v>
      </c>
      <c r="BI251" s="248">
        <f>IF(N251="nulová",J251,0)</f>
        <v>0</v>
      </c>
      <c r="BJ251" s="18" t="s">
        <v>85</v>
      </c>
      <c r="BK251" s="248">
        <f>ROUND(I251*H251,2)</f>
        <v>0</v>
      </c>
      <c r="BL251" s="18" t="s">
        <v>230</v>
      </c>
      <c r="BM251" s="247" t="s">
        <v>838</v>
      </c>
    </row>
    <row r="252" s="12" customFormat="1" ht="22.8" customHeight="1">
      <c r="A252" s="12"/>
      <c r="B252" s="220"/>
      <c r="C252" s="221"/>
      <c r="D252" s="222" t="s">
        <v>76</v>
      </c>
      <c r="E252" s="234" t="s">
        <v>705</v>
      </c>
      <c r="F252" s="234" t="s">
        <v>706</v>
      </c>
      <c r="G252" s="221"/>
      <c r="H252" s="221"/>
      <c r="I252" s="224"/>
      <c r="J252" s="235">
        <f>BK252</f>
        <v>0</v>
      </c>
      <c r="K252" s="221"/>
      <c r="L252" s="226"/>
      <c r="M252" s="227"/>
      <c r="N252" s="228"/>
      <c r="O252" s="228"/>
      <c r="P252" s="229">
        <f>SUM(P253:P258)</f>
        <v>0</v>
      </c>
      <c r="Q252" s="228"/>
      <c r="R252" s="229">
        <f>SUM(R253:R258)</f>
        <v>0</v>
      </c>
      <c r="S252" s="228"/>
      <c r="T252" s="230">
        <f>SUM(T253:T258)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31" t="s">
        <v>87</v>
      </c>
      <c r="AT252" s="232" t="s">
        <v>76</v>
      </c>
      <c r="AU252" s="232" t="s">
        <v>85</v>
      </c>
      <c r="AY252" s="231" t="s">
        <v>143</v>
      </c>
      <c r="BK252" s="233">
        <f>SUM(BK253:BK258)</f>
        <v>0</v>
      </c>
    </row>
    <row r="253" s="2" customFormat="1" ht="37.8" customHeight="1">
      <c r="A253" s="39"/>
      <c r="B253" s="40"/>
      <c r="C253" s="236" t="s">
        <v>304</v>
      </c>
      <c r="D253" s="236" t="s">
        <v>145</v>
      </c>
      <c r="E253" s="237" t="s">
        <v>708</v>
      </c>
      <c r="F253" s="238" t="s">
        <v>839</v>
      </c>
      <c r="G253" s="239" t="s">
        <v>253</v>
      </c>
      <c r="H253" s="240">
        <v>28</v>
      </c>
      <c r="I253" s="241"/>
      <c r="J253" s="242">
        <f>ROUND(I253*H253,2)</f>
        <v>0</v>
      </c>
      <c r="K253" s="238" t="s">
        <v>710</v>
      </c>
      <c r="L253" s="45"/>
      <c r="M253" s="243" t="s">
        <v>1</v>
      </c>
      <c r="N253" s="244" t="s">
        <v>42</v>
      </c>
      <c r="O253" s="92"/>
      <c r="P253" s="245">
        <f>O253*H253</f>
        <v>0</v>
      </c>
      <c r="Q253" s="245">
        <v>0</v>
      </c>
      <c r="R253" s="245">
        <f>Q253*H253</f>
        <v>0</v>
      </c>
      <c r="S253" s="245">
        <v>0</v>
      </c>
      <c r="T253" s="246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7" t="s">
        <v>230</v>
      </c>
      <c r="AT253" s="247" t="s">
        <v>145</v>
      </c>
      <c r="AU253" s="247" t="s">
        <v>87</v>
      </c>
      <c r="AY253" s="18" t="s">
        <v>143</v>
      </c>
      <c r="BE253" s="248">
        <f>IF(N253="základní",J253,0)</f>
        <v>0</v>
      </c>
      <c r="BF253" s="248">
        <f>IF(N253="snížená",J253,0)</f>
        <v>0</v>
      </c>
      <c r="BG253" s="248">
        <f>IF(N253="zákl. přenesená",J253,0)</f>
        <v>0</v>
      </c>
      <c r="BH253" s="248">
        <f>IF(N253="sníž. přenesená",J253,0)</f>
        <v>0</v>
      </c>
      <c r="BI253" s="248">
        <f>IF(N253="nulová",J253,0)</f>
        <v>0</v>
      </c>
      <c r="BJ253" s="18" t="s">
        <v>85</v>
      </c>
      <c r="BK253" s="248">
        <f>ROUND(I253*H253,2)</f>
        <v>0</v>
      </c>
      <c r="BL253" s="18" t="s">
        <v>230</v>
      </c>
      <c r="BM253" s="247" t="s">
        <v>840</v>
      </c>
    </row>
    <row r="254" s="2" customFormat="1">
      <c r="A254" s="39"/>
      <c r="B254" s="40"/>
      <c r="C254" s="41"/>
      <c r="D254" s="251" t="s">
        <v>169</v>
      </c>
      <c r="E254" s="41"/>
      <c r="F254" s="282" t="s">
        <v>841</v>
      </c>
      <c r="G254" s="41"/>
      <c r="H254" s="41"/>
      <c r="I254" s="145"/>
      <c r="J254" s="41"/>
      <c r="K254" s="41"/>
      <c r="L254" s="45"/>
      <c r="M254" s="283"/>
      <c r="N254" s="284"/>
      <c r="O254" s="92"/>
      <c r="P254" s="92"/>
      <c r="Q254" s="92"/>
      <c r="R254" s="92"/>
      <c r="S254" s="92"/>
      <c r="T254" s="93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169</v>
      </c>
      <c r="AU254" s="18" t="s">
        <v>87</v>
      </c>
    </row>
    <row r="255" s="14" customFormat="1">
      <c r="A255" s="14"/>
      <c r="B255" s="260"/>
      <c r="C255" s="261"/>
      <c r="D255" s="251" t="s">
        <v>152</v>
      </c>
      <c r="E255" s="262" t="s">
        <v>1</v>
      </c>
      <c r="F255" s="263" t="s">
        <v>309</v>
      </c>
      <c r="G255" s="261"/>
      <c r="H255" s="264">
        <v>28</v>
      </c>
      <c r="I255" s="265"/>
      <c r="J255" s="261"/>
      <c r="K255" s="261"/>
      <c r="L255" s="266"/>
      <c r="M255" s="267"/>
      <c r="N255" s="268"/>
      <c r="O255" s="268"/>
      <c r="P255" s="268"/>
      <c r="Q255" s="268"/>
      <c r="R255" s="268"/>
      <c r="S255" s="268"/>
      <c r="T255" s="269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70" t="s">
        <v>152</v>
      </c>
      <c r="AU255" s="270" t="s">
        <v>87</v>
      </c>
      <c r="AV255" s="14" t="s">
        <v>87</v>
      </c>
      <c r="AW255" s="14" t="s">
        <v>32</v>
      </c>
      <c r="AX255" s="14" t="s">
        <v>85</v>
      </c>
      <c r="AY255" s="270" t="s">
        <v>143</v>
      </c>
    </row>
    <row r="256" s="2" customFormat="1" ht="37.8" customHeight="1">
      <c r="A256" s="39"/>
      <c r="B256" s="40"/>
      <c r="C256" s="236" t="s">
        <v>309</v>
      </c>
      <c r="D256" s="236" t="s">
        <v>145</v>
      </c>
      <c r="E256" s="237" t="s">
        <v>842</v>
      </c>
      <c r="F256" s="238" t="s">
        <v>843</v>
      </c>
      <c r="G256" s="239" t="s">
        <v>253</v>
      </c>
      <c r="H256" s="240">
        <v>3</v>
      </c>
      <c r="I256" s="241"/>
      <c r="J256" s="242">
        <f>ROUND(I256*H256,2)</f>
        <v>0</v>
      </c>
      <c r="K256" s="238" t="s">
        <v>710</v>
      </c>
      <c r="L256" s="45"/>
      <c r="M256" s="243" t="s">
        <v>1</v>
      </c>
      <c r="N256" s="244" t="s">
        <v>42</v>
      </c>
      <c r="O256" s="92"/>
      <c r="P256" s="245">
        <f>O256*H256</f>
        <v>0</v>
      </c>
      <c r="Q256" s="245">
        <v>0</v>
      </c>
      <c r="R256" s="245">
        <f>Q256*H256</f>
        <v>0</v>
      </c>
      <c r="S256" s="245">
        <v>0</v>
      </c>
      <c r="T256" s="246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47" t="s">
        <v>230</v>
      </c>
      <c r="AT256" s="247" t="s">
        <v>145</v>
      </c>
      <c r="AU256" s="247" t="s">
        <v>87</v>
      </c>
      <c r="AY256" s="18" t="s">
        <v>143</v>
      </c>
      <c r="BE256" s="248">
        <f>IF(N256="základní",J256,0)</f>
        <v>0</v>
      </c>
      <c r="BF256" s="248">
        <f>IF(N256="snížená",J256,0)</f>
        <v>0</v>
      </c>
      <c r="BG256" s="248">
        <f>IF(N256="zákl. přenesená",J256,0)</f>
        <v>0</v>
      </c>
      <c r="BH256" s="248">
        <f>IF(N256="sníž. přenesená",J256,0)</f>
        <v>0</v>
      </c>
      <c r="BI256" s="248">
        <f>IF(N256="nulová",J256,0)</f>
        <v>0</v>
      </c>
      <c r="BJ256" s="18" t="s">
        <v>85</v>
      </c>
      <c r="BK256" s="248">
        <f>ROUND(I256*H256,2)</f>
        <v>0</v>
      </c>
      <c r="BL256" s="18" t="s">
        <v>230</v>
      </c>
      <c r="BM256" s="247" t="s">
        <v>844</v>
      </c>
    </row>
    <row r="257" s="2" customFormat="1">
      <c r="A257" s="39"/>
      <c r="B257" s="40"/>
      <c r="C257" s="41"/>
      <c r="D257" s="251" t="s">
        <v>169</v>
      </c>
      <c r="E257" s="41"/>
      <c r="F257" s="282" t="s">
        <v>845</v>
      </c>
      <c r="G257" s="41"/>
      <c r="H257" s="41"/>
      <c r="I257" s="145"/>
      <c r="J257" s="41"/>
      <c r="K257" s="41"/>
      <c r="L257" s="45"/>
      <c r="M257" s="283"/>
      <c r="N257" s="284"/>
      <c r="O257" s="92"/>
      <c r="P257" s="92"/>
      <c r="Q257" s="92"/>
      <c r="R257" s="92"/>
      <c r="S257" s="92"/>
      <c r="T257" s="93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169</v>
      </c>
      <c r="AU257" s="18" t="s">
        <v>87</v>
      </c>
    </row>
    <row r="258" s="14" customFormat="1">
      <c r="A258" s="14"/>
      <c r="B258" s="260"/>
      <c r="C258" s="261"/>
      <c r="D258" s="251" t="s">
        <v>152</v>
      </c>
      <c r="E258" s="262" t="s">
        <v>1</v>
      </c>
      <c r="F258" s="263" t="s">
        <v>159</v>
      </c>
      <c r="G258" s="261"/>
      <c r="H258" s="264">
        <v>3</v>
      </c>
      <c r="I258" s="265"/>
      <c r="J258" s="261"/>
      <c r="K258" s="261"/>
      <c r="L258" s="266"/>
      <c r="M258" s="267"/>
      <c r="N258" s="268"/>
      <c r="O258" s="268"/>
      <c r="P258" s="268"/>
      <c r="Q258" s="268"/>
      <c r="R258" s="268"/>
      <c r="S258" s="268"/>
      <c r="T258" s="269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70" t="s">
        <v>152</v>
      </c>
      <c r="AU258" s="270" t="s">
        <v>87</v>
      </c>
      <c r="AV258" s="14" t="s">
        <v>87</v>
      </c>
      <c r="AW258" s="14" t="s">
        <v>32</v>
      </c>
      <c r="AX258" s="14" t="s">
        <v>85</v>
      </c>
      <c r="AY258" s="270" t="s">
        <v>143</v>
      </c>
    </row>
    <row r="259" s="12" customFormat="1" ht="22.8" customHeight="1">
      <c r="A259" s="12"/>
      <c r="B259" s="220"/>
      <c r="C259" s="221"/>
      <c r="D259" s="222" t="s">
        <v>76</v>
      </c>
      <c r="E259" s="234" t="s">
        <v>713</v>
      </c>
      <c r="F259" s="234" t="s">
        <v>846</v>
      </c>
      <c r="G259" s="221"/>
      <c r="H259" s="221"/>
      <c r="I259" s="224"/>
      <c r="J259" s="235">
        <f>BK259</f>
        <v>0</v>
      </c>
      <c r="K259" s="221"/>
      <c r="L259" s="226"/>
      <c r="M259" s="227"/>
      <c r="N259" s="228"/>
      <c r="O259" s="228"/>
      <c r="P259" s="229">
        <f>SUM(P260:P278)</f>
        <v>0</v>
      </c>
      <c r="Q259" s="228"/>
      <c r="R259" s="229">
        <f>SUM(R260:R278)</f>
        <v>0.17716398</v>
      </c>
      <c r="S259" s="228"/>
      <c r="T259" s="230">
        <f>SUM(T260:T278)</f>
        <v>0.036859620000000003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31" t="s">
        <v>87</v>
      </c>
      <c r="AT259" s="232" t="s">
        <v>76</v>
      </c>
      <c r="AU259" s="232" t="s">
        <v>85</v>
      </c>
      <c r="AY259" s="231" t="s">
        <v>143</v>
      </c>
      <c r="BK259" s="233">
        <f>SUM(BK260:BK278)</f>
        <v>0</v>
      </c>
    </row>
    <row r="260" s="2" customFormat="1" ht="14.4" customHeight="1">
      <c r="A260" s="39"/>
      <c r="B260" s="40"/>
      <c r="C260" s="236" t="s">
        <v>330</v>
      </c>
      <c r="D260" s="236" t="s">
        <v>145</v>
      </c>
      <c r="E260" s="237" t="s">
        <v>722</v>
      </c>
      <c r="F260" s="238" t="s">
        <v>723</v>
      </c>
      <c r="G260" s="239" t="s">
        <v>148</v>
      </c>
      <c r="H260" s="240">
        <v>118.902</v>
      </c>
      <c r="I260" s="241"/>
      <c r="J260" s="242">
        <f>ROUND(I260*H260,2)</f>
        <v>0</v>
      </c>
      <c r="K260" s="238" t="s">
        <v>149</v>
      </c>
      <c r="L260" s="45"/>
      <c r="M260" s="243" t="s">
        <v>1</v>
      </c>
      <c r="N260" s="244" t="s">
        <v>42</v>
      </c>
      <c r="O260" s="92"/>
      <c r="P260" s="245">
        <f>O260*H260</f>
        <v>0</v>
      </c>
      <c r="Q260" s="245">
        <v>0.001</v>
      </c>
      <c r="R260" s="245">
        <f>Q260*H260</f>
        <v>0.11890200000000001</v>
      </c>
      <c r="S260" s="245">
        <v>0.00031</v>
      </c>
      <c r="T260" s="246">
        <f>S260*H260</f>
        <v>0.036859620000000003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47" t="s">
        <v>230</v>
      </c>
      <c r="AT260" s="247" t="s">
        <v>145</v>
      </c>
      <c r="AU260" s="247" t="s">
        <v>87</v>
      </c>
      <c r="AY260" s="18" t="s">
        <v>143</v>
      </c>
      <c r="BE260" s="248">
        <f>IF(N260="základní",J260,0)</f>
        <v>0</v>
      </c>
      <c r="BF260" s="248">
        <f>IF(N260="snížená",J260,0)</f>
        <v>0</v>
      </c>
      <c r="BG260" s="248">
        <f>IF(N260="zákl. přenesená",J260,0)</f>
        <v>0</v>
      </c>
      <c r="BH260" s="248">
        <f>IF(N260="sníž. přenesená",J260,0)</f>
        <v>0</v>
      </c>
      <c r="BI260" s="248">
        <f>IF(N260="nulová",J260,0)</f>
        <v>0</v>
      </c>
      <c r="BJ260" s="18" t="s">
        <v>85</v>
      </c>
      <c r="BK260" s="248">
        <f>ROUND(I260*H260,2)</f>
        <v>0</v>
      </c>
      <c r="BL260" s="18" t="s">
        <v>230</v>
      </c>
      <c r="BM260" s="247" t="s">
        <v>847</v>
      </c>
    </row>
    <row r="261" s="13" customFormat="1">
      <c r="A261" s="13"/>
      <c r="B261" s="249"/>
      <c r="C261" s="250"/>
      <c r="D261" s="251" t="s">
        <v>152</v>
      </c>
      <c r="E261" s="252" t="s">
        <v>1</v>
      </c>
      <c r="F261" s="253" t="s">
        <v>749</v>
      </c>
      <c r="G261" s="250"/>
      <c r="H261" s="252" t="s">
        <v>1</v>
      </c>
      <c r="I261" s="254"/>
      <c r="J261" s="250"/>
      <c r="K261" s="250"/>
      <c r="L261" s="255"/>
      <c r="M261" s="256"/>
      <c r="N261" s="257"/>
      <c r="O261" s="257"/>
      <c r="P261" s="257"/>
      <c r="Q261" s="257"/>
      <c r="R261" s="257"/>
      <c r="S261" s="257"/>
      <c r="T261" s="25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9" t="s">
        <v>152</v>
      </c>
      <c r="AU261" s="259" t="s">
        <v>87</v>
      </c>
      <c r="AV261" s="13" t="s">
        <v>85</v>
      </c>
      <c r="AW261" s="13" t="s">
        <v>32</v>
      </c>
      <c r="AX261" s="13" t="s">
        <v>77</v>
      </c>
      <c r="AY261" s="259" t="s">
        <v>143</v>
      </c>
    </row>
    <row r="262" s="13" customFormat="1">
      <c r="A262" s="13"/>
      <c r="B262" s="249"/>
      <c r="C262" s="250"/>
      <c r="D262" s="251" t="s">
        <v>152</v>
      </c>
      <c r="E262" s="252" t="s">
        <v>1</v>
      </c>
      <c r="F262" s="253" t="s">
        <v>750</v>
      </c>
      <c r="G262" s="250"/>
      <c r="H262" s="252" t="s">
        <v>1</v>
      </c>
      <c r="I262" s="254"/>
      <c r="J262" s="250"/>
      <c r="K262" s="250"/>
      <c r="L262" s="255"/>
      <c r="M262" s="256"/>
      <c r="N262" s="257"/>
      <c r="O262" s="257"/>
      <c r="P262" s="257"/>
      <c r="Q262" s="257"/>
      <c r="R262" s="257"/>
      <c r="S262" s="257"/>
      <c r="T262" s="25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9" t="s">
        <v>152</v>
      </c>
      <c r="AU262" s="259" t="s">
        <v>87</v>
      </c>
      <c r="AV262" s="13" t="s">
        <v>85</v>
      </c>
      <c r="AW262" s="13" t="s">
        <v>32</v>
      </c>
      <c r="AX262" s="13" t="s">
        <v>77</v>
      </c>
      <c r="AY262" s="259" t="s">
        <v>143</v>
      </c>
    </row>
    <row r="263" s="14" customFormat="1">
      <c r="A263" s="14"/>
      <c r="B263" s="260"/>
      <c r="C263" s="261"/>
      <c r="D263" s="251" t="s">
        <v>152</v>
      </c>
      <c r="E263" s="262" t="s">
        <v>1</v>
      </c>
      <c r="F263" s="263" t="s">
        <v>751</v>
      </c>
      <c r="G263" s="261"/>
      <c r="H263" s="264">
        <v>0.318</v>
      </c>
      <c r="I263" s="265"/>
      <c r="J263" s="261"/>
      <c r="K263" s="261"/>
      <c r="L263" s="266"/>
      <c r="M263" s="267"/>
      <c r="N263" s="268"/>
      <c r="O263" s="268"/>
      <c r="P263" s="268"/>
      <c r="Q263" s="268"/>
      <c r="R263" s="268"/>
      <c r="S263" s="268"/>
      <c r="T263" s="269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70" t="s">
        <v>152</v>
      </c>
      <c r="AU263" s="270" t="s">
        <v>87</v>
      </c>
      <c r="AV263" s="14" t="s">
        <v>87</v>
      </c>
      <c r="AW263" s="14" t="s">
        <v>32</v>
      </c>
      <c r="AX263" s="14" t="s">
        <v>77</v>
      </c>
      <c r="AY263" s="270" t="s">
        <v>143</v>
      </c>
    </row>
    <row r="264" s="14" customFormat="1">
      <c r="A264" s="14"/>
      <c r="B264" s="260"/>
      <c r="C264" s="261"/>
      <c r="D264" s="251" t="s">
        <v>152</v>
      </c>
      <c r="E264" s="262" t="s">
        <v>1</v>
      </c>
      <c r="F264" s="263" t="s">
        <v>752</v>
      </c>
      <c r="G264" s="261"/>
      <c r="H264" s="264">
        <v>0.90000000000000002</v>
      </c>
      <c r="I264" s="265"/>
      <c r="J264" s="261"/>
      <c r="K264" s="261"/>
      <c r="L264" s="266"/>
      <c r="M264" s="267"/>
      <c r="N264" s="268"/>
      <c r="O264" s="268"/>
      <c r="P264" s="268"/>
      <c r="Q264" s="268"/>
      <c r="R264" s="268"/>
      <c r="S264" s="268"/>
      <c r="T264" s="269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70" t="s">
        <v>152</v>
      </c>
      <c r="AU264" s="270" t="s">
        <v>87</v>
      </c>
      <c r="AV264" s="14" t="s">
        <v>87</v>
      </c>
      <c r="AW264" s="14" t="s">
        <v>32</v>
      </c>
      <c r="AX264" s="14" t="s">
        <v>77</v>
      </c>
      <c r="AY264" s="270" t="s">
        <v>143</v>
      </c>
    </row>
    <row r="265" s="14" customFormat="1">
      <c r="A265" s="14"/>
      <c r="B265" s="260"/>
      <c r="C265" s="261"/>
      <c r="D265" s="251" t="s">
        <v>152</v>
      </c>
      <c r="E265" s="262" t="s">
        <v>1</v>
      </c>
      <c r="F265" s="263" t="s">
        <v>753</v>
      </c>
      <c r="G265" s="261"/>
      <c r="H265" s="264">
        <v>5.4000000000000004</v>
      </c>
      <c r="I265" s="265"/>
      <c r="J265" s="261"/>
      <c r="K265" s="261"/>
      <c r="L265" s="266"/>
      <c r="M265" s="267"/>
      <c r="N265" s="268"/>
      <c r="O265" s="268"/>
      <c r="P265" s="268"/>
      <c r="Q265" s="268"/>
      <c r="R265" s="268"/>
      <c r="S265" s="268"/>
      <c r="T265" s="269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70" t="s">
        <v>152</v>
      </c>
      <c r="AU265" s="270" t="s">
        <v>87</v>
      </c>
      <c r="AV265" s="14" t="s">
        <v>87</v>
      </c>
      <c r="AW265" s="14" t="s">
        <v>32</v>
      </c>
      <c r="AX265" s="14" t="s">
        <v>77</v>
      </c>
      <c r="AY265" s="270" t="s">
        <v>143</v>
      </c>
    </row>
    <row r="266" s="14" customFormat="1">
      <c r="A266" s="14"/>
      <c r="B266" s="260"/>
      <c r="C266" s="261"/>
      <c r="D266" s="251" t="s">
        <v>152</v>
      </c>
      <c r="E266" s="262" t="s">
        <v>1</v>
      </c>
      <c r="F266" s="263" t="s">
        <v>754</v>
      </c>
      <c r="G266" s="261"/>
      <c r="H266" s="264">
        <v>38.880000000000003</v>
      </c>
      <c r="I266" s="265"/>
      <c r="J266" s="261"/>
      <c r="K266" s="261"/>
      <c r="L266" s="266"/>
      <c r="M266" s="267"/>
      <c r="N266" s="268"/>
      <c r="O266" s="268"/>
      <c r="P266" s="268"/>
      <c r="Q266" s="268"/>
      <c r="R266" s="268"/>
      <c r="S266" s="268"/>
      <c r="T266" s="269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70" t="s">
        <v>152</v>
      </c>
      <c r="AU266" s="270" t="s">
        <v>87</v>
      </c>
      <c r="AV266" s="14" t="s">
        <v>87</v>
      </c>
      <c r="AW266" s="14" t="s">
        <v>32</v>
      </c>
      <c r="AX266" s="14" t="s">
        <v>77</v>
      </c>
      <c r="AY266" s="270" t="s">
        <v>143</v>
      </c>
    </row>
    <row r="267" s="14" customFormat="1">
      <c r="A267" s="14"/>
      <c r="B267" s="260"/>
      <c r="C267" s="261"/>
      <c r="D267" s="251" t="s">
        <v>152</v>
      </c>
      <c r="E267" s="262" t="s">
        <v>1</v>
      </c>
      <c r="F267" s="263" t="s">
        <v>755</v>
      </c>
      <c r="G267" s="261"/>
      <c r="H267" s="264">
        <v>146.16</v>
      </c>
      <c r="I267" s="265"/>
      <c r="J267" s="261"/>
      <c r="K267" s="261"/>
      <c r="L267" s="266"/>
      <c r="M267" s="267"/>
      <c r="N267" s="268"/>
      <c r="O267" s="268"/>
      <c r="P267" s="268"/>
      <c r="Q267" s="268"/>
      <c r="R267" s="268"/>
      <c r="S267" s="268"/>
      <c r="T267" s="269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70" t="s">
        <v>152</v>
      </c>
      <c r="AU267" s="270" t="s">
        <v>87</v>
      </c>
      <c r="AV267" s="14" t="s">
        <v>87</v>
      </c>
      <c r="AW267" s="14" t="s">
        <v>32</v>
      </c>
      <c r="AX267" s="14" t="s">
        <v>77</v>
      </c>
      <c r="AY267" s="270" t="s">
        <v>143</v>
      </c>
    </row>
    <row r="268" s="14" customFormat="1">
      <c r="A268" s="14"/>
      <c r="B268" s="260"/>
      <c r="C268" s="261"/>
      <c r="D268" s="251" t="s">
        <v>152</v>
      </c>
      <c r="E268" s="262" t="s">
        <v>1</v>
      </c>
      <c r="F268" s="263" t="s">
        <v>756</v>
      </c>
      <c r="G268" s="261"/>
      <c r="H268" s="264">
        <v>30.239999999999998</v>
      </c>
      <c r="I268" s="265"/>
      <c r="J268" s="261"/>
      <c r="K268" s="261"/>
      <c r="L268" s="266"/>
      <c r="M268" s="267"/>
      <c r="N268" s="268"/>
      <c r="O268" s="268"/>
      <c r="P268" s="268"/>
      <c r="Q268" s="268"/>
      <c r="R268" s="268"/>
      <c r="S268" s="268"/>
      <c r="T268" s="26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70" t="s">
        <v>152</v>
      </c>
      <c r="AU268" s="270" t="s">
        <v>87</v>
      </c>
      <c r="AV268" s="14" t="s">
        <v>87</v>
      </c>
      <c r="AW268" s="14" t="s">
        <v>32</v>
      </c>
      <c r="AX268" s="14" t="s">
        <v>77</v>
      </c>
      <c r="AY268" s="270" t="s">
        <v>143</v>
      </c>
    </row>
    <row r="269" s="14" customFormat="1">
      <c r="A269" s="14"/>
      <c r="B269" s="260"/>
      <c r="C269" s="261"/>
      <c r="D269" s="251" t="s">
        <v>152</v>
      </c>
      <c r="E269" s="262" t="s">
        <v>1</v>
      </c>
      <c r="F269" s="263" t="s">
        <v>757</v>
      </c>
      <c r="G269" s="261"/>
      <c r="H269" s="264">
        <v>10.08</v>
      </c>
      <c r="I269" s="265"/>
      <c r="J269" s="261"/>
      <c r="K269" s="261"/>
      <c r="L269" s="266"/>
      <c r="M269" s="267"/>
      <c r="N269" s="268"/>
      <c r="O269" s="268"/>
      <c r="P269" s="268"/>
      <c r="Q269" s="268"/>
      <c r="R269" s="268"/>
      <c r="S269" s="268"/>
      <c r="T269" s="269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70" t="s">
        <v>152</v>
      </c>
      <c r="AU269" s="270" t="s">
        <v>87</v>
      </c>
      <c r="AV269" s="14" t="s">
        <v>87</v>
      </c>
      <c r="AW269" s="14" t="s">
        <v>32</v>
      </c>
      <c r="AX269" s="14" t="s">
        <v>77</v>
      </c>
      <c r="AY269" s="270" t="s">
        <v>143</v>
      </c>
    </row>
    <row r="270" s="14" customFormat="1">
      <c r="A270" s="14"/>
      <c r="B270" s="260"/>
      <c r="C270" s="261"/>
      <c r="D270" s="251" t="s">
        <v>152</v>
      </c>
      <c r="E270" s="262" t="s">
        <v>1</v>
      </c>
      <c r="F270" s="263" t="s">
        <v>487</v>
      </c>
      <c r="G270" s="261"/>
      <c r="H270" s="264">
        <v>3.625</v>
      </c>
      <c r="I270" s="265"/>
      <c r="J270" s="261"/>
      <c r="K270" s="261"/>
      <c r="L270" s="266"/>
      <c r="M270" s="267"/>
      <c r="N270" s="268"/>
      <c r="O270" s="268"/>
      <c r="P270" s="268"/>
      <c r="Q270" s="268"/>
      <c r="R270" s="268"/>
      <c r="S270" s="268"/>
      <c r="T270" s="269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70" t="s">
        <v>152</v>
      </c>
      <c r="AU270" s="270" t="s">
        <v>87</v>
      </c>
      <c r="AV270" s="14" t="s">
        <v>87</v>
      </c>
      <c r="AW270" s="14" t="s">
        <v>32</v>
      </c>
      <c r="AX270" s="14" t="s">
        <v>77</v>
      </c>
      <c r="AY270" s="270" t="s">
        <v>143</v>
      </c>
    </row>
    <row r="271" s="14" customFormat="1">
      <c r="A271" s="14"/>
      <c r="B271" s="260"/>
      <c r="C271" s="261"/>
      <c r="D271" s="251" t="s">
        <v>152</v>
      </c>
      <c r="E271" s="262" t="s">
        <v>1</v>
      </c>
      <c r="F271" s="263" t="s">
        <v>488</v>
      </c>
      <c r="G271" s="261"/>
      <c r="H271" s="264">
        <v>2.2000000000000002</v>
      </c>
      <c r="I271" s="265"/>
      <c r="J271" s="261"/>
      <c r="K271" s="261"/>
      <c r="L271" s="266"/>
      <c r="M271" s="267"/>
      <c r="N271" s="268"/>
      <c r="O271" s="268"/>
      <c r="P271" s="268"/>
      <c r="Q271" s="268"/>
      <c r="R271" s="268"/>
      <c r="S271" s="268"/>
      <c r="T271" s="269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70" t="s">
        <v>152</v>
      </c>
      <c r="AU271" s="270" t="s">
        <v>87</v>
      </c>
      <c r="AV271" s="14" t="s">
        <v>87</v>
      </c>
      <c r="AW271" s="14" t="s">
        <v>32</v>
      </c>
      <c r="AX271" s="14" t="s">
        <v>77</v>
      </c>
      <c r="AY271" s="270" t="s">
        <v>143</v>
      </c>
    </row>
    <row r="272" s="15" customFormat="1">
      <c r="A272" s="15"/>
      <c r="B272" s="271"/>
      <c r="C272" s="272"/>
      <c r="D272" s="251" t="s">
        <v>152</v>
      </c>
      <c r="E272" s="273" t="s">
        <v>1</v>
      </c>
      <c r="F272" s="274" t="s">
        <v>155</v>
      </c>
      <c r="G272" s="272"/>
      <c r="H272" s="275">
        <v>237.80300000000003</v>
      </c>
      <c r="I272" s="276"/>
      <c r="J272" s="272"/>
      <c r="K272" s="272"/>
      <c r="L272" s="277"/>
      <c r="M272" s="278"/>
      <c r="N272" s="279"/>
      <c r="O272" s="279"/>
      <c r="P272" s="279"/>
      <c r="Q272" s="279"/>
      <c r="R272" s="279"/>
      <c r="S272" s="279"/>
      <c r="T272" s="280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81" t="s">
        <v>152</v>
      </c>
      <c r="AU272" s="281" t="s">
        <v>87</v>
      </c>
      <c r="AV272" s="15" t="s">
        <v>150</v>
      </c>
      <c r="AW272" s="15" t="s">
        <v>32</v>
      </c>
      <c r="AX272" s="15" t="s">
        <v>77</v>
      </c>
      <c r="AY272" s="281" t="s">
        <v>143</v>
      </c>
    </row>
    <row r="273" s="14" customFormat="1">
      <c r="A273" s="14"/>
      <c r="B273" s="260"/>
      <c r="C273" s="261"/>
      <c r="D273" s="251" t="s">
        <v>152</v>
      </c>
      <c r="E273" s="262" t="s">
        <v>1</v>
      </c>
      <c r="F273" s="263" t="s">
        <v>848</v>
      </c>
      <c r="G273" s="261"/>
      <c r="H273" s="264">
        <v>118.902</v>
      </c>
      <c r="I273" s="265"/>
      <c r="J273" s="261"/>
      <c r="K273" s="261"/>
      <c r="L273" s="266"/>
      <c r="M273" s="267"/>
      <c r="N273" s="268"/>
      <c r="O273" s="268"/>
      <c r="P273" s="268"/>
      <c r="Q273" s="268"/>
      <c r="R273" s="268"/>
      <c r="S273" s="268"/>
      <c r="T273" s="269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70" t="s">
        <v>152</v>
      </c>
      <c r="AU273" s="270" t="s">
        <v>87</v>
      </c>
      <c r="AV273" s="14" t="s">
        <v>87</v>
      </c>
      <c r="AW273" s="14" t="s">
        <v>32</v>
      </c>
      <c r="AX273" s="14" t="s">
        <v>77</v>
      </c>
      <c r="AY273" s="270" t="s">
        <v>143</v>
      </c>
    </row>
    <row r="274" s="15" customFormat="1">
      <c r="A274" s="15"/>
      <c r="B274" s="271"/>
      <c r="C274" s="272"/>
      <c r="D274" s="251" t="s">
        <v>152</v>
      </c>
      <c r="E274" s="273" t="s">
        <v>1</v>
      </c>
      <c r="F274" s="274" t="s">
        <v>155</v>
      </c>
      <c r="G274" s="272"/>
      <c r="H274" s="275">
        <v>118.902</v>
      </c>
      <c r="I274" s="276"/>
      <c r="J274" s="272"/>
      <c r="K274" s="272"/>
      <c r="L274" s="277"/>
      <c r="M274" s="278"/>
      <c r="N274" s="279"/>
      <c r="O274" s="279"/>
      <c r="P274" s="279"/>
      <c r="Q274" s="279"/>
      <c r="R274" s="279"/>
      <c r="S274" s="279"/>
      <c r="T274" s="280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81" t="s">
        <v>152</v>
      </c>
      <c r="AU274" s="281" t="s">
        <v>87</v>
      </c>
      <c r="AV274" s="15" t="s">
        <v>150</v>
      </c>
      <c r="AW274" s="15" t="s">
        <v>32</v>
      </c>
      <c r="AX274" s="15" t="s">
        <v>85</v>
      </c>
      <c r="AY274" s="281" t="s">
        <v>143</v>
      </c>
    </row>
    <row r="275" s="2" customFormat="1" ht="24.15" customHeight="1">
      <c r="A275" s="39"/>
      <c r="B275" s="40"/>
      <c r="C275" s="236" t="s">
        <v>335</v>
      </c>
      <c r="D275" s="236" t="s">
        <v>145</v>
      </c>
      <c r="E275" s="237" t="s">
        <v>849</v>
      </c>
      <c r="F275" s="238" t="s">
        <v>850</v>
      </c>
      <c r="G275" s="239" t="s">
        <v>148</v>
      </c>
      <c r="H275" s="240">
        <v>118.902</v>
      </c>
      <c r="I275" s="241"/>
      <c r="J275" s="242">
        <f>ROUND(I275*H275,2)</f>
        <v>0</v>
      </c>
      <c r="K275" s="238" t="s">
        <v>149</v>
      </c>
      <c r="L275" s="45"/>
      <c r="M275" s="243" t="s">
        <v>1</v>
      </c>
      <c r="N275" s="244" t="s">
        <v>42</v>
      </c>
      <c r="O275" s="92"/>
      <c r="P275" s="245">
        <f>O275*H275</f>
        <v>0</v>
      </c>
      <c r="Q275" s="245">
        <v>0.00020000000000000001</v>
      </c>
      <c r="R275" s="245">
        <f>Q275*H275</f>
        <v>0.0237804</v>
      </c>
      <c r="S275" s="245">
        <v>0</v>
      </c>
      <c r="T275" s="246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47" t="s">
        <v>230</v>
      </c>
      <c r="AT275" s="247" t="s">
        <v>145</v>
      </c>
      <c r="AU275" s="247" t="s">
        <v>87</v>
      </c>
      <c r="AY275" s="18" t="s">
        <v>143</v>
      </c>
      <c r="BE275" s="248">
        <f>IF(N275="základní",J275,0)</f>
        <v>0</v>
      </c>
      <c r="BF275" s="248">
        <f>IF(N275="snížená",J275,0)</f>
        <v>0</v>
      </c>
      <c r="BG275" s="248">
        <f>IF(N275="zákl. přenesená",J275,0)</f>
        <v>0</v>
      </c>
      <c r="BH275" s="248">
        <f>IF(N275="sníž. přenesená",J275,0)</f>
        <v>0</v>
      </c>
      <c r="BI275" s="248">
        <f>IF(N275="nulová",J275,0)</f>
        <v>0</v>
      </c>
      <c r="BJ275" s="18" t="s">
        <v>85</v>
      </c>
      <c r="BK275" s="248">
        <f>ROUND(I275*H275,2)</f>
        <v>0</v>
      </c>
      <c r="BL275" s="18" t="s">
        <v>230</v>
      </c>
      <c r="BM275" s="247" t="s">
        <v>851</v>
      </c>
    </row>
    <row r="276" s="14" customFormat="1">
      <c r="A276" s="14"/>
      <c r="B276" s="260"/>
      <c r="C276" s="261"/>
      <c r="D276" s="251" t="s">
        <v>152</v>
      </c>
      <c r="E276" s="262" t="s">
        <v>1</v>
      </c>
      <c r="F276" s="263" t="s">
        <v>852</v>
      </c>
      <c r="G276" s="261"/>
      <c r="H276" s="264">
        <v>118.902</v>
      </c>
      <c r="I276" s="265"/>
      <c r="J276" s="261"/>
      <c r="K276" s="261"/>
      <c r="L276" s="266"/>
      <c r="M276" s="267"/>
      <c r="N276" s="268"/>
      <c r="O276" s="268"/>
      <c r="P276" s="268"/>
      <c r="Q276" s="268"/>
      <c r="R276" s="268"/>
      <c r="S276" s="268"/>
      <c r="T276" s="269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70" t="s">
        <v>152</v>
      </c>
      <c r="AU276" s="270" t="s">
        <v>87</v>
      </c>
      <c r="AV276" s="14" t="s">
        <v>87</v>
      </c>
      <c r="AW276" s="14" t="s">
        <v>32</v>
      </c>
      <c r="AX276" s="14" t="s">
        <v>85</v>
      </c>
      <c r="AY276" s="270" t="s">
        <v>143</v>
      </c>
    </row>
    <row r="277" s="2" customFormat="1" ht="24.15" customHeight="1">
      <c r="A277" s="39"/>
      <c r="B277" s="40"/>
      <c r="C277" s="236" t="s">
        <v>341</v>
      </c>
      <c r="D277" s="236" t="s">
        <v>145</v>
      </c>
      <c r="E277" s="237" t="s">
        <v>730</v>
      </c>
      <c r="F277" s="238" t="s">
        <v>853</v>
      </c>
      <c r="G277" s="239" t="s">
        <v>148</v>
      </c>
      <c r="H277" s="240">
        <v>118.902</v>
      </c>
      <c r="I277" s="241"/>
      <c r="J277" s="242">
        <f>ROUND(I277*H277,2)</f>
        <v>0</v>
      </c>
      <c r="K277" s="238" t="s">
        <v>149</v>
      </c>
      <c r="L277" s="45"/>
      <c r="M277" s="243" t="s">
        <v>1</v>
      </c>
      <c r="N277" s="244" t="s">
        <v>42</v>
      </c>
      <c r="O277" s="92"/>
      <c r="P277" s="245">
        <f>O277*H277</f>
        <v>0</v>
      </c>
      <c r="Q277" s="245">
        <v>0.00029</v>
      </c>
      <c r="R277" s="245">
        <f>Q277*H277</f>
        <v>0.034481579999999998</v>
      </c>
      <c r="S277" s="245">
        <v>0</v>
      </c>
      <c r="T277" s="246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47" t="s">
        <v>230</v>
      </c>
      <c r="AT277" s="247" t="s">
        <v>145</v>
      </c>
      <c r="AU277" s="247" t="s">
        <v>87</v>
      </c>
      <c r="AY277" s="18" t="s">
        <v>143</v>
      </c>
      <c r="BE277" s="248">
        <f>IF(N277="základní",J277,0)</f>
        <v>0</v>
      </c>
      <c r="BF277" s="248">
        <f>IF(N277="snížená",J277,0)</f>
        <v>0</v>
      </c>
      <c r="BG277" s="248">
        <f>IF(N277="zákl. přenesená",J277,0)</f>
        <v>0</v>
      </c>
      <c r="BH277" s="248">
        <f>IF(N277="sníž. přenesená",J277,0)</f>
        <v>0</v>
      </c>
      <c r="BI277" s="248">
        <f>IF(N277="nulová",J277,0)</f>
        <v>0</v>
      </c>
      <c r="BJ277" s="18" t="s">
        <v>85</v>
      </c>
      <c r="BK277" s="248">
        <f>ROUND(I277*H277,2)</f>
        <v>0</v>
      </c>
      <c r="BL277" s="18" t="s">
        <v>230</v>
      </c>
      <c r="BM277" s="247" t="s">
        <v>854</v>
      </c>
    </row>
    <row r="278" s="14" customFormat="1">
      <c r="A278" s="14"/>
      <c r="B278" s="260"/>
      <c r="C278" s="261"/>
      <c r="D278" s="251" t="s">
        <v>152</v>
      </c>
      <c r="E278" s="262" t="s">
        <v>1</v>
      </c>
      <c r="F278" s="263" t="s">
        <v>852</v>
      </c>
      <c r="G278" s="261"/>
      <c r="H278" s="264">
        <v>118.902</v>
      </c>
      <c r="I278" s="265"/>
      <c r="J278" s="261"/>
      <c r="K278" s="261"/>
      <c r="L278" s="266"/>
      <c r="M278" s="306"/>
      <c r="N278" s="307"/>
      <c r="O278" s="307"/>
      <c r="P278" s="307"/>
      <c r="Q278" s="307"/>
      <c r="R278" s="307"/>
      <c r="S278" s="307"/>
      <c r="T278" s="308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70" t="s">
        <v>152</v>
      </c>
      <c r="AU278" s="270" t="s">
        <v>87</v>
      </c>
      <c r="AV278" s="14" t="s">
        <v>87</v>
      </c>
      <c r="AW278" s="14" t="s">
        <v>32</v>
      </c>
      <c r="AX278" s="14" t="s">
        <v>85</v>
      </c>
      <c r="AY278" s="270" t="s">
        <v>143</v>
      </c>
    </row>
    <row r="279" s="2" customFormat="1" ht="6.96" customHeight="1">
      <c r="A279" s="39"/>
      <c r="B279" s="67"/>
      <c r="C279" s="68"/>
      <c r="D279" s="68"/>
      <c r="E279" s="68"/>
      <c r="F279" s="68"/>
      <c r="G279" s="68"/>
      <c r="H279" s="68"/>
      <c r="I279" s="184"/>
      <c r="J279" s="68"/>
      <c r="K279" s="68"/>
      <c r="L279" s="45"/>
      <c r="M279" s="39"/>
      <c r="O279" s="39"/>
      <c r="P279" s="39"/>
      <c r="Q279" s="39"/>
      <c r="R279" s="39"/>
      <c r="S279" s="39"/>
      <c r="T279" s="39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</row>
  </sheetData>
  <sheetProtection sheet="1" autoFilter="0" formatColumns="0" formatRows="0" objects="1" scenarios="1" spinCount="100000" saltValue="qDnsYz/9RIhh01MXRJKf+k8NHBK7kSlIFIlfqhDx3peNrtzIqUUvSxwD30kwfgP0Dqp7x7Ezf6YgBau8oFchhw==" hashValue="o052iYbOuckcxBTS184yVdTA5qcmr71df2jSut014OR+nqkEyLu3JCYo5IVFwK7X110RiADeqZ4eudodCMI4Vg==" algorithmName="SHA-512" password="CC35"/>
  <autoFilter ref="C124:K278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87</v>
      </c>
    </row>
    <row r="4" s="1" customFormat="1" ht="24.96" customHeight="1">
      <c r="B4" s="21"/>
      <c r="D4" s="141" t="s">
        <v>106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Snížení energetické náročnosti budovy MŠ Slunečnice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107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855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23. 12. 2019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26</v>
      </c>
      <c r="F15" s="39"/>
      <c r="G15" s="39"/>
      <c r="H15" s="39"/>
      <c r="I15" s="148" t="s">
        <v>27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28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30</v>
      </c>
      <c r="E20" s="39"/>
      <c r="F20" s="39"/>
      <c r="G20" s="39"/>
      <c r="H20" s="39"/>
      <c r="I20" s="148" t="s">
        <v>25</v>
      </c>
      <c r="J20" s="147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31</v>
      </c>
      <c r="F21" s="39"/>
      <c r="G21" s="39"/>
      <c r="H21" s="39"/>
      <c r="I21" s="148" t="s">
        <v>27</v>
      </c>
      <c r="J21" s="147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33</v>
      </c>
      <c r="E23" s="39"/>
      <c r="F23" s="39"/>
      <c r="G23" s="39"/>
      <c r="H23" s="39"/>
      <c r="I23" s="148" t="s">
        <v>25</v>
      </c>
      <c r="J23" s="147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tr">
        <f>IF('Rekapitulace stavby'!E20="","",'Rekapitulace stavby'!E20)</f>
        <v xml:space="preserve"> </v>
      </c>
      <c r="F24" s="39"/>
      <c r="G24" s="39"/>
      <c r="H24" s="39"/>
      <c r="I24" s="148" t="s">
        <v>27</v>
      </c>
      <c r="J24" s="147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35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262.5" customHeight="1">
      <c r="A27" s="150"/>
      <c r="B27" s="151"/>
      <c r="C27" s="150"/>
      <c r="D27" s="150"/>
      <c r="E27" s="152" t="s">
        <v>109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37</v>
      </c>
      <c r="E30" s="39"/>
      <c r="F30" s="39"/>
      <c r="G30" s="39"/>
      <c r="H30" s="39"/>
      <c r="I30" s="145"/>
      <c r="J30" s="158">
        <f>ROUND(J127,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39</v>
      </c>
      <c r="G32" s="39"/>
      <c r="H32" s="39"/>
      <c r="I32" s="160" t="s">
        <v>38</v>
      </c>
      <c r="J32" s="159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41</v>
      </c>
      <c r="E33" s="143" t="s">
        <v>42</v>
      </c>
      <c r="F33" s="162">
        <f>ROUND((SUM(BE127:BE335)),  2)</f>
        <v>0</v>
      </c>
      <c r="G33" s="39"/>
      <c r="H33" s="39"/>
      <c r="I33" s="163">
        <v>0.20999999999999999</v>
      </c>
      <c r="J33" s="162">
        <f>ROUND(((SUM(BE127:BE335))*I33),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43</v>
      </c>
      <c r="F34" s="162">
        <f>ROUND((SUM(BF127:BF335)),  2)</f>
        <v>0</v>
      </c>
      <c r="G34" s="39"/>
      <c r="H34" s="39"/>
      <c r="I34" s="163">
        <v>0.14999999999999999</v>
      </c>
      <c r="J34" s="162">
        <f>ROUND(((SUM(BF127:BF335))*I34),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44</v>
      </c>
      <c r="F35" s="162">
        <f>ROUND((SUM(BG127:BG335)),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45</v>
      </c>
      <c r="F36" s="162">
        <f>ROUND((SUM(BH127:BH335)),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46</v>
      </c>
      <c r="F37" s="162">
        <f>ROUND((SUM(BI127:BI335)),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47</v>
      </c>
      <c r="E39" s="166"/>
      <c r="F39" s="166"/>
      <c r="G39" s="167" t="s">
        <v>48</v>
      </c>
      <c r="H39" s="168" t="s">
        <v>49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50</v>
      </c>
      <c r="E50" s="173"/>
      <c r="F50" s="173"/>
      <c r="G50" s="172" t="s">
        <v>51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52</v>
      </c>
      <c r="E61" s="176"/>
      <c r="F61" s="177" t="s">
        <v>53</v>
      </c>
      <c r="G61" s="175" t="s">
        <v>52</v>
      </c>
      <c r="H61" s="176"/>
      <c r="I61" s="178"/>
      <c r="J61" s="179" t="s">
        <v>53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54</v>
      </c>
      <c r="E65" s="180"/>
      <c r="F65" s="180"/>
      <c r="G65" s="172" t="s">
        <v>55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52</v>
      </c>
      <c r="E76" s="176"/>
      <c r="F76" s="177" t="s">
        <v>53</v>
      </c>
      <c r="G76" s="175" t="s">
        <v>52</v>
      </c>
      <c r="H76" s="176"/>
      <c r="I76" s="178"/>
      <c r="J76" s="179" t="s">
        <v>53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110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Snížení energetické náročnosti budovy MŠ Slunečnice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107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03 - Rekonstrukce střešního pláště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Hradec Králové</v>
      </c>
      <c r="G89" s="41"/>
      <c r="H89" s="41"/>
      <c r="I89" s="148" t="s">
        <v>22</v>
      </c>
      <c r="J89" s="80" t="str">
        <f>IF(J12="","",J12)</f>
        <v>23. 12. 2019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MŠ, speciální základní škola a praktická škola,HK</v>
      </c>
      <c r="G91" s="41"/>
      <c r="H91" s="41"/>
      <c r="I91" s="148" t="s">
        <v>30</v>
      </c>
      <c r="J91" s="37" t="str">
        <f>E21</f>
        <v xml:space="preserve">Obchodní projekt Hradec Králové v.o.s.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148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111</v>
      </c>
      <c r="D94" s="190"/>
      <c r="E94" s="190"/>
      <c r="F94" s="190"/>
      <c r="G94" s="190"/>
      <c r="H94" s="190"/>
      <c r="I94" s="191"/>
      <c r="J94" s="192" t="s">
        <v>112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113</v>
      </c>
      <c r="D96" s="41"/>
      <c r="E96" s="41"/>
      <c r="F96" s="41"/>
      <c r="G96" s="41"/>
      <c r="H96" s="41"/>
      <c r="I96" s="145"/>
      <c r="J96" s="111">
        <f>J127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114</v>
      </c>
    </row>
    <row r="97" s="9" customFormat="1" ht="24.96" customHeight="1">
      <c r="A97" s="9"/>
      <c r="B97" s="194"/>
      <c r="C97" s="195"/>
      <c r="D97" s="196" t="s">
        <v>115</v>
      </c>
      <c r="E97" s="197"/>
      <c r="F97" s="197"/>
      <c r="G97" s="197"/>
      <c r="H97" s="197"/>
      <c r="I97" s="198"/>
      <c r="J97" s="199">
        <f>J128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119</v>
      </c>
      <c r="E98" s="204"/>
      <c r="F98" s="204"/>
      <c r="G98" s="204"/>
      <c r="H98" s="204"/>
      <c r="I98" s="205"/>
      <c r="J98" s="206">
        <f>J129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94"/>
      <c r="C99" s="195"/>
      <c r="D99" s="196" t="s">
        <v>121</v>
      </c>
      <c r="E99" s="197"/>
      <c r="F99" s="197"/>
      <c r="G99" s="197"/>
      <c r="H99" s="197"/>
      <c r="I99" s="198"/>
      <c r="J99" s="199">
        <f>J135</f>
        <v>0</v>
      </c>
      <c r="K99" s="195"/>
      <c r="L99" s="20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1"/>
      <c r="C100" s="202"/>
      <c r="D100" s="203" t="s">
        <v>122</v>
      </c>
      <c r="E100" s="204"/>
      <c r="F100" s="204"/>
      <c r="G100" s="204"/>
      <c r="H100" s="204"/>
      <c r="I100" s="205"/>
      <c r="J100" s="206">
        <f>J136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1"/>
      <c r="C101" s="202"/>
      <c r="D101" s="203" t="s">
        <v>856</v>
      </c>
      <c r="E101" s="204"/>
      <c r="F101" s="204"/>
      <c r="G101" s="204"/>
      <c r="H101" s="204"/>
      <c r="I101" s="205"/>
      <c r="J101" s="206">
        <f>J140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1"/>
      <c r="C102" s="202"/>
      <c r="D102" s="203" t="s">
        <v>857</v>
      </c>
      <c r="E102" s="204"/>
      <c r="F102" s="204"/>
      <c r="G102" s="204"/>
      <c r="H102" s="204"/>
      <c r="I102" s="205"/>
      <c r="J102" s="206">
        <f>J245</f>
        <v>0</v>
      </c>
      <c r="K102" s="20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1"/>
      <c r="C103" s="202"/>
      <c r="D103" s="203" t="s">
        <v>858</v>
      </c>
      <c r="E103" s="204"/>
      <c r="F103" s="204"/>
      <c r="G103" s="204"/>
      <c r="H103" s="204"/>
      <c r="I103" s="205"/>
      <c r="J103" s="206">
        <f>J289</f>
        <v>0</v>
      </c>
      <c r="K103" s="202"/>
      <c r="L103" s="20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1"/>
      <c r="C104" s="202"/>
      <c r="D104" s="203" t="s">
        <v>859</v>
      </c>
      <c r="E104" s="204"/>
      <c r="F104" s="204"/>
      <c r="G104" s="204"/>
      <c r="H104" s="204"/>
      <c r="I104" s="205"/>
      <c r="J104" s="206">
        <f>J302</f>
        <v>0</v>
      </c>
      <c r="K104" s="202"/>
      <c r="L104" s="20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1"/>
      <c r="C105" s="202"/>
      <c r="D105" s="203" t="s">
        <v>124</v>
      </c>
      <c r="E105" s="204"/>
      <c r="F105" s="204"/>
      <c r="G105" s="204"/>
      <c r="H105" s="204"/>
      <c r="I105" s="205"/>
      <c r="J105" s="206">
        <f>J317</f>
        <v>0</v>
      </c>
      <c r="K105" s="202"/>
      <c r="L105" s="20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1"/>
      <c r="C106" s="202"/>
      <c r="D106" s="203" t="s">
        <v>125</v>
      </c>
      <c r="E106" s="204"/>
      <c r="F106" s="204"/>
      <c r="G106" s="204"/>
      <c r="H106" s="204"/>
      <c r="I106" s="205"/>
      <c r="J106" s="206">
        <f>J320</f>
        <v>0</v>
      </c>
      <c r="K106" s="202"/>
      <c r="L106" s="20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94"/>
      <c r="C107" s="195"/>
      <c r="D107" s="196" t="s">
        <v>127</v>
      </c>
      <c r="E107" s="197"/>
      <c r="F107" s="197"/>
      <c r="G107" s="197"/>
      <c r="H107" s="197"/>
      <c r="I107" s="198"/>
      <c r="J107" s="199">
        <f>J324</f>
        <v>0</v>
      </c>
      <c r="K107" s="195"/>
      <c r="L107" s="200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2" customFormat="1" ht="21.84" customHeight="1">
      <c r="A108" s="39"/>
      <c r="B108" s="40"/>
      <c r="C108" s="41"/>
      <c r="D108" s="41"/>
      <c r="E108" s="41"/>
      <c r="F108" s="41"/>
      <c r="G108" s="41"/>
      <c r="H108" s="41"/>
      <c r="I108" s="145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67"/>
      <c r="C109" s="68"/>
      <c r="D109" s="68"/>
      <c r="E109" s="68"/>
      <c r="F109" s="68"/>
      <c r="G109" s="68"/>
      <c r="H109" s="68"/>
      <c r="I109" s="184"/>
      <c r="J109" s="68"/>
      <c r="K109" s="68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3" s="2" customFormat="1" ht="6.96" customHeight="1">
      <c r="A113" s="39"/>
      <c r="B113" s="69"/>
      <c r="C113" s="70"/>
      <c r="D113" s="70"/>
      <c r="E113" s="70"/>
      <c r="F113" s="70"/>
      <c r="G113" s="70"/>
      <c r="H113" s="70"/>
      <c r="I113" s="187"/>
      <c r="J113" s="70"/>
      <c r="K113" s="70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4.96" customHeight="1">
      <c r="A114" s="39"/>
      <c r="B114" s="40"/>
      <c r="C114" s="24" t="s">
        <v>128</v>
      </c>
      <c r="D114" s="41"/>
      <c r="E114" s="41"/>
      <c r="F114" s="41"/>
      <c r="G114" s="41"/>
      <c r="H114" s="41"/>
      <c r="I114" s="145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16</v>
      </c>
      <c r="D116" s="41"/>
      <c r="E116" s="41"/>
      <c r="F116" s="41"/>
      <c r="G116" s="41"/>
      <c r="H116" s="41"/>
      <c r="I116" s="145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188" t="str">
        <f>E7</f>
        <v>Snížení energetické náročnosti budovy MŠ Slunečnice</v>
      </c>
      <c r="F117" s="33"/>
      <c r="G117" s="33"/>
      <c r="H117" s="33"/>
      <c r="I117" s="145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107</v>
      </c>
      <c r="D118" s="41"/>
      <c r="E118" s="41"/>
      <c r="F118" s="41"/>
      <c r="G118" s="41"/>
      <c r="H118" s="41"/>
      <c r="I118" s="145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77" t="str">
        <f>E9</f>
        <v>03 - Rekonstrukce střešního pláště</v>
      </c>
      <c r="F119" s="41"/>
      <c r="G119" s="41"/>
      <c r="H119" s="41"/>
      <c r="I119" s="145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145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20</v>
      </c>
      <c r="D121" s="41"/>
      <c r="E121" s="41"/>
      <c r="F121" s="28" t="str">
        <f>F12</f>
        <v>Hradec Králové</v>
      </c>
      <c r="G121" s="41"/>
      <c r="H121" s="41"/>
      <c r="I121" s="148" t="s">
        <v>22</v>
      </c>
      <c r="J121" s="80" t="str">
        <f>IF(J12="","",J12)</f>
        <v>23. 12. 2019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145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40.05" customHeight="1">
      <c r="A123" s="39"/>
      <c r="B123" s="40"/>
      <c r="C123" s="33" t="s">
        <v>24</v>
      </c>
      <c r="D123" s="41"/>
      <c r="E123" s="41"/>
      <c r="F123" s="28" t="str">
        <f>E15</f>
        <v>MŠ, speciální základní škola a praktická škola,HK</v>
      </c>
      <c r="G123" s="41"/>
      <c r="H123" s="41"/>
      <c r="I123" s="148" t="s">
        <v>30</v>
      </c>
      <c r="J123" s="37" t="str">
        <f>E21</f>
        <v xml:space="preserve">Obchodní projekt Hradec Králové v.o.s.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28</v>
      </c>
      <c r="D124" s="41"/>
      <c r="E124" s="41"/>
      <c r="F124" s="28" t="str">
        <f>IF(E18="","",E18)</f>
        <v>Vyplň údaj</v>
      </c>
      <c r="G124" s="41"/>
      <c r="H124" s="41"/>
      <c r="I124" s="148" t="s">
        <v>33</v>
      </c>
      <c r="J124" s="37" t="str">
        <f>E24</f>
        <v xml:space="preserve"> 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145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1" customFormat="1" ht="29.28" customHeight="1">
      <c r="A126" s="208"/>
      <c r="B126" s="209"/>
      <c r="C126" s="210" t="s">
        <v>129</v>
      </c>
      <c r="D126" s="211" t="s">
        <v>62</v>
      </c>
      <c r="E126" s="211" t="s">
        <v>58</v>
      </c>
      <c r="F126" s="211" t="s">
        <v>59</v>
      </c>
      <c r="G126" s="211" t="s">
        <v>130</v>
      </c>
      <c r="H126" s="211" t="s">
        <v>131</v>
      </c>
      <c r="I126" s="212" t="s">
        <v>132</v>
      </c>
      <c r="J126" s="211" t="s">
        <v>112</v>
      </c>
      <c r="K126" s="213" t="s">
        <v>133</v>
      </c>
      <c r="L126" s="214"/>
      <c r="M126" s="101" t="s">
        <v>1</v>
      </c>
      <c r="N126" s="102" t="s">
        <v>41</v>
      </c>
      <c r="O126" s="102" t="s">
        <v>134</v>
      </c>
      <c r="P126" s="102" t="s">
        <v>135</v>
      </c>
      <c r="Q126" s="102" t="s">
        <v>136</v>
      </c>
      <c r="R126" s="102" t="s">
        <v>137</v>
      </c>
      <c r="S126" s="102" t="s">
        <v>138</v>
      </c>
      <c r="T126" s="103" t="s">
        <v>139</v>
      </c>
      <c r="U126" s="208"/>
      <c r="V126" s="208"/>
      <c r="W126" s="208"/>
      <c r="X126" s="208"/>
      <c r="Y126" s="208"/>
      <c r="Z126" s="208"/>
      <c r="AA126" s="208"/>
      <c r="AB126" s="208"/>
      <c r="AC126" s="208"/>
      <c r="AD126" s="208"/>
      <c r="AE126" s="208"/>
    </row>
    <row r="127" s="2" customFormat="1" ht="22.8" customHeight="1">
      <c r="A127" s="39"/>
      <c r="B127" s="40"/>
      <c r="C127" s="108" t="s">
        <v>140</v>
      </c>
      <c r="D127" s="41"/>
      <c r="E127" s="41"/>
      <c r="F127" s="41"/>
      <c r="G127" s="41"/>
      <c r="H127" s="41"/>
      <c r="I127" s="145"/>
      <c r="J127" s="215">
        <f>BK127</f>
        <v>0</v>
      </c>
      <c r="K127" s="41"/>
      <c r="L127" s="45"/>
      <c r="M127" s="104"/>
      <c r="N127" s="216"/>
      <c r="O127" s="105"/>
      <c r="P127" s="217">
        <f>P128+P135+P324</f>
        <v>0</v>
      </c>
      <c r="Q127" s="105"/>
      <c r="R127" s="217">
        <f>R128+R135+R324</f>
        <v>7.8143222799999998</v>
      </c>
      <c r="S127" s="105"/>
      <c r="T127" s="218">
        <f>T128+T135+T324</f>
        <v>47.375733500000003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76</v>
      </c>
      <c r="AU127" s="18" t="s">
        <v>114</v>
      </c>
      <c r="BK127" s="219">
        <f>BK128+BK135+BK324</f>
        <v>0</v>
      </c>
    </row>
    <row r="128" s="12" customFormat="1" ht="25.92" customHeight="1">
      <c r="A128" s="12"/>
      <c r="B128" s="220"/>
      <c r="C128" s="221"/>
      <c r="D128" s="222" t="s">
        <v>76</v>
      </c>
      <c r="E128" s="223" t="s">
        <v>141</v>
      </c>
      <c r="F128" s="223" t="s">
        <v>142</v>
      </c>
      <c r="G128" s="221"/>
      <c r="H128" s="221"/>
      <c r="I128" s="224"/>
      <c r="J128" s="225">
        <f>BK128</f>
        <v>0</v>
      </c>
      <c r="K128" s="221"/>
      <c r="L128" s="226"/>
      <c r="M128" s="227"/>
      <c r="N128" s="228"/>
      <c r="O128" s="228"/>
      <c r="P128" s="229">
        <f>P129</f>
        <v>0</v>
      </c>
      <c r="Q128" s="228"/>
      <c r="R128" s="229">
        <f>R129</f>
        <v>0</v>
      </c>
      <c r="S128" s="228"/>
      <c r="T128" s="230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31" t="s">
        <v>85</v>
      </c>
      <c r="AT128" s="232" t="s">
        <v>76</v>
      </c>
      <c r="AU128" s="232" t="s">
        <v>77</v>
      </c>
      <c r="AY128" s="231" t="s">
        <v>143</v>
      </c>
      <c r="BK128" s="233">
        <f>BK129</f>
        <v>0</v>
      </c>
    </row>
    <row r="129" s="12" customFormat="1" ht="22.8" customHeight="1">
      <c r="A129" s="12"/>
      <c r="B129" s="220"/>
      <c r="C129" s="221"/>
      <c r="D129" s="222" t="s">
        <v>76</v>
      </c>
      <c r="E129" s="234" t="s">
        <v>599</v>
      </c>
      <c r="F129" s="234" t="s">
        <v>600</v>
      </c>
      <c r="G129" s="221"/>
      <c r="H129" s="221"/>
      <c r="I129" s="224"/>
      <c r="J129" s="235">
        <f>BK129</f>
        <v>0</v>
      </c>
      <c r="K129" s="221"/>
      <c r="L129" s="226"/>
      <c r="M129" s="227"/>
      <c r="N129" s="228"/>
      <c r="O129" s="228"/>
      <c r="P129" s="229">
        <f>SUM(P130:P134)</f>
        <v>0</v>
      </c>
      <c r="Q129" s="228"/>
      <c r="R129" s="229">
        <f>SUM(R130:R134)</f>
        <v>0</v>
      </c>
      <c r="S129" s="228"/>
      <c r="T129" s="230">
        <f>SUM(T130:T134)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31" t="s">
        <v>85</v>
      </c>
      <c r="AT129" s="232" t="s">
        <v>76</v>
      </c>
      <c r="AU129" s="232" t="s">
        <v>85</v>
      </c>
      <c r="AY129" s="231" t="s">
        <v>143</v>
      </c>
      <c r="BK129" s="233">
        <f>SUM(BK130:BK134)</f>
        <v>0</v>
      </c>
    </row>
    <row r="130" s="2" customFormat="1" ht="24.15" customHeight="1">
      <c r="A130" s="39"/>
      <c r="B130" s="40"/>
      <c r="C130" s="236" t="s">
        <v>85</v>
      </c>
      <c r="D130" s="236" t="s">
        <v>145</v>
      </c>
      <c r="E130" s="237" t="s">
        <v>781</v>
      </c>
      <c r="F130" s="238" t="s">
        <v>782</v>
      </c>
      <c r="G130" s="239" t="s">
        <v>604</v>
      </c>
      <c r="H130" s="240">
        <v>47.375999999999998</v>
      </c>
      <c r="I130" s="241"/>
      <c r="J130" s="242">
        <f>ROUND(I130*H130,2)</f>
        <v>0</v>
      </c>
      <c r="K130" s="238" t="s">
        <v>149</v>
      </c>
      <c r="L130" s="45"/>
      <c r="M130" s="243" t="s">
        <v>1</v>
      </c>
      <c r="N130" s="244" t="s">
        <v>42</v>
      </c>
      <c r="O130" s="92"/>
      <c r="P130" s="245">
        <f>O130*H130</f>
        <v>0</v>
      </c>
      <c r="Q130" s="245">
        <v>0</v>
      </c>
      <c r="R130" s="245">
        <f>Q130*H130</f>
        <v>0</v>
      </c>
      <c r="S130" s="245">
        <v>0</v>
      </c>
      <c r="T130" s="24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7" t="s">
        <v>150</v>
      </c>
      <c r="AT130" s="247" t="s">
        <v>145</v>
      </c>
      <c r="AU130" s="247" t="s">
        <v>87</v>
      </c>
      <c r="AY130" s="18" t="s">
        <v>143</v>
      </c>
      <c r="BE130" s="248">
        <f>IF(N130="základní",J130,0)</f>
        <v>0</v>
      </c>
      <c r="BF130" s="248">
        <f>IF(N130="snížená",J130,0)</f>
        <v>0</v>
      </c>
      <c r="BG130" s="248">
        <f>IF(N130="zákl. přenesená",J130,0)</f>
        <v>0</v>
      </c>
      <c r="BH130" s="248">
        <f>IF(N130="sníž. přenesená",J130,0)</f>
        <v>0</v>
      </c>
      <c r="BI130" s="248">
        <f>IF(N130="nulová",J130,0)</f>
        <v>0</v>
      </c>
      <c r="BJ130" s="18" t="s">
        <v>85</v>
      </c>
      <c r="BK130" s="248">
        <f>ROUND(I130*H130,2)</f>
        <v>0</v>
      </c>
      <c r="BL130" s="18" t="s">
        <v>150</v>
      </c>
      <c r="BM130" s="247" t="s">
        <v>860</v>
      </c>
    </row>
    <row r="131" s="2" customFormat="1" ht="24.15" customHeight="1">
      <c r="A131" s="39"/>
      <c r="B131" s="40"/>
      <c r="C131" s="236" t="s">
        <v>87</v>
      </c>
      <c r="D131" s="236" t="s">
        <v>145</v>
      </c>
      <c r="E131" s="237" t="s">
        <v>607</v>
      </c>
      <c r="F131" s="238" t="s">
        <v>608</v>
      </c>
      <c r="G131" s="239" t="s">
        <v>604</v>
      </c>
      <c r="H131" s="240">
        <v>47.375999999999998</v>
      </c>
      <c r="I131" s="241"/>
      <c r="J131" s="242">
        <f>ROUND(I131*H131,2)</f>
        <v>0</v>
      </c>
      <c r="K131" s="238" t="s">
        <v>149</v>
      </c>
      <c r="L131" s="45"/>
      <c r="M131" s="243" t="s">
        <v>1</v>
      </c>
      <c r="N131" s="244" t="s">
        <v>42</v>
      </c>
      <c r="O131" s="92"/>
      <c r="P131" s="245">
        <f>O131*H131</f>
        <v>0</v>
      </c>
      <c r="Q131" s="245">
        <v>0</v>
      </c>
      <c r="R131" s="245">
        <f>Q131*H131</f>
        <v>0</v>
      </c>
      <c r="S131" s="245">
        <v>0</v>
      </c>
      <c r="T131" s="246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7" t="s">
        <v>150</v>
      </c>
      <c r="AT131" s="247" t="s">
        <v>145</v>
      </c>
      <c r="AU131" s="247" t="s">
        <v>87</v>
      </c>
      <c r="AY131" s="18" t="s">
        <v>143</v>
      </c>
      <c r="BE131" s="248">
        <f>IF(N131="základní",J131,0)</f>
        <v>0</v>
      </c>
      <c r="BF131" s="248">
        <f>IF(N131="snížená",J131,0)</f>
        <v>0</v>
      </c>
      <c r="BG131" s="248">
        <f>IF(N131="zákl. přenesená",J131,0)</f>
        <v>0</v>
      </c>
      <c r="BH131" s="248">
        <f>IF(N131="sníž. přenesená",J131,0)</f>
        <v>0</v>
      </c>
      <c r="BI131" s="248">
        <f>IF(N131="nulová",J131,0)</f>
        <v>0</v>
      </c>
      <c r="BJ131" s="18" t="s">
        <v>85</v>
      </c>
      <c r="BK131" s="248">
        <f>ROUND(I131*H131,2)</f>
        <v>0</v>
      </c>
      <c r="BL131" s="18" t="s">
        <v>150</v>
      </c>
      <c r="BM131" s="247" t="s">
        <v>861</v>
      </c>
    </row>
    <row r="132" s="2" customFormat="1" ht="24.15" customHeight="1">
      <c r="A132" s="39"/>
      <c r="B132" s="40"/>
      <c r="C132" s="236" t="s">
        <v>159</v>
      </c>
      <c r="D132" s="236" t="s">
        <v>145</v>
      </c>
      <c r="E132" s="237" t="s">
        <v>611</v>
      </c>
      <c r="F132" s="238" t="s">
        <v>612</v>
      </c>
      <c r="G132" s="239" t="s">
        <v>604</v>
      </c>
      <c r="H132" s="240">
        <v>473.75999999999999</v>
      </c>
      <c r="I132" s="241"/>
      <c r="J132" s="242">
        <f>ROUND(I132*H132,2)</f>
        <v>0</v>
      </c>
      <c r="K132" s="238" t="s">
        <v>149</v>
      </c>
      <c r="L132" s="45"/>
      <c r="M132" s="243" t="s">
        <v>1</v>
      </c>
      <c r="N132" s="244" t="s">
        <v>42</v>
      </c>
      <c r="O132" s="92"/>
      <c r="P132" s="245">
        <f>O132*H132</f>
        <v>0</v>
      </c>
      <c r="Q132" s="245">
        <v>0</v>
      </c>
      <c r="R132" s="245">
        <f>Q132*H132</f>
        <v>0</v>
      </c>
      <c r="S132" s="245">
        <v>0</v>
      </c>
      <c r="T132" s="246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7" t="s">
        <v>150</v>
      </c>
      <c r="AT132" s="247" t="s">
        <v>145</v>
      </c>
      <c r="AU132" s="247" t="s">
        <v>87</v>
      </c>
      <c r="AY132" s="18" t="s">
        <v>143</v>
      </c>
      <c r="BE132" s="248">
        <f>IF(N132="základní",J132,0)</f>
        <v>0</v>
      </c>
      <c r="BF132" s="248">
        <f>IF(N132="snížená",J132,0)</f>
        <v>0</v>
      </c>
      <c r="BG132" s="248">
        <f>IF(N132="zákl. přenesená",J132,0)</f>
        <v>0</v>
      </c>
      <c r="BH132" s="248">
        <f>IF(N132="sníž. přenesená",J132,0)</f>
        <v>0</v>
      </c>
      <c r="BI132" s="248">
        <f>IF(N132="nulová",J132,0)</f>
        <v>0</v>
      </c>
      <c r="BJ132" s="18" t="s">
        <v>85</v>
      </c>
      <c r="BK132" s="248">
        <f>ROUND(I132*H132,2)</f>
        <v>0</v>
      </c>
      <c r="BL132" s="18" t="s">
        <v>150</v>
      </c>
      <c r="BM132" s="247" t="s">
        <v>862</v>
      </c>
    </row>
    <row r="133" s="14" customFormat="1">
      <c r="A133" s="14"/>
      <c r="B133" s="260"/>
      <c r="C133" s="261"/>
      <c r="D133" s="251" t="s">
        <v>152</v>
      </c>
      <c r="E133" s="261"/>
      <c r="F133" s="263" t="s">
        <v>863</v>
      </c>
      <c r="G133" s="261"/>
      <c r="H133" s="264">
        <v>473.75999999999999</v>
      </c>
      <c r="I133" s="265"/>
      <c r="J133" s="261"/>
      <c r="K133" s="261"/>
      <c r="L133" s="266"/>
      <c r="M133" s="267"/>
      <c r="N133" s="268"/>
      <c r="O133" s="268"/>
      <c r="P133" s="268"/>
      <c r="Q133" s="268"/>
      <c r="R133" s="268"/>
      <c r="S133" s="268"/>
      <c r="T133" s="269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70" t="s">
        <v>152</v>
      </c>
      <c r="AU133" s="270" t="s">
        <v>87</v>
      </c>
      <c r="AV133" s="14" t="s">
        <v>87</v>
      </c>
      <c r="AW133" s="14" t="s">
        <v>4</v>
      </c>
      <c r="AX133" s="14" t="s">
        <v>85</v>
      </c>
      <c r="AY133" s="270" t="s">
        <v>143</v>
      </c>
    </row>
    <row r="134" s="2" customFormat="1" ht="24.15" customHeight="1">
      <c r="A134" s="39"/>
      <c r="B134" s="40"/>
      <c r="C134" s="236" t="s">
        <v>150</v>
      </c>
      <c r="D134" s="236" t="s">
        <v>145</v>
      </c>
      <c r="E134" s="237" t="s">
        <v>616</v>
      </c>
      <c r="F134" s="238" t="s">
        <v>617</v>
      </c>
      <c r="G134" s="239" t="s">
        <v>604</v>
      </c>
      <c r="H134" s="240">
        <v>47.375999999999998</v>
      </c>
      <c r="I134" s="241"/>
      <c r="J134" s="242">
        <f>ROUND(I134*H134,2)</f>
        <v>0</v>
      </c>
      <c r="K134" s="238" t="s">
        <v>149</v>
      </c>
      <c r="L134" s="45"/>
      <c r="M134" s="243" t="s">
        <v>1</v>
      </c>
      <c r="N134" s="244" t="s">
        <v>42</v>
      </c>
      <c r="O134" s="92"/>
      <c r="P134" s="245">
        <f>O134*H134</f>
        <v>0</v>
      </c>
      <c r="Q134" s="245">
        <v>0</v>
      </c>
      <c r="R134" s="245">
        <f>Q134*H134</f>
        <v>0</v>
      </c>
      <c r="S134" s="245">
        <v>0</v>
      </c>
      <c r="T134" s="246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7" t="s">
        <v>150</v>
      </c>
      <c r="AT134" s="247" t="s">
        <v>145</v>
      </c>
      <c r="AU134" s="247" t="s">
        <v>87</v>
      </c>
      <c r="AY134" s="18" t="s">
        <v>143</v>
      </c>
      <c r="BE134" s="248">
        <f>IF(N134="základní",J134,0)</f>
        <v>0</v>
      </c>
      <c r="BF134" s="248">
        <f>IF(N134="snížená",J134,0)</f>
        <v>0</v>
      </c>
      <c r="BG134" s="248">
        <f>IF(N134="zákl. přenesená",J134,0)</f>
        <v>0</v>
      </c>
      <c r="BH134" s="248">
        <f>IF(N134="sníž. přenesená",J134,0)</f>
        <v>0</v>
      </c>
      <c r="BI134" s="248">
        <f>IF(N134="nulová",J134,0)</f>
        <v>0</v>
      </c>
      <c r="BJ134" s="18" t="s">
        <v>85</v>
      </c>
      <c r="BK134" s="248">
        <f>ROUND(I134*H134,2)</f>
        <v>0</v>
      </c>
      <c r="BL134" s="18" t="s">
        <v>150</v>
      </c>
      <c r="BM134" s="247" t="s">
        <v>864</v>
      </c>
    </row>
    <row r="135" s="12" customFormat="1" ht="25.92" customHeight="1">
      <c r="A135" s="12"/>
      <c r="B135" s="220"/>
      <c r="C135" s="221"/>
      <c r="D135" s="222" t="s">
        <v>76</v>
      </c>
      <c r="E135" s="223" t="s">
        <v>625</v>
      </c>
      <c r="F135" s="223" t="s">
        <v>626</v>
      </c>
      <c r="G135" s="221"/>
      <c r="H135" s="221"/>
      <c r="I135" s="224"/>
      <c r="J135" s="225">
        <f>BK135</f>
        <v>0</v>
      </c>
      <c r="K135" s="221"/>
      <c r="L135" s="226"/>
      <c r="M135" s="227"/>
      <c r="N135" s="228"/>
      <c r="O135" s="228"/>
      <c r="P135" s="229">
        <f>P136+P140+P245+P289+P302+P317+P320</f>
        <v>0</v>
      </c>
      <c r="Q135" s="228"/>
      <c r="R135" s="229">
        <f>R136+R140+R245+R289+R302+R317+R320</f>
        <v>7.8143222799999998</v>
      </c>
      <c r="S135" s="228"/>
      <c r="T135" s="230">
        <f>T136+T140+T245+T289+T302+T317+T320</f>
        <v>47.375733500000003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31" t="s">
        <v>87</v>
      </c>
      <c r="AT135" s="232" t="s">
        <v>76</v>
      </c>
      <c r="AU135" s="232" t="s">
        <v>77</v>
      </c>
      <c r="AY135" s="231" t="s">
        <v>143</v>
      </c>
      <c r="BK135" s="233">
        <f>BK136+BK140+BK245+BK289+BK302+BK317+BK320</f>
        <v>0</v>
      </c>
    </row>
    <row r="136" s="12" customFormat="1" ht="22.8" customHeight="1">
      <c r="A136" s="12"/>
      <c r="B136" s="220"/>
      <c r="C136" s="221"/>
      <c r="D136" s="222" t="s">
        <v>76</v>
      </c>
      <c r="E136" s="234" t="s">
        <v>627</v>
      </c>
      <c r="F136" s="234" t="s">
        <v>628</v>
      </c>
      <c r="G136" s="221"/>
      <c r="H136" s="221"/>
      <c r="I136" s="224"/>
      <c r="J136" s="235">
        <f>BK136</f>
        <v>0</v>
      </c>
      <c r="K136" s="221"/>
      <c r="L136" s="226"/>
      <c r="M136" s="227"/>
      <c r="N136" s="228"/>
      <c r="O136" s="228"/>
      <c r="P136" s="229">
        <f>SUM(P137:P139)</f>
        <v>0</v>
      </c>
      <c r="Q136" s="228"/>
      <c r="R136" s="229">
        <f>SUM(R137:R139)</f>
        <v>0.0126</v>
      </c>
      <c r="S136" s="228"/>
      <c r="T136" s="230">
        <f>SUM(T137:T139)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31" t="s">
        <v>87</v>
      </c>
      <c r="AT136" s="232" t="s">
        <v>76</v>
      </c>
      <c r="AU136" s="232" t="s">
        <v>85</v>
      </c>
      <c r="AY136" s="231" t="s">
        <v>143</v>
      </c>
      <c r="BK136" s="233">
        <f>SUM(BK137:BK139)</f>
        <v>0</v>
      </c>
    </row>
    <row r="137" s="2" customFormat="1" ht="24.15" customHeight="1">
      <c r="A137" s="39"/>
      <c r="B137" s="40"/>
      <c r="C137" s="236" t="s">
        <v>173</v>
      </c>
      <c r="D137" s="236" t="s">
        <v>145</v>
      </c>
      <c r="E137" s="237" t="s">
        <v>865</v>
      </c>
      <c r="F137" s="238" t="s">
        <v>866</v>
      </c>
      <c r="G137" s="239" t="s">
        <v>148</v>
      </c>
      <c r="H137" s="240">
        <v>3.6000000000000001</v>
      </c>
      <c r="I137" s="241"/>
      <c r="J137" s="242">
        <f>ROUND(I137*H137,2)</f>
        <v>0</v>
      </c>
      <c r="K137" s="238" t="s">
        <v>149</v>
      </c>
      <c r="L137" s="45"/>
      <c r="M137" s="243" t="s">
        <v>1</v>
      </c>
      <c r="N137" s="244" t="s">
        <v>42</v>
      </c>
      <c r="O137" s="92"/>
      <c r="P137" s="245">
        <f>O137*H137</f>
        <v>0</v>
      </c>
      <c r="Q137" s="245">
        <v>0.0035000000000000001</v>
      </c>
      <c r="R137" s="245">
        <f>Q137*H137</f>
        <v>0.0126</v>
      </c>
      <c r="S137" s="245">
        <v>0</v>
      </c>
      <c r="T137" s="246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7" t="s">
        <v>230</v>
      </c>
      <c r="AT137" s="247" t="s">
        <v>145</v>
      </c>
      <c r="AU137" s="247" t="s">
        <v>87</v>
      </c>
      <c r="AY137" s="18" t="s">
        <v>143</v>
      </c>
      <c r="BE137" s="248">
        <f>IF(N137="základní",J137,0)</f>
        <v>0</v>
      </c>
      <c r="BF137" s="248">
        <f>IF(N137="snížená",J137,0)</f>
        <v>0</v>
      </c>
      <c r="BG137" s="248">
        <f>IF(N137="zákl. přenesená",J137,0)</f>
        <v>0</v>
      </c>
      <c r="BH137" s="248">
        <f>IF(N137="sníž. přenesená",J137,0)</f>
        <v>0</v>
      </c>
      <c r="BI137" s="248">
        <f>IF(N137="nulová",J137,0)</f>
        <v>0</v>
      </c>
      <c r="BJ137" s="18" t="s">
        <v>85</v>
      </c>
      <c r="BK137" s="248">
        <f>ROUND(I137*H137,2)</f>
        <v>0</v>
      </c>
      <c r="BL137" s="18" t="s">
        <v>230</v>
      </c>
      <c r="BM137" s="247" t="s">
        <v>867</v>
      </c>
    </row>
    <row r="138" s="14" customFormat="1">
      <c r="A138" s="14"/>
      <c r="B138" s="260"/>
      <c r="C138" s="261"/>
      <c r="D138" s="251" t="s">
        <v>152</v>
      </c>
      <c r="E138" s="262" t="s">
        <v>1</v>
      </c>
      <c r="F138" s="263" t="s">
        <v>868</v>
      </c>
      <c r="G138" s="261"/>
      <c r="H138" s="264">
        <v>3.6000000000000001</v>
      </c>
      <c r="I138" s="265"/>
      <c r="J138" s="261"/>
      <c r="K138" s="261"/>
      <c r="L138" s="266"/>
      <c r="M138" s="267"/>
      <c r="N138" s="268"/>
      <c r="O138" s="268"/>
      <c r="P138" s="268"/>
      <c r="Q138" s="268"/>
      <c r="R138" s="268"/>
      <c r="S138" s="268"/>
      <c r="T138" s="26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70" t="s">
        <v>152</v>
      </c>
      <c r="AU138" s="270" t="s">
        <v>87</v>
      </c>
      <c r="AV138" s="14" t="s">
        <v>87</v>
      </c>
      <c r="AW138" s="14" t="s">
        <v>32</v>
      </c>
      <c r="AX138" s="14" t="s">
        <v>85</v>
      </c>
      <c r="AY138" s="270" t="s">
        <v>143</v>
      </c>
    </row>
    <row r="139" s="2" customFormat="1" ht="24.15" customHeight="1">
      <c r="A139" s="39"/>
      <c r="B139" s="40"/>
      <c r="C139" s="236" t="s">
        <v>178</v>
      </c>
      <c r="D139" s="236" t="s">
        <v>145</v>
      </c>
      <c r="E139" s="237" t="s">
        <v>640</v>
      </c>
      <c r="F139" s="238" t="s">
        <v>641</v>
      </c>
      <c r="G139" s="239" t="s">
        <v>604</v>
      </c>
      <c r="H139" s="240">
        <v>0.012999999999999999</v>
      </c>
      <c r="I139" s="241"/>
      <c r="J139" s="242">
        <f>ROUND(I139*H139,2)</f>
        <v>0</v>
      </c>
      <c r="K139" s="238" t="s">
        <v>149</v>
      </c>
      <c r="L139" s="45"/>
      <c r="M139" s="243" t="s">
        <v>1</v>
      </c>
      <c r="N139" s="244" t="s">
        <v>42</v>
      </c>
      <c r="O139" s="92"/>
      <c r="P139" s="245">
        <f>O139*H139</f>
        <v>0</v>
      </c>
      <c r="Q139" s="245">
        <v>0</v>
      </c>
      <c r="R139" s="245">
        <f>Q139*H139</f>
        <v>0</v>
      </c>
      <c r="S139" s="245">
        <v>0</v>
      </c>
      <c r="T139" s="24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7" t="s">
        <v>230</v>
      </c>
      <c r="AT139" s="247" t="s">
        <v>145</v>
      </c>
      <c r="AU139" s="247" t="s">
        <v>87</v>
      </c>
      <c r="AY139" s="18" t="s">
        <v>143</v>
      </c>
      <c r="BE139" s="248">
        <f>IF(N139="základní",J139,0)</f>
        <v>0</v>
      </c>
      <c r="BF139" s="248">
        <f>IF(N139="snížená",J139,0)</f>
        <v>0</v>
      </c>
      <c r="BG139" s="248">
        <f>IF(N139="zákl. přenesená",J139,0)</f>
        <v>0</v>
      </c>
      <c r="BH139" s="248">
        <f>IF(N139="sníž. přenesená",J139,0)</f>
        <v>0</v>
      </c>
      <c r="BI139" s="248">
        <f>IF(N139="nulová",J139,0)</f>
        <v>0</v>
      </c>
      <c r="BJ139" s="18" t="s">
        <v>85</v>
      </c>
      <c r="BK139" s="248">
        <f>ROUND(I139*H139,2)</f>
        <v>0</v>
      </c>
      <c r="BL139" s="18" t="s">
        <v>230</v>
      </c>
      <c r="BM139" s="247" t="s">
        <v>869</v>
      </c>
    </row>
    <row r="140" s="12" customFormat="1" ht="22.8" customHeight="1">
      <c r="A140" s="12"/>
      <c r="B140" s="220"/>
      <c r="C140" s="221"/>
      <c r="D140" s="222" t="s">
        <v>76</v>
      </c>
      <c r="E140" s="234" t="s">
        <v>870</v>
      </c>
      <c r="F140" s="234" t="s">
        <v>871</v>
      </c>
      <c r="G140" s="221"/>
      <c r="H140" s="221"/>
      <c r="I140" s="224"/>
      <c r="J140" s="235">
        <f>BK140</f>
        <v>0</v>
      </c>
      <c r="K140" s="221"/>
      <c r="L140" s="226"/>
      <c r="M140" s="227"/>
      <c r="N140" s="228"/>
      <c r="O140" s="228"/>
      <c r="P140" s="229">
        <f>SUM(P141:P244)</f>
        <v>0</v>
      </c>
      <c r="Q140" s="228"/>
      <c r="R140" s="229">
        <f>SUM(R141:R244)</f>
        <v>1.8863317999999998</v>
      </c>
      <c r="S140" s="228"/>
      <c r="T140" s="230">
        <f>SUM(T141:T244)</f>
        <v>37.653646000000002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31" t="s">
        <v>87</v>
      </c>
      <c r="AT140" s="232" t="s">
        <v>76</v>
      </c>
      <c r="AU140" s="232" t="s">
        <v>85</v>
      </c>
      <c r="AY140" s="231" t="s">
        <v>143</v>
      </c>
      <c r="BK140" s="233">
        <f>SUM(BK141:BK244)</f>
        <v>0</v>
      </c>
    </row>
    <row r="141" s="2" customFormat="1" ht="14.4" customHeight="1">
      <c r="A141" s="39"/>
      <c r="B141" s="40"/>
      <c r="C141" s="236" t="s">
        <v>183</v>
      </c>
      <c r="D141" s="236" t="s">
        <v>145</v>
      </c>
      <c r="E141" s="237" t="s">
        <v>872</v>
      </c>
      <c r="F141" s="238" t="s">
        <v>873</v>
      </c>
      <c r="G141" s="239" t="s">
        <v>148</v>
      </c>
      <c r="H141" s="240">
        <v>388.065</v>
      </c>
      <c r="I141" s="241"/>
      <c r="J141" s="242">
        <f>ROUND(I141*H141,2)</f>
        <v>0</v>
      </c>
      <c r="K141" s="238" t="s">
        <v>149</v>
      </c>
      <c r="L141" s="45"/>
      <c r="M141" s="243" t="s">
        <v>1</v>
      </c>
      <c r="N141" s="244" t="s">
        <v>42</v>
      </c>
      <c r="O141" s="92"/>
      <c r="P141" s="245">
        <f>O141*H141</f>
        <v>0</v>
      </c>
      <c r="Q141" s="245">
        <v>0</v>
      </c>
      <c r="R141" s="245">
        <f>Q141*H141</f>
        <v>0</v>
      </c>
      <c r="S141" s="245">
        <v>0.0060000000000000001</v>
      </c>
      <c r="T141" s="246">
        <f>S141*H141</f>
        <v>2.3283900000000002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7" t="s">
        <v>230</v>
      </c>
      <c r="AT141" s="247" t="s">
        <v>145</v>
      </c>
      <c r="AU141" s="247" t="s">
        <v>87</v>
      </c>
      <c r="AY141" s="18" t="s">
        <v>143</v>
      </c>
      <c r="BE141" s="248">
        <f>IF(N141="základní",J141,0)</f>
        <v>0</v>
      </c>
      <c r="BF141" s="248">
        <f>IF(N141="snížená",J141,0)</f>
        <v>0</v>
      </c>
      <c r="BG141" s="248">
        <f>IF(N141="zákl. přenesená",J141,0)</f>
        <v>0</v>
      </c>
      <c r="BH141" s="248">
        <f>IF(N141="sníž. přenesená",J141,0)</f>
        <v>0</v>
      </c>
      <c r="BI141" s="248">
        <f>IF(N141="nulová",J141,0)</f>
        <v>0</v>
      </c>
      <c r="BJ141" s="18" t="s">
        <v>85</v>
      </c>
      <c r="BK141" s="248">
        <f>ROUND(I141*H141,2)</f>
        <v>0</v>
      </c>
      <c r="BL141" s="18" t="s">
        <v>230</v>
      </c>
      <c r="BM141" s="247" t="s">
        <v>874</v>
      </c>
    </row>
    <row r="142" s="13" customFormat="1">
      <c r="A142" s="13"/>
      <c r="B142" s="249"/>
      <c r="C142" s="250"/>
      <c r="D142" s="251" t="s">
        <v>152</v>
      </c>
      <c r="E142" s="252" t="s">
        <v>1</v>
      </c>
      <c r="F142" s="253" t="s">
        <v>875</v>
      </c>
      <c r="G142" s="250"/>
      <c r="H142" s="252" t="s">
        <v>1</v>
      </c>
      <c r="I142" s="254"/>
      <c r="J142" s="250"/>
      <c r="K142" s="250"/>
      <c r="L142" s="255"/>
      <c r="M142" s="256"/>
      <c r="N142" s="257"/>
      <c r="O142" s="257"/>
      <c r="P142" s="257"/>
      <c r="Q142" s="257"/>
      <c r="R142" s="257"/>
      <c r="S142" s="257"/>
      <c r="T142" s="25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9" t="s">
        <v>152</v>
      </c>
      <c r="AU142" s="259" t="s">
        <v>87</v>
      </c>
      <c r="AV142" s="13" t="s">
        <v>85</v>
      </c>
      <c r="AW142" s="13" t="s">
        <v>32</v>
      </c>
      <c r="AX142" s="13" t="s">
        <v>77</v>
      </c>
      <c r="AY142" s="259" t="s">
        <v>143</v>
      </c>
    </row>
    <row r="143" s="14" customFormat="1">
      <c r="A143" s="14"/>
      <c r="B143" s="260"/>
      <c r="C143" s="261"/>
      <c r="D143" s="251" t="s">
        <v>152</v>
      </c>
      <c r="E143" s="262" t="s">
        <v>1</v>
      </c>
      <c r="F143" s="263" t="s">
        <v>876</v>
      </c>
      <c r="G143" s="261"/>
      <c r="H143" s="264">
        <v>348.28500000000003</v>
      </c>
      <c r="I143" s="265"/>
      <c r="J143" s="261"/>
      <c r="K143" s="261"/>
      <c r="L143" s="266"/>
      <c r="M143" s="267"/>
      <c r="N143" s="268"/>
      <c r="O143" s="268"/>
      <c r="P143" s="268"/>
      <c r="Q143" s="268"/>
      <c r="R143" s="268"/>
      <c r="S143" s="268"/>
      <c r="T143" s="26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0" t="s">
        <v>152</v>
      </c>
      <c r="AU143" s="270" t="s">
        <v>87</v>
      </c>
      <c r="AV143" s="14" t="s">
        <v>87</v>
      </c>
      <c r="AW143" s="14" t="s">
        <v>32</v>
      </c>
      <c r="AX143" s="14" t="s">
        <v>77</v>
      </c>
      <c r="AY143" s="270" t="s">
        <v>143</v>
      </c>
    </row>
    <row r="144" s="14" customFormat="1">
      <c r="A144" s="14"/>
      <c r="B144" s="260"/>
      <c r="C144" s="261"/>
      <c r="D144" s="251" t="s">
        <v>152</v>
      </c>
      <c r="E144" s="262" t="s">
        <v>1</v>
      </c>
      <c r="F144" s="263" t="s">
        <v>877</v>
      </c>
      <c r="G144" s="261"/>
      <c r="H144" s="264">
        <v>39.780000000000001</v>
      </c>
      <c r="I144" s="265"/>
      <c r="J144" s="261"/>
      <c r="K144" s="261"/>
      <c r="L144" s="266"/>
      <c r="M144" s="267"/>
      <c r="N144" s="268"/>
      <c r="O144" s="268"/>
      <c r="P144" s="268"/>
      <c r="Q144" s="268"/>
      <c r="R144" s="268"/>
      <c r="S144" s="268"/>
      <c r="T144" s="26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0" t="s">
        <v>152</v>
      </c>
      <c r="AU144" s="270" t="s">
        <v>87</v>
      </c>
      <c r="AV144" s="14" t="s">
        <v>87</v>
      </c>
      <c r="AW144" s="14" t="s">
        <v>32</v>
      </c>
      <c r="AX144" s="14" t="s">
        <v>77</v>
      </c>
      <c r="AY144" s="270" t="s">
        <v>143</v>
      </c>
    </row>
    <row r="145" s="15" customFormat="1">
      <c r="A145" s="15"/>
      <c r="B145" s="271"/>
      <c r="C145" s="272"/>
      <c r="D145" s="251" t="s">
        <v>152</v>
      </c>
      <c r="E145" s="273" t="s">
        <v>1</v>
      </c>
      <c r="F145" s="274" t="s">
        <v>155</v>
      </c>
      <c r="G145" s="272"/>
      <c r="H145" s="275">
        <v>388.065</v>
      </c>
      <c r="I145" s="276"/>
      <c r="J145" s="272"/>
      <c r="K145" s="272"/>
      <c r="L145" s="277"/>
      <c r="M145" s="278"/>
      <c r="N145" s="279"/>
      <c r="O145" s="279"/>
      <c r="P145" s="279"/>
      <c r="Q145" s="279"/>
      <c r="R145" s="279"/>
      <c r="S145" s="279"/>
      <c r="T145" s="280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81" t="s">
        <v>152</v>
      </c>
      <c r="AU145" s="281" t="s">
        <v>87</v>
      </c>
      <c r="AV145" s="15" t="s">
        <v>150</v>
      </c>
      <c r="AW145" s="15" t="s">
        <v>32</v>
      </c>
      <c r="AX145" s="15" t="s">
        <v>85</v>
      </c>
      <c r="AY145" s="281" t="s">
        <v>143</v>
      </c>
    </row>
    <row r="146" s="2" customFormat="1" ht="24.15" customHeight="1">
      <c r="A146" s="39"/>
      <c r="B146" s="40"/>
      <c r="C146" s="236" t="s">
        <v>190</v>
      </c>
      <c r="D146" s="236" t="s">
        <v>145</v>
      </c>
      <c r="E146" s="237" t="s">
        <v>878</v>
      </c>
      <c r="F146" s="238" t="s">
        <v>879</v>
      </c>
      <c r="G146" s="239" t="s">
        <v>148</v>
      </c>
      <c r="H146" s="240">
        <v>388.065</v>
      </c>
      <c r="I146" s="241"/>
      <c r="J146" s="242">
        <f>ROUND(I146*H146,2)</f>
        <v>0</v>
      </c>
      <c r="K146" s="238" t="s">
        <v>149</v>
      </c>
      <c r="L146" s="45"/>
      <c r="M146" s="243" t="s">
        <v>1</v>
      </c>
      <c r="N146" s="244" t="s">
        <v>42</v>
      </c>
      <c r="O146" s="92"/>
      <c r="P146" s="245">
        <f>O146*H146</f>
        <v>0</v>
      </c>
      <c r="Q146" s="245">
        <v>0</v>
      </c>
      <c r="R146" s="245">
        <f>Q146*H146</f>
        <v>0</v>
      </c>
      <c r="S146" s="245">
        <v>0.0060000000000000001</v>
      </c>
      <c r="T146" s="246">
        <f>S146*H146</f>
        <v>2.3283900000000002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7" t="s">
        <v>230</v>
      </c>
      <c r="AT146" s="247" t="s">
        <v>145</v>
      </c>
      <c r="AU146" s="247" t="s">
        <v>87</v>
      </c>
      <c r="AY146" s="18" t="s">
        <v>143</v>
      </c>
      <c r="BE146" s="248">
        <f>IF(N146="základní",J146,0)</f>
        <v>0</v>
      </c>
      <c r="BF146" s="248">
        <f>IF(N146="snížená",J146,0)</f>
        <v>0</v>
      </c>
      <c r="BG146" s="248">
        <f>IF(N146="zákl. přenesená",J146,0)</f>
        <v>0</v>
      </c>
      <c r="BH146" s="248">
        <f>IF(N146="sníž. přenesená",J146,0)</f>
        <v>0</v>
      </c>
      <c r="BI146" s="248">
        <f>IF(N146="nulová",J146,0)</f>
        <v>0</v>
      </c>
      <c r="BJ146" s="18" t="s">
        <v>85</v>
      </c>
      <c r="BK146" s="248">
        <f>ROUND(I146*H146,2)</f>
        <v>0</v>
      </c>
      <c r="BL146" s="18" t="s">
        <v>230</v>
      </c>
      <c r="BM146" s="247" t="s">
        <v>880</v>
      </c>
    </row>
    <row r="147" s="14" customFormat="1">
      <c r="A147" s="14"/>
      <c r="B147" s="260"/>
      <c r="C147" s="261"/>
      <c r="D147" s="251" t="s">
        <v>152</v>
      </c>
      <c r="E147" s="262" t="s">
        <v>1</v>
      </c>
      <c r="F147" s="263" t="s">
        <v>881</v>
      </c>
      <c r="G147" s="261"/>
      <c r="H147" s="264">
        <v>388.065</v>
      </c>
      <c r="I147" s="265"/>
      <c r="J147" s="261"/>
      <c r="K147" s="261"/>
      <c r="L147" s="266"/>
      <c r="M147" s="267"/>
      <c r="N147" s="268"/>
      <c r="O147" s="268"/>
      <c r="P147" s="268"/>
      <c r="Q147" s="268"/>
      <c r="R147" s="268"/>
      <c r="S147" s="268"/>
      <c r="T147" s="26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0" t="s">
        <v>152</v>
      </c>
      <c r="AU147" s="270" t="s">
        <v>87</v>
      </c>
      <c r="AV147" s="14" t="s">
        <v>87</v>
      </c>
      <c r="AW147" s="14" t="s">
        <v>32</v>
      </c>
      <c r="AX147" s="14" t="s">
        <v>85</v>
      </c>
      <c r="AY147" s="270" t="s">
        <v>143</v>
      </c>
    </row>
    <row r="148" s="2" customFormat="1" ht="24.15" customHeight="1">
      <c r="A148" s="39"/>
      <c r="B148" s="40"/>
      <c r="C148" s="236" t="s">
        <v>195</v>
      </c>
      <c r="D148" s="236" t="s">
        <v>145</v>
      </c>
      <c r="E148" s="237" t="s">
        <v>882</v>
      </c>
      <c r="F148" s="238" t="s">
        <v>883</v>
      </c>
      <c r="G148" s="239" t="s">
        <v>148</v>
      </c>
      <c r="H148" s="240">
        <v>194.03299999999999</v>
      </c>
      <c r="I148" s="241"/>
      <c r="J148" s="242">
        <f>ROUND(I148*H148,2)</f>
        <v>0</v>
      </c>
      <c r="K148" s="238" t="s">
        <v>149</v>
      </c>
      <c r="L148" s="45"/>
      <c r="M148" s="243" t="s">
        <v>1</v>
      </c>
      <c r="N148" s="244" t="s">
        <v>42</v>
      </c>
      <c r="O148" s="92"/>
      <c r="P148" s="245">
        <f>O148*H148</f>
        <v>0</v>
      </c>
      <c r="Q148" s="245">
        <v>0</v>
      </c>
      <c r="R148" s="245">
        <f>Q148*H148</f>
        <v>0</v>
      </c>
      <c r="S148" s="245">
        <v>0.002</v>
      </c>
      <c r="T148" s="246">
        <f>S148*H148</f>
        <v>0.38806599999999997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7" t="s">
        <v>230</v>
      </c>
      <c r="AT148" s="247" t="s">
        <v>145</v>
      </c>
      <c r="AU148" s="247" t="s">
        <v>87</v>
      </c>
      <c r="AY148" s="18" t="s">
        <v>143</v>
      </c>
      <c r="BE148" s="248">
        <f>IF(N148="základní",J148,0)</f>
        <v>0</v>
      </c>
      <c r="BF148" s="248">
        <f>IF(N148="snížená",J148,0)</f>
        <v>0</v>
      </c>
      <c r="BG148" s="248">
        <f>IF(N148="zákl. přenesená",J148,0)</f>
        <v>0</v>
      </c>
      <c r="BH148" s="248">
        <f>IF(N148="sníž. přenesená",J148,0)</f>
        <v>0</v>
      </c>
      <c r="BI148" s="248">
        <f>IF(N148="nulová",J148,0)</f>
        <v>0</v>
      </c>
      <c r="BJ148" s="18" t="s">
        <v>85</v>
      </c>
      <c r="BK148" s="248">
        <f>ROUND(I148*H148,2)</f>
        <v>0</v>
      </c>
      <c r="BL148" s="18" t="s">
        <v>230</v>
      </c>
      <c r="BM148" s="247" t="s">
        <v>884</v>
      </c>
    </row>
    <row r="149" s="13" customFormat="1">
      <c r="A149" s="13"/>
      <c r="B149" s="249"/>
      <c r="C149" s="250"/>
      <c r="D149" s="251" t="s">
        <v>152</v>
      </c>
      <c r="E149" s="252" t="s">
        <v>1</v>
      </c>
      <c r="F149" s="253" t="s">
        <v>885</v>
      </c>
      <c r="G149" s="250"/>
      <c r="H149" s="252" t="s">
        <v>1</v>
      </c>
      <c r="I149" s="254"/>
      <c r="J149" s="250"/>
      <c r="K149" s="250"/>
      <c r="L149" s="255"/>
      <c r="M149" s="256"/>
      <c r="N149" s="257"/>
      <c r="O149" s="257"/>
      <c r="P149" s="257"/>
      <c r="Q149" s="257"/>
      <c r="R149" s="257"/>
      <c r="S149" s="257"/>
      <c r="T149" s="25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9" t="s">
        <v>152</v>
      </c>
      <c r="AU149" s="259" t="s">
        <v>87</v>
      </c>
      <c r="AV149" s="13" t="s">
        <v>85</v>
      </c>
      <c r="AW149" s="13" t="s">
        <v>32</v>
      </c>
      <c r="AX149" s="13" t="s">
        <v>77</v>
      </c>
      <c r="AY149" s="259" t="s">
        <v>143</v>
      </c>
    </row>
    <row r="150" s="14" customFormat="1">
      <c r="A150" s="14"/>
      <c r="B150" s="260"/>
      <c r="C150" s="261"/>
      <c r="D150" s="251" t="s">
        <v>152</v>
      </c>
      <c r="E150" s="262" t="s">
        <v>1</v>
      </c>
      <c r="F150" s="263" t="s">
        <v>886</v>
      </c>
      <c r="G150" s="261"/>
      <c r="H150" s="264">
        <v>194.03299999999999</v>
      </c>
      <c r="I150" s="265"/>
      <c r="J150" s="261"/>
      <c r="K150" s="261"/>
      <c r="L150" s="266"/>
      <c r="M150" s="267"/>
      <c r="N150" s="268"/>
      <c r="O150" s="268"/>
      <c r="P150" s="268"/>
      <c r="Q150" s="268"/>
      <c r="R150" s="268"/>
      <c r="S150" s="268"/>
      <c r="T150" s="26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0" t="s">
        <v>152</v>
      </c>
      <c r="AU150" s="270" t="s">
        <v>87</v>
      </c>
      <c r="AV150" s="14" t="s">
        <v>87</v>
      </c>
      <c r="AW150" s="14" t="s">
        <v>32</v>
      </c>
      <c r="AX150" s="14" t="s">
        <v>85</v>
      </c>
      <c r="AY150" s="270" t="s">
        <v>143</v>
      </c>
    </row>
    <row r="151" s="2" customFormat="1" ht="24.15" customHeight="1">
      <c r="A151" s="39"/>
      <c r="B151" s="40"/>
      <c r="C151" s="236" t="s">
        <v>201</v>
      </c>
      <c r="D151" s="236" t="s">
        <v>145</v>
      </c>
      <c r="E151" s="237" t="s">
        <v>887</v>
      </c>
      <c r="F151" s="238" t="s">
        <v>888</v>
      </c>
      <c r="G151" s="239" t="s">
        <v>253</v>
      </c>
      <c r="H151" s="240">
        <v>4</v>
      </c>
      <c r="I151" s="241"/>
      <c r="J151" s="242">
        <f>ROUND(I151*H151,2)</f>
        <v>0</v>
      </c>
      <c r="K151" s="238" t="s">
        <v>149</v>
      </c>
      <c r="L151" s="45"/>
      <c r="M151" s="243" t="s">
        <v>1</v>
      </c>
      <c r="N151" s="244" t="s">
        <v>42</v>
      </c>
      <c r="O151" s="92"/>
      <c r="P151" s="245">
        <f>O151*H151</f>
        <v>0</v>
      </c>
      <c r="Q151" s="245">
        <v>0</v>
      </c>
      <c r="R151" s="245">
        <f>Q151*H151</f>
        <v>0</v>
      </c>
      <c r="S151" s="245">
        <v>0.00029999999999999997</v>
      </c>
      <c r="T151" s="246">
        <f>S151*H151</f>
        <v>0.0011999999999999999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7" t="s">
        <v>230</v>
      </c>
      <c r="AT151" s="247" t="s">
        <v>145</v>
      </c>
      <c r="AU151" s="247" t="s">
        <v>87</v>
      </c>
      <c r="AY151" s="18" t="s">
        <v>143</v>
      </c>
      <c r="BE151" s="248">
        <f>IF(N151="základní",J151,0)</f>
        <v>0</v>
      </c>
      <c r="BF151" s="248">
        <f>IF(N151="snížená",J151,0)</f>
        <v>0</v>
      </c>
      <c r="BG151" s="248">
        <f>IF(N151="zákl. přenesená",J151,0)</f>
        <v>0</v>
      </c>
      <c r="BH151" s="248">
        <f>IF(N151="sníž. přenesená",J151,0)</f>
        <v>0</v>
      </c>
      <c r="BI151" s="248">
        <f>IF(N151="nulová",J151,0)</f>
        <v>0</v>
      </c>
      <c r="BJ151" s="18" t="s">
        <v>85</v>
      </c>
      <c r="BK151" s="248">
        <f>ROUND(I151*H151,2)</f>
        <v>0</v>
      </c>
      <c r="BL151" s="18" t="s">
        <v>230</v>
      </c>
      <c r="BM151" s="247" t="s">
        <v>889</v>
      </c>
    </row>
    <row r="152" s="14" customFormat="1">
      <c r="A152" s="14"/>
      <c r="B152" s="260"/>
      <c r="C152" s="261"/>
      <c r="D152" s="251" t="s">
        <v>152</v>
      </c>
      <c r="E152" s="262" t="s">
        <v>1</v>
      </c>
      <c r="F152" s="263" t="s">
        <v>150</v>
      </c>
      <c r="G152" s="261"/>
      <c r="H152" s="264">
        <v>4</v>
      </c>
      <c r="I152" s="265"/>
      <c r="J152" s="261"/>
      <c r="K152" s="261"/>
      <c r="L152" s="266"/>
      <c r="M152" s="267"/>
      <c r="N152" s="268"/>
      <c r="O152" s="268"/>
      <c r="P152" s="268"/>
      <c r="Q152" s="268"/>
      <c r="R152" s="268"/>
      <c r="S152" s="268"/>
      <c r="T152" s="26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70" t="s">
        <v>152</v>
      </c>
      <c r="AU152" s="270" t="s">
        <v>87</v>
      </c>
      <c r="AV152" s="14" t="s">
        <v>87</v>
      </c>
      <c r="AW152" s="14" t="s">
        <v>32</v>
      </c>
      <c r="AX152" s="14" t="s">
        <v>85</v>
      </c>
      <c r="AY152" s="270" t="s">
        <v>143</v>
      </c>
    </row>
    <row r="153" s="2" customFormat="1" ht="14.4" customHeight="1">
      <c r="A153" s="39"/>
      <c r="B153" s="40"/>
      <c r="C153" s="236" t="s">
        <v>209</v>
      </c>
      <c r="D153" s="236" t="s">
        <v>145</v>
      </c>
      <c r="E153" s="237" t="s">
        <v>890</v>
      </c>
      <c r="F153" s="238" t="s">
        <v>891</v>
      </c>
      <c r="G153" s="239" t="s">
        <v>253</v>
      </c>
      <c r="H153" s="240">
        <v>84.5</v>
      </c>
      <c r="I153" s="241"/>
      <c r="J153" s="242">
        <f>ROUND(I153*H153,2)</f>
        <v>0</v>
      </c>
      <c r="K153" s="238" t="s">
        <v>149</v>
      </c>
      <c r="L153" s="45"/>
      <c r="M153" s="243" t="s">
        <v>1</v>
      </c>
      <c r="N153" s="244" t="s">
        <v>42</v>
      </c>
      <c r="O153" s="92"/>
      <c r="P153" s="245">
        <f>O153*H153</f>
        <v>0</v>
      </c>
      <c r="Q153" s="245">
        <v>0</v>
      </c>
      <c r="R153" s="245">
        <f>Q153*H153</f>
        <v>0</v>
      </c>
      <c r="S153" s="245">
        <v>0.00012</v>
      </c>
      <c r="T153" s="246">
        <f>S153*H153</f>
        <v>0.01014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7" t="s">
        <v>230</v>
      </c>
      <c r="AT153" s="247" t="s">
        <v>145</v>
      </c>
      <c r="AU153" s="247" t="s">
        <v>87</v>
      </c>
      <c r="AY153" s="18" t="s">
        <v>143</v>
      </c>
      <c r="BE153" s="248">
        <f>IF(N153="základní",J153,0)</f>
        <v>0</v>
      </c>
      <c r="BF153" s="248">
        <f>IF(N153="snížená",J153,0)</f>
        <v>0</v>
      </c>
      <c r="BG153" s="248">
        <f>IF(N153="zákl. přenesená",J153,0)</f>
        <v>0</v>
      </c>
      <c r="BH153" s="248">
        <f>IF(N153="sníž. přenesená",J153,0)</f>
        <v>0</v>
      </c>
      <c r="BI153" s="248">
        <f>IF(N153="nulová",J153,0)</f>
        <v>0</v>
      </c>
      <c r="BJ153" s="18" t="s">
        <v>85</v>
      </c>
      <c r="BK153" s="248">
        <f>ROUND(I153*H153,2)</f>
        <v>0</v>
      </c>
      <c r="BL153" s="18" t="s">
        <v>230</v>
      </c>
      <c r="BM153" s="247" t="s">
        <v>892</v>
      </c>
    </row>
    <row r="154" s="14" customFormat="1">
      <c r="A154" s="14"/>
      <c r="B154" s="260"/>
      <c r="C154" s="261"/>
      <c r="D154" s="251" t="s">
        <v>152</v>
      </c>
      <c r="E154" s="262" t="s">
        <v>1</v>
      </c>
      <c r="F154" s="263" t="s">
        <v>893</v>
      </c>
      <c r="G154" s="261"/>
      <c r="H154" s="264">
        <v>84.5</v>
      </c>
      <c r="I154" s="265"/>
      <c r="J154" s="261"/>
      <c r="K154" s="261"/>
      <c r="L154" s="266"/>
      <c r="M154" s="267"/>
      <c r="N154" s="268"/>
      <c r="O154" s="268"/>
      <c r="P154" s="268"/>
      <c r="Q154" s="268"/>
      <c r="R154" s="268"/>
      <c r="S154" s="268"/>
      <c r="T154" s="26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0" t="s">
        <v>152</v>
      </c>
      <c r="AU154" s="270" t="s">
        <v>87</v>
      </c>
      <c r="AV154" s="14" t="s">
        <v>87</v>
      </c>
      <c r="AW154" s="14" t="s">
        <v>32</v>
      </c>
      <c r="AX154" s="14" t="s">
        <v>85</v>
      </c>
      <c r="AY154" s="270" t="s">
        <v>143</v>
      </c>
    </row>
    <row r="155" s="2" customFormat="1" ht="24.15" customHeight="1">
      <c r="A155" s="39"/>
      <c r="B155" s="40"/>
      <c r="C155" s="236" t="s">
        <v>213</v>
      </c>
      <c r="D155" s="236" t="s">
        <v>145</v>
      </c>
      <c r="E155" s="237" t="s">
        <v>894</v>
      </c>
      <c r="F155" s="238" t="s">
        <v>895</v>
      </c>
      <c r="G155" s="239" t="s">
        <v>253</v>
      </c>
      <c r="H155" s="240">
        <v>350</v>
      </c>
      <c r="I155" s="241"/>
      <c r="J155" s="242">
        <f>ROUND(I155*H155,2)</f>
        <v>0</v>
      </c>
      <c r="K155" s="238" t="s">
        <v>149</v>
      </c>
      <c r="L155" s="45"/>
      <c r="M155" s="243" t="s">
        <v>1</v>
      </c>
      <c r="N155" s="244" t="s">
        <v>42</v>
      </c>
      <c r="O155" s="92"/>
      <c r="P155" s="245">
        <f>O155*H155</f>
        <v>0</v>
      </c>
      <c r="Q155" s="245">
        <v>0.00044999999999999999</v>
      </c>
      <c r="R155" s="245">
        <f>Q155*H155</f>
        <v>0.1575</v>
      </c>
      <c r="S155" s="245">
        <v>0</v>
      </c>
      <c r="T155" s="246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7" t="s">
        <v>230</v>
      </c>
      <c r="AT155" s="247" t="s">
        <v>145</v>
      </c>
      <c r="AU155" s="247" t="s">
        <v>87</v>
      </c>
      <c r="AY155" s="18" t="s">
        <v>143</v>
      </c>
      <c r="BE155" s="248">
        <f>IF(N155="základní",J155,0)</f>
        <v>0</v>
      </c>
      <c r="BF155" s="248">
        <f>IF(N155="snížená",J155,0)</f>
        <v>0</v>
      </c>
      <c r="BG155" s="248">
        <f>IF(N155="zákl. přenesená",J155,0)</f>
        <v>0</v>
      </c>
      <c r="BH155" s="248">
        <f>IF(N155="sníž. přenesená",J155,0)</f>
        <v>0</v>
      </c>
      <c r="BI155" s="248">
        <f>IF(N155="nulová",J155,0)</f>
        <v>0</v>
      </c>
      <c r="BJ155" s="18" t="s">
        <v>85</v>
      </c>
      <c r="BK155" s="248">
        <f>ROUND(I155*H155,2)</f>
        <v>0</v>
      </c>
      <c r="BL155" s="18" t="s">
        <v>230</v>
      </c>
      <c r="BM155" s="247" t="s">
        <v>896</v>
      </c>
    </row>
    <row r="156" s="14" customFormat="1">
      <c r="A156" s="14"/>
      <c r="B156" s="260"/>
      <c r="C156" s="261"/>
      <c r="D156" s="251" t="s">
        <v>152</v>
      </c>
      <c r="E156" s="262" t="s">
        <v>1</v>
      </c>
      <c r="F156" s="263" t="s">
        <v>897</v>
      </c>
      <c r="G156" s="261"/>
      <c r="H156" s="264">
        <v>350</v>
      </c>
      <c r="I156" s="265"/>
      <c r="J156" s="261"/>
      <c r="K156" s="261"/>
      <c r="L156" s="266"/>
      <c r="M156" s="267"/>
      <c r="N156" s="268"/>
      <c r="O156" s="268"/>
      <c r="P156" s="268"/>
      <c r="Q156" s="268"/>
      <c r="R156" s="268"/>
      <c r="S156" s="268"/>
      <c r="T156" s="26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0" t="s">
        <v>152</v>
      </c>
      <c r="AU156" s="270" t="s">
        <v>87</v>
      </c>
      <c r="AV156" s="14" t="s">
        <v>87</v>
      </c>
      <c r="AW156" s="14" t="s">
        <v>32</v>
      </c>
      <c r="AX156" s="14" t="s">
        <v>85</v>
      </c>
      <c r="AY156" s="270" t="s">
        <v>143</v>
      </c>
    </row>
    <row r="157" s="2" customFormat="1" ht="14.4" customHeight="1">
      <c r="A157" s="39"/>
      <c r="B157" s="40"/>
      <c r="C157" s="236" t="s">
        <v>218</v>
      </c>
      <c r="D157" s="236" t="s">
        <v>145</v>
      </c>
      <c r="E157" s="237" t="s">
        <v>898</v>
      </c>
      <c r="F157" s="238" t="s">
        <v>899</v>
      </c>
      <c r="G157" s="239" t="s">
        <v>148</v>
      </c>
      <c r="H157" s="240">
        <v>150</v>
      </c>
      <c r="I157" s="241"/>
      <c r="J157" s="242">
        <f>ROUND(I157*H157,2)</f>
        <v>0</v>
      </c>
      <c r="K157" s="238" t="s">
        <v>710</v>
      </c>
      <c r="L157" s="45"/>
      <c r="M157" s="243" t="s">
        <v>1</v>
      </c>
      <c r="N157" s="244" t="s">
        <v>42</v>
      </c>
      <c r="O157" s="92"/>
      <c r="P157" s="245">
        <f>O157*H157</f>
        <v>0</v>
      </c>
      <c r="Q157" s="245">
        <v>0.00044999999999999999</v>
      </c>
      <c r="R157" s="245">
        <f>Q157*H157</f>
        <v>0.067500000000000004</v>
      </c>
      <c r="S157" s="245">
        <v>0</v>
      </c>
      <c r="T157" s="246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7" t="s">
        <v>230</v>
      </c>
      <c r="AT157" s="247" t="s">
        <v>145</v>
      </c>
      <c r="AU157" s="247" t="s">
        <v>87</v>
      </c>
      <c r="AY157" s="18" t="s">
        <v>143</v>
      </c>
      <c r="BE157" s="248">
        <f>IF(N157="základní",J157,0)</f>
        <v>0</v>
      </c>
      <c r="BF157" s="248">
        <f>IF(N157="snížená",J157,0)</f>
        <v>0</v>
      </c>
      <c r="BG157" s="248">
        <f>IF(N157="zákl. přenesená",J157,0)</f>
        <v>0</v>
      </c>
      <c r="BH157" s="248">
        <f>IF(N157="sníž. přenesená",J157,0)</f>
        <v>0</v>
      </c>
      <c r="BI157" s="248">
        <f>IF(N157="nulová",J157,0)</f>
        <v>0</v>
      </c>
      <c r="BJ157" s="18" t="s">
        <v>85</v>
      </c>
      <c r="BK157" s="248">
        <f>ROUND(I157*H157,2)</f>
        <v>0</v>
      </c>
      <c r="BL157" s="18" t="s">
        <v>230</v>
      </c>
      <c r="BM157" s="247" t="s">
        <v>900</v>
      </c>
    </row>
    <row r="158" s="14" customFormat="1">
      <c r="A158" s="14"/>
      <c r="B158" s="260"/>
      <c r="C158" s="261"/>
      <c r="D158" s="251" t="s">
        <v>152</v>
      </c>
      <c r="E158" s="262" t="s">
        <v>1</v>
      </c>
      <c r="F158" s="263" t="s">
        <v>901</v>
      </c>
      <c r="G158" s="261"/>
      <c r="H158" s="264">
        <v>150</v>
      </c>
      <c r="I158" s="265"/>
      <c r="J158" s="261"/>
      <c r="K158" s="261"/>
      <c r="L158" s="266"/>
      <c r="M158" s="267"/>
      <c r="N158" s="268"/>
      <c r="O158" s="268"/>
      <c r="P158" s="268"/>
      <c r="Q158" s="268"/>
      <c r="R158" s="268"/>
      <c r="S158" s="268"/>
      <c r="T158" s="26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70" t="s">
        <v>152</v>
      </c>
      <c r="AU158" s="270" t="s">
        <v>87</v>
      </c>
      <c r="AV158" s="14" t="s">
        <v>87</v>
      </c>
      <c r="AW158" s="14" t="s">
        <v>32</v>
      </c>
      <c r="AX158" s="14" t="s">
        <v>85</v>
      </c>
      <c r="AY158" s="270" t="s">
        <v>143</v>
      </c>
    </row>
    <row r="159" s="2" customFormat="1" ht="24.15" customHeight="1">
      <c r="A159" s="39"/>
      <c r="B159" s="40"/>
      <c r="C159" s="236" t="s">
        <v>223</v>
      </c>
      <c r="D159" s="236" t="s">
        <v>145</v>
      </c>
      <c r="E159" s="237" t="s">
        <v>902</v>
      </c>
      <c r="F159" s="238" t="s">
        <v>903</v>
      </c>
      <c r="G159" s="239" t="s">
        <v>253</v>
      </c>
      <c r="H159" s="240">
        <v>9</v>
      </c>
      <c r="I159" s="241"/>
      <c r="J159" s="242">
        <f>ROUND(I159*H159,2)</f>
        <v>0</v>
      </c>
      <c r="K159" s="238" t="s">
        <v>149</v>
      </c>
      <c r="L159" s="45"/>
      <c r="M159" s="243" t="s">
        <v>1</v>
      </c>
      <c r="N159" s="244" t="s">
        <v>42</v>
      </c>
      <c r="O159" s="92"/>
      <c r="P159" s="245">
        <f>O159*H159</f>
        <v>0</v>
      </c>
      <c r="Q159" s="245">
        <v>0.0074999999999999997</v>
      </c>
      <c r="R159" s="245">
        <f>Q159*H159</f>
        <v>0.067500000000000004</v>
      </c>
      <c r="S159" s="245">
        <v>0</v>
      </c>
      <c r="T159" s="246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7" t="s">
        <v>230</v>
      </c>
      <c r="AT159" s="247" t="s">
        <v>145</v>
      </c>
      <c r="AU159" s="247" t="s">
        <v>87</v>
      </c>
      <c r="AY159" s="18" t="s">
        <v>143</v>
      </c>
      <c r="BE159" s="248">
        <f>IF(N159="základní",J159,0)</f>
        <v>0</v>
      </c>
      <c r="BF159" s="248">
        <f>IF(N159="snížená",J159,0)</f>
        <v>0</v>
      </c>
      <c r="BG159" s="248">
        <f>IF(N159="zákl. přenesená",J159,0)</f>
        <v>0</v>
      </c>
      <c r="BH159" s="248">
        <f>IF(N159="sníž. přenesená",J159,0)</f>
        <v>0</v>
      </c>
      <c r="BI159" s="248">
        <f>IF(N159="nulová",J159,0)</f>
        <v>0</v>
      </c>
      <c r="BJ159" s="18" t="s">
        <v>85</v>
      </c>
      <c r="BK159" s="248">
        <f>ROUND(I159*H159,2)</f>
        <v>0</v>
      </c>
      <c r="BL159" s="18" t="s">
        <v>230</v>
      </c>
      <c r="BM159" s="247" t="s">
        <v>904</v>
      </c>
    </row>
    <row r="160" s="2" customFormat="1">
      <c r="A160" s="39"/>
      <c r="B160" s="40"/>
      <c r="C160" s="41"/>
      <c r="D160" s="251" t="s">
        <v>169</v>
      </c>
      <c r="E160" s="41"/>
      <c r="F160" s="282" t="s">
        <v>905</v>
      </c>
      <c r="G160" s="41"/>
      <c r="H160" s="41"/>
      <c r="I160" s="145"/>
      <c r="J160" s="41"/>
      <c r="K160" s="41"/>
      <c r="L160" s="45"/>
      <c r="M160" s="283"/>
      <c r="N160" s="284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169</v>
      </c>
      <c r="AU160" s="18" t="s">
        <v>87</v>
      </c>
    </row>
    <row r="161" s="13" customFormat="1">
      <c r="A161" s="13"/>
      <c r="B161" s="249"/>
      <c r="C161" s="250"/>
      <c r="D161" s="251" t="s">
        <v>152</v>
      </c>
      <c r="E161" s="252" t="s">
        <v>1</v>
      </c>
      <c r="F161" s="253" t="s">
        <v>906</v>
      </c>
      <c r="G161" s="250"/>
      <c r="H161" s="252" t="s">
        <v>1</v>
      </c>
      <c r="I161" s="254"/>
      <c r="J161" s="250"/>
      <c r="K161" s="250"/>
      <c r="L161" s="255"/>
      <c r="M161" s="256"/>
      <c r="N161" s="257"/>
      <c r="O161" s="257"/>
      <c r="P161" s="257"/>
      <c r="Q161" s="257"/>
      <c r="R161" s="257"/>
      <c r="S161" s="257"/>
      <c r="T161" s="25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9" t="s">
        <v>152</v>
      </c>
      <c r="AU161" s="259" t="s">
        <v>87</v>
      </c>
      <c r="AV161" s="13" t="s">
        <v>85</v>
      </c>
      <c r="AW161" s="13" t="s">
        <v>32</v>
      </c>
      <c r="AX161" s="13" t="s">
        <v>77</v>
      </c>
      <c r="AY161" s="259" t="s">
        <v>143</v>
      </c>
    </row>
    <row r="162" s="14" customFormat="1">
      <c r="A162" s="14"/>
      <c r="B162" s="260"/>
      <c r="C162" s="261"/>
      <c r="D162" s="251" t="s">
        <v>152</v>
      </c>
      <c r="E162" s="262" t="s">
        <v>1</v>
      </c>
      <c r="F162" s="263" t="s">
        <v>907</v>
      </c>
      <c r="G162" s="261"/>
      <c r="H162" s="264">
        <v>4</v>
      </c>
      <c r="I162" s="265"/>
      <c r="J162" s="261"/>
      <c r="K162" s="261"/>
      <c r="L162" s="266"/>
      <c r="M162" s="267"/>
      <c r="N162" s="268"/>
      <c r="O162" s="268"/>
      <c r="P162" s="268"/>
      <c r="Q162" s="268"/>
      <c r="R162" s="268"/>
      <c r="S162" s="268"/>
      <c r="T162" s="26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0" t="s">
        <v>152</v>
      </c>
      <c r="AU162" s="270" t="s">
        <v>87</v>
      </c>
      <c r="AV162" s="14" t="s">
        <v>87</v>
      </c>
      <c r="AW162" s="14" t="s">
        <v>32</v>
      </c>
      <c r="AX162" s="14" t="s">
        <v>77</v>
      </c>
      <c r="AY162" s="270" t="s">
        <v>143</v>
      </c>
    </row>
    <row r="163" s="13" customFormat="1">
      <c r="A163" s="13"/>
      <c r="B163" s="249"/>
      <c r="C163" s="250"/>
      <c r="D163" s="251" t="s">
        <v>152</v>
      </c>
      <c r="E163" s="252" t="s">
        <v>1</v>
      </c>
      <c r="F163" s="253" t="s">
        <v>908</v>
      </c>
      <c r="G163" s="250"/>
      <c r="H163" s="252" t="s">
        <v>1</v>
      </c>
      <c r="I163" s="254"/>
      <c r="J163" s="250"/>
      <c r="K163" s="250"/>
      <c r="L163" s="255"/>
      <c r="M163" s="256"/>
      <c r="N163" s="257"/>
      <c r="O163" s="257"/>
      <c r="P163" s="257"/>
      <c r="Q163" s="257"/>
      <c r="R163" s="257"/>
      <c r="S163" s="257"/>
      <c r="T163" s="25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9" t="s">
        <v>152</v>
      </c>
      <c r="AU163" s="259" t="s">
        <v>87</v>
      </c>
      <c r="AV163" s="13" t="s">
        <v>85</v>
      </c>
      <c r="AW163" s="13" t="s">
        <v>32</v>
      </c>
      <c r="AX163" s="13" t="s">
        <v>77</v>
      </c>
      <c r="AY163" s="259" t="s">
        <v>143</v>
      </c>
    </row>
    <row r="164" s="14" customFormat="1">
      <c r="A164" s="14"/>
      <c r="B164" s="260"/>
      <c r="C164" s="261"/>
      <c r="D164" s="251" t="s">
        <v>152</v>
      </c>
      <c r="E164" s="262" t="s">
        <v>1</v>
      </c>
      <c r="F164" s="263" t="s">
        <v>150</v>
      </c>
      <c r="G164" s="261"/>
      <c r="H164" s="264">
        <v>4</v>
      </c>
      <c r="I164" s="265"/>
      <c r="J164" s="261"/>
      <c r="K164" s="261"/>
      <c r="L164" s="266"/>
      <c r="M164" s="267"/>
      <c r="N164" s="268"/>
      <c r="O164" s="268"/>
      <c r="P164" s="268"/>
      <c r="Q164" s="268"/>
      <c r="R164" s="268"/>
      <c r="S164" s="268"/>
      <c r="T164" s="26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0" t="s">
        <v>152</v>
      </c>
      <c r="AU164" s="270" t="s">
        <v>87</v>
      </c>
      <c r="AV164" s="14" t="s">
        <v>87</v>
      </c>
      <c r="AW164" s="14" t="s">
        <v>32</v>
      </c>
      <c r="AX164" s="14" t="s">
        <v>77</v>
      </c>
      <c r="AY164" s="270" t="s">
        <v>143</v>
      </c>
    </row>
    <row r="165" s="13" customFormat="1">
      <c r="A165" s="13"/>
      <c r="B165" s="249"/>
      <c r="C165" s="250"/>
      <c r="D165" s="251" t="s">
        <v>152</v>
      </c>
      <c r="E165" s="252" t="s">
        <v>1</v>
      </c>
      <c r="F165" s="253" t="s">
        <v>909</v>
      </c>
      <c r="G165" s="250"/>
      <c r="H165" s="252" t="s">
        <v>1</v>
      </c>
      <c r="I165" s="254"/>
      <c r="J165" s="250"/>
      <c r="K165" s="250"/>
      <c r="L165" s="255"/>
      <c r="M165" s="256"/>
      <c r="N165" s="257"/>
      <c r="O165" s="257"/>
      <c r="P165" s="257"/>
      <c r="Q165" s="257"/>
      <c r="R165" s="257"/>
      <c r="S165" s="257"/>
      <c r="T165" s="25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9" t="s">
        <v>152</v>
      </c>
      <c r="AU165" s="259" t="s">
        <v>87</v>
      </c>
      <c r="AV165" s="13" t="s">
        <v>85</v>
      </c>
      <c r="AW165" s="13" t="s">
        <v>32</v>
      </c>
      <c r="AX165" s="13" t="s">
        <v>77</v>
      </c>
      <c r="AY165" s="259" t="s">
        <v>143</v>
      </c>
    </row>
    <row r="166" s="14" customFormat="1">
      <c r="A166" s="14"/>
      <c r="B166" s="260"/>
      <c r="C166" s="261"/>
      <c r="D166" s="251" t="s">
        <v>152</v>
      </c>
      <c r="E166" s="262" t="s">
        <v>1</v>
      </c>
      <c r="F166" s="263" t="s">
        <v>85</v>
      </c>
      <c r="G166" s="261"/>
      <c r="H166" s="264">
        <v>1</v>
      </c>
      <c r="I166" s="265"/>
      <c r="J166" s="261"/>
      <c r="K166" s="261"/>
      <c r="L166" s="266"/>
      <c r="M166" s="267"/>
      <c r="N166" s="268"/>
      <c r="O166" s="268"/>
      <c r="P166" s="268"/>
      <c r="Q166" s="268"/>
      <c r="R166" s="268"/>
      <c r="S166" s="268"/>
      <c r="T166" s="26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70" t="s">
        <v>152</v>
      </c>
      <c r="AU166" s="270" t="s">
        <v>87</v>
      </c>
      <c r="AV166" s="14" t="s">
        <v>87</v>
      </c>
      <c r="AW166" s="14" t="s">
        <v>32</v>
      </c>
      <c r="AX166" s="14" t="s">
        <v>77</v>
      </c>
      <c r="AY166" s="270" t="s">
        <v>143</v>
      </c>
    </row>
    <row r="167" s="15" customFormat="1">
      <c r="A167" s="15"/>
      <c r="B167" s="271"/>
      <c r="C167" s="272"/>
      <c r="D167" s="251" t="s">
        <v>152</v>
      </c>
      <c r="E167" s="273" t="s">
        <v>1</v>
      </c>
      <c r="F167" s="274" t="s">
        <v>155</v>
      </c>
      <c r="G167" s="272"/>
      <c r="H167" s="275">
        <v>9</v>
      </c>
      <c r="I167" s="276"/>
      <c r="J167" s="272"/>
      <c r="K167" s="272"/>
      <c r="L167" s="277"/>
      <c r="M167" s="278"/>
      <c r="N167" s="279"/>
      <c r="O167" s="279"/>
      <c r="P167" s="279"/>
      <c r="Q167" s="279"/>
      <c r="R167" s="279"/>
      <c r="S167" s="279"/>
      <c r="T167" s="280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81" t="s">
        <v>152</v>
      </c>
      <c r="AU167" s="281" t="s">
        <v>87</v>
      </c>
      <c r="AV167" s="15" t="s">
        <v>150</v>
      </c>
      <c r="AW167" s="15" t="s">
        <v>32</v>
      </c>
      <c r="AX167" s="15" t="s">
        <v>85</v>
      </c>
      <c r="AY167" s="281" t="s">
        <v>143</v>
      </c>
    </row>
    <row r="168" s="2" customFormat="1" ht="24.15" customHeight="1">
      <c r="A168" s="39"/>
      <c r="B168" s="40"/>
      <c r="C168" s="285" t="s">
        <v>8</v>
      </c>
      <c r="D168" s="285" t="s">
        <v>202</v>
      </c>
      <c r="E168" s="286" t="s">
        <v>910</v>
      </c>
      <c r="F168" s="287" t="s">
        <v>911</v>
      </c>
      <c r="G168" s="288" t="s">
        <v>148</v>
      </c>
      <c r="H168" s="289">
        <v>4.5</v>
      </c>
      <c r="I168" s="290"/>
      <c r="J168" s="291">
        <f>ROUND(I168*H168,2)</f>
        <v>0</v>
      </c>
      <c r="K168" s="287" t="s">
        <v>149</v>
      </c>
      <c r="L168" s="292"/>
      <c r="M168" s="293" t="s">
        <v>1</v>
      </c>
      <c r="N168" s="294" t="s">
        <v>42</v>
      </c>
      <c r="O168" s="92"/>
      <c r="P168" s="245">
        <f>O168*H168</f>
        <v>0</v>
      </c>
      <c r="Q168" s="245">
        <v>0.0012999999999999999</v>
      </c>
      <c r="R168" s="245">
        <f>Q168*H168</f>
        <v>0.0058499999999999993</v>
      </c>
      <c r="S168" s="245">
        <v>0</v>
      </c>
      <c r="T168" s="246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7" t="s">
        <v>346</v>
      </c>
      <c r="AT168" s="247" t="s">
        <v>202</v>
      </c>
      <c r="AU168" s="247" t="s">
        <v>87</v>
      </c>
      <c r="AY168" s="18" t="s">
        <v>143</v>
      </c>
      <c r="BE168" s="248">
        <f>IF(N168="základní",J168,0)</f>
        <v>0</v>
      </c>
      <c r="BF168" s="248">
        <f>IF(N168="snížená",J168,0)</f>
        <v>0</v>
      </c>
      <c r="BG168" s="248">
        <f>IF(N168="zákl. přenesená",J168,0)</f>
        <v>0</v>
      </c>
      <c r="BH168" s="248">
        <f>IF(N168="sníž. přenesená",J168,0)</f>
        <v>0</v>
      </c>
      <c r="BI168" s="248">
        <f>IF(N168="nulová",J168,0)</f>
        <v>0</v>
      </c>
      <c r="BJ168" s="18" t="s">
        <v>85</v>
      </c>
      <c r="BK168" s="248">
        <f>ROUND(I168*H168,2)</f>
        <v>0</v>
      </c>
      <c r="BL168" s="18" t="s">
        <v>230</v>
      </c>
      <c r="BM168" s="247" t="s">
        <v>912</v>
      </c>
    </row>
    <row r="169" s="14" customFormat="1">
      <c r="A169" s="14"/>
      <c r="B169" s="260"/>
      <c r="C169" s="261"/>
      <c r="D169" s="251" t="s">
        <v>152</v>
      </c>
      <c r="E169" s="262" t="s">
        <v>1</v>
      </c>
      <c r="F169" s="263" t="s">
        <v>913</v>
      </c>
      <c r="G169" s="261"/>
      <c r="H169" s="264">
        <v>4.5</v>
      </c>
      <c r="I169" s="265"/>
      <c r="J169" s="261"/>
      <c r="K169" s="261"/>
      <c r="L169" s="266"/>
      <c r="M169" s="267"/>
      <c r="N169" s="268"/>
      <c r="O169" s="268"/>
      <c r="P169" s="268"/>
      <c r="Q169" s="268"/>
      <c r="R169" s="268"/>
      <c r="S169" s="268"/>
      <c r="T169" s="26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70" t="s">
        <v>152</v>
      </c>
      <c r="AU169" s="270" t="s">
        <v>87</v>
      </c>
      <c r="AV169" s="14" t="s">
        <v>87</v>
      </c>
      <c r="AW169" s="14" t="s">
        <v>32</v>
      </c>
      <c r="AX169" s="14" t="s">
        <v>85</v>
      </c>
      <c r="AY169" s="270" t="s">
        <v>143</v>
      </c>
    </row>
    <row r="170" s="2" customFormat="1" ht="24.15" customHeight="1">
      <c r="A170" s="39"/>
      <c r="B170" s="40"/>
      <c r="C170" s="236" t="s">
        <v>230</v>
      </c>
      <c r="D170" s="236" t="s">
        <v>145</v>
      </c>
      <c r="E170" s="237" t="s">
        <v>914</v>
      </c>
      <c r="F170" s="238" t="s">
        <v>915</v>
      </c>
      <c r="G170" s="239" t="s">
        <v>253</v>
      </c>
      <c r="H170" s="240">
        <v>20</v>
      </c>
      <c r="I170" s="241"/>
      <c r="J170" s="242">
        <f>ROUND(I170*H170,2)</f>
        <v>0</v>
      </c>
      <c r="K170" s="238" t="s">
        <v>149</v>
      </c>
      <c r="L170" s="45"/>
      <c r="M170" s="243" t="s">
        <v>1</v>
      </c>
      <c r="N170" s="244" t="s">
        <v>42</v>
      </c>
      <c r="O170" s="92"/>
      <c r="P170" s="245">
        <f>O170*H170</f>
        <v>0</v>
      </c>
      <c r="Q170" s="245">
        <v>0</v>
      </c>
      <c r="R170" s="245">
        <f>Q170*H170</f>
        <v>0</v>
      </c>
      <c r="S170" s="245">
        <v>0</v>
      </c>
      <c r="T170" s="246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7" t="s">
        <v>230</v>
      </c>
      <c r="AT170" s="247" t="s">
        <v>145</v>
      </c>
      <c r="AU170" s="247" t="s">
        <v>87</v>
      </c>
      <c r="AY170" s="18" t="s">
        <v>143</v>
      </c>
      <c r="BE170" s="248">
        <f>IF(N170="základní",J170,0)</f>
        <v>0</v>
      </c>
      <c r="BF170" s="248">
        <f>IF(N170="snížená",J170,0)</f>
        <v>0</v>
      </c>
      <c r="BG170" s="248">
        <f>IF(N170="zákl. přenesená",J170,0)</f>
        <v>0</v>
      </c>
      <c r="BH170" s="248">
        <f>IF(N170="sníž. přenesená",J170,0)</f>
        <v>0</v>
      </c>
      <c r="BI170" s="248">
        <f>IF(N170="nulová",J170,0)</f>
        <v>0</v>
      </c>
      <c r="BJ170" s="18" t="s">
        <v>85</v>
      </c>
      <c r="BK170" s="248">
        <f>ROUND(I170*H170,2)</f>
        <v>0</v>
      </c>
      <c r="BL170" s="18" t="s">
        <v>230</v>
      </c>
      <c r="BM170" s="247" t="s">
        <v>916</v>
      </c>
    </row>
    <row r="171" s="13" customFormat="1">
      <c r="A171" s="13"/>
      <c r="B171" s="249"/>
      <c r="C171" s="250"/>
      <c r="D171" s="251" t="s">
        <v>152</v>
      </c>
      <c r="E171" s="252" t="s">
        <v>1</v>
      </c>
      <c r="F171" s="253" t="s">
        <v>917</v>
      </c>
      <c r="G171" s="250"/>
      <c r="H171" s="252" t="s">
        <v>1</v>
      </c>
      <c r="I171" s="254"/>
      <c r="J171" s="250"/>
      <c r="K171" s="250"/>
      <c r="L171" s="255"/>
      <c r="M171" s="256"/>
      <c r="N171" s="257"/>
      <c r="O171" s="257"/>
      <c r="P171" s="257"/>
      <c r="Q171" s="257"/>
      <c r="R171" s="257"/>
      <c r="S171" s="257"/>
      <c r="T171" s="25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9" t="s">
        <v>152</v>
      </c>
      <c r="AU171" s="259" t="s">
        <v>87</v>
      </c>
      <c r="AV171" s="13" t="s">
        <v>85</v>
      </c>
      <c r="AW171" s="13" t="s">
        <v>32</v>
      </c>
      <c r="AX171" s="13" t="s">
        <v>77</v>
      </c>
      <c r="AY171" s="259" t="s">
        <v>143</v>
      </c>
    </row>
    <row r="172" s="14" customFormat="1">
      <c r="A172" s="14"/>
      <c r="B172" s="260"/>
      <c r="C172" s="261"/>
      <c r="D172" s="251" t="s">
        <v>152</v>
      </c>
      <c r="E172" s="262" t="s">
        <v>1</v>
      </c>
      <c r="F172" s="263" t="s">
        <v>190</v>
      </c>
      <c r="G172" s="261"/>
      <c r="H172" s="264">
        <v>8</v>
      </c>
      <c r="I172" s="265"/>
      <c r="J172" s="261"/>
      <c r="K172" s="261"/>
      <c r="L172" s="266"/>
      <c r="M172" s="267"/>
      <c r="N172" s="268"/>
      <c r="O172" s="268"/>
      <c r="P172" s="268"/>
      <c r="Q172" s="268"/>
      <c r="R172" s="268"/>
      <c r="S172" s="268"/>
      <c r="T172" s="26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70" t="s">
        <v>152</v>
      </c>
      <c r="AU172" s="270" t="s">
        <v>87</v>
      </c>
      <c r="AV172" s="14" t="s">
        <v>87</v>
      </c>
      <c r="AW172" s="14" t="s">
        <v>32</v>
      </c>
      <c r="AX172" s="14" t="s">
        <v>77</v>
      </c>
      <c r="AY172" s="270" t="s">
        <v>143</v>
      </c>
    </row>
    <row r="173" s="13" customFormat="1">
      <c r="A173" s="13"/>
      <c r="B173" s="249"/>
      <c r="C173" s="250"/>
      <c r="D173" s="251" t="s">
        <v>152</v>
      </c>
      <c r="E173" s="252" t="s">
        <v>1</v>
      </c>
      <c r="F173" s="253" t="s">
        <v>918</v>
      </c>
      <c r="G173" s="250"/>
      <c r="H173" s="252" t="s">
        <v>1</v>
      </c>
      <c r="I173" s="254"/>
      <c r="J173" s="250"/>
      <c r="K173" s="250"/>
      <c r="L173" s="255"/>
      <c r="M173" s="256"/>
      <c r="N173" s="257"/>
      <c r="O173" s="257"/>
      <c r="P173" s="257"/>
      <c r="Q173" s="257"/>
      <c r="R173" s="257"/>
      <c r="S173" s="257"/>
      <c r="T173" s="25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9" t="s">
        <v>152</v>
      </c>
      <c r="AU173" s="259" t="s">
        <v>87</v>
      </c>
      <c r="AV173" s="13" t="s">
        <v>85</v>
      </c>
      <c r="AW173" s="13" t="s">
        <v>32</v>
      </c>
      <c r="AX173" s="13" t="s">
        <v>77</v>
      </c>
      <c r="AY173" s="259" t="s">
        <v>143</v>
      </c>
    </row>
    <row r="174" s="14" customFormat="1">
      <c r="A174" s="14"/>
      <c r="B174" s="260"/>
      <c r="C174" s="261"/>
      <c r="D174" s="251" t="s">
        <v>152</v>
      </c>
      <c r="E174" s="262" t="s">
        <v>1</v>
      </c>
      <c r="F174" s="263" t="s">
        <v>213</v>
      </c>
      <c r="G174" s="261"/>
      <c r="H174" s="264">
        <v>12</v>
      </c>
      <c r="I174" s="265"/>
      <c r="J174" s="261"/>
      <c r="K174" s="261"/>
      <c r="L174" s="266"/>
      <c r="M174" s="267"/>
      <c r="N174" s="268"/>
      <c r="O174" s="268"/>
      <c r="P174" s="268"/>
      <c r="Q174" s="268"/>
      <c r="R174" s="268"/>
      <c r="S174" s="268"/>
      <c r="T174" s="26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70" t="s">
        <v>152</v>
      </c>
      <c r="AU174" s="270" t="s">
        <v>87</v>
      </c>
      <c r="AV174" s="14" t="s">
        <v>87</v>
      </c>
      <c r="AW174" s="14" t="s">
        <v>32</v>
      </c>
      <c r="AX174" s="14" t="s">
        <v>77</v>
      </c>
      <c r="AY174" s="270" t="s">
        <v>143</v>
      </c>
    </row>
    <row r="175" s="15" customFormat="1">
      <c r="A175" s="15"/>
      <c r="B175" s="271"/>
      <c r="C175" s="272"/>
      <c r="D175" s="251" t="s">
        <v>152</v>
      </c>
      <c r="E175" s="273" t="s">
        <v>1</v>
      </c>
      <c r="F175" s="274" t="s">
        <v>155</v>
      </c>
      <c r="G175" s="272"/>
      <c r="H175" s="275">
        <v>20</v>
      </c>
      <c r="I175" s="276"/>
      <c r="J175" s="272"/>
      <c r="K175" s="272"/>
      <c r="L175" s="277"/>
      <c r="M175" s="278"/>
      <c r="N175" s="279"/>
      <c r="O175" s="279"/>
      <c r="P175" s="279"/>
      <c r="Q175" s="279"/>
      <c r="R175" s="279"/>
      <c r="S175" s="279"/>
      <c r="T175" s="280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81" t="s">
        <v>152</v>
      </c>
      <c r="AU175" s="281" t="s">
        <v>87</v>
      </c>
      <c r="AV175" s="15" t="s">
        <v>150</v>
      </c>
      <c r="AW175" s="15" t="s">
        <v>32</v>
      </c>
      <c r="AX175" s="15" t="s">
        <v>85</v>
      </c>
      <c r="AY175" s="281" t="s">
        <v>143</v>
      </c>
    </row>
    <row r="176" s="2" customFormat="1" ht="14.4" customHeight="1">
      <c r="A176" s="39"/>
      <c r="B176" s="40"/>
      <c r="C176" s="285" t="s">
        <v>237</v>
      </c>
      <c r="D176" s="285" t="s">
        <v>202</v>
      </c>
      <c r="E176" s="286" t="s">
        <v>919</v>
      </c>
      <c r="F176" s="287" t="s">
        <v>920</v>
      </c>
      <c r="G176" s="288" t="s">
        <v>253</v>
      </c>
      <c r="H176" s="289">
        <v>20</v>
      </c>
      <c r="I176" s="290"/>
      <c r="J176" s="291">
        <f>ROUND(I176*H176,2)</f>
        <v>0</v>
      </c>
      <c r="K176" s="287" t="s">
        <v>710</v>
      </c>
      <c r="L176" s="292"/>
      <c r="M176" s="293" t="s">
        <v>1</v>
      </c>
      <c r="N176" s="294" t="s">
        <v>42</v>
      </c>
      <c r="O176" s="92"/>
      <c r="P176" s="245">
        <f>O176*H176</f>
        <v>0</v>
      </c>
      <c r="Q176" s="245">
        <v>0.00020000000000000001</v>
      </c>
      <c r="R176" s="245">
        <f>Q176*H176</f>
        <v>0.0040000000000000001</v>
      </c>
      <c r="S176" s="245">
        <v>0</v>
      </c>
      <c r="T176" s="246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7" t="s">
        <v>346</v>
      </c>
      <c r="AT176" s="247" t="s">
        <v>202</v>
      </c>
      <c r="AU176" s="247" t="s">
        <v>87</v>
      </c>
      <c r="AY176" s="18" t="s">
        <v>143</v>
      </c>
      <c r="BE176" s="248">
        <f>IF(N176="základní",J176,0)</f>
        <v>0</v>
      </c>
      <c r="BF176" s="248">
        <f>IF(N176="snížená",J176,0)</f>
        <v>0</v>
      </c>
      <c r="BG176" s="248">
        <f>IF(N176="zákl. přenesená",J176,0)</f>
        <v>0</v>
      </c>
      <c r="BH176" s="248">
        <f>IF(N176="sníž. přenesená",J176,0)</f>
        <v>0</v>
      </c>
      <c r="BI176" s="248">
        <f>IF(N176="nulová",J176,0)</f>
        <v>0</v>
      </c>
      <c r="BJ176" s="18" t="s">
        <v>85</v>
      </c>
      <c r="BK176" s="248">
        <f>ROUND(I176*H176,2)</f>
        <v>0</v>
      </c>
      <c r="BL176" s="18" t="s">
        <v>230</v>
      </c>
      <c r="BM176" s="247" t="s">
        <v>921</v>
      </c>
    </row>
    <row r="177" s="14" customFormat="1">
      <c r="A177" s="14"/>
      <c r="B177" s="260"/>
      <c r="C177" s="261"/>
      <c r="D177" s="251" t="s">
        <v>152</v>
      </c>
      <c r="E177" s="262" t="s">
        <v>1</v>
      </c>
      <c r="F177" s="263" t="s">
        <v>250</v>
      </c>
      <c r="G177" s="261"/>
      <c r="H177" s="264">
        <v>20</v>
      </c>
      <c r="I177" s="265"/>
      <c r="J177" s="261"/>
      <c r="K177" s="261"/>
      <c r="L177" s="266"/>
      <c r="M177" s="267"/>
      <c r="N177" s="268"/>
      <c r="O177" s="268"/>
      <c r="P177" s="268"/>
      <c r="Q177" s="268"/>
      <c r="R177" s="268"/>
      <c r="S177" s="268"/>
      <c r="T177" s="26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70" t="s">
        <v>152</v>
      </c>
      <c r="AU177" s="270" t="s">
        <v>87</v>
      </c>
      <c r="AV177" s="14" t="s">
        <v>87</v>
      </c>
      <c r="AW177" s="14" t="s">
        <v>32</v>
      </c>
      <c r="AX177" s="14" t="s">
        <v>85</v>
      </c>
      <c r="AY177" s="270" t="s">
        <v>143</v>
      </c>
    </row>
    <row r="178" s="2" customFormat="1" ht="37.8" customHeight="1">
      <c r="A178" s="39"/>
      <c r="B178" s="40"/>
      <c r="C178" s="236" t="s">
        <v>242</v>
      </c>
      <c r="D178" s="236" t="s">
        <v>145</v>
      </c>
      <c r="E178" s="237" t="s">
        <v>922</v>
      </c>
      <c r="F178" s="238" t="s">
        <v>923</v>
      </c>
      <c r="G178" s="239" t="s">
        <v>162</v>
      </c>
      <c r="H178" s="240">
        <v>112.18000000000001</v>
      </c>
      <c r="I178" s="241"/>
      <c r="J178" s="242">
        <f>ROUND(I178*H178,2)</f>
        <v>0</v>
      </c>
      <c r="K178" s="238" t="s">
        <v>149</v>
      </c>
      <c r="L178" s="45"/>
      <c r="M178" s="243" t="s">
        <v>1</v>
      </c>
      <c r="N178" s="244" t="s">
        <v>42</v>
      </c>
      <c r="O178" s="92"/>
      <c r="P178" s="245">
        <f>O178*H178</f>
        <v>0</v>
      </c>
      <c r="Q178" s="245">
        <v>0.00059999999999999995</v>
      </c>
      <c r="R178" s="245">
        <f>Q178*H178</f>
        <v>0.067307999999999993</v>
      </c>
      <c r="S178" s="245">
        <v>0</v>
      </c>
      <c r="T178" s="246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7" t="s">
        <v>230</v>
      </c>
      <c r="AT178" s="247" t="s">
        <v>145</v>
      </c>
      <c r="AU178" s="247" t="s">
        <v>87</v>
      </c>
      <c r="AY178" s="18" t="s">
        <v>143</v>
      </c>
      <c r="BE178" s="248">
        <f>IF(N178="základní",J178,0)</f>
        <v>0</v>
      </c>
      <c r="BF178" s="248">
        <f>IF(N178="snížená",J178,0)</f>
        <v>0</v>
      </c>
      <c r="BG178" s="248">
        <f>IF(N178="zákl. přenesená",J178,0)</f>
        <v>0</v>
      </c>
      <c r="BH178" s="248">
        <f>IF(N178="sníž. přenesená",J178,0)</f>
        <v>0</v>
      </c>
      <c r="BI178" s="248">
        <f>IF(N178="nulová",J178,0)</f>
        <v>0</v>
      </c>
      <c r="BJ178" s="18" t="s">
        <v>85</v>
      </c>
      <c r="BK178" s="248">
        <f>ROUND(I178*H178,2)</f>
        <v>0</v>
      </c>
      <c r="BL178" s="18" t="s">
        <v>230</v>
      </c>
      <c r="BM178" s="247" t="s">
        <v>924</v>
      </c>
    </row>
    <row r="179" s="13" customFormat="1">
      <c r="A179" s="13"/>
      <c r="B179" s="249"/>
      <c r="C179" s="250"/>
      <c r="D179" s="251" t="s">
        <v>152</v>
      </c>
      <c r="E179" s="252" t="s">
        <v>1</v>
      </c>
      <c r="F179" s="253" t="s">
        <v>925</v>
      </c>
      <c r="G179" s="250"/>
      <c r="H179" s="252" t="s">
        <v>1</v>
      </c>
      <c r="I179" s="254"/>
      <c r="J179" s="250"/>
      <c r="K179" s="250"/>
      <c r="L179" s="255"/>
      <c r="M179" s="256"/>
      <c r="N179" s="257"/>
      <c r="O179" s="257"/>
      <c r="P179" s="257"/>
      <c r="Q179" s="257"/>
      <c r="R179" s="257"/>
      <c r="S179" s="257"/>
      <c r="T179" s="25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9" t="s">
        <v>152</v>
      </c>
      <c r="AU179" s="259" t="s">
        <v>87</v>
      </c>
      <c r="AV179" s="13" t="s">
        <v>85</v>
      </c>
      <c r="AW179" s="13" t="s">
        <v>32</v>
      </c>
      <c r="AX179" s="13" t="s">
        <v>77</v>
      </c>
      <c r="AY179" s="259" t="s">
        <v>143</v>
      </c>
    </row>
    <row r="180" s="14" customFormat="1">
      <c r="A180" s="14"/>
      <c r="B180" s="260"/>
      <c r="C180" s="261"/>
      <c r="D180" s="251" t="s">
        <v>152</v>
      </c>
      <c r="E180" s="262" t="s">
        <v>1</v>
      </c>
      <c r="F180" s="263" t="s">
        <v>893</v>
      </c>
      <c r="G180" s="261"/>
      <c r="H180" s="264">
        <v>84.5</v>
      </c>
      <c r="I180" s="265"/>
      <c r="J180" s="261"/>
      <c r="K180" s="261"/>
      <c r="L180" s="266"/>
      <c r="M180" s="267"/>
      <c r="N180" s="268"/>
      <c r="O180" s="268"/>
      <c r="P180" s="268"/>
      <c r="Q180" s="268"/>
      <c r="R180" s="268"/>
      <c r="S180" s="268"/>
      <c r="T180" s="26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70" t="s">
        <v>152</v>
      </c>
      <c r="AU180" s="270" t="s">
        <v>87</v>
      </c>
      <c r="AV180" s="14" t="s">
        <v>87</v>
      </c>
      <c r="AW180" s="14" t="s">
        <v>32</v>
      </c>
      <c r="AX180" s="14" t="s">
        <v>77</v>
      </c>
      <c r="AY180" s="270" t="s">
        <v>143</v>
      </c>
    </row>
    <row r="181" s="14" customFormat="1">
      <c r="A181" s="14"/>
      <c r="B181" s="260"/>
      <c r="C181" s="261"/>
      <c r="D181" s="251" t="s">
        <v>152</v>
      </c>
      <c r="E181" s="262" t="s">
        <v>1</v>
      </c>
      <c r="F181" s="263" t="s">
        <v>926</v>
      </c>
      <c r="G181" s="261"/>
      <c r="H181" s="264">
        <v>6</v>
      </c>
      <c r="I181" s="265"/>
      <c r="J181" s="261"/>
      <c r="K181" s="261"/>
      <c r="L181" s="266"/>
      <c r="M181" s="267"/>
      <c r="N181" s="268"/>
      <c r="O181" s="268"/>
      <c r="P181" s="268"/>
      <c r="Q181" s="268"/>
      <c r="R181" s="268"/>
      <c r="S181" s="268"/>
      <c r="T181" s="26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70" t="s">
        <v>152</v>
      </c>
      <c r="AU181" s="270" t="s">
        <v>87</v>
      </c>
      <c r="AV181" s="14" t="s">
        <v>87</v>
      </c>
      <c r="AW181" s="14" t="s">
        <v>32</v>
      </c>
      <c r="AX181" s="14" t="s">
        <v>77</v>
      </c>
      <c r="AY181" s="270" t="s">
        <v>143</v>
      </c>
    </row>
    <row r="182" s="14" customFormat="1">
      <c r="A182" s="14"/>
      <c r="B182" s="260"/>
      <c r="C182" s="261"/>
      <c r="D182" s="251" t="s">
        <v>152</v>
      </c>
      <c r="E182" s="262" t="s">
        <v>1</v>
      </c>
      <c r="F182" s="263" t="s">
        <v>329</v>
      </c>
      <c r="G182" s="261"/>
      <c r="H182" s="264">
        <v>4.7999999999999998</v>
      </c>
      <c r="I182" s="265"/>
      <c r="J182" s="261"/>
      <c r="K182" s="261"/>
      <c r="L182" s="266"/>
      <c r="M182" s="267"/>
      <c r="N182" s="268"/>
      <c r="O182" s="268"/>
      <c r="P182" s="268"/>
      <c r="Q182" s="268"/>
      <c r="R182" s="268"/>
      <c r="S182" s="268"/>
      <c r="T182" s="26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70" t="s">
        <v>152</v>
      </c>
      <c r="AU182" s="270" t="s">
        <v>87</v>
      </c>
      <c r="AV182" s="14" t="s">
        <v>87</v>
      </c>
      <c r="AW182" s="14" t="s">
        <v>32</v>
      </c>
      <c r="AX182" s="14" t="s">
        <v>77</v>
      </c>
      <c r="AY182" s="270" t="s">
        <v>143</v>
      </c>
    </row>
    <row r="183" s="14" customFormat="1">
      <c r="A183" s="14"/>
      <c r="B183" s="260"/>
      <c r="C183" s="261"/>
      <c r="D183" s="251" t="s">
        <v>152</v>
      </c>
      <c r="E183" s="262" t="s">
        <v>1</v>
      </c>
      <c r="F183" s="263" t="s">
        <v>927</v>
      </c>
      <c r="G183" s="261"/>
      <c r="H183" s="264">
        <v>3.6000000000000001</v>
      </c>
      <c r="I183" s="265"/>
      <c r="J183" s="261"/>
      <c r="K183" s="261"/>
      <c r="L183" s="266"/>
      <c r="M183" s="267"/>
      <c r="N183" s="268"/>
      <c r="O183" s="268"/>
      <c r="P183" s="268"/>
      <c r="Q183" s="268"/>
      <c r="R183" s="268"/>
      <c r="S183" s="268"/>
      <c r="T183" s="26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70" t="s">
        <v>152</v>
      </c>
      <c r="AU183" s="270" t="s">
        <v>87</v>
      </c>
      <c r="AV183" s="14" t="s">
        <v>87</v>
      </c>
      <c r="AW183" s="14" t="s">
        <v>32</v>
      </c>
      <c r="AX183" s="14" t="s">
        <v>77</v>
      </c>
      <c r="AY183" s="270" t="s">
        <v>143</v>
      </c>
    </row>
    <row r="184" s="14" customFormat="1">
      <c r="A184" s="14"/>
      <c r="B184" s="260"/>
      <c r="C184" s="261"/>
      <c r="D184" s="251" t="s">
        <v>152</v>
      </c>
      <c r="E184" s="262" t="s">
        <v>1</v>
      </c>
      <c r="F184" s="263" t="s">
        <v>928</v>
      </c>
      <c r="G184" s="261"/>
      <c r="H184" s="264">
        <v>13.279999999999999</v>
      </c>
      <c r="I184" s="265"/>
      <c r="J184" s="261"/>
      <c r="K184" s="261"/>
      <c r="L184" s="266"/>
      <c r="M184" s="267"/>
      <c r="N184" s="268"/>
      <c r="O184" s="268"/>
      <c r="P184" s="268"/>
      <c r="Q184" s="268"/>
      <c r="R184" s="268"/>
      <c r="S184" s="268"/>
      <c r="T184" s="26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70" t="s">
        <v>152</v>
      </c>
      <c r="AU184" s="270" t="s">
        <v>87</v>
      </c>
      <c r="AV184" s="14" t="s">
        <v>87</v>
      </c>
      <c r="AW184" s="14" t="s">
        <v>32</v>
      </c>
      <c r="AX184" s="14" t="s">
        <v>77</v>
      </c>
      <c r="AY184" s="270" t="s">
        <v>143</v>
      </c>
    </row>
    <row r="185" s="15" customFormat="1">
      <c r="A185" s="15"/>
      <c r="B185" s="271"/>
      <c r="C185" s="272"/>
      <c r="D185" s="251" t="s">
        <v>152</v>
      </c>
      <c r="E185" s="273" t="s">
        <v>1</v>
      </c>
      <c r="F185" s="274" t="s">
        <v>155</v>
      </c>
      <c r="G185" s="272"/>
      <c r="H185" s="275">
        <v>112.18000000000001</v>
      </c>
      <c r="I185" s="276"/>
      <c r="J185" s="272"/>
      <c r="K185" s="272"/>
      <c r="L185" s="277"/>
      <c r="M185" s="278"/>
      <c r="N185" s="279"/>
      <c r="O185" s="279"/>
      <c r="P185" s="279"/>
      <c r="Q185" s="279"/>
      <c r="R185" s="279"/>
      <c r="S185" s="279"/>
      <c r="T185" s="280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81" t="s">
        <v>152</v>
      </c>
      <c r="AU185" s="281" t="s">
        <v>87</v>
      </c>
      <c r="AV185" s="15" t="s">
        <v>150</v>
      </c>
      <c r="AW185" s="15" t="s">
        <v>32</v>
      </c>
      <c r="AX185" s="15" t="s">
        <v>85</v>
      </c>
      <c r="AY185" s="281" t="s">
        <v>143</v>
      </c>
    </row>
    <row r="186" s="2" customFormat="1" ht="37.8" customHeight="1">
      <c r="A186" s="39"/>
      <c r="B186" s="40"/>
      <c r="C186" s="236" t="s">
        <v>246</v>
      </c>
      <c r="D186" s="236" t="s">
        <v>145</v>
      </c>
      <c r="E186" s="237" t="s">
        <v>922</v>
      </c>
      <c r="F186" s="238" t="s">
        <v>923</v>
      </c>
      <c r="G186" s="239" t="s">
        <v>162</v>
      </c>
      <c r="H186" s="240">
        <v>112.18000000000001</v>
      </c>
      <c r="I186" s="241"/>
      <c r="J186" s="242">
        <f>ROUND(I186*H186,2)</f>
        <v>0</v>
      </c>
      <c r="K186" s="238" t="s">
        <v>149</v>
      </c>
      <c r="L186" s="45"/>
      <c r="M186" s="243" t="s">
        <v>1</v>
      </c>
      <c r="N186" s="244" t="s">
        <v>42</v>
      </c>
      <c r="O186" s="92"/>
      <c r="P186" s="245">
        <f>O186*H186</f>
        <v>0</v>
      </c>
      <c r="Q186" s="245">
        <v>0.00059999999999999995</v>
      </c>
      <c r="R186" s="245">
        <f>Q186*H186</f>
        <v>0.067307999999999993</v>
      </c>
      <c r="S186" s="245">
        <v>0</v>
      </c>
      <c r="T186" s="246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7" t="s">
        <v>230</v>
      </c>
      <c r="AT186" s="247" t="s">
        <v>145</v>
      </c>
      <c r="AU186" s="247" t="s">
        <v>87</v>
      </c>
      <c r="AY186" s="18" t="s">
        <v>143</v>
      </c>
      <c r="BE186" s="248">
        <f>IF(N186="základní",J186,0)</f>
        <v>0</v>
      </c>
      <c r="BF186" s="248">
        <f>IF(N186="snížená",J186,0)</f>
        <v>0</v>
      </c>
      <c r="BG186" s="248">
        <f>IF(N186="zákl. přenesená",J186,0)</f>
        <v>0</v>
      </c>
      <c r="BH186" s="248">
        <f>IF(N186="sníž. přenesená",J186,0)</f>
        <v>0</v>
      </c>
      <c r="BI186" s="248">
        <f>IF(N186="nulová",J186,0)</f>
        <v>0</v>
      </c>
      <c r="BJ186" s="18" t="s">
        <v>85</v>
      </c>
      <c r="BK186" s="248">
        <f>ROUND(I186*H186,2)</f>
        <v>0</v>
      </c>
      <c r="BL186" s="18" t="s">
        <v>230</v>
      </c>
      <c r="BM186" s="247" t="s">
        <v>929</v>
      </c>
    </row>
    <row r="187" s="2" customFormat="1">
      <c r="A187" s="39"/>
      <c r="B187" s="40"/>
      <c r="C187" s="41"/>
      <c r="D187" s="251" t="s">
        <v>169</v>
      </c>
      <c r="E187" s="41"/>
      <c r="F187" s="282" t="s">
        <v>684</v>
      </c>
      <c r="G187" s="41"/>
      <c r="H187" s="41"/>
      <c r="I187" s="145"/>
      <c r="J187" s="41"/>
      <c r="K187" s="41"/>
      <c r="L187" s="45"/>
      <c r="M187" s="283"/>
      <c r="N187" s="284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169</v>
      </c>
      <c r="AU187" s="18" t="s">
        <v>87</v>
      </c>
    </row>
    <row r="188" s="13" customFormat="1">
      <c r="A188" s="13"/>
      <c r="B188" s="249"/>
      <c r="C188" s="250"/>
      <c r="D188" s="251" t="s">
        <v>152</v>
      </c>
      <c r="E188" s="252" t="s">
        <v>1</v>
      </c>
      <c r="F188" s="253" t="s">
        <v>925</v>
      </c>
      <c r="G188" s="250"/>
      <c r="H188" s="252" t="s">
        <v>1</v>
      </c>
      <c r="I188" s="254"/>
      <c r="J188" s="250"/>
      <c r="K188" s="250"/>
      <c r="L188" s="255"/>
      <c r="M188" s="256"/>
      <c r="N188" s="257"/>
      <c r="O188" s="257"/>
      <c r="P188" s="257"/>
      <c r="Q188" s="257"/>
      <c r="R188" s="257"/>
      <c r="S188" s="257"/>
      <c r="T188" s="25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9" t="s">
        <v>152</v>
      </c>
      <c r="AU188" s="259" t="s">
        <v>87</v>
      </c>
      <c r="AV188" s="13" t="s">
        <v>85</v>
      </c>
      <c r="AW188" s="13" t="s">
        <v>32</v>
      </c>
      <c r="AX188" s="13" t="s">
        <v>77</v>
      </c>
      <c r="AY188" s="259" t="s">
        <v>143</v>
      </c>
    </row>
    <row r="189" s="14" customFormat="1">
      <c r="A189" s="14"/>
      <c r="B189" s="260"/>
      <c r="C189" s="261"/>
      <c r="D189" s="251" t="s">
        <v>152</v>
      </c>
      <c r="E189" s="262" t="s">
        <v>1</v>
      </c>
      <c r="F189" s="263" t="s">
        <v>893</v>
      </c>
      <c r="G189" s="261"/>
      <c r="H189" s="264">
        <v>84.5</v>
      </c>
      <c r="I189" s="265"/>
      <c r="J189" s="261"/>
      <c r="K189" s="261"/>
      <c r="L189" s="266"/>
      <c r="M189" s="267"/>
      <c r="N189" s="268"/>
      <c r="O189" s="268"/>
      <c r="P189" s="268"/>
      <c r="Q189" s="268"/>
      <c r="R189" s="268"/>
      <c r="S189" s="268"/>
      <c r="T189" s="26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70" t="s">
        <v>152</v>
      </c>
      <c r="AU189" s="270" t="s">
        <v>87</v>
      </c>
      <c r="AV189" s="14" t="s">
        <v>87</v>
      </c>
      <c r="AW189" s="14" t="s">
        <v>32</v>
      </c>
      <c r="AX189" s="14" t="s">
        <v>77</v>
      </c>
      <c r="AY189" s="270" t="s">
        <v>143</v>
      </c>
    </row>
    <row r="190" s="14" customFormat="1">
      <c r="A190" s="14"/>
      <c r="B190" s="260"/>
      <c r="C190" s="261"/>
      <c r="D190" s="251" t="s">
        <v>152</v>
      </c>
      <c r="E190" s="262" t="s">
        <v>1</v>
      </c>
      <c r="F190" s="263" t="s">
        <v>926</v>
      </c>
      <c r="G190" s="261"/>
      <c r="H190" s="264">
        <v>6</v>
      </c>
      <c r="I190" s="265"/>
      <c r="J190" s="261"/>
      <c r="K190" s="261"/>
      <c r="L190" s="266"/>
      <c r="M190" s="267"/>
      <c r="N190" s="268"/>
      <c r="O190" s="268"/>
      <c r="P190" s="268"/>
      <c r="Q190" s="268"/>
      <c r="R190" s="268"/>
      <c r="S190" s="268"/>
      <c r="T190" s="26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70" t="s">
        <v>152</v>
      </c>
      <c r="AU190" s="270" t="s">
        <v>87</v>
      </c>
      <c r="AV190" s="14" t="s">
        <v>87</v>
      </c>
      <c r="AW190" s="14" t="s">
        <v>32</v>
      </c>
      <c r="AX190" s="14" t="s">
        <v>77</v>
      </c>
      <c r="AY190" s="270" t="s">
        <v>143</v>
      </c>
    </row>
    <row r="191" s="14" customFormat="1">
      <c r="A191" s="14"/>
      <c r="B191" s="260"/>
      <c r="C191" s="261"/>
      <c r="D191" s="251" t="s">
        <v>152</v>
      </c>
      <c r="E191" s="262" t="s">
        <v>1</v>
      </c>
      <c r="F191" s="263" t="s">
        <v>329</v>
      </c>
      <c r="G191" s="261"/>
      <c r="H191" s="264">
        <v>4.7999999999999998</v>
      </c>
      <c r="I191" s="265"/>
      <c r="J191" s="261"/>
      <c r="K191" s="261"/>
      <c r="L191" s="266"/>
      <c r="M191" s="267"/>
      <c r="N191" s="268"/>
      <c r="O191" s="268"/>
      <c r="P191" s="268"/>
      <c r="Q191" s="268"/>
      <c r="R191" s="268"/>
      <c r="S191" s="268"/>
      <c r="T191" s="26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70" t="s">
        <v>152</v>
      </c>
      <c r="AU191" s="270" t="s">
        <v>87</v>
      </c>
      <c r="AV191" s="14" t="s">
        <v>87</v>
      </c>
      <c r="AW191" s="14" t="s">
        <v>32</v>
      </c>
      <c r="AX191" s="14" t="s">
        <v>77</v>
      </c>
      <c r="AY191" s="270" t="s">
        <v>143</v>
      </c>
    </row>
    <row r="192" s="14" customFormat="1">
      <c r="A192" s="14"/>
      <c r="B192" s="260"/>
      <c r="C192" s="261"/>
      <c r="D192" s="251" t="s">
        <v>152</v>
      </c>
      <c r="E192" s="262" t="s">
        <v>1</v>
      </c>
      <c r="F192" s="263" t="s">
        <v>927</v>
      </c>
      <c r="G192" s="261"/>
      <c r="H192" s="264">
        <v>3.6000000000000001</v>
      </c>
      <c r="I192" s="265"/>
      <c r="J192" s="261"/>
      <c r="K192" s="261"/>
      <c r="L192" s="266"/>
      <c r="M192" s="267"/>
      <c r="N192" s="268"/>
      <c r="O192" s="268"/>
      <c r="P192" s="268"/>
      <c r="Q192" s="268"/>
      <c r="R192" s="268"/>
      <c r="S192" s="268"/>
      <c r="T192" s="26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70" t="s">
        <v>152</v>
      </c>
      <c r="AU192" s="270" t="s">
        <v>87</v>
      </c>
      <c r="AV192" s="14" t="s">
        <v>87</v>
      </c>
      <c r="AW192" s="14" t="s">
        <v>32</v>
      </c>
      <c r="AX192" s="14" t="s">
        <v>77</v>
      </c>
      <c r="AY192" s="270" t="s">
        <v>143</v>
      </c>
    </row>
    <row r="193" s="14" customFormat="1">
      <c r="A193" s="14"/>
      <c r="B193" s="260"/>
      <c r="C193" s="261"/>
      <c r="D193" s="251" t="s">
        <v>152</v>
      </c>
      <c r="E193" s="262" t="s">
        <v>1</v>
      </c>
      <c r="F193" s="263" t="s">
        <v>928</v>
      </c>
      <c r="G193" s="261"/>
      <c r="H193" s="264">
        <v>13.279999999999999</v>
      </c>
      <c r="I193" s="265"/>
      <c r="J193" s="261"/>
      <c r="K193" s="261"/>
      <c r="L193" s="266"/>
      <c r="M193" s="267"/>
      <c r="N193" s="268"/>
      <c r="O193" s="268"/>
      <c r="P193" s="268"/>
      <c r="Q193" s="268"/>
      <c r="R193" s="268"/>
      <c r="S193" s="268"/>
      <c r="T193" s="269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70" t="s">
        <v>152</v>
      </c>
      <c r="AU193" s="270" t="s">
        <v>87</v>
      </c>
      <c r="AV193" s="14" t="s">
        <v>87</v>
      </c>
      <c r="AW193" s="14" t="s">
        <v>32</v>
      </c>
      <c r="AX193" s="14" t="s">
        <v>77</v>
      </c>
      <c r="AY193" s="270" t="s">
        <v>143</v>
      </c>
    </row>
    <row r="194" s="15" customFormat="1">
      <c r="A194" s="15"/>
      <c r="B194" s="271"/>
      <c r="C194" s="272"/>
      <c r="D194" s="251" t="s">
        <v>152</v>
      </c>
      <c r="E194" s="273" t="s">
        <v>1</v>
      </c>
      <c r="F194" s="274" t="s">
        <v>155</v>
      </c>
      <c r="G194" s="272"/>
      <c r="H194" s="275">
        <v>112.18000000000001</v>
      </c>
      <c r="I194" s="276"/>
      <c r="J194" s="272"/>
      <c r="K194" s="272"/>
      <c r="L194" s="277"/>
      <c r="M194" s="278"/>
      <c r="N194" s="279"/>
      <c r="O194" s="279"/>
      <c r="P194" s="279"/>
      <c r="Q194" s="279"/>
      <c r="R194" s="279"/>
      <c r="S194" s="279"/>
      <c r="T194" s="280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81" t="s">
        <v>152</v>
      </c>
      <c r="AU194" s="281" t="s">
        <v>87</v>
      </c>
      <c r="AV194" s="15" t="s">
        <v>150</v>
      </c>
      <c r="AW194" s="15" t="s">
        <v>32</v>
      </c>
      <c r="AX194" s="15" t="s">
        <v>85</v>
      </c>
      <c r="AY194" s="281" t="s">
        <v>143</v>
      </c>
    </row>
    <row r="195" s="2" customFormat="1" ht="24.15" customHeight="1">
      <c r="A195" s="39"/>
      <c r="B195" s="40"/>
      <c r="C195" s="236" t="s">
        <v>250</v>
      </c>
      <c r="D195" s="236" t="s">
        <v>145</v>
      </c>
      <c r="E195" s="237" t="s">
        <v>930</v>
      </c>
      <c r="F195" s="238" t="s">
        <v>931</v>
      </c>
      <c r="G195" s="239" t="s">
        <v>162</v>
      </c>
      <c r="H195" s="240">
        <v>42.25</v>
      </c>
      <c r="I195" s="241"/>
      <c r="J195" s="242">
        <f>ROUND(I195*H195,2)</f>
        <v>0</v>
      </c>
      <c r="K195" s="238" t="s">
        <v>149</v>
      </c>
      <c r="L195" s="45"/>
      <c r="M195" s="243" t="s">
        <v>1</v>
      </c>
      <c r="N195" s="244" t="s">
        <v>42</v>
      </c>
      <c r="O195" s="92"/>
      <c r="P195" s="245">
        <f>O195*H195</f>
        <v>0</v>
      </c>
      <c r="Q195" s="245">
        <v>0.0016199999999999999</v>
      </c>
      <c r="R195" s="245">
        <f>Q195*H195</f>
        <v>0.068444999999999992</v>
      </c>
      <c r="S195" s="245">
        <v>0</v>
      </c>
      <c r="T195" s="246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7" t="s">
        <v>230</v>
      </c>
      <c r="AT195" s="247" t="s">
        <v>145</v>
      </c>
      <c r="AU195" s="247" t="s">
        <v>87</v>
      </c>
      <c r="AY195" s="18" t="s">
        <v>143</v>
      </c>
      <c r="BE195" s="248">
        <f>IF(N195="základní",J195,0)</f>
        <v>0</v>
      </c>
      <c r="BF195" s="248">
        <f>IF(N195="snížená",J195,0)</f>
        <v>0</v>
      </c>
      <c r="BG195" s="248">
        <f>IF(N195="zákl. přenesená",J195,0)</f>
        <v>0</v>
      </c>
      <c r="BH195" s="248">
        <f>IF(N195="sníž. přenesená",J195,0)</f>
        <v>0</v>
      </c>
      <c r="BI195" s="248">
        <f>IF(N195="nulová",J195,0)</f>
        <v>0</v>
      </c>
      <c r="BJ195" s="18" t="s">
        <v>85</v>
      </c>
      <c r="BK195" s="248">
        <f>ROUND(I195*H195,2)</f>
        <v>0</v>
      </c>
      <c r="BL195" s="18" t="s">
        <v>230</v>
      </c>
      <c r="BM195" s="247" t="s">
        <v>932</v>
      </c>
    </row>
    <row r="196" s="2" customFormat="1">
      <c r="A196" s="39"/>
      <c r="B196" s="40"/>
      <c r="C196" s="41"/>
      <c r="D196" s="251" t="s">
        <v>169</v>
      </c>
      <c r="E196" s="41"/>
      <c r="F196" s="282" t="s">
        <v>684</v>
      </c>
      <c r="G196" s="41"/>
      <c r="H196" s="41"/>
      <c r="I196" s="145"/>
      <c r="J196" s="41"/>
      <c r="K196" s="41"/>
      <c r="L196" s="45"/>
      <c r="M196" s="283"/>
      <c r="N196" s="284"/>
      <c r="O196" s="92"/>
      <c r="P196" s="92"/>
      <c r="Q196" s="92"/>
      <c r="R196" s="92"/>
      <c r="S196" s="92"/>
      <c r="T196" s="93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169</v>
      </c>
      <c r="AU196" s="18" t="s">
        <v>87</v>
      </c>
    </row>
    <row r="197" s="13" customFormat="1">
      <c r="A197" s="13"/>
      <c r="B197" s="249"/>
      <c r="C197" s="250"/>
      <c r="D197" s="251" t="s">
        <v>152</v>
      </c>
      <c r="E197" s="252" t="s">
        <v>1</v>
      </c>
      <c r="F197" s="253" t="s">
        <v>925</v>
      </c>
      <c r="G197" s="250"/>
      <c r="H197" s="252" t="s">
        <v>1</v>
      </c>
      <c r="I197" s="254"/>
      <c r="J197" s="250"/>
      <c r="K197" s="250"/>
      <c r="L197" s="255"/>
      <c r="M197" s="256"/>
      <c r="N197" s="257"/>
      <c r="O197" s="257"/>
      <c r="P197" s="257"/>
      <c r="Q197" s="257"/>
      <c r="R197" s="257"/>
      <c r="S197" s="257"/>
      <c r="T197" s="25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9" t="s">
        <v>152</v>
      </c>
      <c r="AU197" s="259" t="s">
        <v>87</v>
      </c>
      <c r="AV197" s="13" t="s">
        <v>85</v>
      </c>
      <c r="AW197" s="13" t="s">
        <v>32</v>
      </c>
      <c r="AX197" s="13" t="s">
        <v>77</v>
      </c>
      <c r="AY197" s="259" t="s">
        <v>143</v>
      </c>
    </row>
    <row r="198" s="14" customFormat="1">
      <c r="A198" s="14"/>
      <c r="B198" s="260"/>
      <c r="C198" s="261"/>
      <c r="D198" s="251" t="s">
        <v>152</v>
      </c>
      <c r="E198" s="262" t="s">
        <v>1</v>
      </c>
      <c r="F198" s="263" t="s">
        <v>933</v>
      </c>
      <c r="G198" s="261"/>
      <c r="H198" s="264">
        <v>84.5</v>
      </c>
      <c r="I198" s="265"/>
      <c r="J198" s="261"/>
      <c r="K198" s="261"/>
      <c r="L198" s="266"/>
      <c r="M198" s="267"/>
      <c r="N198" s="268"/>
      <c r="O198" s="268"/>
      <c r="P198" s="268"/>
      <c r="Q198" s="268"/>
      <c r="R198" s="268"/>
      <c r="S198" s="268"/>
      <c r="T198" s="269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70" t="s">
        <v>152</v>
      </c>
      <c r="AU198" s="270" t="s">
        <v>87</v>
      </c>
      <c r="AV198" s="14" t="s">
        <v>87</v>
      </c>
      <c r="AW198" s="14" t="s">
        <v>32</v>
      </c>
      <c r="AX198" s="14" t="s">
        <v>77</v>
      </c>
      <c r="AY198" s="270" t="s">
        <v>143</v>
      </c>
    </row>
    <row r="199" s="15" customFormat="1">
      <c r="A199" s="15"/>
      <c r="B199" s="271"/>
      <c r="C199" s="272"/>
      <c r="D199" s="251" t="s">
        <v>152</v>
      </c>
      <c r="E199" s="273" t="s">
        <v>1</v>
      </c>
      <c r="F199" s="274" t="s">
        <v>155</v>
      </c>
      <c r="G199" s="272"/>
      <c r="H199" s="275">
        <v>84.5</v>
      </c>
      <c r="I199" s="276"/>
      <c r="J199" s="272"/>
      <c r="K199" s="272"/>
      <c r="L199" s="277"/>
      <c r="M199" s="278"/>
      <c r="N199" s="279"/>
      <c r="O199" s="279"/>
      <c r="P199" s="279"/>
      <c r="Q199" s="279"/>
      <c r="R199" s="279"/>
      <c r="S199" s="279"/>
      <c r="T199" s="280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81" t="s">
        <v>152</v>
      </c>
      <c r="AU199" s="281" t="s">
        <v>87</v>
      </c>
      <c r="AV199" s="15" t="s">
        <v>150</v>
      </c>
      <c r="AW199" s="15" t="s">
        <v>32</v>
      </c>
      <c r="AX199" s="15" t="s">
        <v>77</v>
      </c>
      <c r="AY199" s="281" t="s">
        <v>143</v>
      </c>
    </row>
    <row r="200" s="14" customFormat="1">
      <c r="A200" s="14"/>
      <c r="B200" s="260"/>
      <c r="C200" s="261"/>
      <c r="D200" s="251" t="s">
        <v>152</v>
      </c>
      <c r="E200" s="262" t="s">
        <v>1</v>
      </c>
      <c r="F200" s="263" t="s">
        <v>934</v>
      </c>
      <c r="G200" s="261"/>
      <c r="H200" s="264">
        <v>42.25</v>
      </c>
      <c r="I200" s="265"/>
      <c r="J200" s="261"/>
      <c r="K200" s="261"/>
      <c r="L200" s="266"/>
      <c r="M200" s="267"/>
      <c r="N200" s="268"/>
      <c r="O200" s="268"/>
      <c r="P200" s="268"/>
      <c r="Q200" s="268"/>
      <c r="R200" s="268"/>
      <c r="S200" s="268"/>
      <c r="T200" s="26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70" t="s">
        <v>152</v>
      </c>
      <c r="AU200" s="270" t="s">
        <v>87</v>
      </c>
      <c r="AV200" s="14" t="s">
        <v>87</v>
      </c>
      <c r="AW200" s="14" t="s">
        <v>32</v>
      </c>
      <c r="AX200" s="14" t="s">
        <v>77</v>
      </c>
      <c r="AY200" s="270" t="s">
        <v>143</v>
      </c>
    </row>
    <row r="201" s="15" customFormat="1">
      <c r="A201" s="15"/>
      <c r="B201" s="271"/>
      <c r="C201" s="272"/>
      <c r="D201" s="251" t="s">
        <v>152</v>
      </c>
      <c r="E201" s="273" t="s">
        <v>1</v>
      </c>
      <c r="F201" s="274" t="s">
        <v>155</v>
      </c>
      <c r="G201" s="272"/>
      <c r="H201" s="275">
        <v>42.25</v>
      </c>
      <c r="I201" s="276"/>
      <c r="J201" s="272"/>
      <c r="K201" s="272"/>
      <c r="L201" s="277"/>
      <c r="M201" s="278"/>
      <c r="N201" s="279"/>
      <c r="O201" s="279"/>
      <c r="P201" s="279"/>
      <c r="Q201" s="279"/>
      <c r="R201" s="279"/>
      <c r="S201" s="279"/>
      <c r="T201" s="280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81" t="s">
        <v>152</v>
      </c>
      <c r="AU201" s="281" t="s">
        <v>87</v>
      </c>
      <c r="AV201" s="15" t="s">
        <v>150</v>
      </c>
      <c r="AW201" s="15" t="s">
        <v>32</v>
      </c>
      <c r="AX201" s="15" t="s">
        <v>85</v>
      </c>
      <c r="AY201" s="281" t="s">
        <v>143</v>
      </c>
    </row>
    <row r="202" s="2" customFormat="1" ht="37.8" customHeight="1">
      <c r="A202" s="39"/>
      <c r="B202" s="40"/>
      <c r="C202" s="236" t="s">
        <v>7</v>
      </c>
      <c r="D202" s="236" t="s">
        <v>145</v>
      </c>
      <c r="E202" s="237" t="s">
        <v>935</v>
      </c>
      <c r="F202" s="238" t="s">
        <v>936</v>
      </c>
      <c r="G202" s="239" t="s">
        <v>162</v>
      </c>
      <c r="H202" s="240">
        <v>88</v>
      </c>
      <c r="I202" s="241"/>
      <c r="J202" s="242">
        <f>ROUND(I202*H202,2)</f>
        <v>0</v>
      </c>
      <c r="K202" s="238" t="s">
        <v>149</v>
      </c>
      <c r="L202" s="45"/>
      <c r="M202" s="243" t="s">
        <v>1</v>
      </c>
      <c r="N202" s="244" t="s">
        <v>42</v>
      </c>
      <c r="O202" s="92"/>
      <c r="P202" s="245">
        <f>O202*H202</f>
        <v>0</v>
      </c>
      <c r="Q202" s="245">
        <v>0.00089999999999999998</v>
      </c>
      <c r="R202" s="245">
        <f>Q202*H202</f>
        <v>0.079199999999999993</v>
      </c>
      <c r="S202" s="245">
        <v>0</v>
      </c>
      <c r="T202" s="246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7" t="s">
        <v>230</v>
      </c>
      <c r="AT202" s="247" t="s">
        <v>145</v>
      </c>
      <c r="AU202" s="247" t="s">
        <v>87</v>
      </c>
      <c r="AY202" s="18" t="s">
        <v>143</v>
      </c>
      <c r="BE202" s="248">
        <f>IF(N202="základní",J202,0)</f>
        <v>0</v>
      </c>
      <c r="BF202" s="248">
        <f>IF(N202="snížená",J202,0)</f>
        <v>0</v>
      </c>
      <c r="BG202" s="248">
        <f>IF(N202="zákl. přenesená",J202,0)</f>
        <v>0</v>
      </c>
      <c r="BH202" s="248">
        <f>IF(N202="sníž. přenesená",J202,0)</f>
        <v>0</v>
      </c>
      <c r="BI202" s="248">
        <f>IF(N202="nulová",J202,0)</f>
        <v>0</v>
      </c>
      <c r="BJ202" s="18" t="s">
        <v>85</v>
      </c>
      <c r="BK202" s="248">
        <f>ROUND(I202*H202,2)</f>
        <v>0</v>
      </c>
      <c r="BL202" s="18" t="s">
        <v>230</v>
      </c>
      <c r="BM202" s="247" t="s">
        <v>937</v>
      </c>
    </row>
    <row r="203" s="2" customFormat="1">
      <c r="A203" s="39"/>
      <c r="B203" s="40"/>
      <c r="C203" s="41"/>
      <c r="D203" s="251" t="s">
        <v>169</v>
      </c>
      <c r="E203" s="41"/>
      <c r="F203" s="282" t="s">
        <v>684</v>
      </c>
      <c r="G203" s="41"/>
      <c r="H203" s="41"/>
      <c r="I203" s="145"/>
      <c r="J203" s="41"/>
      <c r="K203" s="41"/>
      <c r="L203" s="45"/>
      <c r="M203" s="283"/>
      <c r="N203" s="284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169</v>
      </c>
      <c r="AU203" s="18" t="s">
        <v>87</v>
      </c>
    </row>
    <row r="204" s="13" customFormat="1">
      <c r="A204" s="13"/>
      <c r="B204" s="249"/>
      <c r="C204" s="250"/>
      <c r="D204" s="251" t="s">
        <v>152</v>
      </c>
      <c r="E204" s="252" t="s">
        <v>1</v>
      </c>
      <c r="F204" s="253" t="s">
        <v>938</v>
      </c>
      <c r="G204" s="250"/>
      <c r="H204" s="252" t="s">
        <v>1</v>
      </c>
      <c r="I204" s="254"/>
      <c r="J204" s="250"/>
      <c r="K204" s="250"/>
      <c r="L204" s="255"/>
      <c r="M204" s="256"/>
      <c r="N204" s="257"/>
      <c r="O204" s="257"/>
      <c r="P204" s="257"/>
      <c r="Q204" s="257"/>
      <c r="R204" s="257"/>
      <c r="S204" s="257"/>
      <c r="T204" s="25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9" t="s">
        <v>152</v>
      </c>
      <c r="AU204" s="259" t="s">
        <v>87</v>
      </c>
      <c r="AV204" s="13" t="s">
        <v>85</v>
      </c>
      <c r="AW204" s="13" t="s">
        <v>32</v>
      </c>
      <c r="AX204" s="13" t="s">
        <v>77</v>
      </c>
      <c r="AY204" s="259" t="s">
        <v>143</v>
      </c>
    </row>
    <row r="205" s="14" customFormat="1">
      <c r="A205" s="14"/>
      <c r="B205" s="260"/>
      <c r="C205" s="261"/>
      <c r="D205" s="251" t="s">
        <v>152</v>
      </c>
      <c r="E205" s="262" t="s">
        <v>1</v>
      </c>
      <c r="F205" s="263" t="s">
        <v>707</v>
      </c>
      <c r="G205" s="261"/>
      <c r="H205" s="264">
        <v>88</v>
      </c>
      <c r="I205" s="265"/>
      <c r="J205" s="261"/>
      <c r="K205" s="261"/>
      <c r="L205" s="266"/>
      <c r="M205" s="267"/>
      <c r="N205" s="268"/>
      <c r="O205" s="268"/>
      <c r="P205" s="268"/>
      <c r="Q205" s="268"/>
      <c r="R205" s="268"/>
      <c r="S205" s="268"/>
      <c r="T205" s="269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70" t="s">
        <v>152</v>
      </c>
      <c r="AU205" s="270" t="s">
        <v>87</v>
      </c>
      <c r="AV205" s="14" t="s">
        <v>87</v>
      </c>
      <c r="AW205" s="14" t="s">
        <v>32</v>
      </c>
      <c r="AX205" s="14" t="s">
        <v>85</v>
      </c>
      <c r="AY205" s="270" t="s">
        <v>143</v>
      </c>
    </row>
    <row r="206" s="2" customFormat="1" ht="24.15" customHeight="1">
      <c r="A206" s="39"/>
      <c r="B206" s="40"/>
      <c r="C206" s="236" t="s">
        <v>273</v>
      </c>
      <c r="D206" s="236" t="s">
        <v>145</v>
      </c>
      <c r="E206" s="237" t="s">
        <v>939</v>
      </c>
      <c r="F206" s="238" t="s">
        <v>940</v>
      </c>
      <c r="G206" s="239" t="s">
        <v>148</v>
      </c>
      <c r="H206" s="240">
        <v>11.218</v>
      </c>
      <c r="I206" s="241"/>
      <c r="J206" s="242">
        <f>ROUND(I206*H206,2)</f>
        <v>0</v>
      </c>
      <c r="K206" s="238" t="s">
        <v>149</v>
      </c>
      <c r="L206" s="45"/>
      <c r="M206" s="243" t="s">
        <v>1</v>
      </c>
      <c r="N206" s="244" t="s">
        <v>42</v>
      </c>
      <c r="O206" s="92"/>
      <c r="P206" s="245">
        <f>O206*H206</f>
        <v>0</v>
      </c>
      <c r="Q206" s="245">
        <v>0.010800000000000001</v>
      </c>
      <c r="R206" s="245">
        <f>Q206*H206</f>
        <v>0.12115440000000001</v>
      </c>
      <c r="S206" s="245">
        <v>0</v>
      </c>
      <c r="T206" s="246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7" t="s">
        <v>230</v>
      </c>
      <c r="AT206" s="247" t="s">
        <v>145</v>
      </c>
      <c r="AU206" s="247" t="s">
        <v>87</v>
      </c>
      <c r="AY206" s="18" t="s">
        <v>143</v>
      </c>
      <c r="BE206" s="248">
        <f>IF(N206="základní",J206,0)</f>
        <v>0</v>
      </c>
      <c r="BF206" s="248">
        <f>IF(N206="snížená",J206,0)</f>
        <v>0</v>
      </c>
      <c r="BG206" s="248">
        <f>IF(N206="zákl. přenesená",J206,0)</f>
        <v>0</v>
      </c>
      <c r="BH206" s="248">
        <f>IF(N206="sníž. přenesená",J206,0)</f>
        <v>0</v>
      </c>
      <c r="BI206" s="248">
        <f>IF(N206="nulová",J206,0)</f>
        <v>0</v>
      </c>
      <c r="BJ206" s="18" t="s">
        <v>85</v>
      </c>
      <c r="BK206" s="248">
        <f>ROUND(I206*H206,2)</f>
        <v>0</v>
      </c>
      <c r="BL206" s="18" t="s">
        <v>230</v>
      </c>
      <c r="BM206" s="247" t="s">
        <v>941</v>
      </c>
    </row>
    <row r="207" s="2" customFormat="1">
      <c r="A207" s="39"/>
      <c r="B207" s="40"/>
      <c r="C207" s="41"/>
      <c r="D207" s="251" t="s">
        <v>169</v>
      </c>
      <c r="E207" s="41"/>
      <c r="F207" s="282" t="s">
        <v>684</v>
      </c>
      <c r="G207" s="41"/>
      <c r="H207" s="41"/>
      <c r="I207" s="145"/>
      <c r="J207" s="41"/>
      <c r="K207" s="41"/>
      <c r="L207" s="45"/>
      <c r="M207" s="283"/>
      <c r="N207" s="284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169</v>
      </c>
      <c r="AU207" s="18" t="s">
        <v>87</v>
      </c>
    </row>
    <row r="208" s="14" customFormat="1">
      <c r="A208" s="14"/>
      <c r="B208" s="260"/>
      <c r="C208" s="261"/>
      <c r="D208" s="251" t="s">
        <v>152</v>
      </c>
      <c r="E208" s="262" t="s">
        <v>1</v>
      </c>
      <c r="F208" s="263" t="s">
        <v>942</v>
      </c>
      <c r="G208" s="261"/>
      <c r="H208" s="264">
        <v>11.218</v>
      </c>
      <c r="I208" s="265"/>
      <c r="J208" s="261"/>
      <c r="K208" s="261"/>
      <c r="L208" s="266"/>
      <c r="M208" s="267"/>
      <c r="N208" s="268"/>
      <c r="O208" s="268"/>
      <c r="P208" s="268"/>
      <c r="Q208" s="268"/>
      <c r="R208" s="268"/>
      <c r="S208" s="268"/>
      <c r="T208" s="269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70" t="s">
        <v>152</v>
      </c>
      <c r="AU208" s="270" t="s">
        <v>87</v>
      </c>
      <c r="AV208" s="14" t="s">
        <v>87</v>
      </c>
      <c r="AW208" s="14" t="s">
        <v>32</v>
      </c>
      <c r="AX208" s="14" t="s">
        <v>85</v>
      </c>
      <c r="AY208" s="270" t="s">
        <v>143</v>
      </c>
    </row>
    <row r="209" s="2" customFormat="1" ht="24.15" customHeight="1">
      <c r="A209" s="39"/>
      <c r="B209" s="40"/>
      <c r="C209" s="236" t="s">
        <v>279</v>
      </c>
      <c r="D209" s="236" t="s">
        <v>145</v>
      </c>
      <c r="E209" s="237" t="s">
        <v>943</v>
      </c>
      <c r="F209" s="238" t="s">
        <v>944</v>
      </c>
      <c r="G209" s="239" t="s">
        <v>148</v>
      </c>
      <c r="H209" s="240">
        <v>420.13</v>
      </c>
      <c r="I209" s="241"/>
      <c r="J209" s="242">
        <f>ROUND(I209*H209,2)</f>
        <v>0</v>
      </c>
      <c r="K209" s="238" t="s">
        <v>149</v>
      </c>
      <c r="L209" s="45"/>
      <c r="M209" s="243" t="s">
        <v>1</v>
      </c>
      <c r="N209" s="244" t="s">
        <v>42</v>
      </c>
      <c r="O209" s="92"/>
      <c r="P209" s="245">
        <f>O209*H209</f>
        <v>0</v>
      </c>
      <c r="Q209" s="245">
        <v>0.00027999999999999998</v>
      </c>
      <c r="R209" s="245">
        <f>Q209*H209</f>
        <v>0.11763639999999999</v>
      </c>
      <c r="S209" s="245">
        <v>0</v>
      </c>
      <c r="T209" s="246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7" t="s">
        <v>230</v>
      </c>
      <c r="AT209" s="247" t="s">
        <v>145</v>
      </c>
      <c r="AU209" s="247" t="s">
        <v>87</v>
      </c>
      <c r="AY209" s="18" t="s">
        <v>143</v>
      </c>
      <c r="BE209" s="248">
        <f>IF(N209="základní",J209,0)</f>
        <v>0</v>
      </c>
      <c r="BF209" s="248">
        <f>IF(N209="snížená",J209,0)</f>
        <v>0</v>
      </c>
      <c r="BG209" s="248">
        <f>IF(N209="zákl. přenesená",J209,0)</f>
        <v>0</v>
      </c>
      <c r="BH209" s="248">
        <f>IF(N209="sníž. přenesená",J209,0)</f>
        <v>0</v>
      </c>
      <c r="BI209" s="248">
        <f>IF(N209="nulová",J209,0)</f>
        <v>0</v>
      </c>
      <c r="BJ209" s="18" t="s">
        <v>85</v>
      </c>
      <c r="BK209" s="248">
        <f>ROUND(I209*H209,2)</f>
        <v>0</v>
      </c>
      <c r="BL209" s="18" t="s">
        <v>230</v>
      </c>
      <c r="BM209" s="247" t="s">
        <v>945</v>
      </c>
    </row>
    <row r="210" s="13" customFormat="1">
      <c r="A210" s="13"/>
      <c r="B210" s="249"/>
      <c r="C210" s="250"/>
      <c r="D210" s="251" t="s">
        <v>152</v>
      </c>
      <c r="E210" s="252" t="s">
        <v>1</v>
      </c>
      <c r="F210" s="253" t="s">
        <v>946</v>
      </c>
      <c r="G210" s="250"/>
      <c r="H210" s="252" t="s">
        <v>1</v>
      </c>
      <c r="I210" s="254"/>
      <c r="J210" s="250"/>
      <c r="K210" s="250"/>
      <c r="L210" s="255"/>
      <c r="M210" s="256"/>
      <c r="N210" s="257"/>
      <c r="O210" s="257"/>
      <c r="P210" s="257"/>
      <c r="Q210" s="257"/>
      <c r="R210" s="257"/>
      <c r="S210" s="257"/>
      <c r="T210" s="25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9" t="s">
        <v>152</v>
      </c>
      <c r="AU210" s="259" t="s">
        <v>87</v>
      </c>
      <c r="AV210" s="13" t="s">
        <v>85</v>
      </c>
      <c r="AW210" s="13" t="s">
        <v>32</v>
      </c>
      <c r="AX210" s="13" t="s">
        <v>77</v>
      </c>
      <c r="AY210" s="259" t="s">
        <v>143</v>
      </c>
    </row>
    <row r="211" s="14" customFormat="1">
      <c r="A211" s="14"/>
      <c r="B211" s="260"/>
      <c r="C211" s="261"/>
      <c r="D211" s="251" t="s">
        <v>152</v>
      </c>
      <c r="E211" s="262" t="s">
        <v>1</v>
      </c>
      <c r="F211" s="263" t="s">
        <v>876</v>
      </c>
      <c r="G211" s="261"/>
      <c r="H211" s="264">
        <v>348.28500000000003</v>
      </c>
      <c r="I211" s="265"/>
      <c r="J211" s="261"/>
      <c r="K211" s="261"/>
      <c r="L211" s="266"/>
      <c r="M211" s="267"/>
      <c r="N211" s="268"/>
      <c r="O211" s="268"/>
      <c r="P211" s="268"/>
      <c r="Q211" s="268"/>
      <c r="R211" s="268"/>
      <c r="S211" s="268"/>
      <c r="T211" s="26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70" t="s">
        <v>152</v>
      </c>
      <c r="AU211" s="270" t="s">
        <v>87</v>
      </c>
      <c r="AV211" s="14" t="s">
        <v>87</v>
      </c>
      <c r="AW211" s="14" t="s">
        <v>32</v>
      </c>
      <c r="AX211" s="14" t="s">
        <v>77</v>
      </c>
      <c r="AY211" s="270" t="s">
        <v>143</v>
      </c>
    </row>
    <row r="212" s="14" customFormat="1">
      <c r="A212" s="14"/>
      <c r="B212" s="260"/>
      <c r="C212" s="261"/>
      <c r="D212" s="251" t="s">
        <v>152</v>
      </c>
      <c r="E212" s="262" t="s">
        <v>1</v>
      </c>
      <c r="F212" s="263" t="s">
        <v>877</v>
      </c>
      <c r="G212" s="261"/>
      <c r="H212" s="264">
        <v>39.780000000000001</v>
      </c>
      <c r="I212" s="265"/>
      <c r="J212" s="261"/>
      <c r="K212" s="261"/>
      <c r="L212" s="266"/>
      <c r="M212" s="267"/>
      <c r="N212" s="268"/>
      <c r="O212" s="268"/>
      <c r="P212" s="268"/>
      <c r="Q212" s="268"/>
      <c r="R212" s="268"/>
      <c r="S212" s="268"/>
      <c r="T212" s="26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70" t="s">
        <v>152</v>
      </c>
      <c r="AU212" s="270" t="s">
        <v>87</v>
      </c>
      <c r="AV212" s="14" t="s">
        <v>87</v>
      </c>
      <c r="AW212" s="14" t="s">
        <v>32</v>
      </c>
      <c r="AX212" s="14" t="s">
        <v>77</v>
      </c>
      <c r="AY212" s="270" t="s">
        <v>143</v>
      </c>
    </row>
    <row r="213" s="13" customFormat="1">
      <c r="A213" s="13"/>
      <c r="B213" s="249"/>
      <c r="C213" s="250"/>
      <c r="D213" s="251" t="s">
        <v>152</v>
      </c>
      <c r="E213" s="252" t="s">
        <v>1</v>
      </c>
      <c r="F213" s="253" t="s">
        <v>947</v>
      </c>
      <c r="G213" s="250"/>
      <c r="H213" s="252" t="s">
        <v>1</v>
      </c>
      <c r="I213" s="254"/>
      <c r="J213" s="250"/>
      <c r="K213" s="250"/>
      <c r="L213" s="255"/>
      <c r="M213" s="256"/>
      <c r="N213" s="257"/>
      <c r="O213" s="257"/>
      <c r="P213" s="257"/>
      <c r="Q213" s="257"/>
      <c r="R213" s="257"/>
      <c r="S213" s="257"/>
      <c r="T213" s="25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9" t="s">
        <v>152</v>
      </c>
      <c r="AU213" s="259" t="s">
        <v>87</v>
      </c>
      <c r="AV213" s="13" t="s">
        <v>85</v>
      </c>
      <c r="AW213" s="13" t="s">
        <v>32</v>
      </c>
      <c r="AX213" s="13" t="s">
        <v>77</v>
      </c>
      <c r="AY213" s="259" t="s">
        <v>143</v>
      </c>
    </row>
    <row r="214" s="14" customFormat="1">
      <c r="A214" s="14"/>
      <c r="B214" s="260"/>
      <c r="C214" s="261"/>
      <c r="D214" s="251" t="s">
        <v>152</v>
      </c>
      <c r="E214" s="262" t="s">
        <v>1</v>
      </c>
      <c r="F214" s="263" t="s">
        <v>948</v>
      </c>
      <c r="G214" s="261"/>
      <c r="H214" s="264">
        <v>16.274999999999999</v>
      </c>
      <c r="I214" s="265"/>
      <c r="J214" s="261"/>
      <c r="K214" s="261"/>
      <c r="L214" s="266"/>
      <c r="M214" s="267"/>
      <c r="N214" s="268"/>
      <c r="O214" s="268"/>
      <c r="P214" s="268"/>
      <c r="Q214" s="268"/>
      <c r="R214" s="268"/>
      <c r="S214" s="268"/>
      <c r="T214" s="269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70" t="s">
        <v>152</v>
      </c>
      <c r="AU214" s="270" t="s">
        <v>87</v>
      </c>
      <c r="AV214" s="14" t="s">
        <v>87</v>
      </c>
      <c r="AW214" s="14" t="s">
        <v>32</v>
      </c>
      <c r="AX214" s="14" t="s">
        <v>77</v>
      </c>
      <c r="AY214" s="270" t="s">
        <v>143</v>
      </c>
    </row>
    <row r="215" s="14" customFormat="1">
      <c r="A215" s="14"/>
      <c r="B215" s="260"/>
      <c r="C215" s="261"/>
      <c r="D215" s="251" t="s">
        <v>152</v>
      </c>
      <c r="E215" s="262" t="s">
        <v>1</v>
      </c>
      <c r="F215" s="263" t="s">
        <v>949</v>
      </c>
      <c r="G215" s="261"/>
      <c r="H215" s="264">
        <v>5.3499999999999996</v>
      </c>
      <c r="I215" s="265"/>
      <c r="J215" s="261"/>
      <c r="K215" s="261"/>
      <c r="L215" s="266"/>
      <c r="M215" s="267"/>
      <c r="N215" s="268"/>
      <c r="O215" s="268"/>
      <c r="P215" s="268"/>
      <c r="Q215" s="268"/>
      <c r="R215" s="268"/>
      <c r="S215" s="268"/>
      <c r="T215" s="269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70" t="s">
        <v>152</v>
      </c>
      <c r="AU215" s="270" t="s">
        <v>87</v>
      </c>
      <c r="AV215" s="14" t="s">
        <v>87</v>
      </c>
      <c r="AW215" s="14" t="s">
        <v>32</v>
      </c>
      <c r="AX215" s="14" t="s">
        <v>77</v>
      </c>
      <c r="AY215" s="270" t="s">
        <v>143</v>
      </c>
    </row>
    <row r="216" s="13" customFormat="1">
      <c r="A216" s="13"/>
      <c r="B216" s="249"/>
      <c r="C216" s="250"/>
      <c r="D216" s="251" t="s">
        <v>152</v>
      </c>
      <c r="E216" s="252" t="s">
        <v>1</v>
      </c>
      <c r="F216" s="253" t="s">
        <v>950</v>
      </c>
      <c r="G216" s="250"/>
      <c r="H216" s="252" t="s">
        <v>1</v>
      </c>
      <c r="I216" s="254"/>
      <c r="J216" s="250"/>
      <c r="K216" s="250"/>
      <c r="L216" s="255"/>
      <c r="M216" s="256"/>
      <c r="N216" s="257"/>
      <c r="O216" s="257"/>
      <c r="P216" s="257"/>
      <c r="Q216" s="257"/>
      <c r="R216" s="257"/>
      <c r="S216" s="257"/>
      <c r="T216" s="25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9" t="s">
        <v>152</v>
      </c>
      <c r="AU216" s="259" t="s">
        <v>87</v>
      </c>
      <c r="AV216" s="13" t="s">
        <v>85</v>
      </c>
      <c r="AW216" s="13" t="s">
        <v>32</v>
      </c>
      <c r="AX216" s="13" t="s">
        <v>77</v>
      </c>
      <c r="AY216" s="259" t="s">
        <v>143</v>
      </c>
    </row>
    <row r="217" s="14" customFormat="1">
      <c r="A217" s="14"/>
      <c r="B217" s="260"/>
      <c r="C217" s="261"/>
      <c r="D217" s="251" t="s">
        <v>152</v>
      </c>
      <c r="E217" s="262" t="s">
        <v>1</v>
      </c>
      <c r="F217" s="263" t="s">
        <v>951</v>
      </c>
      <c r="G217" s="261"/>
      <c r="H217" s="264">
        <v>1.8</v>
      </c>
      <c r="I217" s="265"/>
      <c r="J217" s="261"/>
      <c r="K217" s="261"/>
      <c r="L217" s="266"/>
      <c r="M217" s="267"/>
      <c r="N217" s="268"/>
      <c r="O217" s="268"/>
      <c r="P217" s="268"/>
      <c r="Q217" s="268"/>
      <c r="R217" s="268"/>
      <c r="S217" s="268"/>
      <c r="T217" s="269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70" t="s">
        <v>152</v>
      </c>
      <c r="AU217" s="270" t="s">
        <v>87</v>
      </c>
      <c r="AV217" s="14" t="s">
        <v>87</v>
      </c>
      <c r="AW217" s="14" t="s">
        <v>32</v>
      </c>
      <c r="AX217" s="14" t="s">
        <v>77</v>
      </c>
      <c r="AY217" s="270" t="s">
        <v>143</v>
      </c>
    </row>
    <row r="218" s="13" customFormat="1">
      <c r="A218" s="13"/>
      <c r="B218" s="249"/>
      <c r="C218" s="250"/>
      <c r="D218" s="251" t="s">
        <v>152</v>
      </c>
      <c r="E218" s="252" t="s">
        <v>1</v>
      </c>
      <c r="F218" s="253" t="s">
        <v>952</v>
      </c>
      <c r="G218" s="250"/>
      <c r="H218" s="252" t="s">
        <v>1</v>
      </c>
      <c r="I218" s="254"/>
      <c r="J218" s="250"/>
      <c r="K218" s="250"/>
      <c r="L218" s="255"/>
      <c r="M218" s="256"/>
      <c r="N218" s="257"/>
      <c r="O218" s="257"/>
      <c r="P218" s="257"/>
      <c r="Q218" s="257"/>
      <c r="R218" s="257"/>
      <c r="S218" s="257"/>
      <c r="T218" s="25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9" t="s">
        <v>152</v>
      </c>
      <c r="AU218" s="259" t="s">
        <v>87</v>
      </c>
      <c r="AV218" s="13" t="s">
        <v>85</v>
      </c>
      <c r="AW218" s="13" t="s">
        <v>32</v>
      </c>
      <c r="AX218" s="13" t="s">
        <v>77</v>
      </c>
      <c r="AY218" s="259" t="s">
        <v>143</v>
      </c>
    </row>
    <row r="219" s="14" customFormat="1">
      <c r="A219" s="14"/>
      <c r="B219" s="260"/>
      <c r="C219" s="261"/>
      <c r="D219" s="251" t="s">
        <v>152</v>
      </c>
      <c r="E219" s="262" t="s">
        <v>1</v>
      </c>
      <c r="F219" s="263" t="s">
        <v>953</v>
      </c>
      <c r="G219" s="261"/>
      <c r="H219" s="264">
        <v>3.8399999999999999</v>
      </c>
      <c r="I219" s="265"/>
      <c r="J219" s="261"/>
      <c r="K219" s="261"/>
      <c r="L219" s="266"/>
      <c r="M219" s="267"/>
      <c r="N219" s="268"/>
      <c r="O219" s="268"/>
      <c r="P219" s="268"/>
      <c r="Q219" s="268"/>
      <c r="R219" s="268"/>
      <c r="S219" s="268"/>
      <c r="T219" s="26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70" t="s">
        <v>152</v>
      </c>
      <c r="AU219" s="270" t="s">
        <v>87</v>
      </c>
      <c r="AV219" s="14" t="s">
        <v>87</v>
      </c>
      <c r="AW219" s="14" t="s">
        <v>32</v>
      </c>
      <c r="AX219" s="14" t="s">
        <v>77</v>
      </c>
      <c r="AY219" s="270" t="s">
        <v>143</v>
      </c>
    </row>
    <row r="220" s="14" customFormat="1">
      <c r="A220" s="14"/>
      <c r="B220" s="260"/>
      <c r="C220" s="261"/>
      <c r="D220" s="251" t="s">
        <v>152</v>
      </c>
      <c r="E220" s="262" t="s">
        <v>1</v>
      </c>
      <c r="F220" s="263" t="s">
        <v>954</v>
      </c>
      <c r="G220" s="261"/>
      <c r="H220" s="264">
        <v>4.7999999999999998</v>
      </c>
      <c r="I220" s="265"/>
      <c r="J220" s="261"/>
      <c r="K220" s="261"/>
      <c r="L220" s="266"/>
      <c r="M220" s="267"/>
      <c r="N220" s="268"/>
      <c r="O220" s="268"/>
      <c r="P220" s="268"/>
      <c r="Q220" s="268"/>
      <c r="R220" s="268"/>
      <c r="S220" s="268"/>
      <c r="T220" s="26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70" t="s">
        <v>152</v>
      </c>
      <c r="AU220" s="270" t="s">
        <v>87</v>
      </c>
      <c r="AV220" s="14" t="s">
        <v>87</v>
      </c>
      <c r="AW220" s="14" t="s">
        <v>32</v>
      </c>
      <c r="AX220" s="14" t="s">
        <v>77</v>
      </c>
      <c r="AY220" s="270" t="s">
        <v>143</v>
      </c>
    </row>
    <row r="221" s="15" customFormat="1">
      <c r="A221" s="15"/>
      <c r="B221" s="271"/>
      <c r="C221" s="272"/>
      <c r="D221" s="251" t="s">
        <v>152</v>
      </c>
      <c r="E221" s="273" t="s">
        <v>1</v>
      </c>
      <c r="F221" s="274" t="s">
        <v>155</v>
      </c>
      <c r="G221" s="272"/>
      <c r="H221" s="275">
        <v>420.13</v>
      </c>
      <c r="I221" s="276"/>
      <c r="J221" s="272"/>
      <c r="K221" s="272"/>
      <c r="L221" s="277"/>
      <c r="M221" s="278"/>
      <c r="N221" s="279"/>
      <c r="O221" s="279"/>
      <c r="P221" s="279"/>
      <c r="Q221" s="279"/>
      <c r="R221" s="279"/>
      <c r="S221" s="279"/>
      <c r="T221" s="280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81" t="s">
        <v>152</v>
      </c>
      <c r="AU221" s="281" t="s">
        <v>87</v>
      </c>
      <c r="AV221" s="15" t="s">
        <v>150</v>
      </c>
      <c r="AW221" s="15" t="s">
        <v>32</v>
      </c>
      <c r="AX221" s="15" t="s">
        <v>85</v>
      </c>
      <c r="AY221" s="281" t="s">
        <v>143</v>
      </c>
    </row>
    <row r="222" s="2" customFormat="1" ht="24.15" customHeight="1">
      <c r="A222" s="39"/>
      <c r="B222" s="40"/>
      <c r="C222" s="285" t="s">
        <v>285</v>
      </c>
      <c r="D222" s="285" t="s">
        <v>202</v>
      </c>
      <c r="E222" s="286" t="s">
        <v>955</v>
      </c>
      <c r="F222" s="287" t="s">
        <v>956</v>
      </c>
      <c r="G222" s="288" t="s">
        <v>148</v>
      </c>
      <c r="H222" s="289">
        <v>483.14999999999998</v>
      </c>
      <c r="I222" s="290"/>
      <c r="J222" s="291">
        <f>ROUND(I222*H222,2)</f>
        <v>0</v>
      </c>
      <c r="K222" s="287" t="s">
        <v>149</v>
      </c>
      <c r="L222" s="292"/>
      <c r="M222" s="293" t="s">
        <v>1</v>
      </c>
      <c r="N222" s="294" t="s">
        <v>42</v>
      </c>
      <c r="O222" s="92"/>
      <c r="P222" s="245">
        <f>O222*H222</f>
        <v>0</v>
      </c>
      <c r="Q222" s="245">
        <v>0.0019</v>
      </c>
      <c r="R222" s="245">
        <f>Q222*H222</f>
        <v>0.91798499999999994</v>
      </c>
      <c r="S222" s="245">
        <v>0</v>
      </c>
      <c r="T222" s="246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7" t="s">
        <v>346</v>
      </c>
      <c r="AT222" s="247" t="s">
        <v>202</v>
      </c>
      <c r="AU222" s="247" t="s">
        <v>87</v>
      </c>
      <c r="AY222" s="18" t="s">
        <v>143</v>
      </c>
      <c r="BE222" s="248">
        <f>IF(N222="základní",J222,0)</f>
        <v>0</v>
      </c>
      <c r="BF222" s="248">
        <f>IF(N222="snížená",J222,0)</f>
        <v>0</v>
      </c>
      <c r="BG222" s="248">
        <f>IF(N222="zákl. přenesená",J222,0)</f>
        <v>0</v>
      </c>
      <c r="BH222" s="248">
        <f>IF(N222="sníž. přenesená",J222,0)</f>
        <v>0</v>
      </c>
      <c r="BI222" s="248">
        <f>IF(N222="nulová",J222,0)</f>
        <v>0</v>
      </c>
      <c r="BJ222" s="18" t="s">
        <v>85</v>
      </c>
      <c r="BK222" s="248">
        <f>ROUND(I222*H222,2)</f>
        <v>0</v>
      </c>
      <c r="BL222" s="18" t="s">
        <v>230</v>
      </c>
      <c r="BM222" s="247" t="s">
        <v>957</v>
      </c>
    </row>
    <row r="223" s="14" customFormat="1">
      <c r="A223" s="14"/>
      <c r="B223" s="260"/>
      <c r="C223" s="261"/>
      <c r="D223" s="251" t="s">
        <v>152</v>
      </c>
      <c r="E223" s="262" t="s">
        <v>1</v>
      </c>
      <c r="F223" s="263" t="s">
        <v>958</v>
      </c>
      <c r="G223" s="261"/>
      <c r="H223" s="264">
        <v>483.14999999999998</v>
      </c>
      <c r="I223" s="265"/>
      <c r="J223" s="261"/>
      <c r="K223" s="261"/>
      <c r="L223" s="266"/>
      <c r="M223" s="267"/>
      <c r="N223" s="268"/>
      <c r="O223" s="268"/>
      <c r="P223" s="268"/>
      <c r="Q223" s="268"/>
      <c r="R223" s="268"/>
      <c r="S223" s="268"/>
      <c r="T223" s="269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70" t="s">
        <v>152</v>
      </c>
      <c r="AU223" s="270" t="s">
        <v>87</v>
      </c>
      <c r="AV223" s="14" t="s">
        <v>87</v>
      </c>
      <c r="AW223" s="14" t="s">
        <v>32</v>
      </c>
      <c r="AX223" s="14" t="s">
        <v>85</v>
      </c>
      <c r="AY223" s="270" t="s">
        <v>143</v>
      </c>
    </row>
    <row r="224" s="2" customFormat="1" ht="24.15" customHeight="1">
      <c r="A224" s="39"/>
      <c r="B224" s="40"/>
      <c r="C224" s="236" t="s">
        <v>292</v>
      </c>
      <c r="D224" s="236" t="s">
        <v>145</v>
      </c>
      <c r="E224" s="237" t="s">
        <v>959</v>
      </c>
      <c r="F224" s="238" t="s">
        <v>960</v>
      </c>
      <c r="G224" s="239" t="s">
        <v>148</v>
      </c>
      <c r="H224" s="240">
        <v>420.13</v>
      </c>
      <c r="I224" s="241"/>
      <c r="J224" s="242">
        <f>ROUND(I224*H224,2)</f>
        <v>0</v>
      </c>
      <c r="K224" s="238" t="s">
        <v>149</v>
      </c>
      <c r="L224" s="45"/>
      <c r="M224" s="243" t="s">
        <v>1</v>
      </c>
      <c r="N224" s="244" t="s">
        <v>42</v>
      </c>
      <c r="O224" s="92"/>
      <c r="P224" s="245">
        <f>O224*H224</f>
        <v>0</v>
      </c>
      <c r="Q224" s="245">
        <v>0</v>
      </c>
      <c r="R224" s="245">
        <f>Q224*H224</f>
        <v>0</v>
      </c>
      <c r="S224" s="245">
        <v>0</v>
      </c>
      <c r="T224" s="246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7" t="s">
        <v>230</v>
      </c>
      <c r="AT224" s="247" t="s">
        <v>145</v>
      </c>
      <c r="AU224" s="247" t="s">
        <v>87</v>
      </c>
      <c r="AY224" s="18" t="s">
        <v>143</v>
      </c>
      <c r="BE224" s="248">
        <f>IF(N224="základní",J224,0)</f>
        <v>0</v>
      </c>
      <c r="BF224" s="248">
        <f>IF(N224="snížená",J224,0)</f>
        <v>0</v>
      </c>
      <c r="BG224" s="248">
        <f>IF(N224="zákl. přenesená",J224,0)</f>
        <v>0</v>
      </c>
      <c r="BH224" s="248">
        <f>IF(N224="sníž. přenesená",J224,0)</f>
        <v>0</v>
      </c>
      <c r="BI224" s="248">
        <f>IF(N224="nulová",J224,0)</f>
        <v>0</v>
      </c>
      <c r="BJ224" s="18" t="s">
        <v>85</v>
      </c>
      <c r="BK224" s="248">
        <f>ROUND(I224*H224,2)</f>
        <v>0</v>
      </c>
      <c r="BL224" s="18" t="s">
        <v>230</v>
      </c>
      <c r="BM224" s="247" t="s">
        <v>961</v>
      </c>
    </row>
    <row r="225" s="13" customFormat="1">
      <c r="A225" s="13"/>
      <c r="B225" s="249"/>
      <c r="C225" s="250"/>
      <c r="D225" s="251" t="s">
        <v>152</v>
      </c>
      <c r="E225" s="252" t="s">
        <v>1</v>
      </c>
      <c r="F225" s="253" t="s">
        <v>962</v>
      </c>
      <c r="G225" s="250"/>
      <c r="H225" s="252" t="s">
        <v>1</v>
      </c>
      <c r="I225" s="254"/>
      <c r="J225" s="250"/>
      <c r="K225" s="250"/>
      <c r="L225" s="255"/>
      <c r="M225" s="256"/>
      <c r="N225" s="257"/>
      <c r="O225" s="257"/>
      <c r="P225" s="257"/>
      <c r="Q225" s="257"/>
      <c r="R225" s="257"/>
      <c r="S225" s="257"/>
      <c r="T225" s="25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9" t="s">
        <v>152</v>
      </c>
      <c r="AU225" s="259" t="s">
        <v>87</v>
      </c>
      <c r="AV225" s="13" t="s">
        <v>85</v>
      </c>
      <c r="AW225" s="13" t="s">
        <v>32</v>
      </c>
      <c r="AX225" s="13" t="s">
        <v>77</v>
      </c>
      <c r="AY225" s="259" t="s">
        <v>143</v>
      </c>
    </row>
    <row r="226" s="14" customFormat="1">
      <c r="A226" s="14"/>
      <c r="B226" s="260"/>
      <c r="C226" s="261"/>
      <c r="D226" s="251" t="s">
        <v>152</v>
      </c>
      <c r="E226" s="262" t="s">
        <v>1</v>
      </c>
      <c r="F226" s="263" t="s">
        <v>876</v>
      </c>
      <c r="G226" s="261"/>
      <c r="H226" s="264">
        <v>348.28500000000003</v>
      </c>
      <c r="I226" s="265"/>
      <c r="J226" s="261"/>
      <c r="K226" s="261"/>
      <c r="L226" s="266"/>
      <c r="M226" s="267"/>
      <c r="N226" s="268"/>
      <c r="O226" s="268"/>
      <c r="P226" s="268"/>
      <c r="Q226" s="268"/>
      <c r="R226" s="268"/>
      <c r="S226" s="268"/>
      <c r="T226" s="269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70" t="s">
        <v>152</v>
      </c>
      <c r="AU226" s="270" t="s">
        <v>87</v>
      </c>
      <c r="AV226" s="14" t="s">
        <v>87</v>
      </c>
      <c r="AW226" s="14" t="s">
        <v>32</v>
      </c>
      <c r="AX226" s="14" t="s">
        <v>77</v>
      </c>
      <c r="AY226" s="270" t="s">
        <v>143</v>
      </c>
    </row>
    <row r="227" s="14" customFormat="1">
      <c r="A227" s="14"/>
      <c r="B227" s="260"/>
      <c r="C227" s="261"/>
      <c r="D227" s="251" t="s">
        <v>152</v>
      </c>
      <c r="E227" s="262" t="s">
        <v>1</v>
      </c>
      <c r="F227" s="263" t="s">
        <v>877</v>
      </c>
      <c r="G227" s="261"/>
      <c r="H227" s="264">
        <v>39.780000000000001</v>
      </c>
      <c r="I227" s="265"/>
      <c r="J227" s="261"/>
      <c r="K227" s="261"/>
      <c r="L227" s="266"/>
      <c r="M227" s="267"/>
      <c r="N227" s="268"/>
      <c r="O227" s="268"/>
      <c r="P227" s="268"/>
      <c r="Q227" s="268"/>
      <c r="R227" s="268"/>
      <c r="S227" s="268"/>
      <c r="T227" s="269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70" t="s">
        <v>152</v>
      </c>
      <c r="AU227" s="270" t="s">
        <v>87</v>
      </c>
      <c r="AV227" s="14" t="s">
        <v>87</v>
      </c>
      <c r="AW227" s="14" t="s">
        <v>32</v>
      </c>
      <c r="AX227" s="14" t="s">
        <v>77</v>
      </c>
      <c r="AY227" s="270" t="s">
        <v>143</v>
      </c>
    </row>
    <row r="228" s="13" customFormat="1">
      <c r="A228" s="13"/>
      <c r="B228" s="249"/>
      <c r="C228" s="250"/>
      <c r="D228" s="251" t="s">
        <v>152</v>
      </c>
      <c r="E228" s="252" t="s">
        <v>1</v>
      </c>
      <c r="F228" s="253" t="s">
        <v>947</v>
      </c>
      <c r="G228" s="250"/>
      <c r="H228" s="252" t="s">
        <v>1</v>
      </c>
      <c r="I228" s="254"/>
      <c r="J228" s="250"/>
      <c r="K228" s="250"/>
      <c r="L228" s="255"/>
      <c r="M228" s="256"/>
      <c r="N228" s="257"/>
      <c r="O228" s="257"/>
      <c r="P228" s="257"/>
      <c r="Q228" s="257"/>
      <c r="R228" s="257"/>
      <c r="S228" s="257"/>
      <c r="T228" s="25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9" t="s">
        <v>152</v>
      </c>
      <c r="AU228" s="259" t="s">
        <v>87</v>
      </c>
      <c r="AV228" s="13" t="s">
        <v>85</v>
      </c>
      <c r="AW228" s="13" t="s">
        <v>32</v>
      </c>
      <c r="AX228" s="13" t="s">
        <v>77</v>
      </c>
      <c r="AY228" s="259" t="s">
        <v>143</v>
      </c>
    </row>
    <row r="229" s="14" customFormat="1">
      <c r="A229" s="14"/>
      <c r="B229" s="260"/>
      <c r="C229" s="261"/>
      <c r="D229" s="251" t="s">
        <v>152</v>
      </c>
      <c r="E229" s="262" t="s">
        <v>1</v>
      </c>
      <c r="F229" s="263" t="s">
        <v>948</v>
      </c>
      <c r="G229" s="261"/>
      <c r="H229" s="264">
        <v>16.274999999999999</v>
      </c>
      <c r="I229" s="265"/>
      <c r="J229" s="261"/>
      <c r="K229" s="261"/>
      <c r="L229" s="266"/>
      <c r="M229" s="267"/>
      <c r="N229" s="268"/>
      <c r="O229" s="268"/>
      <c r="P229" s="268"/>
      <c r="Q229" s="268"/>
      <c r="R229" s="268"/>
      <c r="S229" s="268"/>
      <c r="T229" s="26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70" t="s">
        <v>152</v>
      </c>
      <c r="AU229" s="270" t="s">
        <v>87</v>
      </c>
      <c r="AV229" s="14" t="s">
        <v>87</v>
      </c>
      <c r="AW229" s="14" t="s">
        <v>32</v>
      </c>
      <c r="AX229" s="14" t="s">
        <v>77</v>
      </c>
      <c r="AY229" s="270" t="s">
        <v>143</v>
      </c>
    </row>
    <row r="230" s="14" customFormat="1">
      <c r="A230" s="14"/>
      <c r="B230" s="260"/>
      <c r="C230" s="261"/>
      <c r="D230" s="251" t="s">
        <v>152</v>
      </c>
      <c r="E230" s="262" t="s">
        <v>1</v>
      </c>
      <c r="F230" s="263" t="s">
        <v>949</v>
      </c>
      <c r="G230" s="261"/>
      <c r="H230" s="264">
        <v>5.3499999999999996</v>
      </c>
      <c r="I230" s="265"/>
      <c r="J230" s="261"/>
      <c r="K230" s="261"/>
      <c r="L230" s="266"/>
      <c r="M230" s="267"/>
      <c r="N230" s="268"/>
      <c r="O230" s="268"/>
      <c r="P230" s="268"/>
      <c r="Q230" s="268"/>
      <c r="R230" s="268"/>
      <c r="S230" s="268"/>
      <c r="T230" s="269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70" t="s">
        <v>152</v>
      </c>
      <c r="AU230" s="270" t="s">
        <v>87</v>
      </c>
      <c r="AV230" s="14" t="s">
        <v>87</v>
      </c>
      <c r="AW230" s="14" t="s">
        <v>32</v>
      </c>
      <c r="AX230" s="14" t="s">
        <v>77</v>
      </c>
      <c r="AY230" s="270" t="s">
        <v>143</v>
      </c>
    </row>
    <row r="231" s="13" customFormat="1">
      <c r="A231" s="13"/>
      <c r="B231" s="249"/>
      <c r="C231" s="250"/>
      <c r="D231" s="251" t="s">
        <v>152</v>
      </c>
      <c r="E231" s="252" t="s">
        <v>1</v>
      </c>
      <c r="F231" s="253" t="s">
        <v>963</v>
      </c>
      <c r="G231" s="250"/>
      <c r="H231" s="252" t="s">
        <v>1</v>
      </c>
      <c r="I231" s="254"/>
      <c r="J231" s="250"/>
      <c r="K231" s="250"/>
      <c r="L231" s="255"/>
      <c r="M231" s="256"/>
      <c r="N231" s="257"/>
      <c r="O231" s="257"/>
      <c r="P231" s="257"/>
      <c r="Q231" s="257"/>
      <c r="R231" s="257"/>
      <c r="S231" s="257"/>
      <c r="T231" s="25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9" t="s">
        <v>152</v>
      </c>
      <c r="AU231" s="259" t="s">
        <v>87</v>
      </c>
      <c r="AV231" s="13" t="s">
        <v>85</v>
      </c>
      <c r="AW231" s="13" t="s">
        <v>32</v>
      </c>
      <c r="AX231" s="13" t="s">
        <v>77</v>
      </c>
      <c r="AY231" s="259" t="s">
        <v>143</v>
      </c>
    </row>
    <row r="232" s="14" customFormat="1">
      <c r="A232" s="14"/>
      <c r="B232" s="260"/>
      <c r="C232" s="261"/>
      <c r="D232" s="251" t="s">
        <v>152</v>
      </c>
      <c r="E232" s="262" t="s">
        <v>1</v>
      </c>
      <c r="F232" s="263" t="s">
        <v>951</v>
      </c>
      <c r="G232" s="261"/>
      <c r="H232" s="264">
        <v>1.8</v>
      </c>
      <c r="I232" s="265"/>
      <c r="J232" s="261"/>
      <c r="K232" s="261"/>
      <c r="L232" s="266"/>
      <c r="M232" s="267"/>
      <c r="N232" s="268"/>
      <c r="O232" s="268"/>
      <c r="P232" s="268"/>
      <c r="Q232" s="268"/>
      <c r="R232" s="268"/>
      <c r="S232" s="268"/>
      <c r="T232" s="269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70" t="s">
        <v>152</v>
      </c>
      <c r="AU232" s="270" t="s">
        <v>87</v>
      </c>
      <c r="AV232" s="14" t="s">
        <v>87</v>
      </c>
      <c r="AW232" s="14" t="s">
        <v>32</v>
      </c>
      <c r="AX232" s="14" t="s">
        <v>77</v>
      </c>
      <c r="AY232" s="270" t="s">
        <v>143</v>
      </c>
    </row>
    <row r="233" s="13" customFormat="1">
      <c r="A233" s="13"/>
      <c r="B233" s="249"/>
      <c r="C233" s="250"/>
      <c r="D233" s="251" t="s">
        <v>152</v>
      </c>
      <c r="E233" s="252" t="s">
        <v>1</v>
      </c>
      <c r="F233" s="253" t="s">
        <v>964</v>
      </c>
      <c r="G233" s="250"/>
      <c r="H233" s="252" t="s">
        <v>1</v>
      </c>
      <c r="I233" s="254"/>
      <c r="J233" s="250"/>
      <c r="K233" s="250"/>
      <c r="L233" s="255"/>
      <c r="M233" s="256"/>
      <c r="N233" s="257"/>
      <c r="O233" s="257"/>
      <c r="P233" s="257"/>
      <c r="Q233" s="257"/>
      <c r="R233" s="257"/>
      <c r="S233" s="257"/>
      <c r="T233" s="25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9" t="s">
        <v>152</v>
      </c>
      <c r="AU233" s="259" t="s">
        <v>87</v>
      </c>
      <c r="AV233" s="13" t="s">
        <v>85</v>
      </c>
      <c r="AW233" s="13" t="s">
        <v>32</v>
      </c>
      <c r="AX233" s="13" t="s">
        <v>77</v>
      </c>
      <c r="AY233" s="259" t="s">
        <v>143</v>
      </c>
    </row>
    <row r="234" s="14" customFormat="1">
      <c r="A234" s="14"/>
      <c r="B234" s="260"/>
      <c r="C234" s="261"/>
      <c r="D234" s="251" t="s">
        <v>152</v>
      </c>
      <c r="E234" s="262" t="s">
        <v>1</v>
      </c>
      <c r="F234" s="263" t="s">
        <v>953</v>
      </c>
      <c r="G234" s="261"/>
      <c r="H234" s="264">
        <v>3.8399999999999999</v>
      </c>
      <c r="I234" s="265"/>
      <c r="J234" s="261"/>
      <c r="K234" s="261"/>
      <c r="L234" s="266"/>
      <c r="M234" s="267"/>
      <c r="N234" s="268"/>
      <c r="O234" s="268"/>
      <c r="P234" s="268"/>
      <c r="Q234" s="268"/>
      <c r="R234" s="268"/>
      <c r="S234" s="268"/>
      <c r="T234" s="26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70" t="s">
        <v>152</v>
      </c>
      <c r="AU234" s="270" t="s">
        <v>87</v>
      </c>
      <c r="AV234" s="14" t="s">
        <v>87</v>
      </c>
      <c r="AW234" s="14" t="s">
        <v>32</v>
      </c>
      <c r="AX234" s="14" t="s">
        <v>77</v>
      </c>
      <c r="AY234" s="270" t="s">
        <v>143</v>
      </c>
    </row>
    <row r="235" s="14" customFormat="1">
      <c r="A235" s="14"/>
      <c r="B235" s="260"/>
      <c r="C235" s="261"/>
      <c r="D235" s="251" t="s">
        <v>152</v>
      </c>
      <c r="E235" s="262" t="s">
        <v>1</v>
      </c>
      <c r="F235" s="263" t="s">
        <v>954</v>
      </c>
      <c r="G235" s="261"/>
      <c r="H235" s="264">
        <v>4.7999999999999998</v>
      </c>
      <c r="I235" s="265"/>
      <c r="J235" s="261"/>
      <c r="K235" s="261"/>
      <c r="L235" s="266"/>
      <c r="M235" s="267"/>
      <c r="N235" s="268"/>
      <c r="O235" s="268"/>
      <c r="P235" s="268"/>
      <c r="Q235" s="268"/>
      <c r="R235" s="268"/>
      <c r="S235" s="268"/>
      <c r="T235" s="269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70" t="s">
        <v>152</v>
      </c>
      <c r="AU235" s="270" t="s">
        <v>87</v>
      </c>
      <c r="AV235" s="14" t="s">
        <v>87</v>
      </c>
      <c r="AW235" s="14" t="s">
        <v>32</v>
      </c>
      <c r="AX235" s="14" t="s">
        <v>77</v>
      </c>
      <c r="AY235" s="270" t="s">
        <v>143</v>
      </c>
    </row>
    <row r="236" s="15" customFormat="1">
      <c r="A236" s="15"/>
      <c r="B236" s="271"/>
      <c r="C236" s="272"/>
      <c r="D236" s="251" t="s">
        <v>152</v>
      </c>
      <c r="E236" s="273" t="s">
        <v>1</v>
      </c>
      <c r="F236" s="274" t="s">
        <v>155</v>
      </c>
      <c r="G236" s="272"/>
      <c r="H236" s="275">
        <v>420.13</v>
      </c>
      <c r="I236" s="276"/>
      <c r="J236" s="272"/>
      <c r="K236" s="272"/>
      <c r="L236" s="277"/>
      <c r="M236" s="278"/>
      <c r="N236" s="279"/>
      <c r="O236" s="279"/>
      <c r="P236" s="279"/>
      <c r="Q236" s="279"/>
      <c r="R236" s="279"/>
      <c r="S236" s="279"/>
      <c r="T236" s="280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81" t="s">
        <v>152</v>
      </c>
      <c r="AU236" s="281" t="s">
        <v>87</v>
      </c>
      <c r="AV236" s="15" t="s">
        <v>150</v>
      </c>
      <c r="AW236" s="15" t="s">
        <v>32</v>
      </c>
      <c r="AX236" s="15" t="s">
        <v>85</v>
      </c>
      <c r="AY236" s="281" t="s">
        <v>143</v>
      </c>
    </row>
    <row r="237" s="2" customFormat="1" ht="14.4" customHeight="1">
      <c r="A237" s="39"/>
      <c r="B237" s="40"/>
      <c r="C237" s="285" t="s">
        <v>297</v>
      </c>
      <c r="D237" s="285" t="s">
        <v>202</v>
      </c>
      <c r="E237" s="286" t="s">
        <v>965</v>
      </c>
      <c r="F237" s="287" t="s">
        <v>966</v>
      </c>
      <c r="G237" s="288" t="s">
        <v>148</v>
      </c>
      <c r="H237" s="289">
        <v>483.14999999999998</v>
      </c>
      <c r="I237" s="290"/>
      <c r="J237" s="291">
        <f>ROUND(I237*H237,2)</f>
        <v>0</v>
      </c>
      <c r="K237" s="287" t="s">
        <v>149</v>
      </c>
      <c r="L237" s="292"/>
      <c r="M237" s="293" t="s">
        <v>1</v>
      </c>
      <c r="N237" s="294" t="s">
        <v>42</v>
      </c>
      <c r="O237" s="92"/>
      <c r="P237" s="245">
        <f>O237*H237</f>
        <v>0</v>
      </c>
      <c r="Q237" s="245">
        <v>0.00029999999999999997</v>
      </c>
      <c r="R237" s="245">
        <f>Q237*H237</f>
        <v>0.14494499999999999</v>
      </c>
      <c r="S237" s="245">
        <v>0</v>
      </c>
      <c r="T237" s="246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47" t="s">
        <v>346</v>
      </c>
      <c r="AT237" s="247" t="s">
        <v>202</v>
      </c>
      <c r="AU237" s="247" t="s">
        <v>87</v>
      </c>
      <c r="AY237" s="18" t="s">
        <v>143</v>
      </c>
      <c r="BE237" s="248">
        <f>IF(N237="základní",J237,0)</f>
        <v>0</v>
      </c>
      <c r="BF237" s="248">
        <f>IF(N237="snížená",J237,0)</f>
        <v>0</v>
      </c>
      <c r="BG237" s="248">
        <f>IF(N237="zákl. přenesená",J237,0)</f>
        <v>0</v>
      </c>
      <c r="BH237" s="248">
        <f>IF(N237="sníž. přenesená",J237,0)</f>
        <v>0</v>
      </c>
      <c r="BI237" s="248">
        <f>IF(N237="nulová",J237,0)</f>
        <v>0</v>
      </c>
      <c r="BJ237" s="18" t="s">
        <v>85</v>
      </c>
      <c r="BK237" s="248">
        <f>ROUND(I237*H237,2)</f>
        <v>0</v>
      </c>
      <c r="BL237" s="18" t="s">
        <v>230</v>
      </c>
      <c r="BM237" s="247" t="s">
        <v>967</v>
      </c>
    </row>
    <row r="238" s="14" customFormat="1">
      <c r="A238" s="14"/>
      <c r="B238" s="260"/>
      <c r="C238" s="261"/>
      <c r="D238" s="251" t="s">
        <v>152</v>
      </c>
      <c r="E238" s="262" t="s">
        <v>1</v>
      </c>
      <c r="F238" s="263" t="s">
        <v>958</v>
      </c>
      <c r="G238" s="261"/>
      <c r="H238" s="264">
        <v>483.14999999999998</v>
      </c>
      <c r="I238" s="265"/>
      <c r="J238" s="261"/>
      <c r="K238" s="261"/>
      <c r="L238" s="266"/>
      <c r="M238" s="267"/>
      <c r="N238" s="268"/>
      <c r="O238" s="268"/>
      <c r="P238" s="268"/>
      <c r="Q238" s="268"/>
      <c r="R238" s="268"/>
      <c r="S238" s="268"/>
      <c r="T238" s="269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70" t="s">
        <v>152</v>
      </c>
      <c r="AU238" s="270" t="s">
        <v>87</v>
      </c>
      <c r="AV238" s="14" t="s">
        <v>87</v>
      </c>
      <c r="AW238" s="14" t="s">
        <v>32</v>
      </c>
      <c r="AX238" s="14" t="s">
        <v>85</v>
      </c>
      <c r="AY238" s="270" t="s">
        <v>143</v>
      </c>
    </row>
    <row r="239" s="2" customFormat="1" ht="24.15" customHeight="1">
      <c r="A239" s="39"/>
      <c r="B239" s="40"/>
      <c r="C239" s="236" t="s">
        <v>304</v>
      </c>
      <c r="D239" s="236" t="s">
        <v>145</v>
      </c>
      <c r="E239" s="237" t="s">
        <v>968</v>
      </c>
      <c r="F239" s="238" t="s">
        <v>969</v>
      </c>
      <c r="G239" s="239" t="s">
        <v>148</v>
      </c>
      <c r="H239" s="240">
        <v>388.065</v>
      </c>
      <c r="I239" s="241"/>
      <c r="J239" s="242">
        <f>ROUND(I239*H239,2)</f>
        <v>0</v>
      </c>
      <c r="K239" s="238" t="s">
        <v>149</v>
      </c>
      <c r="L239" s="45"/>
      <c r="M239" s="243" t="s">
        <v>1</v>
      </c>
      <c r="N239" s="244" t="s">
        <v>42</v>
      </c>
      <c r="O239" s="92"/>
      <c r="P239" s="245">
        <f>O239*H239</f>
        <v>0</v>
      </c>
      <c r="Q239" s="245">
        <v>0</v>
      </c>
      <c r="R239" s="245">
        <f>Q239*H239</f>
        <v>0</v>
      </c>
      <c r="S239" s="245">
        <v>0.084000000000000005</v>
      </c>
      <c r="T239" s="246">
        <f>S239*H239</f>
        <v>32.597460000000005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47" t="s">
        <v>230</v>
      </c>
      <c r="AT239" s="247" t="s">
        <v>145</v>
      </c>
      <c r="AU239" s="247" t="s">
        <v>87</v>
      </c>
      <c r="AY239" s="18" t="s">
        <v>143</v>
      </c>
      <c r="BE239" s="248">
        <f>IF(N239="základní",J239,0)</f>
        <v>0</v>
      </c>
      <c r="BF239" s="248">
        <f>IF(N239="snížená",J239,0)</f>
        <v>0</v>
      </c>
      <c r="BG239" s="248">
        <f>IF(N239="zákl. přenesená",J239,0)</f>
        <v>0</v>
      </c>
      <c r="BH239" s="248">
        <f>IF(N239="sníž. přenesená",J239,0)</f>
        <v>0</v>
      </c>
      <c r="BI239" s="248">
        <f>IF(N239="nulová",J239,0)</f>
        <v>0</v>
      </c>
      <c r="BJ239" s="18" t="s">
        <v>85</v>
      </c>
      <c r="BK239" s="248">
        <f>ROUND(I239*H239,2)</f>
        <v>0</v>
      </c>
      <c r="BL239" s="18" t="s">
        <v>230</v>
      </c>
      <c r="BM239" s="247" t="s">
        <v>970</v>
      </c>
    </row>
    <row r="240" s="13" customFormat="1">
      <c r="A240" s="13"/>
      <c r="B240" s="249"/>
      <c r="C240" s="250"/>
      <c r="D240" s="251" t="s">
        <v>152</v>
      </c>
      <c r="E240" s="252" t="s">
        <v>1</v>
      </c>
      <c r="F240" s="253" t="s">
        <v>875</v>
      </c>
      <c r="G240" s="250"/>
      <c r="H240" s="252" t="s">
        <v>1</v>
      </c>
      <c r="I240" s="254"/>
      <c r="J240" s="250"/>
      <c r="K240" s="250"/>
      <c r="L240" s="255"/>
      <c r="M240" s="256"/>
      <c r="N240" s="257"/>
      <c r="O240" s="257"/>
      <c r="P240" s="257"/>
      <c r="Q240" s="257"/>
      <c r="R240" s="257"/>
      <c r="S240" s="257"/>
      <c r="T240" s="25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9" t="s">
        <v>152</v>
      </c>
      <c r="AU240" s="259" t="s">
        <v>87</v>
      </c>
      <c r="AV240" s="13" t="s">
        <v>85</v>
      </c>
      <c r="AW240" s="13" t="s">
        <v>32</v>
      </c>
      <c r="AX240" s="13" t="s">
        <v>77</v>
      </c>
      <c r="AY240" s="259" t="s">
        <v>143</v>
      </c>
    </row>
    <row r="241" s="14" customFormat="1">
      <c r="A241" s="14"/>
      <c r="B241" s="260"/>
      <c r="C241" s="261"/>
      <c r="D241" s="251" t="s">
        <v>152</v>
      </c>
      <c r="E241" s="262" t="s">
        <v>1</v>
      </c>
      <c r="F241" s="263" t="s">
        <v>876</v>
      </c>
      <c r="G241" s="261"/>
      <c r="H241" s="264">
        <v>348.28500000000003</v>
      </c>
      <c r="I241" s="265"/>
      <c r="J241" s="261"/>
      <c r="K241" s="261"/>
      <c r="L241" s="266"/>
      <c r="M241" s="267"/>
      <c r="N241" s="268"/>
      <c r="O241" s="268"/>
      <c r="P241" s="268"/>
      <c r="Q241" s="268"/>
      <c r="R241" s="268"/>
      <c r="S241" s="268"/>
      <c r="T241" s="269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70" t="s">
        <v>152</v>
      </c>
      <c r="AU241" s="270" t="s">
        <v>87</v>
      </c>
      <c r="AV241" s="14" t="s">
        <v>87</v>
      </c>
      <c r="AW241" s="14" t="s">
        <v>32</v>
      </c>
      <c r="AX241" s="14" t="s">
        <v>77</v>
      </c>
      <c r="AY241" s="270" t="s">
        <v>143</v>
      </c>
    </row>
    <row r="242" s="14" customFormat="1">
      <c r="A242" s="14"/>
      <c r="B242" s="260"/>
      <c r="C242" s="261"/>
      <c r="D242" s="251" t="s">
        <v>152</v>
      </c>
      <c r="E242" s="262" t="s">
        <v>1</v>
      </c>
      <c r="F242" s="263" t="s">
        <v>877</v>
      </c>
      <c r="G242" s="261"/>
      <c r="H242" s="264">
        <v>39.780000000000001</v>
      </c>
      <c r="I242" s="265"/>
      <c r="J242" s="261"/>
      <c r="K242" s="261"/>
      <c r="L242" s="266"/>
      <c r="M242" s="267"/>
      <c r="N242" s="268"/>
      <c r="O242" s="268"/>
      <c r="P242" s="268"/>
      <c r="Q242" s="268"/>
      <c r="R242" s="268"/>
      <c r="S242" s="268"/>
      <c r="T242" s="269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70" t="s">
        <v>152</v>
      </c>
      <c r="AU242" s="270" t="s">
        <v>87</v>
      </c>
      <c r="AV242" s="14" t="s">
        <v>87</v>
      </c>
      <c r="AW242" s="14" t="s">
        <v>32</v>
      </c>
      <c r="AX242" s="14" t="s">
        <v>77</v>
      </c>
      <c r="AY242" s="270" t="s">
        <v>143</v>
      </c>
    </row>
    <row r="243" s="15" customFormat="1">
      <c r="A243" s="15"/>
      <c r="B243" s="271"/>
      <c r="C243" s="272"/>
      <c r="D243" s="251" t="s">
        <v>152</v>
      </c>
      <c r="E243" s="273" t="s">
        <v>1</v>
      </c>
      <c r="F243" s="274" t="s">
        <v>155</v>
      </c>
      <c r="G243" s="272"/>
      <c r="H243" s="275">
        <v>388.065</v>
      </c>
      <c r="I243" s="276"/>
      <c r="J243" s="272"/>
      <c r="K243" s="272"/>
      <c r="L243" s="277"/>
      <c r="M243" s="278"/>
      <c r="N243" s="279"/>
      <c r="O243" s="279"/>
      <c r="P243" s="279"/>
      <c r="Q243" s="279"/>
      <c r="R243" s="279"/>
      <c r="S243" s="279"/>
      <c r="T243" s="280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81" t="s">
        <v>152</v>
      </c>
      <c r="AU243" s="281" t="s">
        <v>87</v>
      </c>
      <c r="AV243" s="15" t="s">
        <v>150</v>
      </c>
      <c r="AW243" s="15" t="s">
        <v>32</v>
      </c>
      <c r="AX243" s="15" t="s">
        <v>85</v>
      </c>
      <c r="AY243" s="281" t="s">
        <v>143</v>
      </c>
    </row>
    <row r="244" s="2" customFormat="1" ht="24.15" customHeight="1">
      <c r="A244" s="39"/>
      <c r="B244" s="40"/>
      <c r="C244" s="236" t="s">
        <v>309</v>
      </c>
      <c r="D244" s="236" t="s">
        <v>145</v>
      </c>
      <c r="E244" s="237" t="s">
        <v>971</v>
      </c>
      <c r="F244" s="238" t="s">
        <v>972</v>
      </c>
      <c r="G244" s="239" t="s">
        <v>604</v>
      </c>
      <c r="H244" s="240">
        <v>1.8859999999999999</v>
      </c>
      <c r="I244" s="241"/>
      <c r="J244" s="242">
        <f>ROUND(I244*H244,2)</f>
        <v>0</v>
      </c>
      <c r="K244" s="238" t="s">
        <v>149</v>
      </c>
      <c r="L244" s="45"/>
      <c r="M244" s="243" t="s">
        <v>1</v>
      </c>
      <c r="N244" s="244" t="s">
        <v>42</v>
      </c>
      <c r="O244" s="92"/>
      <c r="P244" s="245">
        <f>O244*H244</f>
        <v>0</v>
      </c>
      <c r="Q244" s="245">
        <v>0</v>
      </c>
      <c r="R244" s="245">
        <f>Q244*H244</f>
        <v>0</v>
      </c>
      <c r="S244" s="245">
        <v>0</v>
      </c>
      <c r="T244" s="246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7" t="s">
        <v>230</v>
      </c>
      <c r="AT244" s="247" t="s">
        <v>145</v>
      </c>
      <c r="AU244" s="247" t="s">
        <v>87</v>
      </c>
      <c r="AY244" s="18" t="s">
        <v>143</v>
      </c>
      <c r="BE244" s="248">
        <f>IF(N244="základní",J244,0)</f>
        <v>0</v>
      </c>
      <c r="BF244" s="248">
        <f>IF(N244="snížená",J244,0)</f>
        <v>0</v>
      </c>
      <c r="BG244" s="248">
        <f>IF(N244="zákl. přenesená",J244,0)</f>
        <v>0</v>
      </c>
      <c r="BH244" s="248">
        <f>IF(N244="sníž. přenesená",J244,0)</f>
        <v>0</v>
      </c>
      <c r="BI244" s="248">
        <f>IF(N244="nulová",J244,0)</f>
        <v>0</v>
      </c>
      <c r="BJ244" s="18" t="s">
        <v>85</v>
      </c>
      <c r="BK244" s="248">
        <f>ROUND(I244*H244,2)</f>
        <v>0</v>
      </c>
      <c r="BL244" s="18" t="s">
        <v>230</v>
      </c>
      <c r="BM244" s="247" t="s">
        <v>973</v>
      </c>
    </row>
    <row r="245" s="12" customFormat="1" ht="22.8" customHeight="1">
      <c r="A245" s="12"/>
      <c r="B245" s="220"/>
      <c r="C245" s="221"/>
      <c r="D245" s="222" t="s">
        <v>76</v>
      </c>
      <c r="E245" s="234" t="s">
        <v>974</v>
      </c>
      <c r="F245" s="234" t="s">
        <v>975</v>
      </c>
      <c r="G245" s="221"/>
      <c r="H245" s="221"/>
      <c r="I245" s="224"/>
      <c r="J245" s="235">
        <f>BK245</f>
        <v>0</v>
      </c>
      <c r="K245" s="221"/>
      <c r="L245" s="226"/>
      <c r="M245" s="227"/>
      <c r="N245" s="228"/>
      <c r="O245" s="228"/>
      <c r="P245" s="229">
        <f>SUM(P246:P288)</f>
        <v>0</v>
      </c>
      <c r="Q245" s="228"/>
      <c r="R245" s="229">
        <f>SUM(R246:R288)</f>
        <v>4.7928202799999999</v>
      </c>
      <c r="S245" s="228"/>
      <c r="T245" s="230">
        <f>SUM(T246:T288)</f>
        <v>9.5075924999999994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31" t="s">
        <v>87</v>
      </c>
      <c r="AT245" s="232" t="s">
        <v>76</v>
      </c>
      <c r="AU245" s="232" t="s">
        <v>85</v>
      </c>
      <c r="AY245" s="231" t="s">
        <v>143</v>
      </c>
      <c r="BK245" s="233">
        <f>SUM(BK246:BK288)</f>
        <v>0</v>
      </c>
    </row>
    <row r="246" s="2" customFormat="1" ht="24.15" customHeight="1">
      <c r="A246" s="39"/>
      <c r="B246" s="40"/>
      <c r="C246" s="236" t="s">
        <v>330</v>
      </c>
      <c r="D246" s="236" t="s">
        <v>145</v>
      </c>
      <c r="E246" s="237" t="s">
        <v>976</v>
      </c>
      <c r="F246" s="238" t="s">
        <v>977</v>
      </c>
      <c r="G246" s="239" t="s">
        <v>148</v>
      </c>
      <c r="H246" s="240">
        <v>31.565000000000001</v>
      </c>
      <c r="I246" s="241"/>
      <c r="J246" s="242">
        <f>ROUND(I246*H246,2)</f>
        <v>0</v>
      </c>
      <c r="K246" s="238" t="s">
        <v>149</v>
      </c>
      <c r="L246" s="45"/>
      <c r="M246" s="243" t="s">
        <v>1</v>
      </c>
      <c r="N246" s="244" t="s">
        <v>42</v>
      </c>
      <c r="O246" s="92"/>
      <c r="P246" s="245">
        <f>O246*H246</f>
        <v>0</v>
      </c>
      <c r="Q246" s="245">
        <v>0.0060000000000000001</v>
      </c>
      <c r="R246" s="245">
        <f>Q246*H246</f>
        <v>0.18939</v>
      </c>
      <c r="S246" s="245">
        <v>0</v>
      </c>
      <c r="T246" s="246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47" t="s">
        <v>230</v>
      </c>
      <c r="AT246" s="247" t="s">
        <v>145</v>
      </c>
      <c r="AU246" s="247" t="s">
        <v>87</v>
      </c>
      <c r="AY246" s="18" t="s">
        <v>143</v>
      </c>
      <c r="BE246" s="248">
        <f>IF(N246="základní",J246,0)</f>
        <v>0</v>
      </c>
      <c r="BF246" s="248">
        <f>IF(N246="snížená",J246,0)</f>
        <v>0</v>
      </c>
      <c r="BG246" s="248">
        <f>IF(N246="zákl. přenesená",J246,0)</f>
        <v>0</v>
      </c>
      <c r="BH246" s="248">
        <f>IF(N246="sníž. přenesená",J246,0)</f>
        <v>0</v>
      </c>
      <c r="BI246" s="248">
        <f>IF(N246="nulová",J246,0)</f>
        <v>0</v>
      </c>
      <c r="BJ246" s="18" t="s">
        <v>85</v>
      </c>
      <c r="BK246" s="248">
        <f>ROUND(I246*H246,2)</f>
        <v>0</v>
      </c>
      <c r="BL246" s="18" t="s">
        <v>230</v>
      </c>
      <c r="BM246" s="247" t="s">
        <v>978</v>
      </c>
    </row>
    <row r="247" s="13" customFormat="1">
      <c r="A247" s="13"/>
      <c r="B247" s="249"/>
      <c r="C247" s="250"/>
      <c r="D247" s="251" t="s">
        <v>152</v>
      </c>
      <c r="E247" s="252" t="s">
        <v>1</v>
      </c>
      <c r="F247" s="253" t="s">
        <v>979</v>
      </c>
      <c r="G247" s="250"/>
      <c r="H247" s="252" t="s">
        <v>1</v>
      </c>
      <c r="I247" s="254"/>
      <c r="J247" s="250"/>
      <c r="K247" s="250"/>
      <c r="L247" s="255"/>
      <c r="M247" s="256"/>
      <c r="N247" s="257"/>
      <c r="O247" s="257"/>
      <c r="P247" s="257"/>
      <c r="Q247" s="257"/>
      <c r="R247" s="257"/>
      <c r="S247" s="257"/>
      <c r="T247" s="25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9" t="s">
        <v>152</v>
      </c>
      <c r="AU247" s="259" t="s">
        <v>87</v>
      </c>
      <c r="AV247" s="13" t="s">
        <v>85</v>
      </c>
      <c r="AW247" s="13" t="s">
        <v>32</v>
      </c>
      <c r="AX247" s="13" t="s">
        <v>77</v>
      </c>
      <c r="AY247" s="259" t="s">
        <v>143</v>
      </c>
    </row>
    <row r="248" s="14" customFormat="1">
      <c r="A248" s="14"/>
      <c r="B248" s="260"/>
      <c r="C248" s="261"/>
      <c r="D248" s="251" t="s">
        <v>152</v>
      </c>
      <c r="E248" s="262" t="s">
        <v>1</v>
      </c>
      <c r="F248" s="263" t="s">
        <v>951</v>
      </c>
      <c r="G248" s="261"/>
      <c r="H248" s="264">
        <v>1.8</v>
      </c>
      <c r="I248" s="265"/>
      <c r="J248" s="261"/>
      <c r="K248" s="261"/>
      <c r="L248" s="266"/>
      <c r="M248" s="267"/>
      <c r="N248" s="268"/>
      <c r="O248" s="268"/>
      <c r="P248" s="268"/>
      <c r="Q248" s="268"/>
      <c r="R248" s="268"/>
      <c r="S248" s="268"/>
      <c r="T248" s="269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70" t="s">
        <v>152</v>
      </c>
      <c r="AU248" s="270" t="s">
        <v>87</v>
      </c>
      <c r="AV248" s="14" t="s">
        <v>87</v>
      </c>
      <c r="AW248" s="14" t="s">
        <v>32</v>
      </c>
      <c r="AX248" s="14" t="s">
        <v>77</v>
      </c>
      <c r="AY248" s="270" t="s">
        <v>143</v>
      </c>
    </row>
    <row r="249" s="14" customFormat="1">
      <c r="A249" s="14"/>
      <c r="B249" s="260"/>
      <c r="C249" s="261"/>
      <c r="D249" s="251" t="s">
        <v>152</v>
      </c>
      <c r="E249" s="262" t="s">
        <v>1</v>
      </c>
      <c r="F249" s="263" t="s">
        <v>980</v>
      </c>
      <c r="G249" s="261"/>
      <c r="H249" s="264">
        <v>3.8399999999999999</v>
      </c>
      <c r="I249" s="265"/>
      <c r="J249" s="261"/>
      <c r="K249" s="261"/>
      <c r="L249" s="266"/>
      <c r="M249" s="267"/>
      <c r="N249" s="268"/>
      <c r="O249" s="268"/>
      <c r="P249" s="268"/>
      <c r="Q249" s="268"/>
      <c r="R249" s="268"/>
      <c r="S249" s="268"/>
      <c r="T249" s="269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70" t="s">
        <v>152</v>
      </c>
      <c r="AU249" s="270" t="s">
        <v>87</v>
      </c>
      <c r="AV249" s="14" t="s">
        <v>87</v>
      </c>
      <c r="AW249" s="14" t="s">
        <v>32</v>
      </c>
      <c r="AX249" s="14" t="s">
        <v>77</v>
      </c>
      <c r="AY249" s="270" t="s">
        <v>143</v>
      </c>
    </row>
    <row r="250" s="14" customFormat="1">
      <c r="A250" s="14"/>
      <c r="B250" s="260"/>
      <c r="C250" s="261"/>
      <c r="D250" s="251" t="s">
        <v>152</v>
      </c>
      <c r="E250" s="262" t="s">
        <v>1</v>
      </c>
      <c r="F250" s="263" t="s">
        <v>981</v>
      </c>
      <c r="G250" s="261"/>
      <c r="H250" s="264">
        <v>4.7999999999999998</v>
      </c>
      <c r="I250" s="265"/>
      <c r="J250" s="261"/>
      <c r="K250" s="261"/>
      <c r="L250" s="266"/>
      <c r="M250" s="267"/>
      <c r="N250" s="268"/>
      <c r="O250" s="268"/>
      <c r="P250" s="268"/>
      <c r="Q250" s="268"/>
      <c r="R250" s="268"/>
      <c r="S250" s="268"/>
      <c r="T250" s="269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70" t="s">
        <v>152</v>
      </c>
      <c r="AU250" s="270" t="s">
        <v>87</v>
      </c>
      <c r="AV250" s="14" t="s">
        <v>87</v>
      </c>
      <c r="AW250" s="14" t="s">
        <v>32</v>
      </c>
      <c r="AX250" s="14" t="s">
        <v>77</v>
      </c>
      <c r="AY250" s="270" t="s">
        <v>143</v>
      </c>
    </row>
    <row r="251" s="13" customFormat="1">
      <c r="A251" s="13"/>
      <c r="B251" s="249"/>
      <c r="C251" s="250"/>
      <c r="D251" s="251" t="s">
        <v>152</v>
      </c>
      <c r="E251" s="252" t="s">
        <v>1</v>
      </c>
      <c r="F251" s="253" t="s">
        <v>982</v>
      </c>
      <c r="G251" s="250"/>
      <c r="H251" s="252" t="s">
        <v>1</v>
      </c>
      <c r="I251" s="254"/>
      <c r="J251" s="250"/>
      <c r="K251" s="250"/>
      <c r="L251" s="255"/>
      <c r="M251" s="256"/>
      <c r="N251" s="257"/>
      <c r="O251" s="257"/>
      <c r="P251" s="257"/>
      <c r="Q251" s="257"/>
      <c r="R251" s="257"/>
      <c r="S251" s="257"/>
      <c r="T251" s="25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9" t="s">
        <v>152</v>
      </c>
      <c r="AU251" s="259" t="s">
        <v>87</v>
      </c>
      <c r="AV251" s="13" t="s">
        <v>85</v>
      </c>
      <c r="AW251" s="13" t="s">
        <v>32</v>
      </c>
      <c r="AX251" s="13" t="s">
        <v>77</v>
      </c>
      <c r="AY251" s="259" t="s">
        <v>143</v>
      </c>
    </row>
    <row r="252" s="14" customFormat="1">
      <c r="A252" s="14"/>
      <c r="B252" s="260"/>
      <c r="C252" s="261"/>
      <c r="D252" s="251" t="s">
        <v>152</v>
      </c>
      <c r="E252" s="262" t="s">
        <v>1</v>
      </c>
      <c r="F252" s="263" t="s">
        <v>983</v>
      </c>
      <c r="G252" s="261"/>
      <c r="H252" s="264">
        <v>21.125</v>
      </c>
      <c r="I252" s="265"/>
      <c r="J252" s="261"/>
      <c r="K252" s="261"/>
      <c r="L252" s="266"/>
      <c r="M252" s="267"/>
      <c r="N252" s="268"/>
      <c r="O252" s="268"/>
      <c r="P252" s="268"/>
      <c r="Q252" s="268"/>
      <c r="R252" s="268"/>
      <c r="S252" s="268"/>
      <c r="T252" s="269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70" t="s">
        <v>152</v>
      </c>
      <c r="AU252" s="270" t="s">
        <v>87</v>
      </c>
      <c r="AV252" s="14" t="s">
        <v>87</v>
      </c>
      <c r="AW252" s="14" t="s">
        <v>32</v>
      </c>
      <c r="AX252" s="14" t="s">
        <v>77</v>
      </c>
      <c r="AY252" s="270" t="s">
        <v>143</v>
      </c>
    </row>
    <row r="253" s="15" customFormat="1">
      <c r="A253" s="15"/>
      <c r="B253" s="271"/>
      <c r="C253" s="272"/>
      <c r="D253" s="251" t="s">
        <v>152</v>
      </c>
      <c r="E253" s="273" t="s">
        <v>1</v>
      </c>
      <c r="F253" s="274" t="s">
        <v>155</v>
      </c>
      <c r="G253" s="272"/>
      <c r="H253" s="275">
        <v>31.565000000000001</v>
      </c>
      <c r="I253" s="276"/>
      <c r="J253" s="272"/>
      <c r="K253" s="272"/>
      <c r="L253" s="277"/>
      <c r="M253" s="278"/>
      <c r="N253" s="279"/>
      <c r="O253" s="279"/>
      <c r="P253" s="279"/>
      <c r="Q253" s="279"/>
      <c r="R253" s="279"/>
      <c r="S253" s="279"/>
      <c r="T253" s="280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81" t="s">
        <v>152</v>
      </c>
      <c r="AU253" s="281" t="s">
        <v>87</v>
      </c>
      <c r="AV253" s="15" t="s">
        <v>150</v>
      </c>
      <c r="AW253" s="15" t="s">
        <v>32</v>
      </c>
      <c r="AX253" s="15" t="s">
        <v>85</v>
      </c>
      <c r="AY253" s="281" t="s">
        <v>143</v>
      </c>
    </row>
    <row r="254" s="2" customFormat="1" ht="14.4" customHeight="1">
      <c r="A254" s="39"/>
      <c r="B254" s="40"/>
      <c r="C254" s="285" t="s">
        <v>335</v>
      </c>
      <c r="D254" s="285" t="s">
        <v>202</v>
      </c>
      <c r="E254" s="286" t="s">
        <v>984</v>
      </c>
      <c r="F254" s="287" t="s">
        <v>985</v>
      </c>
      <c r="G254" s="288" t="s">
        <v>148</v>
      </c>
      <c r="H254" s="289">
        <v>33.143000000000001</v>
      </c>
      <c r="I254" s="290"/>
      <c r="J254" s="291">
        <f>ROUND(I254*H254,2)</f>
        <v>0</v>
      </c>
      <c r="K254" s="287" t="s">
        <v>149</v>
      </c>
      <c r="L254" s="292"/>
      <c r="M254" s="293" t="s">
        <v>1</v>
      </c>
      <c r="N254" s="294" t="s">
        <v>42</v>
      </c>
      <c r="O254" s="92"/>
      <c r="P254" s="245">
        <f>O254*H254</f>
        <v>0</v>
      </c>
      <c r="Q254" s="245">
        <v>0.0035000000000000001</v>
      </c>
      <c r="R254" s="245">
        <f>Q254*H254</f>
        <v>0.11600050000000001</v>
      </c>
      <c r="S254" s="245">
        <v>0</v>
      </c>
      <c r="T254" s="246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47" t="s">
        <v>346</v>
      </c>
      <c r="AT254" s="247" t="s">
        <v>202</v>
      </c>
      <c r="AU254" s="247" t="s">
        <v>87</v>
      </c>
      <c r="AY254" s="18" t="s">
        <v>143</v>
      </c>
      <c r="BE254" s="248">
        <f>IF(N254="základní",J254,0)</f>
        <v>0</v>
      </c>
      <c r="BF254" s="248">
        <f>IF(N254="snížená",J254,0)</f>
        <v>0</v>
      </c>
      <c r="BG254" s="248">
        <f>IF(N254="zákl. přenesená",J254,0)</f>
        <v>0</v>
      </c>
      <c r="BH254" s="248">
        <f>IF(N254="sníž. přenesená",J254,0)</f>
        <v>0</v>
      </c>
      <c r="BI254" s="248">
        <f>IF(N254="nulová",J254,0)</f>
        <v>0</v>
      </c>
      <c r="BJ254" s="18" t="s">
        <v>85</v>
      </c>
      <c r="BK254" s="248">
        <f>ROUND(I254*H254,2)</f>
        <v>0</v>
      </c>
      <c r="BL254" s="18" t="s">
        <v>230</v>
      </c>
      <c r="BM254" s="247" t="s">
        <v>986</v>
      </c>
    </row>
    <row r="255" s="14" customFormat="1">
      <c r="A255" s="14"/>
      <c r="B255" s="260"/>
      <c r="C255" s="261"/>
      <c r="D255" s="251" t="s">
        <v>152</v>
      </c>
      <c r="E255" s="262" t="s">
        <v>1</v>
      </c>
      <c r="F255" s="263" t="s">
        <v>987</v>
      </c>
      <c r="G255" s="261"/>
      <c r="H255" s="264">
        <v>33.143000000000001</v>
      </c>
      <c r="I255" s="265"/>
      <c r="J255" s="261"/>
      <c r="K255" s="261"/>
      <c r="L255" s="266"/>
      <c r="M255" s="267"/>
      <c r="N255" s="268"/>
      <c r="O255" s="268"/>
      <c r="P255" s="268"/>
      <c r="Q255" s="268"/>
      <c r="R255" s="268"/>
      <c r="S255" s="268"/>
      <c r="T255" s="269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70" t="s">
        <v>152</v>
      </c>
      <c r="AU255" s="270" t="s">
        <v>87</v>
      </c>
      <c r="AV255" s="14" t="s">
        <v>87</v>
      </c>
      <c r="AW255" s="14" t="s">
        <v>32</v>
      </c>
      <c r="AX255" s="14" t="s">
        <v>85</v>
      </c>
      <c r="AY255" s="270" t="s">
        <v>143</v>
      </c>
    </row>
    <row r="256" s="2" customFormat="1" ht="24.15" customHeight="1">
      <c r="A256" s="39"/>
      <c r="B256" s="40"/>
      <c r="C256" s="236" t="s">
        <v>341</v>
      </c>
      <c r="D256" s="236" t="s">
        <v>145</v>
      </c>
      <c r="E256" s="237" t="s">
        <v>988</v>
      </c>
      <c r="F256" s="238" t="s">
        <v>989</v>
      </c>
      <c r="G256" s="239" t="s">
        <v>148</v>
      </c>
      <c r="H256" s="240">
        <v>344.87900000000002</v>
      </c>
      <c r="I256" s="241"/>
      <c r="J256" s="242">
        <f>ROUND(I256*H256,2)</f>
        <v>0</v>
      </c>
      <c r="K256" s="238" t="s">
        <v>990</v>
      </c>
      <c r="L256" s="45"/>
      <c r="M256" s="243" t="s">
        <v>1</v>
      </c>
      <c r="N256" s="244" t="s">
        <v>42</v>
      </c>
      <c r="O256" s="92"/>
      <c r="P256" s="245">
        <f>O256*H256</f>
        <v>0</v>
      </c>
      <c r="Q256" s="245">
        <v>0.00012</v>
      </c>
      <c r="R256" s="245">
        <f>Q256*H256</f>
        <v>0.041385480000000002</v>
      </c>
      <c r="S256" s="245">
        <v>0</v>
      </c>
      <c r="T256" s="246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47" t="s">
        <v>230</v>
      </c>
      <c r="AT256" s="247" t="s">
        <v>145</v>
      </c>
      <c r="AU256" s="247" t="s">
        <v>87</v>
      </c>
      <c r="AY256" s="18" t="s">
        <v>143</v>
      </c>
      <c r="BE256" s="248">
        <f>IF(N256="základní",J256,0)</f>
        <v>0</v>
      </c>
      <c r="BF256" s="248">
        <f>IF(N256="snížená",J256,0)</f>
        <v>0</v>
      </c>
      <c r="BG256" s="248">
        <f>IF(N256="zákl. přenesená",J256,0)</f>
        <v>0</v>
      </c>
      <c r="BH256" s="248">
        <f>IF(N256="sníž. přenesená",J256,0)</f>
        <v>0</v>
      </c>
      <c r="BI256" s="248">
        <f>IF(N256="nulová",J256,0)</f>
        <v>0</v>
      </c>
      <c r="BJ256" s="18" t="s">
        <v>85</v>
      </c>
      <c r="BK256" s="248">
        <f>ROUND(I256*H256,2)</f>
        <v>0</v>
      </c>
      <c r="BL256" s="18" t="s">
        <v>230</v>
      </c>
      <c r="BM256" s="247" t="s">
        <v>991</v>
      </c>
    </row>
    <row r="257" s="2" customFormat="1" ht="24.15" customHeight="1">
      <c r="A257" s="39"/>
      <c r="B257" s="40"/>
      <c r="C257" s="236" t="s">
        <v>346</v>
      </c>
      <c r="D257" s="236" t="s">
        <v>145</v>
      </c>
      <c r="E257" s="237" t="s">
        <v>992</v>
      </c>
      <c r="F257" s="238" t="s">
        <v>993</v>
      </c>
      <c r="G257" s="239" t="s">
        <v>148</v>
      </c>
      <c r="H257" s="240">
        <v>344.87900000000002</v>
      </c>
      <c r="I257" s="241"/>
      <c r="J257" s="242">
        <f>ROUND(I257*H257,2)</f>
        <v>0</v>
      </c>
      <c r="K257" s="238" t="s">
        <v>149</v>
      </c>
      <c r="L257" s="45"/>
      <c r="M257" s="243" t="s">
        <v>1</v>
      </c>
      <c r="N257" s="244" t="s">
        <v>42</v>
      </c>
      <c r="O257" s="92"/>
      <c r="P257" s="245">
        <f>O257*H257</f>
        <v>0</v>
      </c>
      <c r="Q257" s="245">
        <v>0</v>
      </c>
      <c r="R257" s="245">
        <f>Q257*H257</f>
        <v>0</v>
      </c>
      <c r="S257" s="245">
        <v>0</v>
      </c>
      <c r="T257" s="246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47" t="s">
        <v>230</v>
      </c>
      <c r="AT257" s="247" t="s">
        <v>145</v>
      </c>
      <c r="AU257" s="247" t="s">
        <v>87</v>
      </c>
      <c r="AY257" s="18" t="s">
        <v>143</v>
      </c>
      <c r="BE257" s="248">
        <f>IF(N257="základní",J257,0)</f>
        <v>0</v>
      </c>
      <c r="BF257" s="248">
        <f>IF(N257="snížená",J257,0)</f>
        <v>0</v>
      </c>
      <c r="BG257" s="248">
        <f>IF(N257="zákl. přenesená",J257,0)</f>
        <v>0</v>
      </c>
      <c r="BH257" s="248">
        <f>IF(N257="sníž. přenesená",J257,0)</f>
        <v>0</v>
      </c>
      <c r="BI257" s="248">
        <f>IF(N257="nulová",J257,0)</f>
        <v>0</v>
      </c>
      <c r="BJ257" s="18" t="s">
        <v>85</v>
      </c>
      <c r="BK257" s="248">
        <f>ROUND(I257*H257,2)</f>
        <v>0</v>
      </c>
      <c r="BL257" s="18" t="s">
        <v>230</v>
      </c>
      <c r="BM257" s="247" t="s">
        <v>994</v>
      </c>
    </row>
    <row r="258" s="13" customFormat="1">
      <c r="A258" s="13"/>
      <c r="B258" s="249"/>
      <c r="C258" s="250"/>
      <c r="D258" s="251" t="s">
        <v>152</v>
      </c>
      <c r="E258" s="252" t="s">
        <v>1</v>
      </c>
      <c r="F258" s="253" t="s">
        <v>995</v>
      </c>
      <c r="G258" s="250"/>
      <c r="H258" s="252" t="s">
        <v>1</v>
      </c>
      <c r="I258" s="254"/>
      <c r="J258" s="250"/>
      <c r="K258" s="250"/>
      <c r="L258" s="255"/>
      <c r="M258" s="256"/>
      <c r="N258" s="257"/>
      <c r="O258" s="257"/>
      <c r="P258" s="257"/>
      <c r="Q258" s="257"/>
      <c r="R258" s="257"/>
      <c r="S258" s="257"/>
      <c r="T258" s="25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9" t="s">
        <v>152</v>
      </c>
      <c r="AU258" s="259" t="s">
        <v>87</v>
      </c>
      <c r="AV258" s="13" t="s">
        <v>85</v>
      </c>
      <c r="AW258" s="13" t="s">
        <v>32</v>
      </c>
      <c r="AX258" s="13" t="s">
        <v>77</v>
      </c>
      <c r="AY258" s="259" t="s">
        <v>143</v>
      </c>
    </row>
    <row r="259" s="14" customFormat="1">
      <c r="A259" s="14"/>
      <c r="B259" s="260"/>
      <c r="C259" s="261"/>
      <c r="D259" s="251" t="s">
        <v>152</v>
      </c>
      <c r="E259" s="262" t="s">
        <v>1</v>
      </c>
      <c r="F259" s="263" t="s">
        <v>996</v>
      </c>
      <c r="G259" s="261"/>
      <c r="H259" s="264">
        <v>306.03500000000003</v>
      </c>
      <c r="I259" s="265"/>
      <c r="J259" s="261"/>
      <c r="K259" s="261"/>
      <c r="L259" s="266"/>
      <c r="M259" s="267"/>
      <c r="N259" s="268"/>
      <c r="O259" s="268"/>
      <c r="P259" s="268"/>
      <c r="Q259" s="268"/>
      <c r="R259" s="268"/>
      <c r="S259" s="268"/>
      <c r="T259" s="269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70" t="s">
        <v>152</v>
      </c>
      <c r="AU259" s="270" t="s">
        <v>87</v>
      </c>
      <c r="AV259" s="14" t="s">
        <v>87</v>
      </c>
      <c r="AW259" s="14" t="s">
        <v>32</v>
      </c>
      <c r="AX259" s="14" t="s">
        <v>77</v>
      </c>
      <c r="AY259" s="270" t="s">
        <v>143</v>
      </c>
    </row>
    <row r="260" s="14" customFormat="1">
      <c r="A260" s="14"/>
      <c r="B260" s="260"/>
      <c r="C260" s="261"/>
      <c r="D260" s="251" t="s">
        <v>152</v>
      </c>
      <c r="E260" s="262" t="s">
        <v>1</v>
      </c>
      <c r="F260" s="263" t="s">
        <v>997</v>
      </c>
      <c r="G260" s="261"/>
      <c r="H260" s="264">
        <v>38.844000000000001</v>
      </c>
      <c r="I260" s="265"/>
      <c r="J260" s="261"/>
      <c r="K260" s="261"/>
      <c r="L260" s="266"/>
      <c r="M260" s="267"/>
      <c r="N260" s="268"/>
      <c r="O260" s="268"/>
      <c r="P260" s="268"/>
      <c r="Q260" s="268"/>
      <c r="R260" s="268"/>
      <c r="S260" s="268"/>
      <c r="T260" s="269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70" t="s">
        <v>152</v>
      </c>
      <c r="AU260" s="270" t="s">
        <v>87</v>
      </c>
      <c r="AV260" s="14" t="s">
        <v>87</v>
      </c>
      <c r="AW260" s="14" t="s">
        <v>32</v>
      </c>
      <c r="AX260" s="14" t="s">
        <v>77</v>
      </c>
      <c r="AY260" s="270" t="s">
        <v>143</v>
      </c>
    </row>
    <row r="261" s="15" customFormat="1">
      <c r="A261" s="15"/>
      <c r="B261" s="271"/>
      <c r="C261" s="272"/>
      <c r="D261" s="251" t="s">
        <v>152</v>
      </c>
      <c r="E261" s="273" t="s">
        <v>1</v>
      </c>
      <c r="F261" s="274" t="s">
        <v>155</v>
      </c>
      <c r="G261" s="272"/>
      <c r="H261" s="275">
        <v>344.87900000000002</v>
      </c>
      <c r="I261" s="276"/>
      <c r="J261" s="272"/>
      <c r="K261" s="272"/>
      <c r="L261" s="277"/>
      <c r="M261" s="278"/>
      <c r="N261" s="279"/>
      <c r="O261" s="279"/>
      <c r="P261" s="279"/>
      <c r="Q261" s="279"/>
      <c r="R261" s="279"/>
      <c r="S261" s="279"/>
      <c r="T261" s="280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81" t="s">
        <v>152</v>
      </c>
      <c r="AU261" s="281" t="s">
        <v>87</v>
      </c>
      <c r="AV261" s="15" t="s">
        <v>150</v>
      </c>
      <c r="AW261" s="15" t="s">
        <v>32</v>
      </c>
      <c r="AX261" s="15" t="s">
        <v>85</v>
      </c>
      <c r="AY261" s="281" t="s">
        <v>143</v>
      </c>
    </row>
    <row r="262" s="2" customFormat="1" ht="14.4" customHeight="1">
      <c r="A262" s="39"/>
      <c r="B262" s="40"/>
      <c r="C262" s="285" t="s">
        <v>353</v>
      </c>
      <c r="D262" s="285" t="s">
        <v>202</v>
      </c>
      <c r="E262" s="286" t="s">
        <v>998</v>
      </c>
      <c r="F262" s="287" t="s">
        <v>999</v>
      </c>
      <c r="G262" s="288" t="s">
        <v>148</v>
      </c>
      <c r="H262" s="289">
        <v>758.73400000000004</v>
      </c>
      <c r="I262" s="290"/>
      <c r="J262" s="291">
        <f>ROUND(I262*H262,2)</f>
        <v>0</v>
      </c>
      <c r="K262" s="287" t="s">
        <v>149</v>
      </c>
      <c r="L262" s="292"/>
      <c r="M262" s="293" t="s">
        <v>1</v>
      </c>
      <c r="N262" s="294" t="s">
        <v>42</v>
      </c>
      <c r="O262" s="92"/>
      <c r="P262" s="245">
        <f>O262*H262</f>
        <v>0</v>
      </c>
      <c r="Q262" s="245">
        <v>0.0055999999999999999</v>
      </c>
      <c r="R262" s="245">
        <f>Q262*H262</f>
        <v>4.2489103999999998</v>
      </c>
      <c r="S262" s="245">
        <v>0</v>
      </c>
      <c r="T262" s="246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47" t="s">
        <v>346</v>
      </c>
      <c r="AT262" s="247" t="s">
        <v>202</v>
      </c>
      <c r="AU262" s="247" t="s">
        <v>87</v>
      </c>
      <c r="AY262" s="18" t="s">
        <v>143</v>
      </c>
      <c r="BE262" s="248">
        <f>IF(N262="základní",J262,0)</f>
        <v>0</v>
      </c>
      <c r="BF262" s="248">
        <f>IF(N262="snížená",J262,0)</f>
        <v>0</v>
      </c>
      <c r="BG262" s="248">
        <f>IF(N262="zákl. přenesená",J262,0)</f>
        <v>0</v>
      </c>
      <c r="BH262" s="248">
        <f>IF(N262="sníž. přenesená",J262,0)</f>
        <v>0</v>
      </c>
      <c r="BI262" s="248">
        <f>IF(N262="nulová",J262,0)</f>
        <v>0</v>
      </c>
      <c r="BJ262" s="18" t="s">
        <v>85</v>
      </c>
      <c r="BK262" s="248">
        <f>ROUND(I262*H262,2)</f>
        <v>0</v>
      </c>
      <c r="BL262" s="18" t="s">
        <v>230</v>
      </c>
      <c r="BM262" s="247" t="s">
        <v>1000</v>
      </c>
    </row>
    <row r="263" s="13" customFormat="1">
      <c r="A263" s="13"/>
      <c r="B263" s="249"/>
      <c r="C263" s="250"/>
      <c r="D263" s="251" t="s">
        <v>152</v>
      </c>
      <c r="E263" s="252" t="s">
        <v>1</v>
      </c>
      <c r="F263" s="253" t="s">
        <v>1001</v>
      </c>
      <c r="G263" s="250"/>
      <c r="H263" s="252" t="s">
        <v>1</v>
      </c>
      <c r="I263" s="254"/>
      <c r="J263" s="250"/>
      <c r="K263" s="250"/>
      <c r="L263" s="255"/>
      <c r="M263" s="256"/>
      <c r="N263" s="257"/>
      <c r="O263" s="257"/>
      <c r="P263" s="257"/>
      <c r="Q263" s="257"/>
      <c r="R263" s="257"/>
      <c r="S263" s="257"/>
      <c r="T263" s="25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9" t="s">
        <v>152</v>
      </c>
      <c r="AU263" s="259" t="s">
        <v>87</v>
      </c>
      <c r="AV263" s="13" t="s">
        <v>85</v>
      </c>
      <c r="AW263" s="13" t="s">
        <v>32</v>
      </c>
      <c r="AX263" s="13" t="s">
        <v>77</v>
      </c>
      <c r="AY263" s="259" t="s">
        <v>143</v>
      </c>
    </row>
    <row r="264" s="14" customFormat="1">
      <c r="A264" s="14"/>
      <c r="B264" s="260"/>
      <c r="C264" s="261"/>
      <c r="D264" s="251" t="s">
        <v>152</v>
      </c>
      <c r="E264" s="262" t="s">
        <v>1</v>
      </c>
      <c r="F264" s="263" t="s">
        <v>1002</v>
      </c>
      <c r="G264" s="261"/>
      <c r="H264" s="264">
        <v>758.73400000000004</v>
      </c>
      <c r="I264" s="265"/>
      <c r="J264" s="261"/>
      <c r="K264" s="261"/>
      <c r="L264" s="266"/>
      <c r="M264" s="267"/>
      <c r="N264" s="268"/>
      <c r="O264" s="268"/>
      <c r="P264" s="268"/>
      <c r="Q264" s="268"/>
      <c r="R264" s="268"/>
      <c r="S264" s="268"/>
      <c r="T264" s="269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70" t="s">
        <v>152</v>
      </c>
      <c r="AU264" s="270" t="s">
        <v>87</v>
      </c>
      <c r="AV264" s="14" t="s">
        <v>87</v>
      </c>
      <c r="AW264" s="14" t="s">
        <v>32</v>
      </c>
      <c r="AX264" s="14" t="s">
        <v>85</v>
      </c>
      <c r="AY264" s="270" t="s">
        <v>143</v>
      </c>
    </row>
    <row r="265" s="2" customFormat="1" ht="24.15" customHeight="1">
      <c r="A265" s="39"/>
      <c r="B265" s="40"/>
      <c r="C265" s="236" t="s">
        <v>359</v>
      </c>
      <c r="D265" s="236" t="s">
        <v>145</v>
      </c>
      <c r="E265" s="237" t="s">
        <v>1003</v>
      </c>
      <c r="F265" s="238" t="s">
        <v>1004</v>
      </c>
      <c r="G265" s="239" t="s">
        <v>148</v>
      </c>
      <c r="H265" s="240">
        <v>344.87900000000002</v>
      </c>
      <c r="I265" s="241"/>
      <c r="J265" s="242">
        <f>ROUND(I265*H265,2)</f>
        <v>0</v>
      </c>
      <c r="K265" s="238" t="s">
        <v>149</v>
      </c>
      <c r="L265" s="45"/>
      <c r="M265" s="243" t="s">
        <v>1</v>
      </c>
      <c r="N265" s="244" t="s">
        <v>42</v>
      </c>
      <c r="O265" s="92"/>
      <c r="P265" s="245">
        <f>O265*H265</f>
        <v>0</v>
      </c>
      <c r="Q265" s="245">
        <v>0.00010000000000000001</v>
      </c>
      <c r="R265" s="245">
        <f>Q265*H265</f>
        <v>0.034487900000000002</v>
      </c>
      <c r="S265" s="245">
        <v>0</v>
      </c>
      <c r="T265" s="246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47" t="s">
        <v>230</v>
      </c>
      <c r="AT265" s="247" t="s">
        <v>145</v>
      </c>
      <c r="AU265" s="247" t="s">
        <v>87</v>
      </c>
      <c r="AY265" s="18" t="s">
        <v>143</v>
      </c>
      <c r="BE265" s="248">
        <f>IF(N265="základní",J265,0)</f>
        <v>0</v>
      </c>
      <c r="BF265" s="248">
        <f>IF(N265="snížená",J265,0)</f>
        <v>0</v>
      </c>
      <c r="BG265" s="248">
        <f>IF(N265="zákl. přenesená",J265,0)</f>
        <v>0</v>
      </c>
      <c r="BH265" s="248">
        <f>IF(N265="sníž. přenesená",J265,0)</f>
        <v>0</v>
      </c>
      <c r="BI265" s="248">
        <f>IF(N265="nulová",J265,0)</f>
        <v>0</v>
      </c>
      <c r="BJ265" s="18" t="s">
        <v>85</v>
      </c>
      <c r="BK265" s="248">
        <f>ROUND(I265*H265,2)</f>
        <v>0</v>
      </c>
      <c r="BL265" s="18" t="s">
        <v>230</v>
      </c>
      <c r="BM265" s="247" t="s">
        <v>1005</v>
      </c>
    </row>
    <row r="266" s="14" customFormat="1">
      <c r="A266" s="14"/>
      <c r="B266" s="260"/>
      <c r="C266" s="261"/>
      <c r="D266" s="251" t="s">
        <v>152</v>
      </c>
      <c r="E266" s="262" t="s">
        <v>1</v>
      </c>
      <c r="F266" s="263" t="s">
        <v>1006</v>
      </c>
      <c r="G266" s="261"/>
      <c r="H266" s="264">
        <v>344.87900000000002</v>
      </c>
      <c r="I266" s="265"/>
      <c r="J266" s="261"/>
      <c r="K266" s="261"/>
      <c r="L266" s="266"/>
      <c r="M266" s="267"/>
      <c r="N266" s="268"/>
      <c r="O266" s="268"/>
      <c r="P266" s="268"/>
      <c r="Q266" s="268"/>
      <c r="R266" s="268"/>
      <c r="S266" s="268"/>
      <c r="T266" s="269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70" t="s">
        <v>152</v>
      </c>
      <c r="AU266" s="270" t="s">
        <v>87</v>
      </c>
      <c r="AV266" s="14" t="s">
        <v>87</v>
      </c>
      <c r="AW266" s="14" t="s">
        <v>32</v>
      </c>
      <c r="AX266" s="14" t="s">
        <v>85</v>
      </c>
      <c r="AY266" s="270" t="s">
        <v>143</v>
      </c>
    </row>
    <row r="267" s="2" customFormat="1" ht="24.15" customHeight="1">
      <c r="A267" s="39"/>
      <c r="B267" s="40"/>
      <c r="C267" s="236" t="s">
        <v>380</v>
      </c>
      <c r="D267" s="236" t="s">
        <v>145</v>
      </c>
      <c r="E267" s="237" t="s">
        <v>1007</v>
      </c>
      <c r="F267" s="238" t="s">
        <v>1008</v>
      </c>
      <c r="G267" s="239" t="s">
        <v>148</v>
      </c>
      <c r="H267" s="240">
        <v>48.100000000000001</v>
      </c>
      <c r="I267" s="241"/>
      <c r="J267" s="242">
        <f>ROUND(I267*H267,2)</f>
        <v>0</v>
      </c>
      <c r="K267" s="238" t="s">
        <v>149</v>
      </c>
      <c r="L267" s="45"/>
      <c r="M267" s="243" t="s">
        <v>1</v>
      </c>
      <c r="N267" s="244" t="s">
        <v>42</v>
      </c>
      <c r="O267" s="92"/>
      <c r="P267" s="245">
        <f>O267*H267</f>
        <v>0</v>
      </c>
      <c r="Q267" s="245">
        <v>0.00116</v>
      </c>
      <c r="R267" s="245">
        <f>Q267*H267</f>
        <v>0.055796000000000005</v>
      </c>
      <c r="S267" s="245">
        <v>0</v>
      </c>
      <c r="T267" s="246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47" t="s">
        <v>230</v>
      </c>
      <c r="AT267" s="247" t="s">
        <v>145</v>
      </c>
      <c r="AU267" s="247" t="s">
        <v>87</v>
      </c>
      <c r="AY267" s="18" t="s">
        <v>143</v>
      </c>
      <c r="BE267" s="248">
        <f>IF(N267="základní",J267,0)</f>
        <v>0</v>
      </c>
      <c r="BF267" s="248">
        <f>IF(N267="snížená",J267,0)</f>
        <v>0</v>
      </c>
      <c r="BG267" s="248">
        <f>IF(N267="zákl. přenesená",J267,0)</f>
        <v>0</v>
      </c>
      <c r="BH267" s="248">
        <f>IF(N267="sníž. přenesená",J267,0)</f>
        <v>0</v>
      </c>
      <c r="BI267" s="248">
        <f>IF(N267="nulová",J267,0)</f>
        <v>0</v>
      </c>
      <c r="BJ267" s="18" t="s">
        <v>85</v>
      </c>
      <c r="BK267" s="248">
        <f>ROUND(I267*H267,2)</f>
        <v>0</v>
      </c>
      <c r="BL267" s="18" t="s">
        <v>230</v>
      </c>
      <c r="BM267" s="247" t="s">
        <v>1009</v>
      </c>
    </row>
    <row r="268" s="13" customFormat="1">
      <c r="A268" s="13"/>
      <c r="B268" s="249"/>
      <c r="C268" s="250"/>
      <c r="D268" s="251" t="s">
        <v>152</v>
      </c>
      <c r="E268" s="252" t="s">
        <v>1</v>
      </c>
      <c r="F268" s="253" t="s">
        <v>1010</v>
      </c>
      <c r="G268" s="250"/>
      <c r="H268" s="252" t="s">
        <v>1</v>
      </c>
      <c r="I268" s="254"/>
      <c r="J268" s="250"/>
      <c r="K268" s="250"/>
      <c r="L268" s="255"/>
      <c r="M268" s="256"/>
      <c r="N268" s="257"/>
      <c r="O268" s="257"/>
      <c r="P268" s="257"/>
      <c r="Q268" s="257"/>
      <c r="R268" s="257"/>
      <c r="S268" s="257"/>
      <c r="T268" s="258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9" t="s">
        <v>152</v>
      </c>
      <c r="AU268" s="259" t="s">
        <v>87</v>
      </c>
      <c r="AV268" s="13" t="s">
        <v>85</v>
      </c>
      <c r="AW268" s="13" t="s">
        <v>32</v>
      </c>
      <c r="AX268" s="13" t="s">
        <v>77</v>
      </c>
      <c r="AY268" s="259" t="s">
        <v>143</v>
      </c>
    </row>
    <row r="269" s="14" customFormat="1">
      <c r="A269" s="14"/>
      <c r="B269" s="260"/>
      <c r="C269" s="261"/>
      <c r="D269" s="251" t="s">
        <v>152</v>
      </c>
      <c r="E269" s="262" t="s">
        <v>1</v>
      </c>
      <c r="F269" s="263" t="s">
        <v>1011</v>
      </c>
      <c r="G269" s="261"/>
      <c r="H269" s="264">
        <v>42.25</v>
      </c>
      <c r="I269" s="265"/>
      <c r="J269" s="261"/>
      <c r="K269" s="261"/>
      <c r="L269" s="266"/>
      <c r="M269" s="267"/>
      <c r="N269" s="268"/>
      <c r="O269" s="268"/>
      <c r="P269" s="268"/>
      <c r="Q269" s="268"/>
      <c r="R269" s="268"/>
      <c r="S269" s="268"/>
      <c r="T269" s="269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70" t="s">
        <v>152</v>
      </c>
      <c r="AU269" s="270" t="s">
        <v>87</v>
      </c>
      <c r="AV269" s="14" t="s">
        <v>87</v>
      </c>
      <c r="AW269" s="14" t="s">
        <v>32</v>
      </c>
      <c r="AX269" s="14" t="s">
        <v>77</v>
      </c>
      <c r="AY269" s="270" t="s">
        <v>143</v>
      </c>
    </row>
    <row r="270" s="13" customFormat="1">
      <c r="A270" s="13"/>
      <c r="B270" s="249"/>
      <c r="C270" s="250"/>
      <c r="D270" s="251" t="s">
        <v>152</v>
      </c>
      <c r="E270" s="252" t="s">
        <v>1</v>
      </c>
      <c r="F270" s="253" t="s">
        <v>1012</v>
      </c>
      <c r="G270" s="250"/>
      <c r="H270" s="252" t="s">
        <v>1</v>
      </c>
      <c r="I270" s="254"/>
      <c r="J270" s="250"/>
      <c r="K270" s="250"/>
      <c r="L270" s="255"/>
      <c r="M270" s="256"/>
      <c r="N270" s="257"/>
      <c r="O270" s="257"/>
      <c r="P270" s="257"/>
      <c r="Q270" s="257"/>
      <c r="R270" s="257"/>
      <c r="S270" s="257"/>
      <c r="T270" s="258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59" t="s">
        <v>152</v>
      </c>
      <c r="AU270" s="259" t="s">
        <v>87</v>
      </c>
      <c r="AV270" s="13" t="s">
        <v>85</v>
      </c>
      <c r="AW270" s="13" t="s">
        <v>32</v>
      </c>
      <c r="AX270" s="13" t="s">
        <v>77</v>
      </c>
      <c r="AY270" s="259" t="s">
        <v>143</v>
      </c>
    </row>
    <row r="271" s="14" customFormat="1">
      <c r="A271" s="14"/>
      <c r="B271" s="260"/>
      <c r="C271" s="261"/>
      <c r="D271" s="251" t="s">
        <v>152</v>
      </c>
      <c r="E271" s="262" t="s">
        <v>1</v>
      </c>
      <c r="F271" s="263" t="s">
        <v>1013</v>
      </c>
      <c r="G271" s="261"/>
      <c r="H271" s="264">
        <v>5.8499999999999996</v>
      </c>
      <c r="I271" s="265"/>
      <c r="J271" s="261"/>
      <c r="K271" s="261"/>
      <c r="L271" s="266"/>
      <c r="M271" s="267"/>
      <c r="N271" s="268"/>
      <c r="O271" s="268"/>
      <c r="P271" s="268"/>
      <c r="Q271" s="268"/>
      <c r="R271" s="268"/>
      <c r="S271" s="268"/>
      <c r="T271" s="269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70" t="s">
        <v>152</v>
      </c>
      <c r="AU271" s="270" t="s">
        <v>87</v>
      </c>
      <c r="AV271" s="14" t="s">
        <v>87</v>
      </c>
      <c r="AW271" s="14" t="s">
        <v>32</v>
      </c>
      <c r="AX271" s="14" t="s">
        <v>77</v>
      </c>
      <c r="AY271" s="270" t="s">
        <v>143</v>
      </c>
    </row>
    <row r="272" s="15" customFormat="1">
      <c r="A272" s="15"/>
      <c r="B272" s="271"/>
      <c r="C272" s="272"/>
      <c r="D272" s="251" t="s">
        <v>152</v>
      </c>
      <c r="E272" s="273" t="s">
        <v>1</v>
      </c>
      <c r="F272" s="274" t="s">
        <v>155</v>
      </c>
      <c r="G272" s="272"/>
      <c r="H272" s="275">
        <v>48.100000000000001</v>
      </c>
      <c r="I272" s="276"/>
      <c r="J272" s="272"/>
      <c r="K272" s="272"/>
      <c r="L272" s="277"/>
      <c r="M272" s="278"/>
      <c r="N272" s="279"/>
      <c r="O272" s="279"/>
      <c r="P272" s="279"/>
      <c r="Q272" s="279"/>
      <c r="R272" s="279"/>
      <c r="S272" s="279"/>
      <c r="T272" s="280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81" t="s">
        <v>152</v>
      </c>
      <c r="AU272" s="281" t="s">
        <v>87</v>
      </c>
      <c r="AV272" s="15" t="s">
        <v>150</v>
      </c>
      <c r="AW272" s="15" t="s">
        <v>32</v>
      </c>
      <c r="AX272" s="15" t="s">
        <v>85</v>
      </c>
      <c r="AY272" s="281" t="s">
        <v>143</v>
      </c>
    </row>
    <row r="273" s="2" customFormat="1" ht="14.4" customHeight="1">
      <c r="A273" s="39"/>
      <c r="B273" s="40"/>
      <c r="C273" s="285" t="s">
        <v>385</v>
      </c>
      <c r="D273" s="285" t="s">
        <v>202</v>
      </c>
      <c r="E273" s="286" t="s">
        <v>1014</v>
      </c>
      <c r="F273" s="287" t="s">
        <v>1015</v>
      </c>
      <c r="G273" s="288" t="s">
        <v>167</v>
      </c>
      <c r="H273" s="289">
        <v>2.4049999999999998</v>
      </c>
      <c r="I273" s="290"/>
      <c r="J273" s="291">
        <f>ROUND(I273*H273,2)</f>
        <v>0</v>
      </c>
      <c r="K273" s="287" t="s">
        <v>149</v>
      </c>
      <c r="L273" s="292"/>
      <c r="M273" s="293" t="s">
        <v>1</v>
      </c>
      <c r="N273" s="294" t="s">
        <v>42</v>
      </c>
      <c r="O273" s="92"/>
      <c r="P273" s="245">
        <f>O273*H273</f>
        <v>0</v>
      </c>
      <c r="Q273" s="245">
        <v>0.029999999999999999</v>
      </c>
      <c r="R273" s="245">
        <f>Q273*H273</f>
        <v>0.072149999999999992</v>
      </c>
      <c r="S273" s="245">
        <v>0</v>
      </c>
      <c r="T273" s="246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47" t="s">
        <v>346</v>
      </c>
      <c r="AT273" s="247" t="s">
        <v>202</v>
      </c>
      <c r="AU273" s="247" t="s">
        <v>87</v>
      </c>
      <c r="AY273" s="18" t="s">
        <v>143</v>
      </c>
      <c r="BE273" s="248">
        <f>IF(N273="základní",J273,0)</f>
        <v>0</v>
      </c>
      <c r="BF273" s="248">
        <f>IF(N273="snížená",J273,0)</f>
        <v>0</v>
      </c>
      <c r="BG273" s="248">
        <f>IF(N273="zákl. přenesená",J273,0)</f>
        <v>0</v>
      </c>
      <c r="BH273" s="248">
        <f>IF(N273="sníž. přenesená",J273,0)</f>
        <v>0</v>
      </c>
      <c r="BI273" s="248">
        <f>IF(N273="nulová",J273,0)</f>
        <v>0</v>
      </c>
      <c r="BJ273" s="18" t="s">
        <v>85</v>
      </c>
      <c r="BK273" s="248">
        <f>ROUND(I273*H273,2)</f>
        <v>0</v>
      </c>
      <c r="BL273" s="18" t="s">
        <v>230</v>
      </c>
      <c r="BM273" s="247" t="s">
        <v>1016</v>
      </c>
    </row>
    <row r="274" s="14" customFormat="1">
      <c r="A274" s="14"/>
      <c r="B274" s="260"/>
      <c r="C274" s="261"/>
      <c r="D274" s="251" t="s">
        <v>152</v>
      </c>
      <c r="E274" s="262" t="s">
        <v>1</v>
      </c>
      <c r="F274" s="263" t="s">
        <v>1017</v>
      </c>
      <c r="G274" s="261"/>
      <c r="H274" s="264">
        <v>2.4049999999999998</v>
      </c>
      <c r="I274" s="265"/>
      <c r="J274" s="261"/>
      <c r="K274" s="261"/>
      <c r="L274" s="266"/>
      <c r="M274" s="267"/>
      <c r="N274" s="268"/>
      <c r="O274" s="268"/>
      <c r="P274" s="268"/>
      <c r="Q274" s="268"/>
      <c r="R274" s="268"/>
      <c r="S274" s="268"/>
      <c r="T274" s="269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70" t="s">
        <v>152</v>
      </c>
      <c r="AU274" s="270" t="s">
        <v>87</v>
      </c>
      <c r="AV274" s="14" t="s">
        <v>87</v>
      </c>
      <c r="AW274" s="14" t="s">
        <v>32</v>
      </c>
      <c r="AX274" s="14" t="s">
        <v>85</v>
      </c>
      <c r="AY274" s="270" t="s">
        <v>143</v>
      </c>
    </row>
    <row r="275" s="2" customFormat="1" ht="24.15" customHeight="1">
      <c r="A275" s="39"/>
      <c r="B275" s="40"/>
      <c r="C275" s="236" t="s">
        <v>390</v>
      </c>
      <c r="D275" s="236" t="s">
        <v>145</v>
      </c>
      <c r="E275" s="237" t="s">
        <v>1007</v>
      </c>
      <c r="F275" s="238" t="s">
        <v>1008</v>
      </c>
      <c r="G275" s="239" t="s">
        <v>148</v>
      </c>
      <c r="H275" s="240">
        <v>10</v>
      </c>
      <c r="I275" s="241"/>
      <c r="J275" s="242">
        <f>ROUND(I275*H275,2)</f>
        <v>0</v>
      </c>
      <c r="K275" s="238" t="s">
        <v>149</v>
      </c>
      <c r="L275" s="45"/>
      <c r="M275" s="243" t="s">
        <v>1</v>
      </c>
      <c r="N275" s="244" t="s">
        <v>42</v>
      </c>
      <c r="O275" s="92"/>
      <c r="P275" s="245">
        <f>O275*H275</f>
        <v>0</v>
      </c>
      <c r="Q275" s="245">
        <v>0.00116</v>
      </c>
      <c r="R275" s="245">
        <f>Q275*H275</f>
        <v>0.011599999999999999</v>
      </c>
      <c r="S275" s="245">
        <v>0</v>
      </c>
      <c r="T275" s="246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47" t="s">
        <v>230</v>
      </c>
      <c r="AT275" s="247" t="s">
        <v>145</v>
      </c>
      <c r="AU275" s="247" t="s">
        <v>87</v>
      </c>
      <c r="AY275" s="18" t="s">
        <v>143</v>
      </c>
      <c r="BE275" s="248">
        <f>IF(N275="základní",J275,0)</f>
        <v>0</v>
      </c>
      <c r="BF275" s="248">
        <f>IF(N275="snížená",J275,0)</f>
        <v>0</v>
      </c>
      <c r="BG275" s="248">
        <f>IF(N275="zákl. přenesená",J275,0)</f>
        <v>0</v>
      </c>
      <c r="BH275" s="248">
        <f>IF(N275="sníž. přenesená",J275,0)</f>
        <v>0</v>
      </c>
      <c r="BI275" s="248">
        <f>IF(N275="nulová",J275,0)</f>
        <v>0</v>
      </c>
      <c r="BJ275" s="18" t="s">
        <v>85</v>
      </c>
      <c r="BK275" s="248">
        <f>ROUND(I275*H275,2)</f>
        <v>0</v>
      </c>
      <c r="BL275" s="18" t="s">
        <v>230</v>
      </c>
      <c r="BM275" s="247" t="s">
        <v>1018</v>
      </c>
    </row>
    <row r="276" s="2" customFormat="1">
      <c r="A276" s="39"/>
      <c r="B276" s="40"/>
      <c r="C276" s="41"/>
      <c r="D276" s="251" t="s">
        <v>169</v>
      </c>
      <c r="E276" s="41"/>
      <c r="F276" s="282" t="s">
        <v>1019</v>
      </c>
      <c r="G276" s="41"/>
      <c r="H276" s="41"/>
      <c r="I276" s="145"/>
      <c r="J276" s="41"/>
      <c r="K276" s="41"/>
      <c r="L276" s="45"/>
      <c r="M276" s="283"/>
      <c r="N276" s="284"/>
      <c r="O276" s="92"/>
      <c r="P276" s="92"/>
      <c r="Q276" s="92"/>
      <c r="R276" s="92"/>
      <c r="S276" s="92"/>
      <c r="T276" s="93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169</v>
      </c>
      <c r="AU276" s="18" t="s">
        <v>87</v>
      </c>
    </row>
    <row r="277" s="13" customFormat="1">
      <c r="A277" s="13"/>
      <c r="B277" s="249"/>
      <c r="C277" s="250"/>
      <c r="D277" s="251" t="s">
        <v>152</v>
      </c>
      <c r="E277" s="252" t="s">
        <v>1</v>
      </c>
      <c r="F277" s="253" t="s">
        <v>1020</v>
      </c>
      <c r="G277" s="250"/>
      <c r="H277" s="252" t="s">
        <v>1</v>
      </c>
      <c r="I277" s="254"/>
      <c r="J277" s="250"/>
      <c r="K277" s="250"/>
      <c r="L277" s="255"/>
      <c r="M277" s="256"/>
      <c r="N277" s="257"/>
      <c r="O277" s="257"/>
      <c r="P277" s="257"/>
      <c r="Q277" s="257"/>
      <c r="R277" s="257"/>
      <c r="S277" s="257"/>
      <c r="T277" s="258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9" t="s">
        <v>152</v>
      </c>
      <c r="AU277" s="259" t="s">
        <v>87</v>
      </c>
      <c r="AV277" s="13" t="s">
        <v>85</v>
      </c>
      <c r="AW277" s="13" t="s">
        <v>32</v>
      </c>
      <c r="AX277" s="13" t="s">
        <v>77</v>
      </c>
      <c r="AY277" s="259" t="s">
        <v>143</v>
      </c>
    </row>
    <row r="278" s="14" customFormat="1">
      <c r="A278" s="14"/>
      <c r="B278" s="260"/>
      <c r="C278" s="261"/>
      <c r="D278" s="251" t="s">
        <v>152</v>
      </c>
      <c r="E278" s="262" t="s">
        <v>1</v>
      </c>
      <c r="F278" s="263" t="s">
        <v>201</v>
      </c>
      <c r="G278" s="261"/>
      <c r="H278" s="264">
        <v>10</v>
      </c>
      <c r="I278" s="265"/>
      <c r="J278" s="261"/>
      <c r="K278" s="261"/>
      <c r="L278" s="266"/>
      <c r="M278" s="267"/>
      <c r="N278" s="268"/>
      <c r="O278" s="268"/>
      <c r="P278" s="268"/>
      <c r="Q278" s="268"/>
      <c r="R278" s="268"/>
      <c r="S278" s="268"/>
      <c r="T278" s="269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70" t="s">
        <v>152</v>
      </c>
      <c r="AU278" s="270" t="s">
        <v>87</v>
      </c>
      <c r="AV278" s="14" t="s">
        <v>87</v>
      </c>
      <c r="AW278" s="14" t="s">
        <v>32</v>
      </c>
      <c r="AX278" s="14" t="s">
        <v>77</v>
      </c>
      <c r="AY278" s="270" t="s">
        <v>143</v>
      </c>
    </row>
    <row r="279" s="15" customFormat="1">
      <c r="A279" s="15"/>
      <c r="B279" s="271"/>
      <c r="C279" s="272"/>
      <c r="D279" s="251" t="s">
        <v>152</v>
      </c>
      <c r="E279" s="273" t="s">
        <v>1</v>
      </c>
      <c r="F279" s="274" t="s">
        <v>155</v>
      </c>
      <c r="G279" s="272"/>
      <c r="H279" s="275">
        <v>10</v>
      </c>
      <c r="I279" s="276"/>
      <c r="J279" s="272"/>
      <c r="K279" s="272"/>
      <c r="L279" s="277"/>
      <c r="M279" s="278"/>
      <c r="N279" s="279"/>
      <c r="O279" s="279"/>
      <c r="P279" s="279"/>
      <c r="Q279" s="279"/>
      <c r="R279" s="279"/>
      <c r="S279" s="279"/>
      <c r="T279" s="280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81" t="s">
        <v>152</v>
      </c>
      <c r="AU279" s="281" t="s">
        <v>87</v>
      </c>
      <c r="AV279" s="15" t="s">
        <v>150</v>
      </c>
      <c r="AW279" s="15" t="s">
        <v>32</v>
      </c>
      <c r="AX279" s="15" t="s">
        <v>85</v>
      </c>
      <c r="AY279" s="281" t="s">
        <v>143</v>
      </c>
    </row>
    <row r="280" s="2" customFormat="1" ht="14.4" customHeight="1">
      <c r="A280" s="39"/>
      <c r="B280" s="40"/>
      <c r="C280" s="285" t="s">
        <v>396</v>
      </c>
      <c r="D280" s="285" t="s">
        <v>202</v>
      </c>
      <c r="E280" s="286" t="s">
        <v>1014</v>
      </c>
      <c r="F280" s="287" t="s">
        <v>1015</v>
      </c>
      <c r="G280" s="288" t="s">
        <v>167</v>
      </c>
      <c r="H280" s="289">
        <v>0.77000000000000002</v>
      </c>
      <c r="I280" s="290"/>
      <c r="J280" s="291">
        <f>ROUND(I280*H280,2)</f>
        <v>0</v>
      </c>
      <c r="K280" s="287" t="s">
        <v>149</v>
      </c>
      <c r="L280" s="292"/>
      <c r="M280" s="293" t="s">
        <v>1</v>
      </c>
      <c r="N280" s="294" t="s">
        <v>42</v>
      </c>
      <c r="O280" s="92"/>
      <c r="P280" s="245">
        <f>O280*H280</f>
        <v>0</v>
      </c>
      <c r="Q280" s="245">
        <v>0.029999999999999999</v>
      </c>
      <c r="R280" s="245">
        <f>Q280*H280</f>
        <v>0.023099999999999999</v>
      </c>
      <c r="S280" s="245">
        <v>0</v>
      </c>
      <c r="T280" s="246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47" t="s">
        <v>346</v>
      </c>
      <c r="AT280" s="247" t="s">
        <v>202</v>
      </c>
      <c r="AU280" s="247" t="s">
        <v>87</v>
      </c>
      <c r="AY280" s="18" t="s">
        <v>143</v>
      </c>
      <c r="BE280" s="248">
        <f>IF(N280="základní",J280,0)</f>
        <v>0</v>
      </c>
      <c r="BF280" s="248">
        <f>IF(N280="snížená",J280,0)</f>
        <v>0</v>
      </c>
      <c r="BG280" s="248">
        <f>IF(N280="zákl. přenesená",J280,0)</f>
        <v>0</v>
      </c>
      <c r="BH280" s="248">
        <f>IF(N280="sníž. přenesená",J280,0)</f>
        <v>0</v>
      </c>
      <c r="BI280" s="248">
        <f>IF(N280="nulová",J280,0)</f>
        <v>0</v>
      </c>
      <c r="BJ280" s="18" t="s">
        <v>85</v>
      </c>
      <c r="BK280" s="248">
        <f>ROUND(I280*H280,2)</f>
        <v>0</v>
      </c>
      <c r="BL280" s="18" t="s">
        <v>230</v>
      </c>
      <c r="BM280" s="247" t="s">
        <v>1021</v>
      </c>
    </row>
    <row r="281" s="14" customFormat="1">
      <c r="A281" s="14"/>
      <c r="B281" s="260"/>
      <c r="C281" s="261"/>
      <c r="D281" s="251" t="s">
        <v>152</v>
      </c>
      <c r="E281" s="262" t="s">
        <v>1</v>
      </c>
      <c r="F281" s="263" t="s">
        <v>1022</v>
      </c>
      <c r="G281" s="261"/>
      <c r="H281" s="264">
        <v>0.77000000000000002</v>
      </c>
      <c r="I281" s="265"/>
      <c r="J281" s="261"/>
      <c r="K281" s="261"/>
      <c r="L281" s="266"/>
      <c r="M281" s="267"/>
      <c r="N281" s="268"/>
      <c r="O281" s="268"/>
      <c r="P281" s="268"/>
      <c r="Q281" s="268"/>
      <c r="R281" s="268"/>
      <c r="S281" s="268"/>
      <c r="T281" s="269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70" t="s">
        <v>152</v>
      </c>
      <c r="AU281" s="270" t="s">
        <v>87</v>
      </c>
      <c r="AV281" s="14" t="s">
        <v>87</v>
      </c>
      <c r="AW281" s="14" t="s">
        <v>32</v>
      </c>
      <c r="AX281" s="14" t="s">
        <v>77</v>
      </c>
      <c r="AY281" s="270" t="s">
        <v>143</v>
      </c>
    </row>
    <row r="282" s="15" customFormat="1">
      <c r="A282" s="15"/>
      <c r="B282" s="271"/>
      <c r="C282" s="272"/>
      <c r="D282" s="251" t="s">
        <v>152</v>
      </c>
      <c r="E282" s="273" t="s">
        <v>1</v>
      </c>
      <c r="F282" s="274" t="s">
        <v>155</v>
      </c>
      <c r="G282" s="272"/>
      <c r="H282" s="275">
        <v>0.77000000000000002</v>
      </c>
      <c r="I282" s="276"/>
      <c r="J282" s="272"/>
      <c r="K282" s="272"/>
      <c r="L282" s="277"/>
      <c r="M282" s="278"/>
      <c r="N282" s="279"/>
      <c r="O282" s="279"/>
      <c r="P282" s="279"/>
      <c r="Q282" s="279"/>
      <c r="R282" s="279"/>
      <c r="S282" s="279"/>
      <c r="T282" s="280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81" t="s">
        <v>152</v>
      </c>
      <c r="AU282" s="281" t="s">
        <v>87</v>
      </c>
      <c r="AV282" s="15" t="s">
        <v>150</v>
      </c>
      <c r="AW282" s="15" t="s">
        <v>32</v>
      </c>
      <c r="AX282" s="15" t="s">
        <v>85</v>
      </c>
      <c r="AY282" s="281" t="s">
        <v>143</v>
      </c>
    </row>
    <row r="283" s="2" customFormat="1" ht="24.15" customHeight="1">
      <c r="A283" s="39"/>
      <c r="B283" s="40"/>
      <c r="C283" s="236" t="s">
        <v>402</v>
      </c>
      <c r="D283" s="236" t="s">
        <v>145</v>
      </c>
      <c r="E283" s="237" t="s">
        <v>1023</v>
      </c>
      <c r="F283" s="238" t="s">
        <v>1024</v>
      </c>
      <c r="G283" s="239" t="s">
        <v>148</v>
      </c>
      <c r="H283" s="240">
        <v>388.065</v>
      </c>
      <c r="I283" s="241"/>
      <c r="J283" s="242">
        <f>ROUND(I283*H283,2)</f>
        <v>0</v>
      </c>
      <c r="K283" s="238" t="s">
        <v>149</v>
      </c>
      <c r="L283" s="45"/>
      <c r="M283" s="243" t="s">
        <v>1</v>
      </c>
      <c r="N283" s="244" t="s">
        <v>42</v>
      </c>
      <c r="O283" s="92"/>
      <c r="P283" s="245">
        <f>O283*H283</f>
        <v>0</v>
      </c>
      <c r="Q283" s="245">
        <v>0</v>
      </c>
      <c r="R283" s="245">
        <f>Q283*H283</f>
        <v>0</v>
      </c>
      <c r="S283" s="245">
        <v>0.024500000000000001</v>
      </c>
      <c r="T283" s="246">
        <f>S283*H283</f>
        <v>9.5075924999999994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47" t="s">
        <v>230</v>
      </c>
      <c r="AT283" s="247" t="s">
        <v>145</v>
      </c>
      <c r="AU283" s="247" t="s">
        <v>87</v>
      </c>
      <c r="AY283" s="18" t="s">
        <v>143</v>
      </c>
      <c r="BE283" s="248">
        <f>IF(N283="základní",J283,0)</f>
        <v>0</v>
      </c>
      <c r="BF283" s="248">
        <f>IF(N283="snížená",J283,0)</f>
        <v>0</v>
      </c>
      <c r="BG283" s="248">
        <f>IF(N283="zákl. přenesená",J283,0)</f>
        <v>0</v>
      </c>
      <c r="BH283" s="248">
        <f>IF(N283="sníž. přenesená",J283,0)</f>
        <v>0</v>
      </c>
      <c r="BI283" s="248">
        <f>IF(N283="nulová",J283,0)</f>
        <v>0</v>
      </c>
      <c r="BJ283" s="18" t="s">
        <v>85</v>
      </c>
      <c r="BK283" s="248">
        <f>ROUND(I283*H283,2)</f>
        <v>0</v>
      </c>
      <c r="BL283" s="18" t="s">
        <v>230</v>
      </c>
      <c r="BM283" s="247" t="s">
        <v>1025</v>
      </c>
    </row>
    <row r="284" s="13" customFormat="1">
      <c r="A284" s="13"/>
      <c r="B284" s="249"/>
      <c r="C284" s="250"/>
      <c r="D284" s="251" t="s">
        <v>152</v>
      </c>
      <c r="E284" s="252" t="s">
        <v>1</v>
      </c>
      <c r="F284" s="253" t="s">
        <v>875</v>
      </c>
      <c r="G284" s="250"/>
      <c r="H284" s="252" t="s">
        <v>1</v>
      </c>
      <c r="I284" s="254"/>
      <c r="J284" s="250"/>
      <c r="K284" s="250"/>
      <c r="L284" s="255"/>
      <c r="M284" s="256"/>
      <c r="N284" s="257"/>
      <c r="O284" s="257"/>
      <c r="P284" s="257"/>
      <c r="Q284" s="257"/>
      <c r="R284" s="257"/>
      <c r="S284" s="257"/>
      <c r="T284" s="258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9" t="s">
        <v>152</v>
      </c>
      <c r="AU284" s="259" t="s">
        <v>87</v>
      </c>
      <c r="AV284" s="13" t="s">
        <v>85</v>
      </c>
      <c r="AW284" s="13" t="s">
        <v>32</v>
      </c>
      <c r="AX284" s="13" t="s">
        <v>77</v>
      </c>
      <c r="AY284" s="259" t="s">
        <v>143</v>
      </c>
    </row>
    <row r="285" s="14" customFormat="1">
      <c r="A285" s="14"/>
      <c r="B285" s="260"/>
      <c r="C285" s="261"/>
      <c r="D285" s="251" t="s">
        <v>152</v>
      </c>
      <c r="E285" s="262" t="s">
        <v>1</v>
      </c>
      <c r="F285" s="263" t="s">
        <v>876</v>
      </c>
      <c r="G285" s="261"/>
      <c r="H285" s="264">
        <v>348.28500000000003</v>
      </c>
      <c r="I285" s="265"/>
      <c r="J285" s="261"/>
      <c r="K285" s="261"/>
      <c r="L285" s="266"/>
      <c r="M285" s="267"/>
      <c r="N285" s="268"/>
      <c r="O285" s="268"/>
      <c r="P285" s="268"/>
      <c r="Q285" s="268"/>
      <c r="R285" s="268"/>
      <c r="S285" s="268"/>
      <c r="T285" s="269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70" t="s">
        <v>152</v>
      </c>
      <c r="AU285" s="270" t="s">
        <v>87</v>
      </c>
      <c r="AV285" s="14" t="s">
        <v>87</v>
      </c>
      <c r="AW285" s="14" t="s">
        <v>32</v>
      </c>
      <c r="AX285" s="14" t="s">
        <v>77</v>
      </c>
      <c r="AY285" s="270" t="s">
        <v>143</v>
      </c>
    </row>
    <row r="286" s="14" customFormat="1">
      <c r="A286" s="14"/>
      <c r="B286" s="260"/>
      <c r="C286" s="261"/>
      <c r="D286" s="251" t="s">
        <v>152</v>
      </c>
      <c r="E286" s="262" t="s">
        <v>1</v>
      </c>
      <c r="F286" s="263" t="s">
        <v>877</v>
      </c>
      <c r="G286" s="261"/>
      <c r="H286" s="264">
        <v>39.780000000000001</v>
      </c>
      <c r="I286" s="265"/>
      <c r="J286" s="261"/>
      <c r="K286" s="261"/>
      <c r="L286" s="266"/>
      <c r="M286" s="267"/>
      <c r="N286" s="268"/>
      <c r="O286" s="268"/>
      <c r="P286" s="268"/>
      <c r="Q286" s="268"/>
      <c r="R286" s="268"/>
      <c r="S286" s="268"/>
      <c r="T286" s="269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70" t="s">
        <v>152</v>
      </c>
      <c r="AU286" s="270" t="s">
        <v>87</v>
      </c>
      <c r="AV286" s="14" t="s">
        <v>87</v>
      </c>
      <c r="AW286" s="14" t="s">
        <v>32</v>
      </c>
      <c r="AX286" s="14" t="s">
        <v>77</v>
      </c>
      <c r="AY286" s="270" t="s">
        <v>143</v>
      </c>
    </row>
    <row r="287" s="15" customFormat="1">
      <c r="A287" s="15"/>
      <c r="B287" s="271"/>
      <c r="C287" s="272"/>
      <c r="D287" s="251" t="s">
        <v>152</v>
      </c>
      <c r="E287" s="273" t="s">
        <v>1</v>
      </c>
      <c r="F287" s="274" t="s">
        <v>155</v>
      </c>
      <c r="G287" s="272"/>
      <c r="H287" s="275">
        <v>388.065</v>
      </c>
      <c r="I287" s="276"/>
      <c r="J287" s="272"/>
      <c r="K287" s="272"/>
      <c r="L287" s="277"/>
      <c r="M287" s="278"/>
      <c r="N287" s="279"/>
      <c r="O287" s="279"/>
      <c r="P287" s="279"/>
      <c r="Q287" s="279"/>
      <c r="R287" s="279"/>
      <c r="S287" s="279"/>
      <c r="T287" s="280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81" t="s">
        <v>152</v>
      </c>
      <c r="AU287" s="281" t="s">
        <v>87</v>
      </c>
      <c r="AV287" s="15" t="s">
        <v>150</v>
      </c>
      <c r="AW287" s="15" t="s">
        <v>32</v>
      </c>
      <c r="AX287" s="15" t="s">
        <v>85</v>
      </c>
      <c r="AY287" s="281" t="s">
        <v>143</v>
      </c>
    </row>
    <row r="288" s="2" customFormat="1" ht="24.15" customHeight="1">
      <c r="A288" s="39"/>
      <c r="B288" s="40"/>
      <c r="C288" s="236" t="s">
        <v>419</v>
      </c>
      <c r="D288" s="236" t="s">
        <v>145</v>
      </c>
      <c r="E288" s="237" t="s">
        <v>1026</v>
      </c>
      <c r="F288" s="238" t="s">
        <v>1027</v>
      </c>
      <c r="G288" s="239" t="s">
        <v>604</v>
      </c>
      <c r="H288" s="240">
        <v>4.7930000000000001</v>
      </c>
      <c r="I288" s="241"/>
      <c r="J288" s="242">
        <f>ROUND(I288*H288,2)</f>
        <v>0</v>
      </c>
      <c r="K288" s="238" t="s">
        <v>149</v>
      </c>
      <c r="L288" s="45"/>
      <c r="M288" s="243" t="s">
        <v>1</v>
      </c>
      <c r="N288" s="244" t="s">
        <v>42</v>
      </c>
      <c r="O288" s="92"/>
      <c r="P288" s="245">
        <f>O288*H288</f>
        <v>0</v>
      </c>
      <c r="Q288" s="245">
        <v>0</v>
      </c>
      <c r="R288" s="245">
        <f>Q288*H288</f>
        <v>0</v>
      </c>
      <c r="S288" s="245">
        <v>0</v>
      </c>
      <c r="T288" s="246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47" t="s">
        <v>230</v>
      </c>
      <c r="AT288" s="247" t="s">
        <v>145</v>
      </c>
      <c r="AU288" s="247" t="s">
        <v>87</v>
      </c>
      <c r="AY288" s="18" t="s">
        <v>143</v>
      </c>
      <c r="BE288" s="248">
        <f>IF(N288="základní",J288,0)</f>
        <v>0</v>
      </c>
      <c r="BF288" s="248">
        <f>IF(N288="snížená",J288,0)</f>
        <v>0</v>
      </c>
      <c r="BG288" s="248">
        <f>IF(N288="zákl. přenesená",J288,0)</f>
        <v>0</v>
      </c>
      <c r="BH288" s="248">
        <f>IF(N288="sníž. přenesená",J288,0)</f>
        <v>0</v>
      </c>
      <c r="BI288" s="248">
        <f>IF(N288="nulová",J288,0)</f>
        <v>0</v>
      </c>
      <c r="BJ288" s="18" t="s">
        <v>85</v>
      </c>
      <c r="BK288" s="248">
        <f>ROUND(I288*H288,2)</f>
        <v>0</v>
      </c>
      <c r="BL288" s="18" t="s">
        <v>230</v>
      </c>
      <c r="BM288" s="247" t="s">
        <v>1028</v>
      </c>
    </row>
    <row r="289" s="12" customFormat="1" ht="22.8" customHeight="1">
      <c r="A289" s="12"/>
      <c r="B289" s="220"/>
      <c r="C289" s="221"/>
      <c r="D289" s="222" t="s">
        <v>76</v>
      </c>
      <c r="E289" s="234" t="s">
        <v>1029</v>
      </c>
      <c r="F289" s="234" t="s">
        <v>1030</v>
      </c>
      <c r="G289" s="221"/>
      <c r="H289" s="221"/>
      <c r="I289" s="224"/>
      <c r="J289" s="235">
        <f>BK289</f>
        <v>0</v>
      </c>
      <c r="K289" s="221"/>
      <c r="L289" s="226"/>
      <c r="M289" s="227"/>
      <c r="N289" s="228"/>
      <c r="O289" s="228"/>
      <c r="P289" s="229">
        <f>SUM(P290:P301)</f>
        <v>0</v>
      </c>
      <c r="Q289" s="228"/>
      <c r="R289" s="229">
        <f>SUM(R290:R301)</f>
        <v>0.0064215999999999995</v>
      </c>
      <c r="S289" s="228"/>
      <c r="T289" s="230">
        <f>SUM(T290:T301)</f>
        <v>0.034099999999999998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31" t="s">
        <v>87</v>
      </c>
      <c r="AT289" s="232" t="s">
        <v>76</v>
      </c>
      <c r="AU289" s="232" t="s">
        <v>85</v>
      </c>
      <c r="AY289" s="231" t="s">
        <v>143</v>
      </c>
      <c r="BK289" s="233">
        <f>SUM(BK290:BK301)</f>
        <v>0</v>
      </c>
    </row>
    <row r="290" s="2" customFormat="1" ht="24.15" customHeight="1">
      <c r="A290" s="39"/>
      <c r="B290" s="40"/>
      <c r="C290" s="236" t="s">
        <v>428</v>
      </c>
      <c r="D290" s="236" t="s">
        <v>145</v>
      </c>
      <c r="E290" s="237" t="s">
        <v>1031</v>
      </c>
      <c r="F290" s="238" t="s">
        <v>1032</v>
      </c>
      <c r="G290" s="239" t="s">
        <v>253</v>
      </c>
      <c r="H290" s="240">
        <v>4</v>
      </c>
      <c r="I290" s="241"/>
      <c r="J290" s="242">
        <f>ROUND(I290*H290,2)</f>
        <v>0</v>
      </c>
      <c r="K290" s="238" t="s">
        <v>149</v>
      </c>
      <c r="L290" s="45"/>
      <c r="M290" s="243" t="s">
        <v>1</v>
      </c>
      <c r="N290" s="244" t="s">
        <v>42</v>
      </c>
      <c r="O290" s="92"/>
      <c r="P290" s="245">
        <f>O290*H290</f>
        <v>0</v>
      </c>
      <c r="Q290" s="245">
        <v>0</v>
      </c>
      <c r="R290" s="245">
        <f>Q290*H290</f>
        <v>0</v>
      </c>
      <c r="S290" s="245">
        <v>0</v>
      </c>
      <c r="T290" s="246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47" t="s">
        <v>150</v>
      </c>
      <c r="AT290" s="247" t="s">
        <v>145</v>
      </c>
      <c r="AU290" s="247" t="s">
        <v>87</v>
      </c>
      <c r="AY290" s="18" t="s">
        <v>143</v>
      </c>
      <c r="BE290" s="248">
        <f>IF(N290="základní",J290,0)</f>
        <v>0</v>
      </c>
      <c r="BF290" s="248">
        <f>IF(N290="snížená",J290,0)</f>
        <v>0</v>
      </c>
      <c r="BG290" s="248">
        <f>IF(N290="zákl. přenesená",J290,0)</f>
        <v>0</v>
      </c>
      <c r="BH290" s="248">
        <f>IF(N290="sníž. přenesená",J290,0)</f>
        <v>0</v>
      </c>
      <c r="BI290" s="248">
        <f>IF(N290="nulová",J290,0)</f>
        <v>0</v>
      </c>
      <c r="BJ290" s="18" t="s">
        <v>85</v>
      </c>
      <c r="BK290" s="248">
        <f>ROUND(I290*H290,2)</f>
        <v>0</v>
      </c>
      <c r="BL290" s="18" t="s">
        <v>150</v>
      </c>
      <c r="BM290" s="247" t="s">
        <v>1033</v>
      </c>
    </row>
    <row r="291" s="2" customFormat="1">
      <c r="A291" s="39"/>
      <c r="B291" s="40"/>
      <c r="C291" s="41"/>
      <c r="D291" s="251" t="s">
        <v>169</v>
      </c>
      <c r="E291" s="41"/>
      <c r="F291" s="282" t="s">
        <v>1034</v>
      </c>
      <c r="G291" s="41"/>
      <c r="H291" s="41"/>
      <c r="I291" s="145"/>
      <c r="J291" s="41"/>
      <c r="K291" s="41"/>
      <c r="L291" s="45"/>
      <c r="M291" s="283"/>
      <c r="N291" s="284"/>
      <c r="O291" s="92"/>
      <c r="P291" s="92"/>
      <c r="Q291" s="92"/>
      <c r="R291" s="92"/>
      <c r="S291" s="92"/>
      <c r="T291" s="93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169</v>
      </c>
      <c r="AU291" s="18" t="s">
        <v>87</v>
      </c>
    </row>
    <row r="292" s="14" customFormat="1">
      <c r="A292" s="14"/>
      <c r="B292" s="260"/>
      <c r="C292" s="261"/>
      <c r="D292" s="251" t="s">
        <v>152</v>
      </c>
      <c r="E292" s="262" t="s">
        <v>1</v>
      </c>
      <c r="F292" s="263" t="s">
        <v>1035</v>
      </c>
      <c r="G292" s="261"/>
      <c r="H292" s="264">
        <v>4</v>
      </c>
      <c r="I292" s="265"/>
      <c r="J292" s="261"/>
      <c r="K292" s="261"/>
      <c r="L292" s="266"/>
      <c r="M292" s="267"/>
      <c r="N292" s="268"/>
      <c r="O292" s="268"/>
      <c r="P292" s="268"/>
      <c r="Q292" s="268"/>
      <c r="R292" s="268"/>
      <c r="S292" s="268"/>
      <c r="T292" s="269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70" t="s">
        <v>152</v>
      </c>
      <c r="AU292" s="270" t="s">
        <v>87</v>
      </c>
      <c r="AV292" s="14" t="s">
        <v>87</v>
      </c>
      <c r="AW292" s="14" t="s">
        <v>32</v>
      </c>
      <c r="AX292" s="14" t="s">
        <v>85</v>
      </c>
      <c r="AY292" s="270" t="s">
        <v>143</v>
      </c>
    </row>
    <row r="293" s="2" customFormat="1" ht="14.4" customHeight="1">
      <c r="A293" s="39"/>
      <c r="B293" s="40"/>
      <c r="C293" s="285" t="s">
        <v>433</v>
      </c>
      <c r="D293" s="285" t="s">
        <v>202</v>
      </c>
      <c r="E293" s="286" t="s">
        <v>1036</v>
      </c>
      <c r="F293" s="287" t="s">
        <v>1037</v>
      </c>
      <c r="G293" s="288" t="s">
        <v>253</v>
      </c>
      <c r="H293" s="289">
        <v>4.1600000000000001</v>
      </c>
      <c r="I293" s="290"/>
      <c r="J293" s="291">
        <f>ROUND(I293*H293,2)</f>
        <v>0</v>
      </c>
      <c r="K293" s="287" t="s">
        <v>1</v>
      </c>
      <c r="L293" s="292"/>
      <c r="M293" s="293" t="s">
        <v>1</v>
      </c>
      <c r="N293" s="294" t="s">
        <v>42</v>
      </c>
      <c r="O293" s="92"/>
      <c r="P293" s="245">
        <f>O293*H293</f>
        <v>0</v>
      </c>
      <c r="Q293" s="245">
        <v>0.00025999999999999998</v>
      </c>
      <c r="R293" s="245">
        <f>Q293*H293</f>
        <v>0.0010815999999999998</v>
      </c>
      <c r="S293" s="245">
        <v>0</v>
      </c>
      <c r="T293" s="246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47" t="s">
        <v>346</v>
      </c>
      <c r="AT293" s="247" t="s">
        <v>202</v>
      </c>
      <c r="AU293" s="247" t="s">
        <v>87</v>
      </c>
      <c r="AY293" s="18" t="s">
        <v>143</v>
      </c>
      <c r="BE293" s="248">
        <f>IF(N293="základní",J293,0)</f>
        <v>0</v>
      </c>
      <c r="BF293" s="248">
        <f>IF(N293="snížená",J293,0)</f>
        <v>0</v>
      </c>
      <c r="BG293" s="248">
        <f>IF(N293="zákl. přenesená",J293,0)</f>
        <v>0</v>
      </c>
      <c r="BH293" s="248">
        <f>IF(N293="sníž. přenesená",J293,0)</f>
        <v>0</v>
      </c>
      <c r="BI293" s="248">
        <f>IF(N293="nulová",J293,0)</f>
        <v>0</v>
      </c>
      <c r="BJ293" s="18" t="s">
        <v>85</v>
      </c>
      <c r="BK293" s="248">
        <f>ROUND(I293*H293,2)</f>
        <v>0</v>
      </c>
      <c r="BL293" s="18" t="s">
        <v>230</v>
      </c>
      <c r="BM293" s="247" t="s">
        <v>1038</v>
      </c>
    </row>
    <row r="294" s="14" customFormat="1">
      <c r="A294" s="14"/>
      <c r="B294" s="260"/>
      <c r="C294" s="261"/>
      <c r="D294" s="251" t="s">
        <v>152</v>
      </c>
      <c r="E294" s="262" t="s">
        <v>1</v>
      </c>
      <c r="F294" s="263" t="s">
        <v>150</v>
      </c>
      <c r="G294" s="261"/>
      <c r="H294" s="264">
        <v>4</v>
      </c>
      <c r="I294" s="265"/>
      <c r="J294" s="261"/>
      <c r="K294" s="261"/>
      <c r="L294" s="266"/>
      <c r="M294" s="267"/>
      <c r="N294" s="268"/>
      <c r="O294" s="268"/>
      <c r="P294" s="268"/>
      <c r="Q294" s="268"/>
      <c r="R294" s="268"/>
      <c r="S294" s="268"/>
      <c r="T294" s="269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70" t="s">
        <v>152</v>
      </c>
      <c r="AU294" s="270" t="s">
        <v>87</v>
      </c>
      <c r="AV294" s="14" t="s">
        <v>87</v>
      </c>
      <c r="AW294" s="14" t="s">
        <v>32</v>
      </c>
      <c r="AX294" s="14" t="s">
        <v>85</v>
      </c>
      <c r="AY294" s="270" t="s">
        <v>143</v>
      </c>
    </row>
    <row r="295" s="14" customFormat="1">
      <c r="A295" s="14"/>
      <c r="B295" s="260"/>
      <c r="C295" s="261"/>
      <c r="D295" s="251" t="s">
        <v>152</v>
      </c>
      <c r="E295" s="261"/>
      <c r="F295" s="263" t="s">
        <v>1039</v>
      </c>
      <c r="G295" s="261"/>
      <c r="H295" s="264">
        <v>4.1600000000000001</v>
      </c>
      <c r="I295" s="265"/>
      <c r="J295" s="261"/>
      <c r="K295" s="261"/>
      <c r="L295" s="266"/>
      <c r="M295" s="267"/>
      <c r="N295" s="268"/>
      <c r="O295" s="268"/>
      <c r="P295" s="268"/>
      <c r="Q295" s="268"/>
      <c r="R295" s="268"/>
      <c r="S295" s="268"/>
      <c r="T295" s="269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70" t="s">
        <v>152</v>
      </c>
      <c r="AU295" s="270" t="s">
        <v>87</v>
      </c>
      <c r="AV295" s="14" t="s">
        <v>87</v>
      </c>
      <c r="AW295" s="14" t="s">
        <v>4</v>
      </c>
      <c r="AX295" s="14" t="s">
        <v>85</v>
      </c>
      <c r="AY295" s="270" t="s">
        <v>143</v>
      </c>
    </row>
    <row r="296" s="2" customFormat="1" ht="14.4" customHeight="1">
      <c r="A296" s="39"/>
      <c r="B296" s="40"/>
      <c r="C296" s="236" t="s">
        <v>439</v>
      </c>
      <c r="D296" s="236" t="s">
        <v>145</v>
      </c>
      <c r="E296" s="237" t="s">
        <v>1040</v>
      </c>
      <c r="F296" s="238" t="s">
        <v>1041</v>
      </c>
      <c r="G296" s="239" t="s">
        <v>253</v>
      </c>
      <c r="H296" s="240">
        <v>2</v>
      </c>
      <c r="I296" s="241"/>
      <c r="J296" s="242">
        <f>ROUND(I296*H296,2)</f>
        <v>0</v>
      </c>
      <c r="K296" s="238" t="s">
        <v>149</v>
      </c>
      <c r="L296" s="45"/>
      <c r="M296" s="243" t="s">
        <v>1</v>
      </c>
      <c r="N296" s="244" t="s">
        <v>42</v>
      </c>
      <c r="O296" s="92"/>
      <c r="P296" s="245">
        <f>O296*H296</f>
        <v>0</v>
      </c>
      <c r="Q296" s="245">
        <v>0</v>
      </c>
      <c r="R296" s="245">
        <f>Q296*H296</f>
        <v>0</v>
      </c>
      <c r="S296" s="245">
        <v>0.017049999999999999</v>
      </c>
      <c r="T296" s="246">
        <f>S296*H296</f>
        <v>0.034099999999999998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47" t="s">
        <v>230</v>
      </c>
      <c r="AT296" s="247" t="s">
        <v>145</v>
      </c>
      <c r="AU296" s="247" t="s">
        <v>87</v>
      </c>
      <c r="AY296" s="18" t="s">
        <v>143</v>
      </c>
      <c r="BE296" s="248">
        <f>IF(N296="základní",J296,0)</f>
        <v>0</v>
      </c>
      <c r="BF296" s="248">
        <f>IF(N296="snížená",J296,0)</f>
        <v>0</v>
      </c>
      <c r="BG296" s="248">
        <f>IF(N296="zákl. přenesená",J296,0)</f>
        <v>0</v>
      </c>
      <c r="BH296" s="248">
        <f>IF(N296="sníž. přenesená",J296,0)</f>
        <v>0</v>
      </c>
      <c r="BI296" s="248">
        <f>IF(N296="nulová",J296,0)</f>
        <v>0</v>
      </c>
      <c r="BJ296" s="18" t="s">
        <v>85</v>
      </c>
      <c r="BK296" s="248">
        <f>ROUND(I296*H296,2)</f>
        <v>0</v>
      </c>
      <c r="BL296" s="18" t="s">
        <v>230</v>
      </c>
      <c r="BM296" s="247" t="s">
        <v>1042</v>
      </c>
    </row>
    <row r="297" s="14" customFormat="1">
      <c r="A297" s="14"/>
      <c r="B297" s="260"/>
      <c r="C297" s="261"/>
      <c r="D297" s="251" t="s">
        <v>152</v>
      </c>
      <c r="E297" s="262" t="s">
        <v>1</v>
      </c>
      <c r="F297" s="263" t="s">
        <v>87</v>
      </c>
      <c r="G297" s="261"/>
      <c r="H297" s="264">
        <v>2</v>
      </c>
      <c r="I297" s="265"/>
      <c r="J297" s="261"/>
      <c r="K297" s="261"/>
      <c r="L297" s="266"/>
      <c r="M297" s="267"/>
      <c r="N297" s="268"/>
      <c r="O297" s="268"/>
      <c r="P297" s="268"/>
      <c r="Q297" s="268"/>
      <c r="R297" s="268"/>
      <c r="S297" s="268"/>
      <c r="T297" s="269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70" t="s">
        <v>152</v>
      </c>
      <c r="AU297" s="270" t="s">
        <v>87</v>
      </c>
      <c r="AV297" s="14" t="s">
        <v>87</v>
      </c>
      <c r="AW297" s="14" t="s">
        <v>32</v>
      </c>
      <c r="AX297" s="14" t="s">
        <v>85</v>
      </c>
      <c r="AY297" s="270" t="s">
        <v>143</v>
      </c>
    </row>
    <row r="298" s="2" customFormat="1" ht="24.15" customHeight="1">
      <c r="A298" s="39"/>
      <c r="B298" s="40"/>
      <c r="C298" s="236" t="s">
        <v>452</v>
      </c>
      <c r="D298" s="236" t="s">
        <v>145</v>
      </c>
      <c r="E298" s="237" t="s">
        <v>1043</v>
      </c>
      <c r="F298" s="238" t="s">
        <v>1044</v>
      </c>
      <c r="G298" s="239" t="s">
        <v>253</v>
      </c>
      <c r="H298" s="240">
        <v>2</v>
      </c>
      <c r="I298" s="241"/>
      <c r="J298" s="242">
        <f>ROUND(I298*H298,2)</f>
        <v>0</v>
      </c>
      <c r="K298" s="238" t="s">
        <v>149</v>
      </c>
      <c r="L298" s="45"/>
      <c r="M298" s="243" t="s">
        <v>1</v>
      </c>
      <c r="N298" s="244" t="s">
        <v>42</v>
      </c>
      <c r="O298" s="92"/>
      <c r="P298" s="245">
        <f>O298*H298</f>
        <v>0</v>
      </c>
      <c r="Q298" s="245">
        <v>0.0026700000000000001</v>
      </c>
      <c r="R298" s="245">
        <f>Q298*H298</f>
        <v>0.0053400000000000001</v>
      </c>
      <c r="S298" s="245">
        <v>0</v>
      </c>
      <c r="T298" s="246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47" t="s">
        <v>230</v>
      </c>
      <c r="AT298" s="247" t="s">
        <v>145</v>
      </c>
      <c r="AU298" s="247" t="s">
        <v>87</v>
      </c>
      <c r="AY298" s="18" t="s">
        <v>143</v>
      </c>
      <c r="BE298" s="248">
        <f>IF(N298="základní",J298,0)</f>
        <v>0</v>
      </c>
      <c r="BF298" s="248">
        <f>IF(N298="snížená",J298,0)</f>
        <v>0</v>
      </c>
      <c r="BG298" s="248">
        <f>IF(N298="zákl. přenesená",J298,0)</f>
        <v>0</v>
      </c>
      <c r="BH298" s="248">
        <f>IF(N298="sníž. přenesená",J298,0)</f>
        <v>0</v>
      </c>
      <c r="BI298" s="248">
        <f>IF(N298="nulová",J298,0)</f>
        <v>0</v>
      </c>
      <c r="BJ298" s="18" t="s">
        <v>85</v>
      </c>
      <c r="BK298" s="248">
        <f>ROUND(I298*H298,2)</f>
        <v>0</v>
      </c>
      <c r="BL298" s="18" t="s">
        <v>230</v>
      </c>
      <c r="BM298" s="247" t="s">
        <v>1045</v>
      </c>
    </row>
    <row r="299" s="2" customFormat="1">
      <c r="A299" s="39"/>
      <c r="B299" s="40"/>
      <c r="C299" s="41"/>
      <c r="D299" s="251" t="s">
        <v>169</v>
      </c>
      <c r="E299" s="41"/>
      <c r="F299" s="282" t="s">
        <v>1046</v>
      </c>
      <c r="G299" s="41"/>
      <c r="H299" s="41"/>
      <c r="I299" s="145"/>
      <c r="J299" s="41"/>
      <c r="K299" s="41"/>
      <c r="L299" s="45"/>
      <c r="M299" s="283"/>
      <c r="N299" s="284"/>
      <c r="O299" s="92"/>
      <c r="P299" s="92"/>
      <c r="Q299" s="92"/>
      <c r="R299" s="92"/>
      <c r="S299" s="92"/>
      <c r="T299" s="93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169</v>
      </c>
      <c r="AU299" s="18" t="s">
        <v>87</v>
      </c>
    </row>
    <row r="300" s="14" customFormat="1">
      <c r="A300" s="14"/>
      <c r="B300" s="260"/>
      <c r="C300" s="261"/>
      <c r="D300" s="251" t="s">
        <v>152</v>
      </c>
      <c r="E300" s="262" t="s">
        <v>1</v>
      </c>
      <c r="F300" s="263" t="s">
        <v>1047</v>
      </c>
      <c r="G300" s="261"/>
      <c r="H300" s="264">
        <v>2</v>
      </c>
      <c r="I300" s="265"/>
      <c r="J300" s="261"/>
      <c r="K300" s="261"/>
      <c r="L300" s="266"/>
      <c r="M300" s="267"/>
      <c r="N300" s="268"/>
      <c r="O300" s="268"/>
      <c r="P300" s="268"/>
      <c r="Q300" s="268"/>
      <c r="R300" s="268"/>
      <c r="S300" s="268"/>
      <c r="T300" s="269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70" t="s">
        <v>152</v>
      </c>
      <c r="AU300" s="270" t="s">
        <v>87</v>
      </c>
      <c r="AV300" s="14" t="s">
        <v>87</v>
      </c>
      <c r="AW300" s="14" t="s">
        <v>32</v>
      </c>
      <c r="AX300" s="14" t="s">
        <v>85</v>
      </c>
      <c r="AY300" s="270" t="s">
        <v>143</v>
      </c>
    </row>
    <row r="301" s="2" customFormat="1" ht="24.15" customHeight="1">
      <c r="A301" s="39"/>
      <c r="B301" s="40"/>
      <c r="C301" s="236" t="s">
        <v>456</v>
      </c>
      <c r="D301" s="236" t="s">
        <v>145</v>
      </c>
      <c r="E301" s="237" t="s">
        <v>1048</v>
      </c>
      <c r="F301" s="238" t="s">
        <v>1049</v>
      </c>
      <c r="G301" s="239" t="s">
        <v>604</v>
      </c>
      <c r="H301" s="240">
        <v>0.0060000000000000001</v>
      </c>
      <c r="I301" s="241"/>
      <c r="J301" s="242">
        <f>ROUND(I301*H301,2)</f>
        <v>0</v>
      </c>
      <c r="K301" s="238" t="s">
        <v>149</v>
      </c>
      <c r="L301" s="45"/>
      <c r="M301" s="243" t="s">
        <v>1</v>
      </c>
      <c r="N301" s="244" t="s">
        <v>42</v>
      </c>
      <c r="O301" s="92"/>
      <c r="P301" s="245">
        <f>O301*H301</f>
        <v>0</v>
      </c>
      <c r="Q301" s="245">
        <v>0</v>
      </c>
      <c r="R301" s="245">
        <f>Q301*H301</f>
        <v>0</v>
      </c>
      <c r="S301" s="245">
        <v>0</v>
      </c>
      <c r="T301" s="246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47" t="s">
        <v>230</v>
      </c>
      <c r="AT301" s="247" t="s">
        <v>145</v>
      </c>
      <c r="AU301" s="247" t="s">
        <v>87</v>
      </c>
      <c r="AY301" s="18" t="s">
        <v>143</v>
      </c>
      <c r="BE301" s="248">
        <f>IF(N301="základní",J301,0)</f>
        <v>0</v>
      </c>
      <c r="BF301" s="248">
        <f>IF(N301="snížená",J301,0)</f>
        <v>0</v>
      </c>
      <c r="BG301" s="248">
        <f>IF(N301="zákl. přenesená",J301,0)</f>
        <v>0</v>
      </c>
      <c r="BH301" s="248">
        <f>IF(N301="sníž. přenesená",J301,0)</f>
        <v>0</v>
      </c>
      <c r="BI301" s="248">
        <f>IF(N301="nulová",J301,0)</f>
        <v>0</v>
      </c>
      <c r="BJ301" s="18" t="s">
        <v>85</v>
      </c>
      <c r="BK301" s="248">
        <f>ROUND(I301*H301,2)</f>
        <v>0</v>
      </c>
      <c r="BL301" s="18" t="s">
        <v>230</v>
      </c>
      <c r="BM301" s="247" t="s">
        <v>1050</v>
      </c>
    </row>
    <row r="302" s="12" customFormat="1" ht="22.8" customHeight="1">
      <c r="A302" s="12"/>
      <c r="B302" s="220"/>
      <c r="C302" s="221"/>
      <c r="D302" s="222" t="s">
        <v>76</v>
      </c>
      <c r="E302" s="234" t="s">
        <v>1051</v>
      </c>
      <c r="F302" s="234" t="s">
        <v>1052</v>
      </c>
      <c r="G302" s="221"/>
      <c r="H302" s="221"/>
      <c r="I302" s="224"/>
      <c r="J302" s="235">
        <f>BK302</f>
        <v>0</v>
      </c>
      <c r="K302" s="221"/>
      <c r="L302" s="226"/>
      <c r="M302" s="227"/>
      <c r="N302" s="228"/>
      <c r="O302" s="228"/>
      <c r="P302" s="229">
        <f>SUM(P303:P316)</f>
        <v>0</v>
      </c>
      <c r="Q302" s="228"/>
      <c r="R302" s="229">
        <f>SUM(R303:R316)</f>
        <v>1.1161486000000001</v>
      </c>
      <c r="S302" s="228"/>
      <c r="T302" s="230">
        <f>SUM(T303:T316)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31" t="s">
        <v>87</v>
      </c>
      <c r="AT302" s="232" t="s">
        <v>76</v>
      </c>
      <c r="AU302" s="232" t="s">
        <v>85</v>
      </c>
      <c r="AY302" s="231" t="s">
        <v>143</v>
      </c>
      <c r="BK302" s="233">
        <f>SUM(BK303:BK316)</f>
        <v>0</v>
      </c>
    </row>
    <row r="303" s="2" customFormat="1" ht="24.15" customHeight="1">
      <c r="A303" s="39"/>
      <c r="B303" s="40"/>
      <c r="C303" s="236" t="s">
        <v>462</v>
      </c>
      <c r="D303" s="236" t="s">
        <v>145</v>
      </c>
      <c r="E303" s="237" t="s">
        <v>1053</v>
      </c>
      <c r="F303" s="238" t="s">
        <v>1054</v>
      </c>
      <c r="G303" s="239" t="s">
        <v>148</v>
      </c>
      <c r="H303" s="240">
        <v>47.600000000000001</v>
      </c>
      <c r="I303" s="241"/>
      <c r="J303" s="242">
        <f>ROUND(I303*H303,2)</f>
        <v>0</v>
      </c>
      <c r="K303" s="238" t="s">
        <v>149</v>
      </c>
      <c r="L303" s="45"/>
      <c r="M303" s="243" t="s">
        <v>1</v>
      </c>
      <c r="N303" s="244" t="s">
        <v>42</v>
      </c>
      <c r="O303" s="92"/>
      <c r="P303" s="245">
        <f>O303*H303</f>
        <v>0</v>
      </c>
      <c r="Q303" s="245">
        <v>3.0000000000000001E-05</v>
      </c>
      <c r="R303" s="245">
        <f>Q303*H303</f>
        <v>0.001428</v>
      </c>
      <c r="S303" s="245">
        <v>0</v>
      </c>
      <c r="T303" s="246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47" t="s">
        <v>230</v>
      </c>
      <c r="AT303" s="247" t="s">
        <v>145</v>
      </c>
      <c r="AU303" s="247" t="s">
        <v>87</v>
      </c>
      <c r="AY303" s="18" t="s">
        <v>143</v>
      </c>
      <c r="BE303" s="248">
        <f>IF(N303="základní",J303,0)</f>
        <v>0</v>
      </c>
      <c r="BF303" s="248">
        <f>IF(N303="snížená",J303,0)</f>
        <v>0</v>
      </c>
      <c r="BG303" s="248">
        <f>IF(N303="zákl. přenesená",J303,0)</f>
        <v>0</v>
      </c>
      <c r="BH303" s="248">
        <f>IF(N303="sníž. přenesená",J303,0)</f>
        <v>0</v>
      </c>
      <c r="BI303" s="248">
        <f>IF(N303="nulová",J303,0)</f>
        <v>0</v>
      </c>
      <c r="BJ303" s="18" t="s">
        <v>85</v>
      </c>
      <c r="BK303" s="248">
        <f>ROUND(I303*H303,2)</f>
        <v>0</v>
      </c>
      <c r="BL303" s="18" t="s">
        <v>230</v>
      </c>
      <c r="BM303" s="247" t="s">
        <v>1055</v>
      </c>
    </row>
    <row r="304" s="13" customFormat="1">
      <c r="A304" s="13"/>
      <c r="B304" s="249"/>
      <c r="C304" s="250"/>
      <c r="D304" s="251" t="s">
        <v>152</v>
      </c>
      <c r="E304" s="252" t="s">
        <v>1</v>
      </c>
      <c r="F304" s="253" t="s">
        <v>1056</v>
      </c>
      <c r="G304" s="250"/>
      <c r="H304" s="252" t="s">
        <v>1</v>
      </c>
      <c r="I304" s="254"/>
      <c r="J304" s="250"/>
      <c r="K304" s="250"/>
      <c r="L304" s="255"/>
      <c r="M304" s="256"/>
      <c r="N304" s="257"/>
      <c r="O304" s="257"/>
      <c r="P304" s="257"/>
      <c r="Q304" s="257"/>
      <c r="R304" s="257"/>
      <c r="S304" s="257"/>
      <c r="T304" s="25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9" t="s">
        <v>152</v>
      </c>
      <c r="AU304" s="259" t="s">
        <v>87</v>
      </c>
      <c r="AV304" s="13" t="s">
        <v>85</v>
      </c>
      <c r="AW304" s="13" t="s">
        <v>32</v>
      </c>
      <c r="AX304" s="13" t="s">
        <v>77</v>
      </c>
      <c r="AY304" s="259" t="s">
        <v>143</v>
      </c>
    </row>
    <row r="305" s="14" customFormat="1">
      <c r="A305" s="14"/>
      <c r="B305" s="260"/>
      <c r="C305" s="261"/>
      <c r="D305" s="251" t="s">
        <v>152</v>
      </c>
      <c r="E305" s="262" t="s">
        <v>1</v>
      </c>
      <c r="F305" s="263" t="s">
        <v>1057</v>
      </c>
      <c r="G305" s="261"/>
      <c r="H305" s="264">
        <v>5.3499999999999996</v>
      </c>
      <c r="I305" s="265"/>
      <c r="J305" s="261"/>
      <c r="K305" s="261"/>
      <c r="L305" s="266"/>
      <c r="M305" s="267"/>
      <c r="N305" s="268"/>
      <c r="O305" s="268"/>
      <c r="P305" s="268"/>
      <c r="Q305" s="268"/>
      <c r="R305" s="268"/>
      <c r="S305" s="268"/>
      <c r="T305" s="269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70" t="s">
        <v>152</v>
      </c>
      <c r="AU305" s="270" t="s">
        <v>87</v>
      </c>
      <c r="AV305" s="14" t="s">
        <v>87</v>
      </c>
      <c r="AW305" s="14" t="s">
        <v>32</v>
      </c>
      <c r="AX305" s="14" t="s">
        <v>77</v>
      </c>
      <c r="AY305" s="270" t="s">
        <v>143</v>
      </c>
    </row>
    <row r="306" s="13" customFormat="1">
      <c r="A306" s="13"/>
      <c r="B306" s="249"/>
      <c r="C306" s="250"/>
      <c r="D306" s="251" t="s">
        <v>152</v>
      </c>
      <c r="E306" s="252" t="s">
        <v>1</v>
      </c>
      <c r="F306" s="253" t="s">
        <v>1058</v>
      </c>
      <c r="G306" s="250"/>
      <c r="H306" s="252" t="s">
        <v>1</v>
      </c>
      <c r="I306" s="254"/>
      <c r="J306" s="250"/>
      <c r="K306" s="250"/>
      <c r="L306" s="255"/>
      <c r="M306" s="256"/>
      <c r="N306" s="257"/>
      <c r="O306" s="257"/>
      <c r="P306" s="257"/>
      <c r="Q306" s="257"/>
      <c r="R306" s="257"/>
      <c r="S306" s="257"/>
      <c r="T306" s="258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59" t="s">
        <v>152</v>
      </c>
      <c r="AU306" s="259" t="s">
        <v>87</v>
      </c>
      <c r="AV306" s="13" t="s">
        <v>85</v>
      </c>
      <c r="AW306" s="13" t="s">
        <v>32</v>
      </c>
      <c r="AX306" s="13" t="s">
        <v>77</v>
      </c>
      <c r="AY306" s="259" t="s">
        <v>143</v>
      </c>
    </row>
    <row r="307" s="14" customFormat="1">
      <c r="A307" s="14"/>
      <c r="B307" s="260"/>
      <c r="C307" s="261"/>
      <c r="D307" s="251" t="s">
        <v>152</v>
      </c>
      <c r="E307" s="262" t="s">
        <v>1</v>
      </c>
      <c r="F307" s="263" t="s">
        <v>1011</v>
      </c>
      <c r="G307" s="261"/>
      <c r="H307" s="264">
        <v>42.25</v>
      </c>
      <c r="I307" s="265"/>
      <c r="J307" s="261"/>
      <c r="K307" s="261"/>
      <c r="L307" s="266"/>
      <c r="M307" s="267"/>
      <c r="N307" s="268"/>
      <c r="O307" s="268"/>
      <c r="P307" s="268"/>
      <c r="Q307" s="268"/>
      <c r="R307" s="268"/>
      <c r="S307" s="268"/>
      <c r="T307" s="269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70" t="s">
        <v>152</v>
      </c>
      <c r="AU307" s="270" t="s">
        <v>87</v>
      </c>
      <c r="AV307" s="14" t="s">
        <v>87</v>
      </c>
      <c r="AW307" s="14" t="s">
        <v>32</v>
      </c>
      <c r="AX307" s="14" t="s">
        <v>77</v>
      </c>
      <c r="AY307" s="270" t="s">
        <v>143</v>
      </c>
    </row>
    <row r="308" s="15" customFormat="1">
      <c r="A308" s="15"/>
      <c r="B308" s="271"/>
      <c r="C308" s="272"/>
      <c r="D308" s="251" t="s">
        <v>152</v>
      </c>
      <c r="E308" s="273" t="s">
        <v>1</v>
      </c>
      <c r="F308" s="274" t="s">
        <v>155</v>
      </c>
      <c r="G308" s="272"/>
      <c r="H308" s="275">
        <v>47.600000000000001</v>
      </c>
      <c r="I308" s="276"/>
      <c r="J308" s="272"/>
      <c r="K308" s="272"/>
      <c r="L308" s="277"/>
      <c r="M308" s="278"/>
      <c r="N308" s="279"/>
      <c r="O308" s="279"/>
      <c r="P308" s="279"/>
      <c r="Q308" s="279"/>
      <c r="R308" s="279"/>
      <c r="S308" s="279"/>
      <c r="T308" s="280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81" t="s">
        <v>152</v>
      </c>
      <c r="AU308" s="281" t="s">
        <v>87</v>
      </c>
      <c r="AV308" s="15" t="s">
        <v>150</v>
      </c>
      <c r="AW308" s="15" t="s">
        <v>32</v>
      </c>
      <c r="AX308" s="15" t="s">
        <v>85</v>
      </c>
      <c r="AY308" s="281" t="s">
        <v>143</v>
      </c>
    </row>
    <row r="309" s="2" customFormat="1" ht="14.4" customHeight="1">
      <c r="A309" s="39"/>
      <c r="B309" s="40"/>
      <c r="C309" s="285" t="s">
        <v>469</v>
      </c>
      <c r="D309" s="285" t="s">
        <v>202</v>
      </c>
      <c r="E309" s="286" t="s">
        <v>1059</v>
      </c>
      <c r="F309" s="287" t="s">
        <v>1060</v>
      </c>
      <c r="G309" s="288" t="s">
        <v>148</v>
      </c>
      <c r="H309" s="289">
        <v>54.740000000000002</v>
      </c>
      <c r="I309" s="290"/>
      <c r="J309" s="291">
        <f>ROUND(I309*H309,2)</f>
        <v>0</v>
      </c>
      <c r="K309" s="287" t="s">
        <v>149</v>
      </c>
      <c r="L309" s="292"/>
      <c r="M309" s="293" t="s">
        <v>1</v>
      </c>
      <c r="N309" s="294" t="s">
        <v>42</v>
      </c>
      <c r="O309" s="92"/>
      <c r="P309" s="245">
        <f>O309*H309</f>
        <v>0</v>
      </c>
      <c r="Q309" s="245">
        <v>0.02019</v>
      </c>
      <c r="R309" s="245">
        <f>Q309*H309</f>
        <v>1.1052006000000001</v>
      </c>
      <c r="S309" s="245">
        <v>0</v>
      </c>
      <c r="T309" s="246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47" t="s">
        <v>346</v>
      </c>
      <c r="AT309" s="247" t="s">
        <v>202</v>
      </c>
      <c r="AU309" s="247" t="s">
        <v>87</v>
      </c>
      <c r="AY309" s="18" t="s">
        <v>143</v>
      </c>
      <c r="BE309" s="248">
        <f>IF(N309="základní",J309,0)</f>
        <v>0</v>
      </c>
      <c r="BF309" s="248">
        <f>IF(N309="snížená",J309,0)</f>
        <v>0</v>
      </c>
      <c r="BG309" s="248">
        <f>IF(N309="zákl. přenesená",J309,0)</f>
        <v>0</v>
      </c>
      <c r="BH309" s="248">
        <f>IF(N309="sníž. přenesená",J309,0)</f>
        <v>0</v>
      </c>
      <c r="BI309" s="248">
        <f>IF(N309="nulová",J309,0)</f>
        <v>0</v>
      </c>
      <c r="BJ309" s="18" t="s">
        <v>85</v>
      </c>
      <c r="BK309" s="248">
        <f>ROUND(I309*H309,2)</f>
        <v>0</v>
      </c>
      <c r="BL309" s="18" t="s">
        <v>230</v>
      </c>
      <c r="BM309" s="247" t="s">
        <v>1061</v>
      </c>
    </row>
    <row r="310" s="14" customFormat="1">
      <c r="A310" s="14"/>
      <c r="B310" s="260"/>
      <c r="C310" s="261"/>
      <c r="D310" s="251" t="s">
        <v>152</v>
      </c>
      <c r="E310" s="262" t="s">
        <v>1</v>
      </c>
      <c r="F310" s="263" t="s">
        <v>1062</v>
      </c>
      <c r="G310" s="261"/>
      <c r="H310" s="264">
        <v>54.740000000000002</v>
      </c>
      <c r="I310" s="265"/>
      <c r="J310" s="261"/>
      <c r="K310" s="261"/>
      <c r="L310" s="266"/>
      <c r="M310" s="267"/>
      <c r="N310" s="268"/>
      <c r="O310" s="268"/>
      <c r="P310" s="268"/>
      <c r="Q310" s="268"/>
      <c r="R310" s="268"/>
      <c r="S310" s="268"/>
      <c r="T310" s="269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70" t="s">
        <v>152</v>
      </c>
      <c r="AU310" s="270" t="s">
        <v>87</v>
      </c>
      <c r="AV310" s="14" t="s">
        <v>87</v>
      </c>
      <c r="AW310" s="14" t="s">
        <v>32</v>
      </c>
      <c r="AX310" s="14" t="s">
        <v>85</v>
      </c>
      <c r="AY310" s="270" t="s">
        <v>143</v>
      </c>
    </row>
    <row r="311" s="2" customFormat="1" ht="24.15" customHeight="1">
      <c r="A311" s="39"/>
      <c r="B311" s="40"/>
      <c r="C311" s="236" t="s">
        <v>475</v>
      </c>
      <c r="D311" s="236" t="s">
        <v>145</v>
      </c>
      <c r="E311" s="237" t="s">
        <v>1063</v>
      </c>
      <c r="F311" s="238" t="s">
        <v>1064</v>
      </c>
      <c r="G311" s="239" t="s">
        <v>148</v>
      </c>
      <c r="H311" s="240">
        <v>47.600000000000001</v>
      </c>
      <c r="I311" s="241"/>
      <c r="J311" s="242">
        <f>ROUND(I311*H311,2)</f>
        <v>0</v>
      </c>
      <c r="K311" s="238" t="s">
        <v>149</v>
      </c>
      <c r="L311" s="45"/>
      <c r="M311" s="243" t="s">
        <v>1</v>
      </c>
      <c r="N311" s="244" t="s">
        <v>42</v>
      </c>
      <c r="O311" s="92"/>
      <c r="P311" s="245">
        <f>O311*H311</f>
        <v>0</v>
      </c>
      <c r="Q311" s="245">
        <v>0.00020000000000000001</v>
      </c>
      <c r="R311" s="245">
        <f>Q311*H311</f>
        <v>0.0095200000000000007</v>
      </c>
      <c r="S311" s="245">
        <v>0</v>
      </c>
      <c r="T311" s="246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47" t="s">
        <v>230</v>
      </c>
      <c r="AT311" s="247" t="s">
        <v>145</v>
      </c>
      <c r="AU311" s="247" t="s">
        <v>87</v>
      </c>
      <c r="AY311" s="18" t="s">
        <v>143</v>
      </c>
      <c r="BE311" s="248">
        <f>IF(N311="základní",J311,0)</f>
        <v>0</v>
      </c>
      <c r="BF311" s="248">
        <f>IF(N311="snížená",J311,0)</f>
        <v>0</v>
      </c>
      <c r="BG311" s="248">
        <f>IF(N311="zákl. přenesená",J311,0)</f>
        <v>0</v>
      </c>
      <c r="BH311" s="248">
        <f>IF(N311="sníž. přenesená",J311,0)</f>
        <v>0</v>
      </c>
      <c r="BI311" s="248">
        <f>IF(N311="nulová",J311,0)</f>
        <v>0</v>
      </c>
      <c r="BJ311" s="18" t="s">
        <v>85</v>
      </c>
      <c r="BK311" s="248">
        <f>ROUND(I311*H311,2)</f>
        <v>0</v>
      </c>
      <c r="BL311" s="18" t="s">
        <v>230</v>
      </c>
      <c r="BM311" s="247" t="s">
        <v>1065</v>
      </c>
    </row>
    <row r="312" s="14" customFormat="1">
      <c r="A312" s="14"/>
      <c r="B312" s="260"/>
      <c r="C312" s="261"/>
      <c r="D312" s="251" t="s">
        <v>152</v>
      </c>
      <c r="E312" s="262" t="s">
        <v>1</v>
      </c>
      <c r="F312" s="263" t="s">
        <v>1066</v>
      </c>
      <c r="G312" s="261"/>
      <c r="H312" s="264">
        <v>47.600000000000001</v>
      </c>
      <c r="I312" s="265"/>
      <c r="J312" s="261"/>
      <c r="K312" s="261"/>
      <c r="L312" s="266"/>
      <c r="M312" s="267"/>
      <c r="N312" s="268"/>
      <c r="O312" s="268"/>
      <c r="P312" s="268"/>
      <c r="Q312" s="268"/>
      <c r="R312" s="268"/>
      <c r="S312" s="268"/>
      <c r="T312" s="269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70" t="s">
        <v>152</v>
      </c>
      <c r="AU312" s="270" t="s">
        <v>87</v>
      </c>
      <c r="AV312" s="14" t="s">
        <v>87</v>
      </c>
      <c r="AW312" s="14" t="s">
        <v>32</v>
      </c>
      <c r="AX312" s="14" t="s">
        <v>85</v>
      </c>
      <c r="AY312" s="270" t="s">
        <v>143</v>
      </c>
    </row>
    <row r="313" s="2" customFormat="1" ht="37.8" customHeight="1">
      <c r="A313" s="39"/>
      <c r="B313" s="40"/>
      <c r="C313" s="236" t="s">
        <v>490</v>
      </c>
      <c r="D313" s="236" t="s">
        <v>145</v>
      </c>
      <c r="E313" s="237" t="s">
        <v>1067</v>
      </c>
      <c r="F313" s="238" t="s">
        <v>1068</v>
      </c>
      <c r="G313" s="239" t="s">
        <v>253</v>
      </c>
      <c r="H313" s="240">
        <v>1</v>
      </c>
      <c r="I313" s="241"/>
      <c r="J313" s="242">
        <f>ROUND(I313*H313,2)</f>
        <v>0</v>
      </c>
      <c r="K313" s="238" t="s">
        <v>710</v>
      </c>
      <c r="L313" s="45"/>
      <c r="M313" s="243" t="s">
        <v>1</v>
      </c>
      <c r="N313" s="244" t="s">
        <v>42</v>
      </c>
      <c r="O313" s="92"/>
      <c r="P313" s="245">
        <f>O313*H313</f>
        <v>0</v>
      </c>
      <c r="Q313" s="245">
        <v>0</v>
      </c>
      <c r="R313" s="245">
        <f>Q313*H313</f>
        <v>0</v>
      </c>
      <c r="S313" s="245">
        <v>0</v>
      </c>
      <c r="T313" s="246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47" t="s">
        <v>150</v>
      </c>
      <c r="AT313" s="247" t="s">
        <v>145</v>
      </c>
      <c r="AU313" s="247" t="s">
        <v>87</v>
      </c>
      <c r="AY313" s="18" t="s">
        <v>143</v>
      </c>
      <c r="BE313" s="248">
        <f>IF(N313="základní",J313,0)</f>
        <v>0</v>
      </c>
      <c r="BF313" s="248">
        <f>IF(N313="snížená",J313,0)</f>
        <v>0</v>
      </c>
      <c r="BG313" s="248">
        <f>IF(N313="zákl. přenesená",J313,0)</f>
        <v>0</v>
      </c>
      <c r="BH313" s="248">
        <f>IF(N313="sníž. přenesená",J313,0)</f>
        <v>0</v>
      </c>
      <c r="BI313" s="248">
        <f>IF(N313="nulová",J313,0)</f>
        <v>0</v>
      </c>
      <c r="BJ313" s="18" t="s">
        <v>85</v>
      </c>
      <c r="BK313" s="248">
        <f>ROUND(I313*H313,2)</f>
        <v>0</v>
      </c>
      <c r="BL313" s="18" t="s">
        <v>150</v>
      </c>
      <c r="BM313" s="247" t="s">
        <v>1069</v>
      </c>
    </row>
    <row r="314" s="2" customFormat="1">
      <c r="A314" s="39"/>
      <c r="B314" s="40"/>
      <c r="C314" s="41"/>
      <c r="D314" s="251" t="s">
        <v>169</v>
      </c>
      <c r="E314" s="41"/>
      <c r="F314" s="282" t="s">
        <v>1070</v>
      </c>
      <c r="G314" s="41"/>
      <c r="H314" s="41"/>
      <c r="I314" s="145"/>
      <c r="J314" s="41"/>
      <c r="K314" s="41"/>
      <c r="L314" s="45"/>
      <c r="M314" s="283"/>
      <c r="N314" s="284"/>
      <c r="O314" s="92"/>
      <c r="P314" s="92"/>
      <c r="Q314" s="92"/>
      <c r="R314" s="92"/>
      <c r="S314" s="92"/>
      <c r="T314" s="93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169</v>
      </c>
      <c r="AU314" s="18" t="s">
        <v>87</v>
      </c>
    </row>
    <row r="315" s="14" customFormat="1">
      <c r="A315" s="14"/>
      <c r="B315" s="260"/>
      <c r="C315" s="261"/>
      <c r="D315" s="251" t="s">
        <v>152</v>
      </c>
      <c r="E315" s="262" t="s">
        <v>1</v>
      </c>
      <c r="F315" s="263" t="s">
        <v>85</v>
      </c>
      <c r="G315" s="261"/>
      <c r="H315" s="264">
        <v>1</v>
      </c>
      <c r="I315" s="265"/>
      <c r="J315" s="261"/>
      <c r="K315" s="261"/>
      <c r="L315" s="266"/>
      <c r="M315" s="267"/>
      <c r="N315" s="268"/>
      <c r="O315" s="268"/>
      <c r="P315" s="268"/>
      <c r="Q315" s="268"/>
      <c r="R315" s="268"/>
      <c r="S315" s="268"/>
      <c r="T315" s="269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70" t="s">
        <v>152</v>
      </c>
      <c r="AU315" s="270" t="s">
        <v>87</v>
      </c>
      <c r="AV315" s="14" t="s">
        <v>87</v>
      </c>
      <c r="AW315" s="14" t="s">
        <v>32</v>
      </c>
      <c r="AX315" s="14" t="s">
        <v>85</v>
      </c>
      <c r="AY315" s="270" t="s">
        <v>143</v>
      </c>
    </row>
    <row r="316" s="2" customFormat="1" ht="24.15" customHeight="1">
      <c r="A316" s="39"/>
      <c r="B316" s="40"/>
      <c r="C316" s="236" t="s">
        <v>495</v>
      </c>
      <c r="D316" s="236" t="s">
        <v>145</v>
      </c>
      <c r="E316" s="237" t="s">
        <v>1071</v>
      </c>
      <c r="F316" s="238" t="s">
        <v>1072</v>
      </c>
      <c r="G316" s="239" t="s">
        <v>604</v>
      </c>
      <c r="H316" s="240">
        <v>1.1160000000000001</v>
      </c>
      <c r="I316" s="241"/>
      <c r="J316" s="242">
        <f>ROUND(I316*H316,2)</f>
        <v>0</v>
      </c>
      <c r="K316" s="238" t="s">
        <v>149</v>
      </c>
      <c r="L316" s="45"/>
      <c r="M316" s="243" t="s">
        <v>1</v>
      </c>
      <c r="N316" s="244" t="s">
        <v>42</v>
      </c>
      <c r="O316" s="92"/>
      <c r="P316" s="245">
        <f>O316*H316</f>
        <v>0</v>
      </c>
      <c r="Q316" s="245">
        <v>0</v>
      </c>
      <c r="R316" s="245">
        <f>Q316*H316</f>
        <v>0</v>
      </c>
      <c r="S316" s="245">
        <v>0</v>
      </c>
      <c r="T316" s="246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47" t="s">
        <v>230</v>
      </c>
      <c r="AT316" s="247" t="s">
        <v>145</v>
      </c>
      <c r="AU316" s="247" t="s">
        <v>87</v>
      </c>
      <c r="AY316" s="18" t="s">
        <v>143</v>
      </c>
      <c r="BE316" s="248">
        <f>IF(N316="základní",J316,0)</f>
        <v>0</v>
      </c>
      <c r="BF316" s="248">
        <f>IF(N316="snížená",J316,0)</f>
        <v>0</v>
      </c>
      <c r="BG316" s="248">
        <f>IF(N316="zákl. přenesená",J316,0)</f>
        <v>0</v>
      </c>
      <c r="BH316" s="248">
        <f>IF(N316="sníž. přenesená",J316,0)</f>
        <v>0</v>
      </c>
      <c r="BI316" s="248">
        <f>IF(N316="nulová",J316,0)</f>
        <v>0</v>
      </c>
      <c r="BJ316" s="18" t="s">
        <v>85</v>
      </c>
      <c r="BK316" s="248">
        <f>ROUND(I316*H316,2)</f>
        <v>0</v>
      </c>
      <c r="BL316" s="18" t="s">
        <v>230</v>
      </c>
      <c r="BM316" s="247" t="s">
        <v>1073</v>
      </c>
    </row>
    <row r="317" s="12" customFormat="1" ht="22.8" customHeight="1">
      <c r="A317" s="12"/>
      <c r="B317" s="220"/>
      <c r="C317" s="221"/>
      <c r="D317" s="222" t="s">
        <v>76</v>
      </c>
      <c r="E317" s="234" t="s">
        <v>663</v>
      </c>
      <c r="F317" s="234" t="s">
        <v>664</v>
      </c>
      <c r="G317" s="221"/>
      <c r="H317" s="221"/>
      <c r="I317" s="224"/>
      <c r="J317" s="235">
        <f>BK317</f>
        <v>0</v>
      </c>
      <c r="K317" s="221"/>
      <c r="L317" s="226"/>
      <c r="M317" s="227"/>
      <c r="N317" s="228"/>
      <c r="O317" s="228"/>
      <c r="P317" s="229">
        <f>SUM(P318:P319)</f>
        <v>0</v>
      </c>
      <c r="Q317" s="228"/>
      <c r="R317" s="229">
        <f>SUM(R318:R319)</f>
        <v>0</v>
      </c>
      <c r="S317" s="228"/>
      <c r="T317" s="230">
        <f>SUM(T318:T319)</f>
        <v>0.16139500000000001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31" t="s">
        <v>87</v>
      </c>
      <c r="AT317" s="232" t="s">
        <v>76</v>
      </c>
      <c r="AU317" s="232" t="s">
        <v>85</v>
      </c>
      <c r="AY317" s="231" t="s">
        <v>143</v>
      </c>
      <c r="BK317" s="233">
        <f>SUM(BK318:BK319)</f>
        <v>0</v>
      </c>
    </row>
    <row r="318" s="2" customFormat="1" ht="24.15" customHeight="1">
      <c r="A318" s="39"/>
      <c r="B318" s="40"/>
      <c r="C318" s="236" t="s">
        <v>500</v>
      </c>
      <c r="D318" s="236" t="s">
        <v>145</v>
      </c>
      <c r="E318" s="237" t="s">
        <v>1074</v>
      </c>
      <c r="F318" s="238" t="s">
        <v>1075</v>
      </c>
      <c r="G318" s="239" t="s">
        <v>162</v>
      </c>
      <c r="H318" s="240">
        <v>84.5</v>
      </c>
      <c r="I318" s="241"/>
      <c r="J318" s="242">
        <f>ROUND(I318*H318,2)</f>
        <v>0</v>
      </c>
      <c r="K318" s="238" t="s">
        <v>149</v>
      </c>
      <c r="L318" s="45"/>
      <c r="M318" s="243" t="s">
        <v>1</v>
      </c>
      <c r="N318" s="244" t="s">
        <v>42</v>
      </c>
      <c r="O318" s="92"/>
      <c r="P318" s="245">
        <f>O318*H318</f>
        <v>0</v>
      </c>
      <c r="Q318" s="245">
        <v>0</v>
      </c>
      <c r="R318" s="245">
        <f>Q318*H318</f>
        <v>0</v>
      </c>
      <c r="S318" s="245">
        <v>0.00191</v>
      </c>
      <c r="T318" s="246">
        <f>S318*H318</f>
        <v>0.16139500000000001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47" t="s">
        <v>230</v>
      </c>
      <c r="AT318" s="247" t="s">
        <v>145</v>
      </c>
      <c r="AU318" s="247" t="s">
        <v>87</v>
      </c>
      <c r="AY318" s="18" t="s">
        <v>143</v>
      </c>
      <c r="BE318" s="248">
        <f>IF(N318="základní",J318,0)</f>
        <v>0</v>
      </c>
      <c r="BF318" s="248">
        <f>IF(N318="snížená",J318,0)</f>
        <v>0</v>
      </c>
      <c r="BG318" s="248">
        <f>IF(N318="zákl. přenesená",J318,0)</f>
        <v>0</v>
      </c>
      <c r="BH318" s="248">
        <f>IF(N318="sníž. přenesená",J318,0)</f>
        <v>0</v>
      </c>
      <c r="BI318" s="248">
        <f>IF(N318="nulová",J318,0)</f>
        <v>0</v>
      </c>
      <c r="BJ318" s="18" t="s">
        <v>85</v>
      </c>
      <c r="BK318" s="248">
        <f>ROUND(I318*H318,2)</f>
        <v>0</v>
      </c>
      <c r="BL318" s="18" t="s">
        <v>230</v>
      </c>
      <c r="BM318" s="247" t="s">
        <v>221</v>
      </c>
    </row>
    <row r="319" s="14" customFormat="1">
      <c r="A319" s="14"/>
      <c r="B319" s="260"/>
      <c r="C319" s="261"/>
      <c r="D319" s="251" t="s">
        <v>152</v>
      </c>
      <c r="E319" s="262" t="s">
        <v>1</v>
      </c>
      <c r="F319" s="263" t="s">
        <v>1076</v>
      </c>
      <c r="G319" s="261"/>
      <c r="H319" s="264">
        <v>84.5</v>
      </c>
      <c r="I319" s="265"/>
      <c r="J319" s="261"/>
      <c r="K319" s="261"/>
      <c r="L319" s="266"/>
      <c r="M319" s="267"/>
      <c r="N319" s="268"/>
      <c r="O319" s="268"/>
      <c r="P319" s="268"/>
      <c r="Q319" s="268"/>
      <c r="R319" s="268"/>
      <c r="S319" s="268"/>
      <c r="T319" s="269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70" t="s">
        <v>152</v>
      </c>
      <c r="AU319" s="270" t="s">
        <v>87</v>
      </c>
      <c r="AV319" s="14" t="s">
        <v>87</v>
      </c>
      <c r="AW319" s="14" t="s">
        <v>32</v>
      </c>
      <c r="AX319" s="14" t="s">
        <v>85</v>
      </c>
      <c r="AY319" s="270" t="s">
        <v>143</v>
      </c>
    </row>
    <row r="320" s="12" customFormat="1" ht="22.8" customHeight="1">
      <c r="A320" s="12"/>
      <c r="B320" s="220"/>
      <c r="C320" s="221"/>
      <c r="D320" s="222" t="s">
        <v>76</v>
      </c>
      <c r="E320" s="234" t="s">
        <v>705</v>
      </c>
      <c r="F320" s="234" t="s">
        <v>706</v>
      </c>
      <c r="G320" s="221"/>
      <c r="H320" s="221"/>
      <c r="I320" s="224"/>
      <c r="J320" s="235">
        <f>BK320</f>
        <v>0</v>
      </c>
      <c r="K320" s="221"/>
      <c r="L320" s="226"/>
      <c r="M320" s="227"/>
      <c r="N320" s="228"/>
      <c r="O320" s="228"/>
      <c r="P320" s="229">
        <f>SUM(P321:P323)</f>
        <v>0</v>
      </c>
      <c r="Q320" s="228"/>
      <c r="R320" s="229">
        <f>SUM(R321:R323)</f>
        <v>0</v>
      </c>
      <c r="S320" s="228"/>
      <c r="T320" s="230">
        <f>SUM(T321:T323)</f>
        <v>0.019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231" t="s">
        <v>87</v>
      </c>
      <c r="AT320" s="232" t="s">
        <v>76</v>
      </c>
      <c r="AU320" s="232" t="s">
        <v>85</v>
      </c>
      <c r="AY320" s="231" t="s">
        <v>143</v>
      </c>
      <c r="BK320" s="233">
        <f>SUM(BK321:BK323)</f>
        <v>0</v>
      </c>
    </row>
    <row r="321" s="2" customFormat="1" ht="37.8" customHeight="1">
      <c r="A321" s="39"/>
      <c r="B321" s="40"/>
      <c r="C321" s="236" t="s">
        <v>505</v>
      </c>
      <c r="D321" s="236" t="s">
        <v>145</v>
      </c>
      <c r="E321" s="237" t="s">
        <v>1077</v>
      </c>
      <c r="F321" s="238" t="s">
        <v>1078</v>
      </c>
      <c r="G321" s="239" t="s">
        <v>253</v>
      </c>
      <c r="H321" s="240">
        <v>1</v>
      </c>
      <c r="I321" s="241"/>
      <c r="J321" s="242">
        <f>ROUND(I321*H321,2)</f>
        <v>0</v>
      </c>
      <c r="K321" s="238" t="s">
        <v>710</v>
      </c>
      <c r="L321" s="45"/>
      <c r="M321" s="243" t="s">
        <v>1</v>
      </c>
      <c r="N321" s="244" t="s">
        <v>42</v>
      </c>
      <c r="O321" s="92"/>
      <c r="P321" s="245">
        <f>O321*H321</f>
        <v>0</v>
      </c>
      <c r="Q321" s="245">
        <v>0</v>
      </c>
      <c r="R321" s="245">
        <f>Q321*H321</f>
        <v>0</v>
      </c>
      <c r="S321" s="245">
        <v>0.019</v>
      </c>
      <c r="T321" s="246">
        <f>S321*H321</f>
        <v>0.019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47" t="s">
        <v>230</v>
      </c>
      <c r="AT321" s="247" t="s">
        <v>145</v>
      </c>
      <c r="AU321" s="247" t="s">
        <v>87</v>
      </c>
      <c r="AY321" s="18" t="s">
        <v>143</v>
      </c>
      <c r="BE321" s="248">
        <f>IF(N321="základní",J321,0)</f>
        <v>0</v>
      </c>
      <c r="BF321" s="248">
        <f>IF(N321="snížená",J321,0)</f>
        <v>0</v>
      </c>
      <c r="BG321" s="248">
        <f>IF(N321="zákl. přenesená",J321,0)</f>
        <v>0</v>
      </c>
      <c r="BH321" s="248">
        <f>IF(N321="sníž. přenesená",J321,0)</f>
        <v>0</v>
      </c>
      <c r="BI321" s="248">
        <f>IF(N321="nulová",J321,0)</f>
        <v>0</v>
      </c>
      <c r="BJ321" s="18" t="s">
        <v>85</v>
      </c>
      <c r="BK321" s="248">
        <f>ROUND(I321*H321,2)</f>
        <v>0</v>
      </c>
      <c r="BL321" s="18" t="s">
        <v>230</v>
      </c>
      <c r="BM321" s="247" t="s">
        <v>1079</v>
      </c>
    </row>
    <row r="322" s="2" customFormat="1">
      <c r="A322" s="39"/>
      <c r="B322" s="40"/>
      <c r="C322" s="41"/>
      <c r="D322" s="251" t="s">
        <v>169</v>
      </c>
      <c r="E322" s="41"/>
      <c r="F322" s="282" t="s">
        <v>1080</v>
      </c>
      <c r="G322" s="41"/>
      <c r="H322" s="41"/>
      <c r="I322" s="145"/>
      <c r="J322" s="41"/>
      <c r="K322" s="41"/>
      <c r="L322" s="45"/>
      <c r="M322" s="283"/>
      <c r="N322" s="284"/>
      <c r="O322" s="92"/>
      <c r="P322" s="92"/>
      <c r="Q322" s="92"/>
      <c r="R322" s="92"/>
      <c r="S322" s="92"/>
      <c r="T322" s="93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169</v>
      </c>
      <c r="AU322" s="18" t="s">
        <v>87</v>
      </c>
    </row>
    <row r="323" s="14" customFormat="1">
      <c r="A323" s="14"/>
      <c r="B323" s="260"/>
      <c r="C323" s="261"/>
      <c r="D323" s="251" t="s">
        <v>152</v>
      </c>
      <c r="E323" s="262" t="s">
        <v>1</v>
      </c>
      <c r="F323" s="263" t="s">
        <v>85</v>
      </c>
      <c r="G323" s="261"/>
      <c r="H323" s="264">
        <v>1</v>
      </c>
      <c r="I323" s="265"/>
      <c r="J323" s="261"/>
      <c r="K323" s="261"/>
      <c r="L323" s="266"/>
      <c r="M323" s="267"/>
      <c r="N323" s="268"/>
      <c r="O323" s="268"/>
      <c r="P323" s="268"/>
      <c r="Q323" s="268"/>
      <c r="R323" s="268"/>
      <c r="S323" s="268"/>
      <c r="T323" s="269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70" t="s">
        <v>152</v>
      </c>
      <c r="AU323" s="270" t="s">
        <v>87</v>
      </c>
      <c r="AV323" s="14" t="s">
        <v>87</v>
      </c>
      <c r="AW323" s="14" t="s">
        <v>32</v>
      </c>
      <c r="AX323" s="14" t="s">
        <v>85</v>
      </c>
      <c r="AY323" s="270" t="s">
        <v>143</v>
      </c>
    </row>
    <row r="324" s="12" customFormat="1" ht="25.92" customHeight="1">
      <c r="A324" s="12"/>
      <c r="B324" s="220"/>
      <c r="C324" s="221"/>
      <c r="D324" s="222" t="s">
        <v>76</v>
      </c>
      <c r="E324" s="223" t="s">
        <v>733</v>
      </c>
      <c r="F324" s="223" t="s">
        <v>734</v>
      </c>
      <c r="G324" s="221"/>
      <c r="H324" s="221"/>
      <c r="I324" s="224"/>
      <c r="J324" s="225">
        <f>BK324</f>
        <v>0</v>
      </c>
      <c r="K324" s="221"/>
      <c r="L324" s="226"/>
      <c r="M324" s="227"/>
      <c r="N324" s="228"/>
      <c r="O324" s="228"/>
      <c r="P324" s="229">
        <f>SUM(P325:P335)</f>
        <v>0</v>
      </c>
      <c r="Q324" s="228"/>
      <c r="R324" s="229">
        <f>SUM(R325:R335)</f>
        <v>0</v>
      </c>
      <c r="S324" s="228"/>
      <c r="T324" s="230">
        <f>SUM(T325:T335)</f>
        <v>0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231" t="s">
        <v>150</v>
      </c>
      <c r="AT324" s="232" t="s">
        <v>76</v>
      </c>
      <c r="AU324" s="232" t="s">
        <v>77</v>
      </c>
      <c r="AY324" s="231" t="s">
        <v>143</v>
      </c>
      <c r="BK324" s="233">
        <f>SUM(BK325:BK335)</f>
        <v>0</v>
      </c>
    </row>
    <row r="325" s="2" customFormat="1" ht="14.4" customHeight="1">
      <c r="A325" s="39"/>
      <c r="B325" s="40"/>
      <c r="C325" s="236" t="s">
        <v>514</v>
      </c>
      <c r="D325" s="236" t="s">
        <v>145</v>
      </c>
      <c r="E325" s="237" t="s">
        <v>736</v>
      </c>
      <c r="F325" s="238" t="s">
        <v>737</v>
      </c>
      <c r="G325" s="239" t="s">
        <v>738</v>
      </c>
      <c r="H325" s="240">
        <v>20</v>
      </c>
      <c r="I325" s="241"/>
      <c r="J325" s="242">
        <f>ROUND(I325*H325,2)</f>
        <v>0</v>
      </c>
      <c r="K325" s="238" t="s">
        <v>149</v>
      </c>
      <c r="L325" s="45"/>
      <c r="M325" s="243" t="s">
        <v>1</v>
      </c>
      <c r="N325" s="244" t="s">
        <v>42</v>
      </c>
      <c r="O325" s="92"/>
      <c r="P325" s="245">
        <f>O325*H325</f>
        <v>0</v>
      </c>
      <c r="Q325" s="245">
        <v>0</v>
      </c>
      <c r="R325" s="245">
        <f>Q325*H325</f>
        <v>0</v>
      </c>
      <c r="S325" s="245">
        <v>0</v>
      </c>
      <c r="T325" s="246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47" t="s">
        <v>739</v>
      </c>
      <c r="AT325" s="247" t="s">
        <v>145</v>
      </c>
      <c r="AU325" s="247" t="s">
        <v>85</v>
      </c>
      <c r="AY325" s="18" t="s">
        <v>143</v>
      </c>
      <c r="BE325" s="248">
        <f>IF(N325="základní",J325,0)</f>
        <v>0</v>
      </c>
      <c r="BF325" s="248">
        <f>IF(N325="snížená",J325,0)</f>
        <v>0</v>
      </c>
      <c r="BG325" s="248">
        <f>IF(N325="zákl. přenesená",J325,0)</f>
        <v>0</v>
      </c>
      <c r="BH325" s="248">
        <f>IF(N325="sníž. přenesená",J325,0)</f>
        <v>0</v>
      </c>
      <c r="BI325" s="248">
        <f>IF(N325="nulová",J325,0)</f>
        <v>0</v>
      </c>
      <c r="BJ325" s="18" t="s">
        <v>85</v>
      </c>
      <c r="BK325" s="248">
        <f>ROUND(I325*H325,2)</f>
        <v>0</v>
      </c>
      <c r="BL325" s="18" t="s">
        <v>739</v>
      </c>
      <c r="BM325" s="247" t="s">
        <v>1081</v>
      </c>
    </row>
    <row r="326" s="14" customFormat="1">
      <c r="A326" s="14"/>
      <c r="B326" s="260"/>
      <c r="C326" s="261"/>
      <c r="D326" s="251" t="s">
        <v>152</v>
      </c>
      <c r="E326" s="262" t="s">
        <v>1</v>
      </c>
      <c r="F326" s="263" t="s">
        <v>1082</v>
      </c>
      <c r="G326" s="261"/>
      <c r="H326" s="264">
        <v>20</v>
      </c>
      <c r="I326" s="265"/>
      <c r="J326" s="261"/>
      <c r="K326" s="261"/>
      <c r="L326" s="266"/>
      <c r="M326" s="267"/>
      <c r="N326" s="268"/>
      <c r="O326" s="268"/>
      <c r="P326" s="268"/>
      <c r="Q326" s="268"/>
      <c r="R326" s="268"/>
      <c r="S326" s="268"/>
      <c r="T326" s="269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70" t="s">
        <v>152</v>
      </c>
      <c r="AU326" s="270" t="s">
        <v>85</v>
      </c>
      <c r="AV326" s="14" t="s">
        <v>87</v>
      </c>
      <c r="AW326" s="14" t="s">
        <v>32</v>
      </c>
      <c r="AX326" s="14" t="s">
        <v>85</v>
      </c>
      <c r="AY326" s="270" t="s">
        <v>143</v>
      </c>
    </row>
    <row r="327" s="2" customFormat="1" ht="14.4" customHeight="1">
      <c r="A327" s="39"/>
      <c r="B327" s="40"/>
      <c r="C327" s="236" t="s">
        <v>519</v>
      </c>
      <c r="D327" s="236" t="s">
        <v>145</v>
      </c>
      <c r="E327" s="237" t="s">
        <v>1083</v>
      </c>
      <c r="F327" s="238" t="s">
        <v>1084</v>
      </c>
      <c r="G327" s="239" t="s">
        <v>738</v>
      </c>
      <c r="H327" s="240">
        <v>9</v>
      </c>
      <c r="I327" s="241"/>
      <c r="J327" s="242">
        <f>ROUND(I327*H327,2)</f>
        <v>0</v>
      </c>
      <c r="K327" s="238" t="s">
        <v>149</v>
      </c>
      <c r="L327" s="45"/>
      <c r="M327" s="243" t="s">
        <v>1</v>
      </c>
      <c r="N327" s="244" t="s">
        <v>42</v>
      </c>
      <c r="O327" s="92"/>
      <c r="P327" s="245">
        <f>O327*H327</f>
        <v>0</v>
      </c>
      <c r="Q327" s="245">
        <v>0</v>
      </c>
      <c r="R327" s="245">
        <f>Q327*H327</f>
        <v>0</v>
      </c>
      <c r="S327" s="245">
        <v>0</v>
      </c>
      <c r="T327" s="246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47" t="s">
        <v>739</v>
      </c>
      <c r="AT327" s="247" t="s">
        <v>145</v>
      </c>
      <c r="AU327" s="247" t="s">
        <v>85</v>
      </c>
      <c r="AY327" s="18" t="s">
        <v>143</v>
      </c>
      <c r="BE327" s="248">
        <f>IF(N327="základní",J327,0)</f>
        <v>0</v>
      </c>
      <c r="BF327" s="248">
        <f>IF(N327="snížená",J327,0)</f>
        <v>0</v>
      </c>
      <c r="BG327" s="248">
        <f>IF(N327="zákl. přenesená",J327,0)</f>
        <v>0</v>
      </c>
      <c r="BH327" s="248">
        <f>IF(N327="sníž. přenesená",J327,0)</f>
        <v>0</v>
      </c>
      <c r="BI327" s="248">
        <f>IF(N327="nulová",J327,0)</f>
        <v>0</v>
      </c>
      <c r="BJ327" s="18" t="s">
        <v>85</v>
      </c>
      <c r="BK327" s="248">
        <f>ROUND(I327*H327,2)</f>
        <v>0</v>
      </c>
      <c r="BL327" s="18" t="s">
        <v>739</v>
      </c>
      <c r="BM327" s="247" t="s">
        <v>1085</v>
      </c>
    </row>
    <row r="328" s="2" customFormat="1">
      <c r="A328" s="39"/>
      <c r="B328" s="40"/>
      <c r="C328" s="41"/>
      <c r="D328" s="251" t="s">
        <v>169</v>
      </c>
      <c r="E328" s="41"/>
      <c r="F328" s="282" t="s">
        <v>1086</v>
      </c>
      <c r="G328" s="41"/>
      <c r="H328" s="41"/>
      <c r="I328" s="145"/>
      <c r="J328" s="41"/>
      <c r="K328" s="41"/>
      <c r="L328" s="45"/>
      <c r="M328" s="283"/>
      <c r="N328" s="284"/>
      <c r="O328" s="92"/>
      <c r="P328" s="92"/>
      <c r="Q328" s="92"/>
      <c r="R328" s="92"/>
      <c r="S328" s="92"/>
      <c r="T328" s="93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169</v>
      </c>
      <c r="AU328" s="18" t="s">
        <v>85</v>
      </c>
    </row>
    <row r="329" s="14" customFormat="1">
      <c r="A329" s="14"/>
      <c r="B329" s="260"/>
      <c r="C329" s="261"/>
      <c r="D329" s="251" t="s">
        <v>152</v>
      </c>
      <c r="E329" s="262" t="s">
        <v>1</v>
      </c>
      <c r="F329" s="263" t="s">
        <v>1087</v>
      </c>
      <c r="G329" s="261"/>
      <c r="H329" s="264">
        <v>5</v>
      </c>
      <c r="I329" s="265"/>
      <c r="J329" s="261"/>
      <c r="K329" s="261"/>
      <c r="L329" s="266"/>
      <c r="M329" s="267"/>
      <c r="N329" s="268"/>
      <c r="O329" s="268"/>
      <c r="P329" s="268"/>
      <c r="Q329" s="268"/>
      <c r="R329" s="268"/>
      <c r="S329" s="268"/>
      <c r="T329" s="269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70" t="s">
        <v>152</v>
      </c>
      <c r="AU329" s="270" t="s">
        <v>85</v>
      </c>
      <c r="AV329" s="14" t="s">
        <v>87</v>
      </c>
      <c r="AW329" s="14" t="s">
        <v>32</v>
      </c>
      <c r="AX329" s="14" t="s">
        <v>77</v>
      </c>
      <c r="AY329" s="270" t="s">
        <v>143</v>
      </c>
    </row>
    <row r="330" s="14" customFormat="1">
      <c r="A330" s="14"/>
      <c r="B330" s="260"/>
      <c r="C330" s="261"/>
      <c r="D330" s="251" t="s">
        <v>152</v>
      </c>
      <c r="E330" s="262" t="s">
        <v>1</v>
      </c>
      <c r="F330" s="263" t="s">
        <v>1088</v>
      </c>
      <c r="G330" s="261"/>
      <c r="H330" s="264">
        <v>4</v>
      </c>
      <c r="I330" s="265"/>
      <c r="J330" s="261"/>
      <c r="K330" s="261"/>
      <c r="L330" s="266"/>
      <c r="M330" s="267"/>
      <c r="N330" s="268"/>
      <c r="O330" s="268"/>
      <c r="P330" s="268"/>
      <c r="Q330" s="268"/>
      <c r="R330" s="268"/>
      <c r="S330" s="268"/>
      <c r="T330" s="269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70" t="s">
        <v>152</v>
      </c>
      <c r="AU330" s="270" t="s">
        <v>85</v>
      </c>
      <c r="AV330" s="14" t="s">
        <v>87</v>
      </c>
      <c r="AW330" s="14" t="s">
        <v>32</v>
      </c>
      <c r="AX330" s="14" t="s">
        <v>77</v>
      </c>
      <c r="AY330" s="270" t="s">
        <v>143</v>
      </c>
    </row>
    <row r="331" s="15" customFormat="1">
      <c r="A331" s="15"/>
      <c r="B331" s="271"/>
      <c r="C331" s="272"/>
      <c r="D331" s="251" t="s">
        <v>152</v>
      </c>
      <c r="E331" s="273" t="s">
        <v>1</v>
      </c>
      <c r="F331" s="274" t="s">
        <v>155</v>
      </c>
      <c r="G331" s="272"/>
      <c r="H331" s="275">
        <v>9</v>
      </c>
      <c r="I331" s="276"/>
      <c r="J331" s="272"/>
      <c r="K331" s="272"/>
      <c r="L331" s="277"/>
      <c r="M331" s="278"/>
      <c r="N331" s="279"/>
      <c r="O331" s="279"/>
      <c r="P331" s="279"/>
      <c r="Q331" s="279"/>
      <c r="R331" s="279"/>
      <c r="S331" s="279"/>
      <c r="T331" s="280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81" t="s">
        <v>152</v>
      </c>
      <c r="AU331" s="281" t="s">
        <v>85</v>
      </c>
      <c r="AV331" s="15" t="s">
        <v>150</v>
      </c>
      <c r="AW331" s="15" t="s">
        <v>32</v>
      </c>
      <c r="AX331" s="15" t="s">
        <v>85</v>
      </c>
      <c r="AY331" s="281" t="s">
        <v>143</v>
      </c>
    </row>
    <row r="332" s="2" customFormat="1" ht="14.4" customHeight="1">
      <c r="A332" s="39"/>
      <c r="B332" s="40"/>
      <c r="C332" s="236" t="s">
        <v>523</v>
      </c>
      <c r="D332" s="236" t="s">
        <v>145</v>
      </c>
      <c r="E332" s="237" t="s">
        <v>1089</v>
      </c>
      <c r="F332" s="238" t="s">
        <v>1090</v>
      </c>
      <c r="G332" s="239" t="s">
        <v>738</v>
      </c>
      <c r="H332" s="240">
        <v>15</v>
      </c>
      <c r="I332" s="241"/>
      <c r="J332" s="242">
        <f>ROUND(I332*H332,2)</f>
        <v>0</v>
      </c>
      <c r="K332" s="238" t="s">
        <v>149</v>
      </c>
      <c r="L332" s="45"/>
      <c r="M332" s="243" t="s">
        <v>1</v>
      </c>
      <c r="N332" s="244" t="s">
        <v>42</v>
      </c>
      <c r="O332" s="92"/>
      <c r="P332" s="245">
        <f>O332*H332</f>
        <v>0</v>
      </c>
      <c r="Q332" s="245">
        <v>0</v>
      </c>
      <c r="R332" s="245">
        <f>Q332*H332</f>
        <v>0</v>
      </c>
      <c r="S332" s="245">
        <v>0</v>
      </c>
      <c r="T332" s="246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47" t="s">
        <v>739</v>
      </c>
      <c r="AT332" s="247" t="s">
        <v>145</v>
      </c>
      <c r="AU332" s="247" t="s">
        <v>85</v>
      </c>
      <c r="AY332" s="18" t="s">
        <v>143</v>
      </c>
      <c r="BE332" s="248">
        <f>IF(N332="základní",J332,0)</f>
        <v>0</v>
      </c>
      <c r="BF332" s="248">
        <f>IF(N332="snížená",J332,0)</f>
        <v>0</v>
      </c>
      <c r="BG332" s="248">
        <f>IF(N332="zákl. přenesená",J332,0)</f>
        <v>0</v>
      </c>
      <c r="BH332" s="248">
        <f>IF(N332="sníž. přenesená",J332,0)</f>
        <v>0</v>
      </c>
      <c r="BI332" s="248">
        <f>IF(N332="nulová",J332,0)</f>
        <v>0</v>
      </c>
      <c r="BJ332" s="18" t="s">
        <v>85</v>
      </c>
      <c r="BK332" s="248">
        <f>ROUND(I332*H332,2)</f>
        <v>0</v>
      </c>
      <c r="BL332" s="18" t="s">
        <v>739</v>
      </c>
      <c r="BM332" s="247" t="s">
        <v>1091</v>
      </c>
    </row>
    <row r="333" s="13" customFormat="1">
      <c r="A333" s="13"/>
      <c r="B333" s="249"/>
      <c r="C333" s="250"/>
      <c r="D333" s="251" t="s">
        <v>152</v>
      </c>
      <c r="E333" s="252" t="s">
        <v>1</v>
      </c>
      <c r="F333" s="253" t="s">
        <v>1092</v>
      </c>
      <c r="G333" s="250"/>
      <c r="H333" s="252" t="s">
        <v>1</v>
      </c>
      <c r="I333" s="254"/>
      <c r="J333" s="250"/>
      <c r="K333" s="250"/>
      <c r="L333" s="255"/>
      <c r="M333" s="256"/>
      <c r="N333" s="257"/>
      <c r="O333" s="257"/>
      <c r="P333" s="257"/>
      <c r="Q333" s="257"/>
      <c r="R333" s="257"/>
      <c r="S333" s="257"/>
      <c r="T333" s="258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59" t="s">
        <v>152</v>
      </c>
      <c r="AU333" s="259" t="s">
        <v>85</v>
      </c>
      <c r="AV333" s="13" t="s">
        <v>85</v>
      </c>
      <c r="AW333" s="13" t="s">
        <v>32</v>
      </c>
      <c r="AX333" s="13" t="s">
        <v>77</v>
      </c>
      <c r="AY333" s="259" t="s">
        <v>143</v>
      </c>
    </row>
    <row r="334" s="14" customFormat="1">
      <c r="A334" s="14"/>
      <c r="B334" s="260"/>
      <c r="C334" s="261"/>
      <c r="D334" s="251" t="s">
        <v>152</v>
      </c>
      <c r="E334" s="262" t="s">
        <v>1</v>
      </c>
      <c r="F334" s="263" t="s">
        <v>8</v>
      </c>
      <c r="G334" s="261"/>
      <c r="H334" s="264">
        <v>15</v>
      </c>
      <c r="I334" s="265"/>
      <c r="J334" s="261"/>
      <c r="K334" s="261"/>
      <c r="L334" s="266"/>
      <c r="M334" s="267"/>
      <c r="N334" s="268"/>
      <c r="O334" s="268"/>
      <c r="P334" s="268"/>
      <c r="Q334" s="268"/>
      <c r="R334" s="268"/>
      <c r="S334" s="268"/>
      <c r="T334" s="269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70" t="s">
        <v>152</v>
      </c>
      <c r="AU334" s="270" t="s">
        <v>85</v>
      </c>
      <c r="AV334" s="14" t="s">
        <v>87</v>
      </c>
      <c r="AW334" s="14" t="s">
        <v>32</v>
      </c>
      <c r="AX334" s="14" t="s">
        <v>77</v>
      </c>
      <c r="AY334" s="270" t="s">
        <v>143</v>
      </c>
    </row>
    <row r="335" s="15" customFormat="1">
      <c r="A335" s="15"/>
      <c r="B335" s="271"/>
      <c r="C335" s="272"/>
      <c r="D335" s="251" t="s">
        <v>152</v>
      </c>
      <c r="E335" s="273" t="s">
        <v>1</v>
      </c>
      <c r="F335" s="274" t="s">
        <v>155</v>
      </c>
      <c r="G335" s="272"/>
      <c r="H335" s="275">
        <v>15</v>
      </c>
      <c r="I335" s="276"/>
      <c r="J335" s="272"/>
      <c r="K335" s="272"/>
      <c r="L335" s="277"/>
      <c r="M335" s="309"/>
      <c r="N335" s="310"/>
      <c r="O335" s="310"/>
      <c r="P335" s="310"/>
      <c r="Q335" s="310"/>
      <c r="R335" s="310"/>
      <c r="S335" s="310"/>
      <c r="T335" s="311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81" t="s">
        <v>152</v>
      </c>
      <c r="AU335" s="281" t="s">
        <v>85</v>
      </c>
      <c r="AV335" s="15" t="s">
        <v>150</v>
      </c>
      <c r="AW335" s="15" t="s">
        <v>32</v>
      </c>
      <c r="AX335" s="15" t="s">
        <v>85</v>
      </c>
      <c r="AY335" s="281" t="s">
        <v>143</v>
      </c>
    </row>
    <row r="336" s="2" customFormat="1" ht="6.96" customHeight="1">
      <c r="A336" s="39"/>
      <c r="B336" s="67"/>
      <c r="C336" s="68"/>
      <c r="D336" s="68"/>
      <c r="E336" s="68"/>
      <c r="F336" s="68"/>
      <c r="G336" s="68"/>
      <c r="H336" s="68"/>
      <c r="I336" s="184"/>
      <c r="J336" s="68"/>
      <c r="K336" s="68"/>
      <c r="L336" s="45"/>
      <c r="M336" s="39"/>
      <c r="O336" s="39"/>
      <c r="P336" s="39"/>
      <c r="Q336" s="39"/>
      <c r="R336" s="39"/>
      <c r="S336" s="39"/>
      <c r="T336" s="39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</row>
  </sheetData>
  <sheetProtection sheet="1" autoFilter="0" formatColumns="0" formatRows="0" objects="1" scenarios="1" spinCount="100000" saltValue="zwhiVp5p2ZJSwR0XEkuO1/jCnRdSJ0guhN09FhJBH2j94J+I0fFPFk07d8CnQWLZ/ohCTA7MN0W4+tPMMx753g==" hashValue="gPxk6xK42qAYOEjJj+bN6QfUzrsIogXn0pTbfhGeIKfBi/dQKsmFHpCT20t5VJP5Bs4UO+ffCpFvSR7br0C+qQ==" algorithmName="SHA-512" password="CC35"/>
  <autoFilter ref="C126:K335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87</v>
      </c>
    </row>
    <row r="4" s="1" customFormat="1" ht="24.96" customHeight="1">
      <c r="B4" s="21"/>
      <c r="D4" s="141" t="s">
        <v>106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Snížení energetické náročnosti budovy MŠ Slunečnice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107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1093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23. 12. 2019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26</v>
      </c>
      <c r="F15" s="39"/>
      <c r="G15" s="39"/>
      <c r="H15" s="39"/>
      <c r="I15" s="148" t="s">
        <v>27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28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30</v>
      </c>
      <c r="E20" s="39"/>
      <c r="F20" s="39"/>
      <c r="G20" s="39"/>
      <c r="H20" s="39"/>
      <c r="I20" s="148" t="s">
        <v>25</v>
      </c>
      <c r="J20" s="147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31</v>
      </c>
      <c r="F21" s="39"/>
      <c r="G21" s="39"/>
      <c r="H21" s="39"/>
      <c r="I21" s="148" t="s">
        <v>27</v>
      </c>
      <c r="J21" s="147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33</v>
      </c>
      <c r="E23" s="39"/>
      <c r="F23" s="39"/>
      <c r="G23" s="39"/>
      <c r="H23" s="39"/>
      <c r="I23" s="148" t="s">
        <v>25</v>
      </c>
      <c r="J23" s="147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tr">
        <f>IF('Rekapitulace stavby'!E20="","",'Rekapitulace stavby'!E20)</f>
        <v xml:space="preserve"> </v>
      </c>
      <c r="F24" s="39"/>
      <c r="G24" s="39"/>
      <c r="H24" s="39"/>
      <c r="I24" s="148" t="s">
        <v>27</v>
      </c>
      <c r="J24" s="147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35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08" customHeight="1">
      <c r="A27" s="150"/>
      <c r="B27" s="151"/>
      <c r="C27" s="150"/>
      <c r="D27" s="150"/>
      <c r="E27" s="312" t="s">
        <v>1094</v>
      </c>
      <c r="F27" s="312"/>
      <c r="G27" s="312"/>
      <c r="H27" s="31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37</v>
      </c>
      <c r="E30" s="39"/>
      <c r="F30" s="39"/>
      <c r="G30" s="39"/>
      <c r="H30" s="39"/>
      <c r="I30" s="145"/>
      <c r="J30" s="158">
        <f>ROUND(J118,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39</v>
      </c>
      <c r="G32" s="39"/>
      <c r="H32" s="39"/>
      <c r="I32" s="160" t="s">
        <v>38</v>
      </c>
      <c r="J32" s="159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41</v>
      </c>
      <c r="E33" s="143" t="s">
        <v>42</v>
      </c>
      <c r="F33" s="162">
        <f>ROUND((SUM(BE118:BE146)),  2)</f>
        <v>0</v>
      </c>
      <c r="G33" s="39"/>
      <c r="H33" s="39"/>
      <c r="I33" s="163">
        <v>0.20999999999999999</v>
      </c>
      <c r="J33" s="162">
        <f>ROUND(((SUM(BE118:BE146))*I33),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43</v>
      </c>
      <c r="F34" s="162">
        <f>ROUND((SUM(BF118:BF146)),  2)</f>
        <v>0</v>
      </c>
      <c r="G34" s="39"/>
      <c r="H34" s="39"/>
      <c r="I34" s="163">
        <v>0.14999999999999999</v>
      </c>
      <c r="J34" s="162">
        <f>ROUND(((SUM(BF118:BF146))*I34),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44</v>
      </c>
      <c r="F35" s="162">
        <f>ROUND((SUM(BG118:BG146)),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45</v>
      </c>
      <c r="F36" s="162">
        <f>ROUND((SUM(BH118:BH146)),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46</v>
      </c>
      <c r="F37" s="162">
        <f>ROUND((SUM(BI118:BI146)),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47</v>
      </c>
      <c r="E39" s="166"/>
      <c r="F39" s="166"/>
      <c r="G39" s="167" t="s">
        <v>48</v>
      </c>
      <c r="H39" s="168" t="s">
        <v>49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50</v>
      </c>
      <c r="E50" s="173"/>
      <c r="F50" s="173"/>
      <c r="G50" s="172" t="s">
        <v>51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52</v>
      </c>
      <c r="E61" s="176"/>
      <c r="F61" s="177" t="s">
        <v>53</v>
      </c>
      <c r="G61" s="175" t="s">
        <v>52</v>
      </c>
      <c r="H61" s="176"/>
      <c r="I61" s="178"/>
      <c r="J61" s="179" t="s">
        <v>53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54</v>
      </c>
      <c r="E65" s="180"/>
      <c r="F65" s="180"/>
      <c r="G65" s="172" t="s">
        <v>55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52</v>
      </c>
      <c r="E76" s="176"/>
      <c r="F76" s="177" t="s">
        <v>53</v>
      </c>
      <c r="G76" s="175" t="s">
        <v>52</v>
      </c>
      <c r="H76" s="176"/>
      <c r="I76" s="178"/>
      <c r="J76" s="179" t="s">
        <v>53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110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Snížení energetické náročnosti budovy MŠ Slunečnice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107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04 - Vzduchotechnika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Hradec Králové</v>
      </c>
      <c r="G89" s="41"/>
      <c r="H89" s="41"/>
      <c r="I89" s="148" t="s">
        <v>22</v>
      </c>
      <c r="J89" s="80" t="str">
        <f>IF(J12="","",J12)</f>
        <v>23. 12. 2019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MŠ, speciální základní škola a praktická škola,HK</v>
      </c>
      <c r="G91" s="41"/>
      <c r="H91" s="41"/>
      <c r="I91" s="148" t="s">
        <v>30</v>
      </c>
      <c r="J91" s="37" t="str">
        <f>E21</f>
        <v xml:space="preserve">Obchodní projekt Hradec Králové v.o.s.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148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111</v>
      </c>
      <c r="D94" s="190"/>
      <c r="E94" s="190"/>
      <c r="F94" s="190"/>
      <c r="G94" s="190"/>
      <c r="H94" s="190"/>
      <c r="I94" s="191"/>
      <c r="J94" s="192" t="s">
        <v>112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113</v>
      </c>
      <c r="D96" s="41"/>
      <c r="E96" s="41"/>
      <c r="F96" s="41"/>
      <c r="G96" s="41"/>
      <c r="H96" s="41"/>
      <c r="I96" s="145"/>
      <c r="J96" s="111">
        <f>J118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114</v>
      </c>
    </row>
    <row r="97" s="9" customFormat="1" ht="24.96" customHeight="1">
      <c r="A97" s="9"/>
      <c r="B97" s="194"/>
      <c r="C97" s="195"/>
      <c r="D97" s="196" t="s">
        <v>1095</v>
      </c>
      <c r="E97" s="197"/>
      <c r="F97" s="197"/>
      <c r="G97" s="197"/>
      <c r="H97" s="197"/>
      <c r="I97" s="198"/>
      <c r="J97" s="199">
        <f>J119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94"/>
      <c r="C98" s="195"/>
      <c r="D98" s="196" t="s">
        <v>1096</v>
      </c>
      <c r="E98" s="197"/>
      <c r="F98" s="197"/>
      <c r="G98" s="197"/>
      <c r="H98" s="197"/>
      <c r="I98" s="198"/>
      <c r="J98" s="199">
        <f>J128</f>
        <v>0</v>
      </c>
      <c r="K98" s="195"/>
      <c r="L98" s="20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145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184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187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4" t="s">
        <v>128</v>
      </c>
      <c r="D105" s="41"/>
      <c r="E105" s="41"/>
      <c r="F105" s="41"/>
      <c r="G105" s="41"/>
      <c r="H105" s="41"/>
      <c r="I105" s="145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145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3" t="s">
        <v>16</v>
      </c>
      <c r="D107" s="41"/>
      <c r="E107" s="41"/>
      <c r="F107" s="41"/>
      <c r="G107" s="41"/>
      <c r="H107" s="41"/>
      <c r="I107" s="145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6.5" customHeight="1">
      <c r="A108" s="39"/>
      <c r="B108" s="40"/>
      <c r="C108" s="41"/>
      <c r="D108" s="41"/>
      <c r="E108" s="188" t="str">
        <f>E7</f>
        <v>Snížení energetické náročnosti budovy MŠ Slunečnice</v>
      </c>
      <c r="F108" s="33"/>
      <c r="G108" s="33"/>
      <c r="H108" s="33"/>
      <c r="I108" s="145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107</v>
      </c>
      <c r="D109" s="41"/>
      <c r="E109" s="41"/>
      <c r="F109" s="41"/>
      <c r="G109" s="41"/>
      <c r="H109" s="41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77" t="str">
        <f>E9</f>
        <v>04 - Vzduchotechnika</v>
      </c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14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20</v>
      </c>
      <c r="D112" s="41"/>
      <c r="E112" s="41"/>
      <c r="F112" s="28" t="str">
        <f>F12</f>
        <v>Hradec Králové</v>
      </c>
      <c r="G112" s="41"/>
      <c r="H112" s="41"/>
      <c r="I112" s="148" t="s">
        <v>22</v>
      </c>
      <c r="J112" s="80" t="str">
        <f>IF(J12="","",J12)</f>
        <v>23. 12. 2019</v>
      </c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14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40.05" customHeight="1">
      <c r="A114" s="39"/>
      <c r="B114" s="40"/>
      <c r="C114" s="33" t="s">
        <v>24</v>
      </c>
      <c r="D114" s="41"/>
      <c r="E114" s="41"/>
      <c r="F114" s="28" t="str">
        <f>E15</f>
        <v>MŠ, speciální základní škola a praktická škola,HK</v>
      </c>
      <c r="G114" s="41"/>
      <c r="H114" s="41"/>
      <c r="I114" s="148" t="s">
        <v>30</v>
      </c>
      <c r="J114" s="37" t="str">
        <f>E21</f>
        <v xml:space="preserve">Obchodní projekt Hradec Králové v.o.s. 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28</v>
      </c>
      <c r="D115" s="41"/>
      <c r="E115" s="41"/>
      <c r="F115" s="28" t="str">
        <f>IF(E18="","",E18)</f>
        <v>Vyplň údaj</v>
      </c>
      <c r="G115" s="41"/>
      <c r="H115" s="41"/>
      <c r="I115" s="148" t="s">
        <v>33</v>
      </c>
      <c r="J115" s="37" t="str">
        <f>E24</f>
        <v xml:space="preserve"> 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0.32" customHeight="1">
      <c r="A116" s="39"/>
      <c r="B116" s="40"/>
      <c r="C116" s="41"/>
      <c r="D116" s="41"/>
      <c r="E116" s="41"/>
      <c r="F116" s="41"/>
      <c r="G116" s="41"/>
      <c r="H116" s="41"/>
      <c r="I116" s="145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1" customFormat="1" ht="29.28" customHeight="1">
      <c r="A117" s="208"/>
      <c r="B117" s="209"/>
      <c r="C117" s="210" t="s">
        <v>129</v>
      </c>
      <c r="D117" s="211" t="s">
        <v>62</v>
      </c>
      <c r="E117" s="211" t="s">
        <v>58</v>
      </c>
      <c r="F117" s="211" t="s">
        <v>59</v>
      </c>
      <c r="G117" s="211" t="s">
        <v>130</v>
      </c>
      <c r="H117" s="211" t="s">
        <v>131</v>
      </c>
      <c r="I117" s="212" t="s">
        <v>132</v>
      </c>
      <c r="J117" s="211" t="s">
        <v>112</v>
      </c>
      <c r="K117" s="213" t="s">
        <v>133</v>
      </c>
      <c r="L117" s="214"/>
      <c r="M117" s="101" t="s">
        <v>1</v>
      </c>
      <c r="N117" s="102" t="s">
        <v>41</v>
      </c>
      <c r="O117" s="102" t="s">
        <v>134</v>
      </c>
      <c r="P117" s="102" t="s">
        <v>135</v>
      </c>
      <c r="Q117" s="102" t="s">
        <v>136</v>
      </c>
      <c r="R117" s="102" t="s">
        <v>137</v>
      </c>
      <c r="S117" s="102" t="s">
        <v>138</v>
      </c>
      <c r="T117" s="103" t="s">
        <v>139</v>
      </c>
      <c r="U117" s="208"/>
      <c r="V117" s="208"/>
      <c r="W117" s="208"/>
      <c r="X117" s="208"/>
      <c r="Y117" s="208"/>
      <c r="Z117" s="208"/>
      <c r="AA117" s="208"/>
      <c r="AB117" s="208"/>
      <c r="AC117" s="208"/>
      <c r="AD117" s="208"/>
      <c r="AE117" s="208"/>
    </row>
    <row r="118" s="2" customFormat="1" ht="22.8" customHeight="1">
      <c r="A118" s="39"/>
      <c r="B118" s="40"/>
      <c r="C118" s="108" t="s">
        <v>140</v>
      </c>
      <c r="D118" s="41"/>
      <c r="E118" s="41"/>
      <c r="F118" s="41"/>
      <c r="G118" s="41"/>
      <c r="H118" s="41"/>
      <c r="I118" s="145"/>
      <c r="J118" s="215">
        <f>BK118</f>
        <v>0</v>
      </c>
      <c r="K118" s="41"/>
      <c r="L118" s="45"/>
      <c r="M118" s="104"/>
      <c r="N118" s="216"/>
      <c r="O118" s="105"/>
      <c r="P118" s="217">
        <f>P119+P128</f>
        <v>0</v>
      </c>
      <c r="Q118" s="105"/>
      <c r="R118" s="217">
        <f>R119+R128</f>
        <v>0</v>
      </c>
      <c r="S118" s="105"/>
      <c r="T118" s="218">
        <f>T119+T128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76</v>
      </c>
      <c r="AU118" s="18" t="s">
        <v>114</v>
      </c>
      <c r="BK118" s="219">
        <f>BK119+BK128</f>
        <v>0</v>
      </c>
    </row>
    <row r="119" s="12" customFormat="1" ht="25.92" customHeight="1">
      <c r="A119" s="12"/>
      <c r="B119" s="220"/>
      <c r="C119" s="221"/>
      <c r="D119" s="222" t="s">
        <v>76</v>
      </c>
      <c r="E119" s="223" t="s">
        <v>1097</v>
      </c>
      <c r="F119" s="223" t="s">
        <v>1098</v>
      </c>
      <c r="G119" s="221"/>
      <c r="H119" s="221"/>
      <c r="I119" s="224"/>
      <c r="J119" s="225">
        <f>BK119</f>
        <v>0</v>
      </c>
      <c r="K119" s="221"/>
      <c r="L119" s="226"/>
      <c r="M119" s="227"/>
      <c r="N119" s="228"/>
      <c r="O119" s="228"/>
      <c r="P119" s="229">
        <f>SUM(P120:P127)</f>
        <v>0</v>
      </c>
      <c r="Q119" s="228"/>
      <c r="R119" s="229">
        <f>SUM(R120:R127)</f>
        <v>0</v>
      </c>
      <c r="S119" s="228"/>
      <c r="T119" s="230">
        <f>SUM(T120:T127)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31" t="s">
        <v>85</v>
      </c>
      <c r="AT119" s="232" t="s">
        <v>76</v>
      </c>
      <c r="AU119" s="232" t="s">
        <v>77</v>
      </c>
      <c r="AY119" s="231" t="s">
        <v>143</v>
      </c>
      <c r="BK119" s="233">
        <f>SUM(BK120:BK127)</f>
        <v>0</v>
      </c>
    </row>
    <row r="120" s="2" customFormat="1" ht="14.4" customHeight="1">
      <c r="A120" s="39"/>
      <c r="B120" s="40"/>
      <c r="C120" s="236" t="s">
        <v>85</v>
      </c>
      <c r="D120" s="236" t="s">
        <v>145</v>
      </c>
      <c r="E120" s="237" t="s">
        <v>1099</v>
      </c>
      <c r="F120" s="238" t="s">
        <v>1100</v>
      </c>
      <c r="G120" s="239" t="s">
        <v>253</v>
      </c>
      <c r="H120" s="240">
        <v>1</v>
      </c>
      <c r="I120" s="241"/>
      <c r="J120" s="242">
        <f>ROUND(I120*H120,2)</f>
        <v>0</v>
      </c>
      <c r="K120" s="238" t="s">
        <v>1101</v>
      </c>
      <c r="L120" s="45"/>
      <c r="M120" s="243" t="s">
        <v>1</v>
      </c>
      <c r="N120" s="244" t="s">
        <v>42</v>
      </c>
      <c r="O120" s="92"/>
      <c r="P120" s="245">
        <f>O120*H120</f>
        <v>0</v>
      </c>
      <c r="Q120" s="245">
        <v>0</v>
      </c>
      <c r="R120" s="245">
        <f>Q120*H120</f>
        <v>0</v>
      </c>
      <c r="S120" s="245">
        <v>0</v>
      </c>
      <c r="T120" s="246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47" t="s">
        <v>150</v>
      </c>
      <c r="AT120" s="247" t="s">
        <v>145</v>
      </c>
      <c r="AU120" s="247" t="s">
        <v>85</v>
      </c>
      <c r="AY120" s="18" t="s">
        <v>143</v>
      </c>
      <c r="BE120" s="248">
        <f>IF(N120="základní",J120,0)</f>
        <v>0</v>
      </c>
      <c r="BF120" s="248">
        <f>IF(N120="snížená",J120,0)</f>
        <v>0</v>
      </c>
      <c r="BG120" s="248">
        <f>IF(N120="zákl. přenesená",J120,0)</f>
        <v>0</v>
      </c>
      <c r="BH120" s="248">
        <f>IF(N120="sníž. přenesená",J120,0)</f>
        <v>0</v>
      </c>
      <c r="BI120" s="248">
        <f>IF(N120="nulová",J120,0)</f>
        <v>0</v>
      </c>
      <c r="BJ120" s="18" t="s">
        <v>85</v>
      </c>
      <c r="BK120" s="248">
        <f>ROUND(I120*H120,2)</f>
        <v>0</v>
      </c>
      <c r="BL120" s="18" t="s">
        <v>150</v>
      </c>
      <c r="BM120" s="247" t="s">
        <v>87</v>
      </c>
    </row>
    <row r="121" s="2" customFormat="1" ht="14.4" customHeight="1">
      <c r="A121" s="39"/>
      <c r="B121" s="40"/>
      <c r="C121" s="236" t="s">
        <v>87</v>
      </c>
      <c r="D121" s="236" t="s">
        <v>145</v>
      </c>
      <c r="E121" s="237" t="s">
        <v>1102</v>
      </c>
      <c r="F121" s="238" t="s">
        <v>1103</v>
      </c>
      <c r="G121" s="239" t="s">
        <v>253</v>
      </c>
      <c r="H121" s="240">
        <v>1</v>
      </c>
      <c r="I121" s="241"/>
      <c r="J121" s="242">
        <f>ROUND(I121*H121,2)</f>
        <v>0</v>
      </c>
      <c r="K121" s="238" t="s">
        <v>1101</v>
      </c>
      <c r="L121" s="45"/>
      <c r="M121" s="243" t="s">
        <v>1</v>
      </c>
      <c r="N121" s="244" t="s">
        <v>42</v>
      </c>
      <c r="O121" s="92"/>
      <c r="P121" s="245">
        <f>O121*H121</f>
        <v>0</v>
      </c>
      <c r="Q121" s="245">
        <v>0</v>
      </c>
      <c r="R121" s="245">
        <f>Q121*H121</f>
        <v>0</v>
      </c>
      <c r="S121" s="245">
        <v>0</v>
      </c>
      <c r="T121" s="246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47" t="s">
        <v>150</v>
      </c>
      <c r="AT121" s="247" t="s">
        <v>145</v>
      </c>
      <c r="AU121" s="247" t="s">
        <v>85</v>
      </c>
      <c r="AY121" s="18" t="s">
        <v>143</v>
      </c>
      <c r="BE121" s="248">
        <f>IF(N121="základní",J121,0)</f>
        <v>0</v>
      </c>
      <c r="BF121" s="248">
        <f>IF(N121="snížená",J121,0)</f>
        <v>0</v>
      </c>
      <c r="BG121" s="248">
        <f>IF(N121="zákl. přenesená",J121,0)</f>
        <v>0</v>
      </c>
      <c r="BH121" s="248">
        <f>IF(N121="sníž. přenesená",J121,0)</f>
        <v>0</v>
      </c>
      <c r="BI121" s="248">
        <f>IF(N121="nulová",J121,0)</f>
        <v>0</v>
      </c>
      <c r="BJ121" s="18" t="s">
        <v>85</v>
      </c>
      <c r="BK121" s="248">
        <f>ROUND(I121*H121,2)</f>
        <v>0</v>
      </c>
      <c r="BL121" s="18" t="s">
        <v>150</v>
      </c>
      <c r="BM121" s="247" t="s">
        <v>150</v>
      </c>
    </row>
    <row r="122" s="2" customFormat="1" ht="24.15" customHeight="1">
      <c r="A122" s="39"/>
      <c r="B122" s="40"/>
      <c r="C122" s="236" t="s">
        <v>159</v>
      </c>
      <c r="D122" s="236" t="s">
        <v>145</v>
      </c>
      <c r="E122" s="237" t="s">
        <v>1104</v>
      </c>
      <c r="F122" s="238" t="s">
        <v>1105</v>
      </c>
      <c r="G122" s="239" t="s">
        <v>253</v>
      </c>
      <c r="H122" s="240">
        <v>5</v>
      </c>
      <c r="I122" s="241"/>
      <c r="J122" s="242">
        <f>ROUND(I122*H122,2)</f>
        <v>0</v>
      </c>
      <c r="K122" s="238" t="s">
        <v>1101</v>
      </c>
      <c r="L122" s="45"/>
      <c r="M122" s="243" t="s">
        <v>1</v>
      </c>
      <c r="N122" s="244" t="s">
        <v>42</v>
      </c>
      <c r="O122" s="92"/>
      <c r="P122" s="245">
        <f>O122*H122</f>
        <v>0</v>
      </c>
      <c r="Q122" s="245">
        <v>0</v>
      </c>
      <c r="R122" s="245">
        <f>Q122*H122</f>
        <v>0</v>
      </c>
      <c r="S122" s="245">
        <v>0</v>
      </c>
      <c r="T122" s="246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47" t="s">
        <v>150</v>
      </c>
      <c r="AT122" s="247" t="s">
        <v>145</v>
      </c>
      <c r="AU122" s="247" t="s">
        <v>85</v>
      </c>
      <c r="AY122" s="18" t="s">
        <v>143</v>
      </c>
      <c r="BE122" s="248">
        <f>IF(N122="základní",J122,0)</f>
        <v>0</v>
      </c>
      <c r="BF122" s="248">
        <f>IF(N122="snížená",J122,0)</f>
        <v>0</v>
      </c>
      <c r="BG122" s="248">
        <f>IF(N122="zákl. přenesená",J122,0)</f>
        <v>0</v>
      </c>
      <c r="BH122" s="248">
        <f>IF(N122="sníž. přenesená",J122,0)</f>
        <v>0</v>
      </c>
      <c r="BI122" s="248">
        <f>IF(N122="nulová",J122,0)</f>
        <v>0</v>
      </c>
      <c r="BJ122" s="18" t="s">
        <v>85</v>
      </c>
      <c r="BK122" s="248">
        <f>ROUND(I122*H122,2)</f>
        <v>0</v>
      </c>
      <c r="BL122" s="18" t="s">
        <v>150</v>
      </c>
      <c r="BM122" s="247" t="s">
        <v>178</v>
      </c>
    </row>
    <row r="123" s="2" customFormat="1" ht="14.4" customHeight="1">
      <c r="A123" s="39"/>
      <c r="B123" s="40"/>
      <c r="C123" s="236" t="s">
        <v>150</v>
      </c>
      <c r="D123" s="236" t="s">
        <v>145</v>
      </c>
      <c r="E123" s="237" t="s">
        <v>1106</v>
      </c>
      <c r="F123" s="238" t="s">
        <v>1107</v>
      </c>
      <c r="G123" s="239" t="s">
        <v>253</v>
      </c>
      <c r="H123" s="240">
        <v>1</v>
      </c>
      <c r="I123" s="241"/>
      <c r="J123" s="242">
        <f>ROUND(I123*H123,2)</f>
        <v>0</v>
      </c>
      <c r="K123" s="238" t="s">
        <v>1101</v>
      </c>
      <c r="L123" s="45"/>
      <c r="M123" s="243" t="s">
        <v>1</v>
      </c>
      <c r="N123" s="244" t="s">
        <v>42</v>
      </c>
      <c r="O123" s="92"/>
      <c r="P123" s="245">
        <f>O123*H123</f>
        <v>0</v>
      </c>
      <c r="Q123" s="245">
        <v>0</v>
      </c>
      <c r="R123" s="245">
        <f>Q123*H123</f>
        <v>0</v>
      </c>
      <c r="S123" s="245">
        <v>0</v>
      </c>
      <c r="T123" s="246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47" t="s">
        <v>150</v>
      </c>
      <c r="AT123" s="247" t="s">
        <v>145</v>
      </c>
      <c r="AU123" s="247" t="s">
        <v>85</v>
      </c>
      <c r="AY123" s="18" t="s">
        <v>143</v>
      </c>
      <c r="BE123" s="248">
        <f>IF(N123="základní",J123,0)</f>
        <v>0</v>
      </c>
      <c r="BF123" s="248">
        <f>IF(N123="snížená",J123,0)</f>
        <v>0</v>
      </c>
      <c r="BG123" s="248">
        <f>IF(N123="zákl. přenesená",J123,0)</f>
        <v>0</v>
      </c>
      <c r="BH123" s="248">
        <f>IF(N123="sníž. přenesená",J123,0)</f>
        <v>0</v>
      </c>
      <c r="BI123" s="248">
        <f>IF(N123="nulová",J123,0)</f>
        <v>0</v>
      </c>
      <c r="BJ123" s="18" t="s">
        <v>85</v>
      </c>
      <c r="BK123" s="248">
        <f>ROUND(I123*H123,2)</f>
        <v>0</v>
      </c>
      <c r="BL123" s="18" t="s">
        <v>150</v>
      </c>
      <c r="BM123" s="247" t="s">
        <v>190</v>
      </c>
    </row>
    <row r="124" s="2" customFormat="1" ht="14.4" customHeight="1">
      <c r="A124" s="39"/>
      <c r="B124" s="40"/>
      <c r="C124" s="236" t="s">
        <v>173</v>
      </c>
      <c r="D124" s="236" t="s">
        <v>145</v>
      </c>
      <c r="E124" s="237" t="s">
        <v>1108</v>
      </c>
      <c r="F124" s="238" t="s">
        <v>1109</v>
      </c>
      <c r="G124" s="239" t="s">
        <v>253</v>
      </c>
      <c r="H124" s="240">
        <v>1</v>
      </c>
      <c r="I124" s="241"/>
      <c r="J124" s="242">
        <f>ROUND(I124*H124,2)</f>
        <v>0</v>
      </c>
      <c r="K124" s="238" t="s">
        <v>1101</v>
      </c>
      <c r="L124" s="45"/>
      <c r="M124" s="243" t="s">
        <v>1</v>
      </c>
      <c r="N124" s="244" t="s">
        <v>42</v>
      </c>
      <c r="O124" s="92"/>
      <c r="P124" s="245">
        <f>O124*H124</f>
        <v>0</v>
      </c>
      <c r="Q124" s="245">
        <v>0</v>
      </c>
      <c r="R124" s="245">
        <f>Q124*H124</f>
        <v>0</v>
      </c>
      <c r="S124" s="245">
        <v>0</v>
      </c>
      <c r="T124" s="246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47" t="s">
        <v>150</v>
      </c>
      <c r="AT124" s="247" t="s">
        <v>145</v>
      </c>
      <c r="AU124" s="247" t="s">
        <v>85</v>
      </c>
      <c r="AY124" s="18" t="s">
        <v>143</v>
      </c>
      <c r="BE124" s="248">
        <f>IF(N124="základní",J124,0)</f>
        <v>0</v>
      </c>
      <c r="BF124" s="248">
        <f>IF(N124="snížená",J124,0)</f>
        <v>0</v>
      </c>
      <c r="BG124" s="248">
        <f>IF(N124="zákl. přenesená",J124,0)</f>
        <v>0</v>
      </c>
      <c r="BH124" s="248">
        <f>IF(N124="sníž. přenesená",J124,0)</f>
        <v>0</v>
      </c>
      <c r="BI124" s="248">
        <f>IF(N124="nulová",J124,0)</f>
        <v>0</v>
      </c>
      <c r="BJ124" s="18" t="s">
        <v>85</v>
      </c>
      <c r="BK124" s="248">
        <f>ROUND(I124*H124,2)</f>
        <v>0</v>
      </c>
      <c r="BL124" s="18" t="s">
        <v>150</v>
      </c>
      <c r="BM124" s="247" t="s">
        <v>201</v>
      </c>
    </row>
    <row r="125" s="2" customFormat="1" ht="24.15" customHeight="1">
      <c r="A125" s="39"/>
      <c r="B125" s="40"/>
      <c r="C125" s="236" t="s">
        <v>178</v>
      </c>
      <c r="D125" s="236" t="s">
        <v>145</v>
      </c>
      <c r="E125" s="237" t="s">
        <v>1110</v>
      </c>
      <c r="F125" s="238" t="s">
        <v>1111</v>
      </c>
      <c r="G125" s="239" t="s">
        <v>253</v>
      </c>
      <c r="H125" s="240">
        <v>1</v>
      </c>
      <c r="I125" s="241"/>
      <c r="J125" s="242">
        <f>ROUND(I125*H125,2)</f>
        <v>0</v>
      </c>
      <c r="K125" s="238" t="s">
        <v>1101</v>
      </c>
      <c r="L125" s="45"/>
      <c r="M125" s="243" t="s">
        <v>1</v>
      </c>
      <c r="N125" s="244" t="s">
        <v>42</v>
      </c>
      <c r="O125" s="92"/>
      <c r="P125" s="245">
        <f>O125*H125</f>
        <v>0</v>
      </c>
      <c r="Q125" s="245">
        <v>0</v>
      </c>
      <c r="R125" s="245">
        <f>Q125*H125</f>
        <v>0</v>
      </c>
      <c r="S125" s="245">
        <v>0</v>
      </c>
      <c r="T125" s="246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7" t="s">
        <v>150</v>
      </c>
      <c r="AT125" s="247" t="s">
        <v>145</v>
      </c>
      <c r="AU125" s="247" t="s">
        <v>85</v>
      </c>
      <c r="AY125" s="18" t="s">
        <v>143</v>
      </c>
      <c r="BE125" s="248">
        <f>IF(N125="základní",J125,0)</f>
        <v>0</v>
      </c>
      <c r="BF125" s="248">
        <f>IF(N125="snížená",J125,0)</f>
        <v>0</v>
      </c>
      <c r="BG125" s="248">
        <f>IF(N125="zákl. přenesená",J125,0)</f>
        <v>0</v>
      </c>
      <c r="BH125" s="248">
        <f>IF(N125="sníž. přenesená",J125,0)</f>
        <v>0</v>
      </c>
      <c r="BI125" s="248">
        <f>IF(N125="nulová",J125,0)</f>
        <v>0</v>
      </c>
      <c r="BJ125" s="18" t="s">
        <v>85</v>
      </c>
      <c r="BK125" s="248">
        <f>ROUND(I125*H125,2)</f>
        <v>0</v>
      </c>
      <c r="BL125" s="18" t="s">
        <v>150</v>
      </c>
      <c r="BM125" s="247" t="s">
        <v>213</v>
      </c>
    </row>
    <row r="126" s="2" customFormat="1" ht="14.4" customHeight="1">
      <c r="A126" s="39"/>
      <c r="B126" s="40"/>
      <c r="C126" s="236" t="s">
        <v>183</v>
      </c>
      <c r="D126" s="236" t="s">
        <v>145</v>
      </c>
      <c r="E126" s="237" t="s">
        <v>1112</v>
      </c>
      <c r="F126" s="238" t="s">
        <v>1113</v>
      </c>
      <c r="G126" s="239" t="s">
        <v>738</v>
      </c>
      <c r="H126" s="240">
        <v>16</v>
      </c>
      <c r="I126" s="241"/>
      <c r="J126" s="242">
        <f>ROUND(I126*H126,2)</f>
        <v>0</v>
      </c>
      <c r="K126" s="238" t="s">
        <v>1101</v>
      </c>
      <c r="L126" s="45"/>
      <c r="M126" s="243" t="s">
        <v>1</v>
      </c>
      <c r="N126" s="244" t="s">
        <v>42</v>
      </c>
      <c r="O126" s="92"/>
      <c r="P126" s="245">
        <f>O126*H126</f>
        <v>0</v>
      </c>
      <c r="Q126" s="245">
        <v>0</v>
      </c>
      <c r="R126" s="245">
        <f>Q126*H126</f>
        <v>0</v>
      </c>
      <c r="S126" s="245">
        <v>0</v>
      </c>
      <c r="T126" s="246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7" t="s">
        <v>150</v>
      </c>
      <c r="AT126" s="247" t="s">
        <v>145</v>
      </c>
      <c r="AU126" s="247" t="s">
        <v>85</v>
      </c>
      <c r="AY126" s="18" t="s">
        <v>143</v>
      </c>
      <c r="BE126" s="248">
        <f>IF(N126="základní",J126,0)</f>
        <v>0</v>
      </c>
      <c r="BF126" s="248">
        <f>IF(N126="snížená",J126,0)</f>
        <v>0</v>
      </c>
      <c r="BG126" s="248">
        <f>IF(N126="zákl. přenesená",J126,0)</f>
        <v>0</v>
      </c>
      <c r="BH126" s="248">
        <f>IF(N126="sníž. přenesená",J126,0)</f>
        <v>0</v>
      </c>
      <c r="BI126" s="248">
        <f>IF(N126="nulová",J126,0)</f>
        <v>0</v>
      </c>
      <c r="BJ126" s="18" t="s">
        <v>85</v>
      </c>
      <c r="BK126" s="248">
        <f>ROUND(I126*H126,2)</f>
        <v>0</v>
      </c>
      <c r="BL126" s="18" t="s">
        <v>150</v>
      </c>
      <c r="BM126" s="247" t="s">
        <v>223</v>
      </c>
    </row>
    <row r="127" s="2" customFormat="1" ht="24.15" customHeight="1">
      <c r="A127" s="39"/>
      <c r="B127" s="40"/>
      <c r="C127" s="236" t="s">
        <v>190</v>
      </c>
      <c r="D127" s="236" t="s">
        <v>145</v>
      </c>
      <c r="E127" s="237" t="s">
        <v>1114</v>
      </c>
      <c r="F127" s="238" t="s">
        <v>1115</v>
      </c>
      <c r="G127" s="239" t="s">
        <v>738</v>
      </c>
      <c r="H127" s="240">
        <v>80</v>
      </c>
      <c r="I127" s="241"/>
      <c r="J127" s="242">
        <f>ROUND(I127*H127,2)</f>
        <v>0</v>
      </c>
      <c r="K127" s="238" t="s">
        <v>1101</v>
      </c>
      <c r="L127" s="45"/>
      <c r="M127" s="243" t="s">
        <v>1</v>
      </c>
      <c r="N127" s="244" t="s">
        <v>42</v>
      </c>
      <c r="O127" s="92"/>
      <c r="P127" s="245">
        <f>O127*H127</f>
        <v>0</v>
      </c>
      <c r="Q127" s="245">
        <v>0</v>
      </c>
      <c r="R127" s="245">
        <f>Q127*H127</f>
        <v>0</v>
      </c>
      <c r="S127" s="245">
        <v>0</v>
      </c>
      <c r="T127" s="246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7" t="s">
        <v>150</v>
      </c>
      <c r="AT127" s="247" t="s">
        <v>145</v>
      </c>
      <c r="AU127" s="247" t="s">
        <v>85</v>
      </c>
      <c r="AY127" s="18" t="s">
        <v>143</v>
      </c>
      <c r="BE127" s="248">
        <f>IF(N127="základní",J127,0)</f>
        <v>0</v>
      </c>
      <c r="BF127" s="248">
        <f>IF(N127="snížená",J127,0)</f>
        <v>0</v>
      </c>
      <c r="BG127" s="248">
        <f>IF(N127="zákl. přenesená",J127,0)</f>
        <v>0</v>
      </c>
      <c r="BH127" s="248">
        <f>IF(N127="sníž. přenesená",J127,0)</f>
        <v>0</v>
      </c>
      <c r="BI127" s="248">
        <f>IF(N127="nulová",J127,0)</f>
        <v>0</v>
      </c>
      <c r="BJ127" s="18" t="s">
        <v>85</v>
      </c>
      <c r="BK127" s="248">
        <f>ROUND(I127*H127,2)</f>
        <v>0</v>
      </c>
      <c r="BL127" s="18" t="s">
        <v>150</v>
      </c>
      <c r="BM127" s="247" t="s">
        <v>230</v>
      </c>
    </row>
    <row r="128" s="12" customFormat="1" ht="25.92" customHeight="1">
      <c r="A128" s="12"/>
      <c r="B128" s="220"/>
      <c r="C128" s="221"/>
      <c r="D128" s="222" t="s">
        <v>76</v>
      </c>
      <c r="E128" s="223" t="s">
        <v>1116</v>
      </c>
      <c r="F128" s="223" t="s">
        <v>1117</v>
      </c>
      <c r="G128" s="221"/>
      <c r="H128" s="221"/>
      <c r="I128" s="224"/>
      <c r="J128" s="225">
        <f>BK128</f>
        <v>0</v>
      </c>
      <c r="K128" s="221"/>
      <c r="L128" s="226"/>
      <c r="M128" s="227"/>
      <c r="N128" s="228"/>
      <c r="O128" s="228"/>
      <c r="P128" s="229">
        <f>SUM(P129:P146)</f>
        <v>0</v>
      </c>
      <c r="Q128" s="228"/>
      <c r="R128" s="229">
        <f>SUM(R129:R146)</f>
        <v>0</v>
      </c>
      <c r="S128" s="228"/>
      <c r="T128" s="230">
        <f>SUM(T129:T146)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31" t="s">
        <v>85</v>
      </c>
      <c r="AT128" s="232" t="s">
        <v>76</v>
      </c>
      <c r="AU128" s="232" t="s">
        <v>77</v>
      </c>
      <c r="AY128" s="231" t="s">
        <v>143</v>
      </c>
      <c r="BK128" s="233">
        <f>SUM(BK129:BK146)</f>
        <v>0</v>
      </c>
    </row>
    <row r="129" s="2" customFormat="1" ht="76.35" customHeight="1">
      <c r="A129" s="39"/>
      <c r="B129" s="40"/>
      <c r="C129" s="236" t="s">
        <v>195</v>
      </c>
      <c r="D129" s="236" t="s">
        <v>145</v>
      </c>
      <c r="E129" s="237" t="s">
        <v>1118</v>
      </c>
      <c r="F129" s="238" t="s">
        <v>1119</v>
      </c>
      <c r="G129" s="239" t="s">
        <v>253</v>
      </c>
      <c r="H129" s="240">
        <v>5</v>
      </c>
      <c r="I129" s="241"/>
      <c r="J129" s="242">
        <f>ROUND(I129*H129,2)</f>
        <v>0</v>
      </c>
      <c r="K129" s="238" t="s">
        <v>1101</v>
      </c>
      <c r="L129" s="45"/>
      <c r="M129" s="243" t="s">
        <v>1</v>
      </c>
      <c r="N129" s="244" t="s">
        <v>42</v>
      </c>
      <c r="O129" s="92"/>
      <c r="P129" s="245">
        <f>O129*H129</f>
        <v>0</v>
      </c>
      <c r="Q129" s="245">
        <v>0</v>
      </c>
      <c r="R129" s="245">
        <f>Q129*H129</f>
        <v>0</v>
      </c>
      <c r="S129" s="245">
        <v>0</v>
      </c>
      <c r="T129" s="246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7" t="s">
        <v>150</v>
      </c>
      <c r="AT129" s="247" t="s">
        <v>145</v>
      </c>
      <c r="AU129" s="247" t="s">
        <v>85</v>
      </c>
      <c r="AY129" s="18" t="s">
        <v>143</v>
      </c>
      <c r="BE129" s="248">
        <f>IF(N129="základní",J129,0)</f>
        <v>0</v>
      </c>
      <c r="BF129" s="248">
        <f>IF(N129="snížená",J129,0)</f>
        <v>0</v>
      </c>
      <c r="BG129" s="248">
        <f>IF(N129="zákl. přenesená",J129,0)</f>
        <v>0</v>
      </c>
      <c r="BH129" s="248">
        <f>IF(N129="sníž. přenesená",J129,0)</f>
        <v>0</v>
      </c>
      <c r="BI129" s="248">
        <f>IF(N129="nulová",J129,0)</f>
        <v>0</v>
      </c>
      <c r="BJ129" s="18" t="s">
        <v>85</v>
      </c>
      <c r="BK129" s="248">
        <f>ROUND(I129*H129,2)</f>
        <v>0</v>
      </c>
      <c r="BL129" s="18" t="s">
        <v>150</v>
      </c>
      <c r="BM129" s="247" t="s">
        <v>242</v>
      </c>
    </row>
    <row r="130" s="2" customFormat="1" ht="49.05" customHeight="1">
      <c r="A130" s="39"/>
      <c r="B130" s="40"/>
      <c r="C130" s="236" t="s">
        <v>201</v>
      </c>
      <c r="D130" s="236" t="s">
        <v>145</v>
      </c>
      <c r="E130" s="237" t="s">
        <v>1120</v>
      </c>
      <c r="F130" s="238" t="s">
        <v>1121</v>
      </c>
      <c r="G130" s="239" t="s">
        <v>253</v>
      </c>
      <c r="H130" s="240">
        <v>5</v>
      </c>
      <c r="I130" s="241"/>
      <c r="J130" s="242">
        <f>ROUND(I130*H130,2)</f>
        <v>0</v>
      </c>
      <c r="K130" s="238" t="s">
        <v>1101</v>
      </c>
      <c r="L130" s="45"/>
      <c r="M130" s="243" t="s">
        <v>1</v>
      </c>
      <c r="N130" s="244" t="s">
        <v>42</v>
      </c>
      <c r="O130" s="92"/>
      <c r="P130" s="245">
        <f>O130*H130</f>
        <v>0</v>
      </c>
      <c r="Q130" s="245">
        <v>0</v>
      </c>
      <c r="R130" s="245">
        <f>Q130*H130</f>
        <v>0</v>
      </c>
      <c r="S130" s="245">
        <v>0</v>
      </c>
      <c r="T130" s="24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7" t="s">
        <v>150</v>
      </c>
      <c r="AT130" s="247" t="s">
        <v>145</v>
      </c>
      <c r="AU130" s="247" t="s">
        <v>85</v>
      </c>
      <c r="AY130" s="18" t="s">
        <v>143</v>
      </c>
      <c r="BE130" s="248">
        <f>IF(N130="základní",J130,0)</f>
        <v>0</v>
      </c>
      <c r="BF130" s="248">
        <f>IF(N130="snížená",J130,0)</f>
        <v>0</v>
      </c>
      <c r="BG130" s="248">
        <f>IF(N130="zákl. přenesená",J130,0)</f>
        <v>0</v>
      </c>
      <c r="BH130" s="248">
        <f>IF(N130="sníž. přenesená",J130,0)</f>
        <v>0</v>
      </c>
      <c r="BI130" s="248">
        <f>IF(N130="nulová",J130,0)</f>
        <v>0</v>
      </c>
      <c r="BJ130" s="18" t="s">
        <v>85</v>
      </c>
      <c r="BK130" s="248">
        <f>ROUND(I130*H130,2)</f>
        <v>0</v>
      </c>
      <c r="BL130" s="18" t="s">
        <v>150</v>
      </c>
      <c r="BM130" s="247" t="s">
        <v>250</v>
      </c>
    </row>
    <row r="131" s="2" customFormat="1" ht="14.4" customHeight="1">
      <c r="A131" s="39"/>
      <c r="B131" s="40"/>
      <c r="C131" s="236" t="s">
        <v>209</v>
      </c>
      <c r="D131" s="236" t="s">
        <v>145</v>
      </c>
      <c r="E131" s="237" t="s">
        <v>1122</v>
      </c>
      <c r="F131" s="238" t="s">
        <v>1123</v>
      </c>
      <c r="G131" s="239" t="s">
        <v>253</v>
      </c>
      <c r="H131" s="240">
        <v>10</v>
      </c>
      <c r="I131" s="241"/>
      <c r="J131" s="242">
        <f>ROUND(I131*H131,2)</f>
        <v>0</v>
      </c>
      <c r="K131" s="238" t="s">
        <v>1101</v>
      </c>
      <c r="L131" s="45"/>
      <c r="M131" s="243" t="s">
        <v>1</v>
      </c>
      <c r="N131" s="244" t="s">
        <v>42</v>
      </c>
      <c r="O131" s="92"/>
      <c r="P131" s="245">
        <f>O131*H131</f>
        <v>0</v>
      </c>
      <c r="Q131" s="245">
        <v>0</v>
      </c>
      <c r="R131" s="245">
        <f>Q131*H131</f>
        <v>0</v>
      </c>
      <c r="S131" s="245">
        <v>0</v>
      </c>
      <c r="T131" s="246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7" t="s">
        <v>150</v>
      </c>
      <c r="AT131" s="247" t="s">
        <v>145</v>
      </c>
      <c r="AU131" s="247" t="s">
        <v>85</v>
      </c>
      <c r="AY131" s="18" t="s">
        <v>143</v>
      </c>
      <c r="BE131" s="248">
        <f>IF(N131="základní",J131,0)</f>
        <v>0</v>
      </c>
      <c r="BF131" s="248">
        <f>IF(N131="snížená",J131,0)</f>
        <v>0</v>
      </c>
      <c r="BG131" s="248">
        <f>IF(N131="zákl. přenesená",J131,0)</f>
        <v>0</v>
      </c>
      <c r="BH131" s="248">
        <f>IF(N131="sníž. přenesená",J131,0)</f>
        <v>0</v>
      </c>
      <c r="BI131" s="248">
        <f>IF(N131="nulová",J131,0)</f>
        <v>0</v>
      </c>
      <c r="BJ131" s="18" t="s">
        <v>85</v>
      </c>
      <c r="BK131" s="248">
        <f>ROUND(I131*H131,2)</f>
        <v>0</v>
      </c>
      <c r="BL131" s="18" t="s">
        <v>150</v>
      </c>
      <c r="BM131" s="247" t="s">
        <v>273</v>
      </c>
    </row>
    <row r="132" s="2" customFormat="1" ht="14.4" customHeight="1">
      <c r="A132" s="39"/>
      <c r="B132" s="40"/>
      <c r="C132" s="236" t="s">
        <v>213</v>
      </c>
      <c r="D132" s="236" t="s">
        <v>145</v>
      </c>
      <c r="E132" s="237" t="s">
        <v>1124</v>
      </c>
      <c r="F132" s="238" t="s">
        <v>1125</v>
      </c>
      <c r="G132" s="239" t="s">
        <v>253</v>
      </c>
      <c r="H132" s="240">
        <v>10</v>
      </c>
      <c r="I132" s="241"/>
      <c r="J132" s="242">
        <f>ROUND(I132*H132,2)</f>
        <v>0</v>
      </c>
      <c r="K132" s="238" t="s">
        <v>1101</v>
      </c>
      <c r="L132" s="45"/>
      <c r="M132" s="243" t="s">
        <v>1</v>
      </c>
      <c r="N132" s="244" t="s">
        <v>42</v>
      </c>
      <c r="O132" s="92"/>
      <c r="P132" s="245">
        <f>O132*H132</f>
        <v>0</v>
      </c>
      <c r="Q132" s="245">
        <v>0</v>
      </c>
      <c r="R132" s="245">
        <f>Q132*H132</f>
        <v>0</v>
      </c>
      <c r="S132" s="245">
        <v>0</v>
      </c>
      <c r="T132" s="246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7" t="s">
        <v>150</v>
      </c>
      <c r="AT132" s="247" t="s">
        <v>145</v>
      </c>
      <c r="AU132" s="247" t="s">
        <v>85</v>
      </c>
      <c r="AY132" s="18" t="s">
        <v>143</v>
      </c>
      <c r="BE132" s="248">
        <f>IF(N132="základní",J132,0)</f>
        <v>0</v>
      </c>
      <c r="BF132" s="248">
        <f>IF(N132="snížená",J132,0)</f>
        <v>0</v>
      </c>
      <c r="BG132" s="248">
        <f>IF(N132="zákl. přenesená",J132,0)</f>
        <v>0</v>
      </c>
      <c r="BH132" s="248">
        <f>IF(N132="sníž. přenesená",J132,0)</f>
        <v>0</v>
      </c>
      <c r="BI132" s="248">
        <f>IF(N132="nulová",J132,0)</f>
        <v>0</v>
      </c>
      <c r="BJ132" s="18" t="s">
        <v>85</v>
      </c>
      <c r="BK132" s="248">
        <f>ROUND(I132*H132,2)</f>
        <v>0</v>
      </c>
      <c r="BL132" s="18" t="s">
        <v>150</v>
      </c>
      <c r="BM132" s="247" t="s">
        <v>285</v>
      </c>
    </row>
    <row r="133" s="2" customFormat="1" ht="24.15" customHeight="1">
      <c r="A133" s="39"/>
      <c r="B133" s="40"/>
      <c r="C133" s="236" t="s">
        <v>218</v>
      </c>
      <c r="D133" s="236" t="s">
        <v>145</v>
      </c>
      <c r="E133" s="237" t="s">
        <v>1126</v>
      </c>
      <c r="F133" s="238" t="s">
        <v>1127</v>
      </c>
      <c r="G133" s="239" t="s">
        <v>253</v>
      </c>
      <c r="H133" s="240">
        <v>24</v>
      </c>
      <c r="I133" s="241"/>
      <c r="J133" s="242">
        <f>ROUND(I133*H133,2)</f>
        <v>0</v>
      </c>
      <c r="K133" s="238" t="s">
        <v>1101</v>
      </c>
      <c r="L133" s="45"/>
      <c r="M133" s="243" t="s">
        <v>1</v>
      </c>
      <c r="N133" s="244" t="s">
        <v>42</v>
      </c>
      <c r="O133" s="92"/>
      <c r="P133" s="245">
        <f>O133*H133</f>
        <v>0</v>
      </c>
      <c r="Q133" s="245">
        <v>0</v>
      </c>
      <c r="R133" s="245">
        <f>Q133*H133</f>
        <v>0</v>
      </c>
      <c r="S133" s="245">
        <v>0</v>
      </c>
      <c r="T133" s="246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7" t="s">
        <v>150</v>
      </c>
      <c r="AT133" s="247" t="s">
        <v>145</v>
      </c>
      <c r="AU133" s="247" t="s">
        <v>85</v>
      </c>
      <c r="AY133" s="18" t="s">
        <v>143</v>
      </c>
      <c r="BE133" s="248">
        <f>IF(N133="základní",J133,0)</f>
        <v>0</v>
      </c>
      <c r="BF133" s="248">
        <f>IF(N133="snížená",J133,0)</f>
        <v>0</v>
      </c>
      <c r="BG133" s="248">
        <f>IF(N133="zákl. přenesená",J133,0)</f>
        <v>0</v>
      </c>
      <c r="BH133" s="248">
        <f>IF(N133="sníž. přenesená",J133,0)</f>
        <v>0</v>
      </c>
      <c r="BI133" s="248">
        <f>IF(N133="nulová",J133,0)</f>
        <v>0</v>
      </c>
      <c r="BJ133" s="18" t="s">
        <v>85</v>
      </c>
      <c r="BK133" s="248">
        <f>ROUND(I133*H133,2)</f>
        <v>0</v>
      </c>
      <c r="BL133" s="18" t="s">
        <v>150</v>
      </c>
      <c r="BM133" s="247" t="s">
        <v>297</v>
      </c>
    </row>
    <row r="134" s="2" customFormat="1" ht="24.15" customHeight="1">
      <c r="A134" s="39"/>
      <c r="B134" s="40"/>
      <c r="C134" s="236" t="s">
        <v>223</v>
      </c>
      <c r="D134" s="236" t="s">
        <v>145</v>
      </c>
      <c r="E134" s="237" t="s">
        <v>1128</v>
      </c>
      <c r="F134" s="238" t="s">
        <v>1129</v>
      </c>
      <c r="G134" s="239" t="s">
        <v>253</v>
      </c>
      <c r="H134" s="240">
        <v>15</v>
      </c>
      <c r="I134" s="241"/>
      <c r="J134" s="242">
        <f>ROUND(I134*H134,2)</f>
        <v>0</v>
      </c>
      <c r="K134" s="238" t="s">
        <v>1101</v>
      </c>
      <c r="L134" s="45"/>
      <c r="M134" s="243" t="s">
        <v>1</v>
      </c>
      <c r="N134" s="244" t="s">
        <v>42</v>
      </c>
      <c r="O134" s="92"/>
      <c r="P134" s="245">
        <f>O134*H134</f>
        <v>0</v>
      </c>
      <c r="Q134" s="245">
        <v>0</v>
      </c>
      <c r="R134" s="245">
        <f>Q134*H134</f>
        <v>0</v>
      </c>
      <c r="S134" s="245">
        <v>0</v>
      </c>
      <c r="T134" s="246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7" t="s">
        <v>150</v>
      </c>
      <c r="AT134" s="247" t="s">
        <v>145</v>
      </c>
      <c r="AU134" s="247" t="s">
        <v>85</v>
      </c>
      <c r="AY134" s="18" t="s">
        <v>143</v>
      </c>
      <c r="BE134" s="248">
        <f>IF(N134="základní",J134,0)</f>
        <v>0</v>
      </c>
      <c r="BF134" s="248">
        <f>IF(N134="snížená",J134,0)</f>
        <v>0</v>
      </c>
      <c r="BG134" s="248">
        <f>IF(N134="zákl. přenesená",J134,0)</f>
        <v>0</v>
      </c>
      <c r="BH134" s="248">
        <f>IF(N134="sníž. přenesená",J134,0)</f>
        <v>0</v>
      </c>
      <c r="BI134" s="248">
        <f>IF(N134="nulová",J134,0)</f>
        <v>0</v>
      </c>
      <c r="BJ134" s="18" t="s">
        <v>85</v>
      </c>
      <c r="BK134" s="248">
        <f>ROUND(I134*H134,2)</f>
        <v>0</v>
      </c>
      <c r="BL134" s="18" t="s">
        <v>150</v>
      </c>
      <c r="BM134" s="247" t="s">
        <v>309</v>
      </c>
    </row>
    <row r="135" s="2" customFormat="1" ht="24.15" customHeight="1">
      <c r="A135" s="39"/>
      <c r="B135" s="40"/>
      <c r="C135" s="236" t="s">
        <v>8</v>
      </c>
      <c r="D135" s="236" t="s">
        <v>145</v>
      </c>
      <c r="E135" s="237" t="s">
        <v>1130</v>
      </c>
      <c r="F135" s="238" t="s">
        <v>1131</v>
      </c>
      <c r="G135" s="239" t="s">
        <v>253</v>
      </c>
      <c r="H135" s="240">
        <v>3</v>
      </c>
      <c r="I135" s="241"/>
      <c r="J135" s="242">
        <f>ROUND(I135*H135,2)</f>
        <v>0</v>
      </c>
      <c r="K135" s="238" t="s">
        <v>1101</v>
      </c>
      <c r="L135" s="45"/>
      <c r="M135" s="243" t="s">
        <v>1</v>
      </c>
      <c r="N135" s="244" t="s">
        <v>42</v>
      </c>
      <c r="O135" s="92"/>
      <c r="P135" s="245">
        <f>O135*H135</f>
        <v>0</v>
      </c>
      <c r="Q135" s="245">
        <v>0</v>
      </c>
      <c r="R135" s="245">
        <f>Q135*H135</f>
        <v>0</v>
      </c>
      <c r="S135" s="245">
        <v>0</v>
      </c>
      <c r="T135" s="246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7" t="s">
        <v>150</v>
      </c>
      <c r="AT135" s="247" t="s">
        <v>145</v>
      </c>
      <c r="AU135" s="247" t="s">
        <v>85</v>
      </c>
      <c r="AY135" s="18" t="s">
        <v>143</v>
      </c>
      <c r="BE135" s="248">
        <f>IF(N135="základní",J135,0)</f>
        <v>0</v>
      </c>
      <c r="BF135" s="248">
        <f>IF(N135="snížená",J135,0)</f>
        <v>0</v>
      </c>
      <c r="BG135" s="248">
        <f>IF(N135="zákl. přenesená",J135,0)</f>
        <v>0</v>
      </c>
      <c r="BH135" s="248">
        <f>IF(N135="sníž. přenesená",J135,0)</f>
        <v>0</v>
      </c>
      <c r="BI135" s="248">
        <f>IF(N135="nulová",J135,0)</f>
        <v>0</v>
      </c>
      <c r="BJ135" s="18" t="s">
        <v>85</v>
      </c>
      <c r="BK135" s="248">
        <f>ROUND(I135*H135,2)</f>
        <v>0</v>
      </c>
      <c r="BL135" s="18" t="s">
        <v>150</v>
      </c>
      <c r="BM135" s="247" t="s">
        <v>335</v>
      </c>
    </row>
    <row r="136" s="2" customFormat="1" ht="14.4" customHeight="1">
      <c r="A136" s="39"/>
      <c r="B136" s="40"/>
      <c r="C136" s="236" t="s">
        <v>230</v>
      </c>
      <c r="D136" s="236" t="s">
        <v>145</v>
      </c>
      <c r="E136" s="237" t="s">
        <v>1132</v>
      </c>
      <c r="F136" s="238" t="s">
        <v>1133</v>
      </c>
      <c r="G136" s="239" t="s">
        <v>253</v>
      </c>
      <c r="H136" s="240">
        <v>5</v>
      </c>
      <c r="I136" s="241"/>
      <c r="J136" s="242">
        <f>ROUND(I136*H136,2)</f>
        <v>0</v>
      </c>
      <c r="K136" s="238" t="s">
        <v>1101</v>
      </c>
      <c r="L136" s="45"/>
      <c r="M136" s="243" t="s">
        <v>1</v>
      </c>
      <c r="N136" s="244" t="s">
        <v>42</v>
      </c>
      <c r="O136" s="92"/>
      <c r="P136" s="245">
        <f>O136*H136</f>
        <v>0</v>
      </c>
      <c r="Q136" s="245">
        <v>0</v>
      </c>
      <c r="R136" s="245">
        <f>Q136*H136</f>
        <v>0</v>
      </c>
      <c r="S136" s="245">
        <v>0</v>
      </c>
      <c r="T136" s="246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7" t="s">
        <v>150</v>
      </c>
      <c r="AT136" s="247" t="s">
        <v>145</v>
      </c>
      <c r="AU136" s="247" t="s">
        <v>85</v>
      </c>
      <c r="AY136" s="18" t="s">
        <v>143</v>
      </c>
      <c r="BE136" s="248">
        <f>IF(N136="základní",J136,0)</f>
        <v>0</v>
      </c>
      <c r="BF136" s="248">
        <f>IF(N136="snížená",J136,0)</f>
        <v>0</v>
      </c>
      <c r="BG136" s="248">
        <f>IF(N136="zákl. přenesená",J136,0)</f>
        <v>0</v>
      </c>
      <c r="BH136" s="248">
        <f>IF(N136="sníž. přenesená",J136,0)</f>
        <v>0</v>
      </c>
      <c r="BI136" s="248">
        <f>IF(N136="nulová",J136,0)</f>
        <v>0</v>
      </c>
      <c r="BJ136" s="18" t="s">
        <v>85</v>
      </c>
      <c r="BK136" s="248">
        <f>ROUND(I136*H136,2)</f>
        <v>0</v>
      </c>
      <c r="BL136" s="18" t="s">
        <v>150</v>
      </c>
      <c r="BM136" s="247" t="s">
        <v>346</v>
      </c>
    </row>
    <row r="137" s="2" customFormat="1" ht="14.4" customHeight="1">
      <c r="A137" s="39"/>
      <c r="B137" s="40"/>
      <c r="C137" s="236" t="s">
        <v>237</v>
      </c>
      <c r="D137" s="236" t="s">
        <v>145</v>
      </c>
      <c r="E137" s="237" t="s">
        <v>1134</v>
      </c>
      <c r="F137" s="238" t="s">
        <v>1135</v>
      </c>
      <c r="G137" s="239" t="s">
        <v>253</v>
      </c>
      <c r="H137" s="240">
        <v>10</v>
      </c>
      <c r="I137" s="241"/>
      <c r="J137" s="242">
        <f>ROUND(I137*H137,2)</f>
        <v>0</v>
      </c>
      <c r="K137" s="238" t="s">
        <v>1101</v>
      </c>
      <c r="L137" s="45"/>
      <c r="M137" s="243" t="s">
        <v>1</v>
      </c>
      <c r="N137" s="244" t="s">
        <v>42</v>
      </c>
      <c r="O137" s="92"/>
      <c r="P137" s="245">
        <f>O137*H137</f>
        <v>0</v>
      </c>
      <c r="Q137" s="245">
        <v>0</v>
      </c>
      <c r="R137" s="245">
        <f>Q137*H137</f>
        <v>0</v>
      </c>
      <c r="S137" s="245">
        <v>0</v>
      </c>
      <c r="T137" s="246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7" t="s">
        <v>150</v>
      </c>
      <c r="AT137" s="247" t="s">
        <v>145</v>
      </c>
      <c r="AU137" s="247" t="s">
        <v>85</v>
      </c>
      <c r="AY137" s="18" t="s">
        <v>143</v>
      </c>
      <c r="BE137" s="248">
        <f>IF(N137="základní",J137,0)</f>
        <v>0</v>
      </c>
      <c r="BF137" s="248">
        <f>IF(N137="snížená",J137,0)</f>
        <v>0</v>
      </c>
      <c r="BG137" s="248">
        <f>IF(N137="zákl. přenesená",J137,0)</f>
        <v>0</v>
      </c>
      <c r="BH137" s="248">
        <f>IF(N137="sníž. přenesená",J137,0)</f>
        <v>0</v>
      </c>
      <c r="BI137" s="248">
        <f>IF(N137="nulová",J137,0)</f>
        <v>0</v>
      </c>
      <c r="BJ137" s="18" t="s">
        <v>85</v>
      </c>
      <c r="BK137" s="248">
        <f>ROUND(I137*H137,2)</f>
        <v>0</v>
      </c>
      <c r="BL137" s="18" t="s">
        <v>150</v>
      </c>
      <c r="BM137" s="247" t="s">
        <v>359</v>
      </c>
    </row>
    <row r="138" s="2" customFormat="1" ht="37.8" customHeight="1">
      <c r="A138" s="39"/>
      <c r="B138" s="40"/>
      <c r="C138" s="236" t="s">
        <v>242</v>
      </c>
      <c r="D138" s="236" t="s">
        <v>145</v>
      </c>
      <c r="E138" s="237" t="s">
        <v>1136</v>
      </c>
      <c r="F138" s="238" t="s">
        <v>1137</v>
      </c>
      <c r="G138" s="239" t="s">
        <v>162</v>
      </c>
      <c r="H138" s="240">
        <v>130</v>
      </c>
      <c r="I138" s="241"/>
      <c r="J138" s="242">
        <f>ROUND(I138*H138,2)</f>
        <v>0</v>
      </c>
      <c r="K138" s="238" t="s">
        <v>1101</v>
      </c>
      <c r="L138" s="45"/>
      <c r="M138" s="243" t="s">
        <v>1</v>
      </c>
      <c r="N138" s="244" t="s">
        <v>42</v>
      </c>
      <c r="O138" s="92"/>
      <c r="P138" s="245">
        <f>O138*H138</f>
        <v>0</v>
      </c>
      <c r="Q138" s="245">
        <v>0</v>
      </c>
      <c r="R138" s="245">
        <f>Q138*H138</f>
        <v>0</v>
      </c>
      <c r="S138" s="245">
        <v>0</v>
      </c>
      <c r="T138" s="246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7" t="s">
        <v>150</v>
      </c>
      <c r="AT138" s="247" t="s">
        <v>145</v>
      </c>
      <c r="AU138" s="247" t="s">
        <v>85</v>
      </c>
      <c r="AY138" s="18" t="s">
        <v>143</v>
      </c>
      <c r="BE138" s="248">
        <f>IF(N138="základní",J138,0)</f>
        <v>0</v>
      </c>
      <c r="BF138" s="248">
        <f>IF(N138="snížená",J138,0)</f>
        <v>0</v>
      </c>
      <c r="BG138" s="248">
        <f>IF(N138="zákl. přenesená",J138,0)</f>
        <v>0</v>
      </c>
      <c r="BH138" s="248">
        <f>IF(N138="sníž. přenesená",J138,0)</f>
        <v>0</v>
      </c>
      <c r="BI138" s="248">
        <f>IF(N138="nulová",J138,0)</f>
        <v>0</v>
      </c>
      <c r="BJ138" s="18" t="s">
        <v>85</v>
      </c>
      <c r="BK138" s="248">
        <f>ROUND(I138*H138,2)</f>
        <v>0</v>
      </c>
      <c r="BL138" s="18" t="s">
        <v>150</v>
      </c>
      <c r="BM138" s="247" t="s">
        <v>385</v>
      </c>
    </row>
    <row r="139" s="2" customFormat="1" ht="37.8" customHeight="1">
      <c r="A139" s="39"/>
      <c r="B139" s="40"/>
      <c r="C139" s="236" t="s">
        <v>246</v>
      </c>
      <c r="D139" s="236" t="s">
        <v>145</v>
      </c>
      <c r="E139" s="237" t="s">
        <v>1138</v>
      </c>
      <c r="F139" s="238" t="s">
        <v>1139</v>
      </c>
      <c r="G139" s="239" t="s">
        <v>162</v>
      </c>
      <c r="H139" s="240">
        <v>40</v>
      </c>
      <c r="I139" s="241"/>
      <c r="J139" s="242">
        <f>ROUND(I139*H139,2)</f>
        <v>0</v>
      </c>
      <c r="K139" s="238" t="s">
        <v>1101</v>
      </c>
      <c r="L139" s="45"/>
      <c r="M139" s="243" t="s">
        <v>1</v>
      </c>
      <c r="N139" s="244" t="s">
        <v>42</v>
      </c>
      <c r="O139" s="92"/>
      <c r="P139" s="245">
        <f>O139*H139</f>
        <v>0</v>
      </c>
      <c r="Q139" s="245">
        <v>0</v>
      </c>
      <c r="R139" s="245">
        <f>Q139*H139</f>
        <v>0</v>
      </c>
      <c r="S139" s="245">
        <v>0</v>
      </c>
      <c r="T139" s="24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7" t="s">
        <v>150</v>
      </c>
      <c r="AT139" s="247" t="s">
        <v>145</v>
      </c>
      <c r="AU139" s="247" t="s">
        <v>85</v>
      </c>
      <c r="AY139" s="18" t="s">
        <v>143</v>
      </c>
      <c r="BE139" s="248">
        <f>IF(N139="základní",J139,0)</f>
        <v>0</v>
      </c>
      <c r="BF139" s="248">
        <f>IF(N139="snížená",J139,0)</f>
        <v>0</v>
      </c>
      <c r="BG139" s="248">
        <f>IF(N139="zákl. přenesená",J139,0)</f>
        <v>0</v>
      </c>
      <c r="BH139" s="248">
        <f>IF(N139="sníž. přenesená",J139,0)</f>
        <v>0</v>
      </c>
      <c r="BI139" s="248">
        <f>IF(N139="nulová",J139,0)</f>
        <v>0</v>
      </c>
      <c r="BJ139" s="18" t="s">
        <v>85</v>
      </c>
      <c r="BK139" s="248">
        <f>ROUND(I139*H139,2)</f>
        <v>0</v>
      </c>
      <c r="BL139" s="18" t="s">
        <v>150</v>
      </c>
      <c r="BM139" s="247" t="s">
        <v>396</v>
      </c>
    </row>
    <row r="140" s="2" customFormat="1" ht="49.05" customHeight="1">
      <c r="A140" s="39"/>
      <c r="B140" s="40"/>
      <c r="C140" s="236" t="s">
        <v>250</v>
      </c>
      <c r="D140" s="236" t="s">
        <v>145</v>
      </c>
      <c r="E140" s="237" t="s">
        <v>1140</v>
      </c>
      <c r="F140" s="238" t="s">
        <v>1141</v>
      </c>
      <c r="G140" s="239" t="s">
        <v>162</v>
      </c>
      <c r="H140" s="240">
        <v>50</v>
      </c>
      <c r="I140" s="241"/>
      <c r="J140" s="242">
        <f>ROUND(I140*H140,2)</f>
        <v>0</v>
      </c>
      <c r="K140" s="238" t="s">
        <v>1101</v>
      </c>
      <c r="L140" s="45"/>
      <c r="M140" s="243" t="s">
        <v>1</v>
      </c>
      <c r="N140" s="244" t="s">
        <v>42</v>
      </c>
      <c r="O140" s="92"/>
      <c r="P140" s="245">
        <f>O140*H140</f>
        <v>0</v>
      </c>
      <c r="Q140" s="245">
        <v>0</v>
      </c>
      <c r="R140" s="245">
        <f>Q140*H140</f>
        <v>0</v>
      </c>
      <c r="S140" s="245">
        <v>0</v>
      </c>
      <c r="T140" s="246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7" t="s">
        <v>150</v>
      </c>
      <c r="AT140" s="247" t="s">
        <v>145</v>
      </c>
      <c r="AU140" s="247" t="s">
        <v>85</v>
      </c>
      <c r="AY140" s="18" t="s">
        <v>143</v>
      </c>
      <c r="BE140" s="248">
        <f>IF(N140="základní",J140,0)</f>
        <v>0</v>
      </c>
      <c r="BF140" s="248">
        <f>IF(N140="snížená",J140,0)</f>
        <v>0</v>
      </c>
      <c r="BG140" s="248">
        <f>IF(N140="zákl. přenesená",J140,0)</f>
        <v>0</v>
      </c>
      <c r="BH140" s="248">
        <f>IF(N140="sníž. přenesená",J140,0)</f>
        <v>0</v>
      </c>
      <c r="BI140" s="248">
        <f>IF(N140="nulová",J140,0)</f>
        <v>0</v>
      </c>
      <c r="BJ140" s="18" t="s">
        <v>85</v>
      </c>
      <c r="BK140" s="248">
        <f>ROUND(I140*H140,2)</f>
        <v>0</v>
      </c>
      <c r="BL140" s="18" t="s">
        <v>150</v>
      </c>
      <c r="BM140" s="247" t="s">
        <v>419</v>
      </c>
    </row>
    <row r="141" s="2" customFormat="1" ht="49.05" customHeight="1">
      <c r="A141" s="39"/>
      <c r="B141" s="40"/>
      <c r="C141" s="236" t="s">
        <v>7</v>
      </c>
      <c r="D141" s="236" t="s">
        <v>145</v>
      </c>
      <c r="E141" s="237" t="s">
        <v>1142</v>
      </c>
      <c r="F141" s="238" t="s">
        <v>1143</v>
      </c>
      <c r="G141" s="239" t="s">
        <v>162</v>
      </c>
      <c r="H141" s="240">
        <v>40</v>
      </c>
      <c r="I141" s="241"/>
      <c r="J141" s="242">
        <f>ROUND(I141*H141,2)</f>
        <v>0</v>
      </c>
      <c r="K141" s="238" t="s">
        <v>1101</v>
      </c>
      <c r="L141" s="45"/>
      <c r="M141" s="243" t="s">
        <v>1</v>
      </c>
      <c r="N141" s="244" t="s">
        <v>42</v>
      </c>
      <c r="O141" s="92"/>
      <c r="P141" s="245">
        <f>O141*H141</f>
        <v>0</v>
      </c>
      <c r="Q141" s="245">
        <v>0</v>
      </c>
      <c r="R141" s="245">
        <f>Q141*H141</f>
        <v>0</v>
      </c>
      <c r="S141" s="245">
        <v>0</v>
      </c>
      <c r="T141" s="246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7" t="s">
        <v>150</v>
      </c>
      <c r="AT141" s="247" t="s">
        <v>145</v>
      </c>
      <c r="AU141" s="247" t="s">
        <v>85</v>
      </c>
      <c r="AY141" s="18" t="s">
        <v>143</v>
      </c>
      <c r="BE141" s="248">
        <f>IF(N141="základní",J141,0)</f>
        <v>0</v>
      </c>
      <c r="BF141" s="248">
        <f>IF(N141="snížená",J141,0)</f>
        <v>0</v>
      </c>
      <c r="BG141" s="248">
        <f>IF(N141="zákl. přenesená",J141,0)</f>
        <v>0</v>
      </c>
      <c r="BH141" s="248">
        <f>IF(N141="sníž. přenesená",J141,0)</f>
        <v>0</v>
      </c>
      <c r="BI141" s="248">
        <f>IF(N141="nulová",J141,0)</f>
        <v>0</v>
      </c>
      <c r="BJ141" s="18" t="s">
        <v>85</v>
      </c>
      <c r="BK141" s="248">
        <f>ROUND(I141*H141,2)</f>
        <v>0</v>
      </c>
      <c r="BL141" s="18" t="s">
        <v>150</v>
      </c>
      <c r="BM141" s="247" t="s">
        <v>433</v>
      </c>
    </row>
    <row r="142" s="2" customFormat="1" ht="24.15" customHeight="1">
      <c r="A142" s="39"/>
      <c r="B142" s="40"/>
      <c r="C142" s="236" t="s">
        <v>273</v>
      </c>
      <c r="D142" s="236" t="s">
        <v>145</v>
      </c>
      <c r="E142" s="237" t="s">
        <v>1144</v>
      </c>
      <c r="F142" s="238" t="s">
        <v>1145</v>
      </c>
      <c r="G142" s="239" t="s">
        <v>148</v>
      </c>
      <c r="H142" s="240">
        <v>5</v>
      </c>
      <c r="I142" s="241"/>
      <c r="J142" s="242">
        <f>ROUND(I142*H142,2)</f>
        <v>0</v>
      </c>
      <c r="K142" s="238" t="s">
        <v>1101</v>
      </c>
      <c r="L142" s="45"/>
      <c r="M142" s="243" t="s">
        <v>1</v>
      </c>
      <c r="N142" s="244" t="s">
        <v>42</v>
      </c>
      <c r="O142" s="92"/>
      <c r="P142" s="245">
        <f>O142*H142</f>
        <v>0</v>
      </c>
      <c r="Q142" s="245">
        <v>0</v>
      </c>
      <c r="R142" s="245">
        <f>Q142*H142</f>
        <v>0</v>
      </c>
      <c r="S142" s="245">
        <v>0</v>
      </c>
      <c r="T142" s="246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7" t="s">
        <v>150</v>
      </c>
      <c r="AT142" s="247" t="s">
        <v>145</v>
      </c>
      <c r="AU142" s="247" t="s">
        <v>85</v>
      </c>
      <c r="AY142" s="18" t="s">
        <v>143</v>
      </c>
      <c r="BE142" s="248">
        <f>IF(N142="základní",J142,0)</f>
        <v>0</v>
      </c>
      <c r="BF142" s="248">
        <f>IF(N142="snížená",J142,0)</f>
        <v>0</v>
      </c>
      <c r="BG142" s="248">
        <f>IF(N142="zákl. přenesená",J142,0)</f>
        <v>0</v>
      </c>
      <c r="BH142" s="248">
        <f>IF(N142="sníž. přenesená",J142,0)</f>
        <v>0</v>
      </c>
      <c r="BI142" s="248">
        <f>IF(N142="nulová",J142,0)</f>
        <v>0</v>
      </c>
      <c r="BJ142" s="18" t="s">
        <v>85</v>
      </c>
      <c r="BK142" s="248">
        <f>ROUND(I142*H142,2)</f>
        <v>0</v>
      </c>
      <c r="BL142" s="18" t="s">
        <v>150</v>
      </c>
      <c r="BM142" s="247" t="s">
        <v>452</v>
      </c>
    </row>
    <row r="143" s="2" customFormat="1" ht="24.15" customHeight="1">
      <c r="A143" s="39"/>
      <c r="B143" s="40"/>
      <c r="C143" s="236" t="s">
        <v>279</v>
      </c>
      <c r="D143" s="236" t="s">
        <v>145</v>
      </c>
      <c r="E143" s="237" t="s">
        <v>1146</v>
      </c>
      <c r="F143" s="238" t="s">
        <v>1147</v>
      </c>
      <c r="G143" s="239" t="s">
        <v>253</v>
      </c>
      <c r="H143" s="240">
        <v>5</v>
      </c>
      <c r="I143" s="241"/>
      <c r="J143" s="242">
        <f>ROUND(I143*H143,2)</f>
        <v>0</v>
      </c>
      <c r="K143" s="238" t="s">
        <v>1101</v>
      </c>
      <c r="L143" s="45"/>
      <c r="M143" s="243" t="s">
        <v>1</v>
      </c>
      <c r="N143" s="244" t="s">
        <v>42</v>
      </c>
      <c r="O143" s="92"/>
      <c r="P143" s="245">
        <f>O143*H143</f>
        <v>0</v>
      </c>
      <c r="Q143" s="245">
        <v>0</v>
      </c>
      <c r="R143" s="245">
        <f>Q143*H143</f>
        <v>0</v>
      </c>
      <c r="S143" s="245">
        <v>0</v>
      </c>
      <c r="T143" s="246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7" t="s">
        <v>150</v>
      </c>
      <c r="AT143" s="247" t="s">
        <v>145</v>
      </c>
      <c r="AU143" s="247" t="s">
        <v>85</v>
      </c>
      <c r="AY143" s="18" t="s">
        <v>143</v>
      </c>
      <c r="BE143" s="248">
        <f>IF(N143="základní",J143,0)</f>
        <v>0</v>
      </c>
      <c r="BF143" s="248">
        <f>IF(N143="snížená",J143,0)</f>
        <v>0</v>
      </c>
      <c r="BG143" s="248">
        <f>IF(N143="zákl. přenesená",J143,0)</f>
        <v>0</v>
      </c>
      <c r="BH143" s="248">
        <f>IF(N143="sníž. přenesená",J143,0)</f>
        <v>0</v>
      </c>
      <c r="BI143" s="248">
        <f>IF(N143="nulová",J143,0)</f>
        <v>0</v>
      </c>
      <c r="BJ143" s="18" t="s">
        <v>85</v>
      </c>
      <c r="BK143" s="248">
        <f>ROUND(I143*H143,2)</f>
        <v>0</v>
      </c>
      <c r="BL143" s="18" t="s">
        <v>150</v>
      </c>
      <c r="BM143" s="247" t="s">
        <v>462</v>
      </c>
    </row>
    <row r="144" s="2" customFormat="1" ht="14.4" customHeight="1">
      <c r="A144" s="39"/>
      <c r="B144" s="40"/>
      <c r="C144" s="236" t="s">
        <v>285</v>
      </c>
      <c r="D144" s="236" t="s">
        <v>145</v>
      </c>
      <c r="E144" s="237" t="s">
        <v>1148</v>
      </c>
      <c r="F144" s="238" t="s">
        <v>1149</v>
      </c>
      <c r="G144" s="239" t="s">
        <v>162</v>
      </c>
      <c r="H144" s="240">
        <v>30</v>
      </c>
      <c r="I144" s="241"/>
      <c r="J144" s="242">
        <f>ROUND(I144*H144,2)</f>
        <v>0</v>
      </c>
      <c r="K144" s="238" t="s">
        <v>1101</v>
      </c>
      <c r="L144" s="45"/>
      <c r="M144" s="243" t="s">
        <v>1</v>
      </c>
      <c r="N144" s="244" t="s">
        <v>42</v>
      </c>
      <c r="O144" s="92"/>
      <c r="P144" s="245">
        <f>O144*H144</f>
        <v>0</v>
      </c>
      <c r="Q144" s="245">
        <v>0</v>
      </c>
      <c r="R144" s="245">
        <f>Q144*H144</f>
        <v>0</v>
      </c>
      <c r="S144" s="245">
        <v>0</v>
      </c>
      <c r="T144" s="246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7" t="s">
        <v>150</v>
      </c>
      <c r="AT144" s="247" t="s">
        <v>145</v>
      </c>
      <c r="AU144" s="247" t="s">
        <v>85</v>
      </c>
      <c r="AY144" s="18" t="s">
        <v>143</v>
      </c>
      <c r="BE144" s="248">
        <f>IF(N144="základní",J144,0)</f>
        <v>0</v>
      </c>
      <c r="BF144" s="248">
        <f>IF(N144="snížená",J144,0)</f>
        <v>0</v>
      </c>
      <c r="BG144" s="248">
        <f>IF(N144="zákl. přenesená",J144,0)</f>
        <v>0</v>
      </c>
      <c r="BH144" s="248">
        <f>IF(N144="sníž. přenesená",J144,0)</f>
        <v>0</v>
      </c>
      <c r="BI144" s="248">
        <f>IF(N144="nulová",J144,0)</f>
        <v>0</v>
      </c>
      <c r="BJ144" s="18" t="s">
        <v>85</v>
      </c>
      <c r="BK144" s="248">
        <f>ROUND(I144*H144,2)</f>
        <v>0</v>
      </c>
      <c r="BL144" s="18" t="s">
        <v>150</v>
      </c>
      <c r="BM144" s="247" t="s">
        <v>475</v>
      </c>
    </row>
    <row r="145" s="2" customFormat="1" ht="14.4" customHeight="1">
      <c r="A145" s="39"/>
      <c r="B145" s="40"/>
      <c r="C145" s="236" t="s">
        <v>292</v>
      </c>
      <c r="D145" s="236" t="s">
        <v>145</v>
      </c>
      <c r="E145" s="237" t="s">
        <v>1150</v>
      </c>
      <c r="F145" s="238" t="s">
        <v>1151</v>
      </c>
      <c r="G145" s="239" t="s">
        <v>253</v>
      </c>
      <c r="H145" s="240">
        <v>5</v>
      </c>
      <c r="I145" s="241"/>
      <c r="J145" s="242">
        <f>ROUND(I145*H145,2)</f>
        <v>0</v>
      </c>
      <c r="K145" s="238" t="s">
        <v>1101</v>
      </c>
      <c r="L145" s="45"/>
      <c r="M145" s="243" t="s">
        <v>1</v>
      </c>
      <c r="N145" s="244" t="s">
        <v>42</v>
      </c>
      <c r="O145" s="92"/>
      <c r="P145" s="245">
        <f>O145*H145</f>
        <v>0</v>
      </c>
      <c r="Q145" s="245">
        <v>0</v>
      </c>
      <c r="R145" s="245">
        <f>Q145*H145</f>
        <v>0</v>
      </c>
      <c r="S145" s="245">
        <v>0</v>
      </c>
      <c r="T145" s="246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7" t="s">
        <v>150</v>
      </c>
      <c r="AT145" s="247" t="s">
        <v>145</v>
      </c>
      <c r="AU145" s="247" t="s">
        <v>85</v>
      </c>
      <c r="AY145" s="18" t="s">
        <v>143</v>
      </c>
      <c r="BE145" s="248">
        <f>IF(N145="základní",J145,0)</f>
        <v>0</v>
      </c>
      <c r="BF145" s="248">
        <f>IF(N145="snížená",J145,0)</f>
        <v>0</v>
      </c>
      <c r="BG145" s="248">
        <f>IF(N145="zákl. přenesená",J145,0)</f>
        <v>0</v>
      </c>
      <c r="BH145" s="248">
        <f>IF(N145="sníž. přenesená",J145,0)</f>
        <v>0</v>
      </c>
      <c r="BI145" s="248">
        <f>IF(N145="nulová",J145,0)</f>
        <v>0</v>
      </c>
      <c r="BJ145" s="18" t="s">
        <v>85</v>
      </c>
      <c r="BK145" s="248">
        <f>ROUND(I145*H145,2)</f>
        <v>0</v>
      </c>
      <c r="BL145" s="18" t="s">
        <v>150</v>
      </c>
      <c r="BM145" s="247" t="s">
        <v>495</v>
      </c>
    </row>
    <row r="146" s="2" customFormat="1" ht="24.15" customHeight="1">
      <c r="A146" s="39"/>
      <c r="B146" s="40"/>
      <c r="C146" s="236" t="s">
        <v>297</v>
      </c>
      <c r="D146" s="236" t="s">
        <v>145</v>
      </c>
      <c r="E146" s="237" t="s">
        <v>1152</v>
      </c>
      <c r="F146" s="238" t="s">
        <v>1153</v>
      </c>
      <c r="G146" s="239" t="s">
        <v>253</v>
      </c>
      <c r="H146" s="240">
        <v>5</v>
      </c>
      <c r="I146" s="241"/>
      <c r="J146" s="242">
        <f>ROUND(I146*H146,2)</f>
        <v>0</v>
      </c>
      <c r="K146" s="238" t="s">
        <v>1101</v>
      </c>
      <c r="L146" s="45"/>
      <c r="M146" s="313" t="s">
        <v>1</v>
      </c>
      <c r="N146" s="314" t="s">
        <v>42</v>
      </c>
      <c r="O146" s="315"/>
      <c r="P146" s="316">
        <f>O146*H146</f>
        <v>0</v>
      </c>
      <c r="Q146" s="316">
        <v>0</v>
      </c>
      <c r="R146" s="316">
        <f>Q146*H146</f>
        <v>0</v>
      </c>
      <c r="S146" s="316">
        <v>0</v>
      </c>
      <c r="T146" s="31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7" t="s">
        <v>150</v>
      </c>
      <c r="AT146" s="247" t="s">
        <v>145</v>
      </c>
      <c r="AU146" s="247" t="s">
        <v>85</v>
      </c>
      <c r="AY146" s="18" t="s">
        <v>143</v>
      </c>
      <c r="BE146" s="248">
        <f>IF(N146="základní",J146,0)</f>
        <v>0</v>
      </c>
      <c r="BF146" s="248">
        <f>IF(N146="snížená",J146,0)</f>
        <v>0</v>
      </c>
      <c r="BG146" s="248">
        <f>IF(N146="zákl. přenesená",J146,0)</f>
        <v>0</v>
      </c>
      <c r="BH146" s="248">
        <f>IF(N146="sníž. přenesená",J146,0)</f>
        <v>0</v>
      </c>
      <c r="BI146" s="248">
        <f>IF(N146="nulová",J146,0)</f>
        <v>0</v>
      </c>
      <c r="BJ146" s="18" t="s">
        <v>85</v>
      </c>
      <c r="BK146" s="248">
        <f>ROUND(I146*H146,2)</f>
        <v>0</v>
      </c>
      <c r="BL146" s="18" t="s">
        <v>150</v>
      </c>
      <c r="BM146" s="247" t="s">
        <v>505</v>
      </c>
    </row>
    <row r="147" s="2" customFormat="1" ht="6.96" customHeight="1">
      <c r="A147" s="39"/>
      <c r="B147" s="67"/>
      <c r="C147" s="68"/>
      <c r="D147" s="68"/>
      <c r="E147" s="68"/>
      <c r="F147" s="68"/>
      <c r="G147" s="68"/>
      <c r="H147" s="68"/>
      <c r="I147" s="184"/>
      <c r="J147" s="68"/>
      <c r="K147" s="68"/>
      <c r="L147" s="45"/>
      <c r="M147" s="39"/>
      <c r="O147" s="39"/>
      <c r="P147" s="39"/>
      <c r="Q147" s="39"/>
      <c r="R147" s="39"/>
      <c r="S147" s="39"/>
      <c r="T147" s="39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</row>
  </sheetData>
  <sheetProtection sheet="1" autoFilter="0" formatColumns="0" formatRows="0" objects="1" scenarios="1" spinCount="100000" saltValue="M75hBoUI84AbEfhq2zKdrhXhxH4Jgci2mHWTk78d0FQw+6iH02m302HiR97fP2S//CBnbDE+Udilgqdq3dFBvA==" hashValue="rl/gPRT8quJukr3gkzmaoNyHVNHknLbcmSx6s52+gNghxUuPVZsemlQ5NI/A7Es3b/S443Qs1x1qGKXign2v2A==" algorithmName="SHA-512" password="CC35"/>
  <autoFilter ref="C117:K146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87</v>
      </c>
    </row>
    <row r="4" s="1" customFormat="1" ht="24.96" customHeight="1">
      <c r="B4" s="21"/>
      <c r="D4" s="141" t="s">
        <v>106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Snížení energetické náročnosti budovy MŠ Slunečnice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107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1154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23. 12. 2019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26</v>
      </c>
      <c r="F15" s="39"/>
      <c r="G15" s="39"/>
      <c r="H15" s="39"/>
      <c r="I15" s="148" t="s">
        <v>27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28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30</v>
      </c>
      <c r="E20" s="39"/>
      <c r="F20" s="39"/>
      <c r="G20" s="39"/>
      <c r="H20" s="39"/>
      <c r="I20" s="148" t="s">
        <v>25</v>
      </c>
      <c r="J20" s="147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31</v>
      </c>
      <c r="F21" s="39"/>
      <c r="G21" s="39"/>
      <c r="H21" s="39"/>
      <c r="I21" s="148" t="s">
        <v>27</v>
      </c>
      <c r="J21" s="147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33</v>
      </c>
      <c r="E23" s="39"/>
      <c r="F23" s="39"/>
      <c r="G23" s="39"/>
      <c r="H23" s="39"/>
      <c r="I23" s="148" t="s">
        <v>25</v>
      </c>
      <c r="J23" s="147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tr">
        <f>IF('Rekapitulace stavby'!E20="","",'Rekapitulace stavby'!E20)</f>
        <v xml:space="preserve"> </v>
      </c>
      <c r="F24" s="39"/>
      <c r="G24" s="39"/>
      <c r="H24" s="39"/>
      <c r="I24" s="148" t="s">
        <v>27</v>
      </c>
      <c r="J24" s="147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35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262.5" customHeight="1">
      <c r="A27" s="150"/>
      <c r="B27" s="151"/>
      <c r="C27" s="150"/>
      <c r="D27" s="150"/>
      <c r="E27" s="152" t="s">
        <v>109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37</v>
      </c>
      <c r="E30" s="39"/>
      <c r="F30" s="39"/>
      <c r="G30" s="39"/>
      <c r="H30" s="39"/>
      <c r="I30" s="145"/>
      <c r="J30" s="158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39</v>
      </c>
      <c r="G32" s="39"/>
      <c r="H32" s="39"/>
      <c r="I32" s="160" t="s">
        <v>38</v>
      </c>
      <c r="J32" s="159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41</v>
      </c>
      <c r="E33" s="143" t="s">
        <v>42</v>
      </c>
      <c r="F33" s="162">
        <f>ROUND((SUM(BE122:BE159)),  2)</f>
        <v>0</v>
      </c>
      <c r="G33" s="39"/>
      <c r="H33" s="39"/>
      <c r="I33" s="163">
        <v>0.20999999999999999</v>
      </c>
      <c r="J33" s="162">
        <f>ROUND(((SUM(BE122:BE159))*I33),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43</v>
      </c>
      <c r="F34" s="162">
        <f>ROUND((SUM(BF122:BF159)),  2)</f>
        <v>0</v>
      </c>
      <c r="G34" s="39"/>
      <c r="H34" s="39"/>
      <c r="I34" s="163">
        <v>0.14999999999999999</v>
      </c>
      <c r="J34" s="162">
        <f>ROUND(((SUM(BF122:BF159))*I34),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44</v>
      </c>
      <c r="F35" s="162">
        <f>ROUND((SUM(BG122:BG159)),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45</v>
      </c>
      <c r="F36" s="162">
        <f>ROUND((SUM(BH122:BH159)),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46</v>
      </c>
      <c r="F37" s="162">
        <f>ROUND((SUM(BI122:BI159)),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47</v>
      </c>
      <c r="E39" s="166"/>
      <c r="F39" s="166"/>
      <c r="G39" s="167" t="s">
        <v>48</v>
      </c>
      <c r="H39" s="168" t="s">
        <v>49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50</v>
      </c>
      <c r="E50" s="173"/>
      <c r="F50" s="173"/>
      <c r="G50" s="172" t="s">
        <v>51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52</v>
      </c>
      <c r="E61" s="176"/>
      <c r="F61" s="177" t="s">
        <v>53</v>
      </c>
      <c r="G61" s="175" t="s">
        <v>52</v>
      </c>
      <c r="H61" s="176"/>
      <c r="I61" s="178"/>
      <c r="J61" s="179" t="s">
        <v>53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54</v>
      </c>
      <c r="E65" s="180"/>
      <c r="F65" s="180"/>
      <c r="G65" s="172" t="s">
        <v>55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52</v>
      </c>
      <c r="E76" s="176"/>
      <c r="F76" s="177" t="s">
        <v>53</v>
      </c>
      <c r="G76" s="175" t="s">
        <v>52</v>
      </c>
      <c r="H76" s="176"/>
      <c r="I76" s="178"/>
      <c r="J76" s="179" t="s">
        <v>53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110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Snížení energetické náročnosti budovy MŠ Slunečnice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107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05 - Zařízení pro vytápění staveb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Hradec Králové</v>
      </c>
      <c r="G89" s="41"/>
      <c r="H89" s="41"/>
      <c r="I89" s="148" t="s">
        <v>22</v>
      </c>
      <c r="J89" s="80" t="str">
        <f>IF(J12="","",J12)</f>
        <v>23. 12. 2019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MŠ, speciální základní škola a praktická škola,HK</v>
      </c>
      <c r="G91" s="41"/>
      <c r="H91" s="41"/>
      <c r="I91" s="148" t="s">
        <v>30</v>
      </c>
      <c r="J91" s="37" t="str">
        <f>E21</f>
        <v xml:space="preserve">Obchodní projekt Hradec Králové v.o.s.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148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111</v>
      </c>
      <c r="D94" s="190"/>
      <c r="E94" s="190"/>
      <c r="F94" s="190"/>
      <c r="G94" s="190"/>
      <c r="H94" s="190"/>
      <c r="I94" s="191"/>
      <c r="J94" s="192" t="s">
        <v>112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113</v>
      </c>
      <c r="D96" s="41"/>
      <c r="E96" s="41"/>
      <c r="F96" s="41"/>
      <c r="G96" s="41"/>
      <c r="H96" s="41"/>
      <c r="I96" s="145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114</v>
      </c>
    </row>
    <row r="97" s="9" customFormat="1" ht="24.96" customHeight="1">
      <c r="A97" s="9"/>
      <c r="B97" s="194"/>
      <c r="C97" s="195"/>
      <c r="D97" s="196" t="s">
        <v>1155</v>
      </c>
      <c r="E97" s="197"/>
      <c r="F97" s="197"/>
      <c r="G97" s="197"/>
      <c r="H97" s="197"/>
      <c r="I97" s="198"/>
      <c r="J97" s="199">
        <f>J123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1156</v>
      </c>
      <c r="E98" s="204"/>
      <c r="F98" s="204"/>
      <c r="G98" s="204"/>
      <c r="H98" s="204"/>
      <c r="I98" s="205"/>
      <c r="J98" s="206">
        <f>J124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1157</v>
      </c>
      <c r="E99" s="204"/>
      <c r="F99" s="204"/>
      <c r="G99" s="204"/>
      <c r="H99" s="204"/>
      <c r="I99" s="205"/>
      <c r="J99" s="206">
        <f>J134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1"/>
      <c r="C100" s="202"/>
      <c r="D100" s="203" t="s">
        <v>1158</v>
      </c>
      <c r="E100" s="204"/>
      <c r="F100" s="204"/>
      <c r="G100" s="204"/>
      <c r="H100" s="204"/>
      <c r="I100" s="205"/>
      <c r="J100" s="206">
        <f>J142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1"/>
      <c r="C101" s="202"/>
      <c r="D101" s="203" t="s">
        <v>1159</v>
      </c>
      <c r="E101" s="204"/>
      <c r="F101" s="204"/>
      <c r="G101" s="204"/>
      <c r="H101" s="204"/>
      <c r="I101" s="205"/>
      <c r="J101" s="206">
        <f>J155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1"/>
      <c r="C102" s="202"/>
      <c r="D102" s="203" t="s">
        <v>1160</v>
      </c>
      <c r="E102" s="204"/>
      <c r="F102" s="204"/>
      <c r="G102" s="204"/>
      <c r="H102" s="204"/>
      <c r="I102" s="205"/>
      <c r="J102" s="206">
        <f>J157</f>
        <v>0</v>
      </c>
      <c r="K102" s="20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145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184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187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128</v>
      </c>
      <c r="D109" s="41"/>
      <c r="E109" s="41"/>
      <c r="F109" s="41"/>
      <c r="G109" s="41"/>
      <c r="H109" s="41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14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88" t="str">
        <f>E7</f>
        <v>Snížení energetické náročnosti budovy MŠ Slunečnice</v>
      </c>
      <c r="F112" s="33"/>
      <c r="G112" s="33"/>
      <c r="H112" s="33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107</v>
      </c>
      <c r="D113" s="41"/>
      <c r="E113" s="41"/>
      <c r="F113" s="41"/>
      <c r="G113" s="41"/>
      <c r="H113" s="41"/>
      <c r="I113" s="14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05 - Zařízení pro vytápění staveb</v>
      </c>
      <c r="F114" s="41"/>
      <c r="G114" s="41"/>
      <c r="H114" s="41"/>
      <c r="I114" s="145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>Hradec Králové</v>
      </c>
      <c r="G116" s="41"/>
      <c r="H116" s="41"/>
      <c r="I116" s="148" t="s">
        <v>22</v>
      </c>
      <c r="J116" s="80" t="str">
        <f>IF(J12="","",J12)</f>
        <v>23. 12. 2019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145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40.05" customHeight="1">
      <c r="A118" s="39"/>
      <c r="B118" s="40"/>
      <c r="C118" s="33" t="s">
        <v>24</v>
      </c>
      <c r="D118" s="41"/>
      <c r="E118" s="41"/>
      <c r="F118" s="28" t="str">
        <f>E15</f>
        <v>MŠ, speciální základní škola a praktická škola,HK</v>
      </c>
      <c r="G118" s="41"/>
      <c r="H118" s="41"/>
      <c r="I118" s="148" t="s">
        <v>30</v>
      </c>
      <c r="J118" s="37" t="str">
        <f>E21</f>
        <v xml:space="preserve">Obchodní projekt Hradec Králové v.o.s.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28</v>
      </c>
      <c r="D119" s="41"/>
      <c r="E119" s="41"/>
      <c r="F119" s="28" t="str">
        <f>IF(E18="","",E18)</f>
        <v>Vyplň údaj</v>
      </c>
      <c r="G119" s="41"/>
      <c r="H119" s="41"/>
      <c r="I119" s="148" t="s">
        <v>33</v>
      </c>
      <c r="J119" s="37" t="str">
        <f>E24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145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208"/>
      <c r="B121" s="209"/>
      <c r="C121" s="210" t="s">
        <v>129</v>
      </c>
      <c r="D121" s="211" t="s">
        <v>62</v>
      </c>
      <c r="E121" s="211" t="s">
        <v>58</v>
      </c>
      <c r="F121" s="211" t="s">
        <v>59</v>
      </c>
      <c r="G121" s="211" t="s">
        <v>130</v>
      </c>
      <c r="H121" s="211" t="s">
        <v>131</v>
      </c>
      <c r="I121" s="212" t="s">
        <v>132</v>
      </c>
      <c r="J121" s="211" t="s">
        <v>112</v>
      </c>
      <c r="K121" s="213" t="s">
        <v>133</v>
      </c>
      <c r="L121" s="214"/>
      <c r="M121" s="101" t="s">
        <v>1</v>
      </c>
      <c r="N121" s="102" t="s">
        <v>41</v>
      </c>
      <c r="O121" s="102" t="s">
        <v>134</v>
      </c>
      <c r="P121" s="102" t="s">
        <v>135</v>
      </c>
      <c r="Q121" s="102" t="s">
        <v>136</v>
      </c>
      <c r="R121" s="102" t="s">
        <v>137</v>
      </c>
      <c r="S121" s="102" t="s">
        <v>138</v>
      </c>
      <c r="T121" s="103" t="s">
        <v>139</v>
      </c>
      <c r="U121" s="208"/>
      <c r="V121" s="208"/>
      <c r="W121" s="208"/>
      <c r="X121" s="208"/>
      <c r="Y121" s="208"/>
      <c r="Z121" s="208"/>
      <c r="AA121" s="208"/>
      <c r="AB121" s="208"/>
      <c r="AC121" s="208"/>
      <c r="AD121" s="208"/>
      <c r="AE121" s="208"/>
    </row>
    <row r="122" s="2" customFormat="1" ht="22.8" customHeight="1">
      <c r="A122" s="39"/>
      <c r="B122" s="40"/>
      <c r="C122" s="108" t="s">
        <v>140</v>
      </c>
      <c r="D122" s="41"/>
      <c r="E122" s="41"/>
      <c r="F122" s="41"/>
      <c r="G122" s="41"/>
      <c r="H122" s="41"/>
      <c r="I122" s="145"/>
      <c r="J122" s="215">
        <f>BK122</f>
        <v>0</v>
      </c>
      <c r="K122" s="41"/>
      <c r="L122" s="45"/>
      <c r="M122" s="104"/>
      <c r="N122" s="216"/>
      <c r="O122" s="105"/>
      <c r="P122" s="217">
        <f>P123</f>
        <v>0</v>
      </c>
      <c r="Q122" s="105"/>
      <c r="R122" s="217">
        <f>R123</f>
        <v>0.17819000000000002</v>
      </c>
      <c r="S122" s="105"/>
      <c r="T122" s="218">
        <f>T123</f>
        <v>0.29176000000000002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76</v>
      </c>
      <c r="AU122" s="18" t="s">
        <v>114</v>
      </c>
      <c r="BK122" s="219">
        <f>BK123</f>
        <v>0</v>
      </c>
    </row>
    <row r="123" s="12" customFormat="1" ht="25.92" customHeight="1">
      <c r="A123" s="12"/>
      <c r="B123" s="220"/>
      <c r="C123" s="221"/>
      <c r="D123" s="222" t="s">
        <v>76</v>
      </c>
      <c r="E123" s="223" t="s">
        <v>625</v>
      </c>
      <c r="F123" s="223" t="s">
        <v>625</v>
      </c>
      <c r="G123" s="221"/>
      <c r="H123" s="221"/>
      <c r="I123" s="224"/>
      <c r="J123" s="225">
        <f>BK123</f>
        <v>0</v>
      </c>
      <c r="K123" s="221"/>
      <c r="L123" s="226"/>
      <c r="M123" s="227"/>
      <c r="N123" s="228"/>
      <c r="O123" s="228"/>
      <c r="P123" s="229">
        <f>P124+P134+P142+P155+P157</f>
        <v>0</v>
      </c>
      <c r="Q123" s="228"/>
      <c r="R123" s="229">
        <f>R124+R134+R142+R155+R157</f>
        <v>0.17819000000000002</v>
      </c>
      <c r="S123" s="228"/>
      <c r="T123" s="230">
        <f>T124+T134+T142+T155+T157</f>
        <v>0.29176000000000002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1" t="s">
        <v>87</v>
      </c>
      <c r="AT123" s="232" t="s">
        <v>76</v>
      </c>
      <c r="AU123" s="232" t="s">
        <v>77</v>
      </c>
      <c r="AY123" s="231" t="s">
        <v>143</v>
      </c>
      <c r="BK123" s="233">
        <f>BK124+BK134+BK142+BK155+BK157</f>
        <v>0</v>
      </c>
    </row>
    <row r="124" s="12" customFormat="1" ht="22.8" customHeight="1">
      <c r="A124" s="12"/>
      <c r="B124" s="220"/>
      <c r="C124" s="221"/>
      <c r="D124" s="222" t="s">
        <v>76</v>
      </c>
      <c r="E124" s="234" t="s">
        <v>1161</v>
      </c>
      <c r="F124" s="234" t="s">
        <v>1162</v>
      </c>
      <c r="G124" s="221"/>
      <c r="H124" s="221"/>
      <c r="I124" s="224"/>
      <c r="J124" s="235">
        <f>BK124</f>
        <v>0</v>
      </c>
      <c r="K124" s="221"/>
      <c r="L124" s="226"/>
      <c r="M124" s="227"/>
      <c r="N124" s="228"/>
      <c r="O124" s="228"/>
      <c r="P124" s="229">
        <f>SUM(P125:P133)</f>
        <v>0</v>
      </c>
      <c r="Q124" s="228"/>
      <c r="R124" s="229">
        <f>SUM(R125:R133)</f>
        <v>0.060880000000000004</v>
      </c>
      <c r="S124" s="228"/>
      <c r="T124" s="230">
        <f>SUM(T125:T133)</f>
        <v>0.02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1" t="s">
        <v>87</v>
      </c>
      <c r="AT124" s="232" t="s">
        <v>76</v>
      </c>
      <c r="AU124" s="232" t="s">
        <v>85</v>
      </c>
      <c r="AY124" s="231" t="s">
        <v>143</v>
      </c>
      <c r="BK124" s="233">
        <f>SUM(BK125:BK133)</f>
        <v>0</v>
      </c>
    </row>
    <row r="125" s="2" customFormat="1" ht="14.4" customHeight="1">
      <c r="A125" s="39"/>
      <c r="B125" s="40"/>
      <c r="C125" s="236" t="s">
        <v>85</v>
      </c>
      <c r="D125" s="236" t="s">
        <v>145</v>
      </c>
      <c r="E125" s="237" t="s">
        <v>1163</v>
      </c>
      <c r="F125" s="238" t="s">
        <v>1164</v>
      </c>
      <c r="G125" s="239" t="s">
        <v>162</v>
      </c>
      <c r="H125" s="240">
        <v>20</v>
      </c>
      <c r="I125" s="241"/>
      <c r="J125" s="242">
        <f>ROUND(I125*H125,2)</f>
        <v>0</v>
      </c>
      <c r="K125" s="238" t="s">
        <v>1165</v>
      </c>
      <c r="L125" s="45"/>
      <c r="M125" s="243" t="s">
        <v>1</v>
      </c>
      <c r="N125" s="244" t="s">
        <v>42</v>
      </c>
      <c r="O125" s="92"/>
      <c r="P125" s="245">
        <f>O125*H125</f>
        <v>0</v>
      </c>
      <c r="Q125" s="245">
        <v>1.0000000000000001E-05</v>
      </c>
      <c r="R125" s="245">
        <f>Q125*H125</f>
        <v>0.00020000000000000001</v>
      </c>
      <c r="S125" s="245">
        <v>0.001</v>
      </c>
      <c r="T125" s="246">
        <f>S125*H125</f>
        <v>0.02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7" t="s">
        <v>230</v>
      </c>
      <c r="AT125" s="247" t="s">
        <v>145</v>
      </c>
      <c r="AU125" s="247" t="s">
        <v>87</v>
      </c>
      <c r="AY125" s="18" t="s">
        <v>143</v>
      </c>
      <c r="BE125" s="248">
        <f>IF(N125="základní",J125,0)</f>
        <v>0</v>
      </c>
      <c r="BF125" s="248">
        <f>IF(N125="snížená",J125,0)</f>
        <v>0</v>
      </c>
      <c r="BG125" s="248">
        <f>IF(N125="zákl. přenesená",J125,0)</f>
        <v>0</v>
      </c>
      <c r="BH125" s="248">
        <f>IF(N125="sníž. přenesená",J125,0)</f>
        <v>0</v>
      </c>
      <c r="BI125" s="248">
        <f>IF(N125="nulová",J125,0)</f>
        <v>0</v>
      </c>
      <c r="BJ125" s="18" t="s">
        <v>85</v>
      </c>
      <c r="BK125" s="248">
        <f>ROUND(I125*H125,2)</f>
        <v>0</v>
      </c>
      <c r="BL125" s="18" t="s">
        <v>230</v>
      </c>
      <c r="BM125" s="247" t="s">
        <v>1166</v>
      </c>
    </row>
    <row r="126" s="2" customFormat="1" ht="24.15" customHeight="1">
      <c r="A126" s="39"/>
      <c r="B126" s="40"/>
      <c r="C126" s="236" t="s">
        <v>87</v>
      </c>
      <c r="D126" s="236" t="s">
        <v>145</v>
      </c>
      <c r="E126" s="237" t="s">
        <v>1167</v>
      </c>
      <c r="F126" s="238" t="s">
        <v>1168</v>
      </c>
      <c r="G126" s="239" t="s">
        <v>162</v>
      </c>
      <c r="H126" s="240">
        <v>30</v>
      </c>
      <c r="I126" s="241"/>
      <c r="J126" s="242">
        <f>ROUND(I126*H126,2)</f>
        <v>0</v>
      </c>
      <c r="K126" s="238" t="s">
        <v>1165</v>
      </c>
      <c r="L126" s="45"/>
      <c r="M126" s="243" t="s">
        <v>1</v>
      </c>
      <c r="N126" s="244" t="s">
        <v>42</v>
      </c>
      <c r="O126" s="92"/>
      <c r="P126" s="245">
        <f>O126*H126</f>
        <v>0</v>
      </c>
      <c r="Q126" s="245">
        <v>0.00148</v>
      </c>
      <c r="R126" s="245">
        <f>Q126*H126</f>
        <v>0.044400000000000002</v>
      </c>
      <c r="S126" s="245">
        <v>0</v>
      </c>
      <c r="T126" s="246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7" t="s">
        <v>230</v>
      </c>
      <c r="AT126" s="247" t="s">
        <v>145</v>
      </c>
      <c r="AU126" s="247" t="s">
        <v>87</v>
      </c>
      <c r="AY126" s="18" t="s">
        <v>143</v>
      </c>
      <c r="BE126" s="248">
        <f>IF(N126="základní",J126,0)</f>
        <v>0</v>
      </c>
      <c r="BF126" s="248">
        <f>IF(N126="snížená",J126,0)</f>
        <v>0</v>
      </c>
      <c r="BG126" s="248">
        <f>IF(N126="zákl. přenesená",J126,0)</f>
        <v>0</v>
      </c>
      <c r="BH126" s="248">
        <f>IF(N126="sníž. přenesená",J126,0)</f>
        <v>0</v>
      </c>
      <c r="BI126" s="248">
        <f>IF(N126="nulová",J126,0)</f>
        <v>0</v>
      </c>
      <c r="BJ126" s="18" t="s">
        <v>85</v>
      </c>
      <c r="BK126" s="248">
        <f>ROUND(I126*H126,2)</f>
        <v>0</v>
      </c>
      <c r="BL126" s="18" t="s">
        <v>230</v>
      </c>
      <c r="BM126" s="247" t="s">
        <v>1169</v>
      </c>
    </row>
    <row r="127" s="2" customFormat="1" ht="37.8" customHeight="1">
      <c r="A127" s="39"/>
      <c r="B127" s="40"/>
      <c r="C127" s="236" t="s">
        <v>159</v>
      </c>
      <c r="D127" s="236" t="s">
        <v>145</v>
      </c>
      <c r="E127" s="237" t="s">
        <v>1170</v>
      </c>
      <c r="F127" s="238" t="s">
        <v>1171</v>
      </c>
      <c r="G127" s="239" t="s">
        <v>253</v>
      </c>
      <c r="H127" s="240">
        <v>10</v>
      </c>
      <c r="I127" s="241"/>
      <c r="J127" s="242">
        <f>ROUND(I127*H127,2)</f>
        <v>0</v>
      </c>
      <c r="K127" s="238" t="s">
        <v>1165</v>
      </c>
      <c r="L127" s="45"/>
      <c r="M127" s="243" t="s">
        <v>1</v>
      </c>
      <c r="N127" s="244" t="s">
        <v>42</v>
      </c>
      <c r="O127" s="92"/>
      <c r="P127" s="245">
        <f>O127*H127</f>
        <v>0</v>
      </c>
      <c r="Q127" s="245">
        <v>0</v>
      </c>
      <c r="R127" s="245">
        <f>Q127*H127</f>
        <v>0</v>
      </c>
      <c r="S127" s="245">
        <v>0</v>
      </c>
      <c r="T127" s="246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7" t="s">
        <v>230</v>
      </c>
      <c r="AT127" s="247" t="s">
        <v>145</v>
      </c>
      <c r="AU127" s="247" t="s">
        <v>87</v>
      </c>
      <c r="AY127" s="18" t="s">
        <v>143</v>
      </c>
      <c r="BE127" s="248">
        <f>IF(N127="základní",J127,0)</f>
        <v>0</v>
      </c>
      <c r="BF127" s="248">
        <f>IF(N127="snížená",J127,0)</f>
        <v>0</v>
      </c>
      <c r="BG127" s="248">
        <f>IF(N127="zákl. přenesená",J127,0)</f>
        <v>0</v>
      </c>
      <c r="BH127" s="248">
        <f>IF(N127="sníž. přenesená",J127,0)</f>
        <v>0</v>
      </c>
      <c r="BI127" s="248">
        <f>IF(N127="nulová",J127,0)</f>
        <v>0</v>
      </c>
      <c r="BJ127" s="18" t="s">
        <v>85</v>
      </c>
      <c r="BK127" s="248">
        <f>ROUND(I127*H127,2)</f>
        <v>0</v>
      </c>
      <c r="BL127" s="18" t="s">
        <v>230</v>
      </c>
      <c r="BM127" s="247" t="s">
        <v>1172</v>
      </c>
    </row>
    <row r="128" s="2" customFormat="1" ht="37.8" customHeight="1">
      <c r="A128" s="39"/>
      <c r="B128" s="40"/>
      <c r="C128" s="236" t="s">
        <v>150</v>
      </c>
      <c r="D128" s="236" t="s">
        <v>145</v>
      </c>
      <c r="E128" s="237" t="s">
        <v>1173</v>
      </c>
      <c r="F128" s="238" t="s">
        <v>1174</v>
      </c>
      <c r="G128" s="239" t="s">
        <v>162</v>
      </c>
      <c r="H128" s="240">
        <v>30</v>
      </c>
      <c r="I128" s="241"/>
      <c r="J128" s="242">
        <f>ROUND(I128*H128,2)</f>
        <v>0</v>
      </c>
      <c r="K128" s="238" t="s">
        <v>1165</v>
      </c>
      <c r="L128" s="45"/>
      <c r="M128" s="243" t="s">
        <v>1</v>
      </c>
      <c r="N128" s="244" t="s">
        <v>42</v>
      </c>
      <c r="O128" s="92"/>
      <c r="P128" s="245">
        <f>O128*H128</f>
        <v>0</v>
      </c>
      <c r="Q128" s="245">
        <v>0</v>
      </c>
      <c r="R128" s="245">
        <f>Q128*H128</f>
        <v>0</v>
      </c>
      <c r="S128" s="245">
        <v>0</v>
      </c>
      <c r="T128" s="246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7" t="s">
        <v>230</v>
      </c>
      <c r="AT128" s="247" t="s">
        <v>145</v>
      </c>
      <c r="AU128" s="247" t="s">
        <v>87</v>
      </c>
      <c r="AY128" s="18" t="s">
        <v>143</v>
      </c>
      <c r="BE128" s="248">
        <f>IF(N128="základní",J128,0)</f>
        <v>0</v>
      </c>
      <c r="BF128" s="248">
        <f>IF(N128="snížená",J128,0)</f>
        <v>0</v>
      </c>
      <c r="BG128" s="248">
        <f>IF(N128="zákl. přenesená",J128,0)</f>
        <v>0</v>
      </c>
      <c r="BH128" s="248">
        <f>IF(N128="sníž. přenesená",J128,0)</f>
        <v>0</v>
      </c>
      <c r="BI128" s="248">
        <f>IF(N128="nulová",J128,0)</f>
        <v>0</v>
      </c>
      <c r="BJ128" s="18" t="s">
        <v>85</v>
      </c>
      <c r="BK128" s="248">
        <f>ROUND(I128*H128,2)</f>
        <v>0</v>
      </c>
      <c r="BL128" s="18" t="s">
        <v>230</v>
      </c>
      <c r="BM128" s="247" t="s">
        <v>1175</v>
      </c>
    </row>
    <row r="129" s="2" customFormat="1" ht="24.15" customHeight="1">
      <c r="A129" s="39"/>
      <c r="B129" s="40"/>
      <c r="C129" s="236" t="s">
        <v>173</v>
      </c>
      <c r="D129" s="236" t="s">
        <v>145</v>
      </c>
      <c r="E129" s="237" t="s">
        <v>1176</v>
      </c>
      <c r="F129" s="238" t="s">
        <v>1177</v>
      </c>
      <c r="G129" s="239" t="s">
        <v>253</v>
      </c>
      <c r="H129" s="240">
        <v>10</v>
      </c>
      <c r="I129" s="241"/>
      <c r="J129" s="242">
        <f>ROUND(I129*H129,2)</f>
        <v>0</v>
      </c>
      <c r="K129" s="238" t="s">
        <v>1165</v>
      </c>
      <c r="L129" s="45"/>
      <c r="M129" s="243" t="s">
        <v>1</v>
      </c>
      <c r="N129" s="244" t="s">
        <v>42</v>
      </c>
      <c r="O129" s="92"/>
      <c r="P129" s="245">
        <f>O129*H129</f>
        <v>0</v>
      </c>
      <c r="Q129" s="245">
        <v>0.00069999999999999999</v>
      </c>
      <c r="R129" s="245">
        <f>Q129*H129</f>
        <v>0.0070000000000000001</v>
      </c>
      <c r="S129" s="245">
        <v>0</v>
      </c>
      <c r="T129" s="246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7" t="s">
        <v>230</v>
      </c>
      <c r="AT129" s="247" t="s">
        <v>145</v>
      </c>
      <c r="AU129" s="247" t="s">
        <v>87</v>
      </c>
      <c r="AY129" s="18" t="s">
        <v>143</v>
      </c>
      <c r="BE129" s="248">
        <f>IF(N129="základní",J129,0)</f>
        <v>0</v>
      </c>
      <c r="BF129" s="248">
        <f>IF(N129="snížená",J129,0)</f>
        <v>0</v>
      </c>
      <c r="BG129" s="248">
        <f>IF(N129="zákl. přenesená",J129,0)</f>
        <v>0</v>
      </c>
      <c r="BH129" s="248">
        <f>IF(N129="sníž. přenesená",J129,0)</f>
        <v>0</v>
      </c>
      <c r="BI129" s="248">
        <f>IF(N129="nulová",J129,0)</f>
        <v>0</v>
      </c>
      <c r="BJ129" s="18" t="s">
        <v>85</v>
      </c>
      <c r="BK129" s="248">
        <f>ROUND(I129*H129,2)</f>
        <v>0</v>
      </c>
      <c r="BL129" s="18" t="s">
        <v>230</v>
      </c>
      <c r="BM129" s="247" t="s">
        <v>1178</v>
      </c>
    </row>
    <row r="130" s="2" customFormat="1" ht="14.4" customHeight="1">
      <c r="A130" s="39"/>
      <c r="B130" s="40"/>
      <c r="C130" s="236" t="s">
        <v>178</v>
      </c>
      <c r="D130" s="236" t="s">
        <v>145</v>
      </c>
      <c r="E130" s="237" t="s">
        <v>1179</v>
      </c>
      <c r="F130" s="238" t="s">
        <v>1180</v>
      </c>
      <c r="G130" s="239" t="s">
        <v>1181</v>
      </c>
      <c r="H130" s="240">
        <v>24</v>
      </c>
      <c r="I130" s="241"/>
      <c r="J130" s="242">
        <f>ROUND(I130*H130,2)</f>
        <v>0</v>
      </c>
      <c r="K130" s="238" t="s">
        <v>710</v>
      </c>
      <c r="L130" s="45"/>
      <c r="M130" s="243" t="s">
        <v>1</v>
      </c>
      <c r="N130" s="244" t="s">
        <v>42</v>
      </c>
      <c r="O130" s="92"/>
      <c r="P130" s="245">
        <f>O130*H130</f>
        <v>0</v>
      </c>
      <c r="Q130" s="245">
        <v>0.00029</v>
      </c>
      <c r="R130" s="245">
        <f>Q130*H130</f>
        <v>0.00696</v>
      </c>
      <c r="S130" s="245">
        <v>0</v>
      </c>
      <c r="T130" s="24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7" t="s">
        <v>230</v>
      </c>
      <c r="AT130" s="247" t="s">
        <v>145</v>
      </c>
      <c r="AU130" s="247" t="s">
        <v>87</v>
      </c>
      <c r="AY130" s="18" t="s">
        <v>143</v>
      </c>
      <c r="BE130" s="248">
        <f>IF(N130="základní",J130,0)</f>
        <v>0</v>
      </c>
      <c r="BF130" s="248">
        <f>IF(N130="snížená",J130,0)</f>
        <v>0</v>
      </c>
      <c r="BG130" s="248">
        <f>IF(N130="zákl. přenesená",J130,0)</f>
        <v>0</v>
      </c>
      <c r="BH130" s="248">
        <f>IF(N130="sníž. přenesená",J130,0)</f>
        <v>0</v>
      </c>
      <c r="BI130" s="248">
        <f>IF(N130="nulová",J130,0)</f>
        <v>0</v>
      </c>
      <c r="BJ130" s="18" t="s">
        <v>85</v>
      </c>
      <c r="BK130" s="248">
        <f>ROUND(I130*H130,2)</f>
        <v>0</v>
      </c>
      <c r="BL130" s="18" t="s">
        <v>230</v>
      </c>
      <c r="BM130" s="247" t="s">
        <v>1182</v>
      </c>
    </row>
    <row r="131" s="2" customFormat="1" ht="14.4" customHeight="1">
      <c r="A131" s="39"/>
      <c r="B131" s="40"/>
      <c r="C131" s="236" t="s">
        <v>183</v>
      </c>
      <c r="D131" s="236" t="s">
        <v>145</v>
      </c>
      <c r="E131" s="237" t="s">
        <v>1183</v>
      </c>
      <c r="F131" s="238" t="s">
        <v>1184</v>
      </c>
      <c r="G131" s="239" t="s">
        <v>1181</v>
      </c>
      <c r="H131" s="240">
        <v>8</v>
      </c>
      <c r="I131" s="241"/>
      <c r="J131" s="242">
        <f>ROUND(I131*H131,2)</f>
        <v>0</v>
      </c>
      <c r="K131" s="238" t="s">
        <v>710</v>
      </c>
      <c r="L131" s="45"/>
      <c r="M131" s="243" t="s">
        <v>1</v>
      </c>
      <c r="N131" s="244" t="s">
        <v>42</v>
      </c>
      <c r="O131" s="92"/>
      <c r="P131" s="245">
        <f>O131*H131</f>
        <v>0</v>
      </c>
      <c r="Q131" s="245">
        <v>0.00029</v>
      </c>
      <c r="R131" s="245">
        <f>Q131*H131</f>
        <v>0.00232</v>
      </c>
      <c r="S131" s="245">
        <v>0</v>
      </c>
      <c r="T131" s="246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7" t="s">
        <v>230</v>
      </c>
      <c r="AT131" s="247" t="s">
        <v>145</v>
      </c>
      <c r="AU131" s="247" t="s">
        <v>87</v>
      </c>
      <c r="AY131" s="18" t="s">
        <v>143</v>
      </c>
      <c r="BE131" s="248">
        <f>IF(N131="základní",J131,0)</f>
        <v>0</v>
      </c>
      <c r="BF131" s="248">
        <f>IF(N131="snížená",J131,0)</f>
        <v>0</v>
      </c>
      <c r="BG131" s="248">
        <f>IF(N131="zákl. přenesená",J131,0)</f>
        <v>0</v>
      </c>
      <c r="BH131" s="248">
        <f>IF(N131="sníž. přenesená",J131,0)</f>
        <v>0</v>
      </c>
      <c r="BI131" s="248">
        <f>IF(N131="nulová",J131,0)</f>
        <v>0</v>
      </c>
      <c r="BJ131" s="18" t="s">
        <v>85</v>
      </c>
      <c r="BK131" s="248">
        <f>ROUND(I131*H131,2)</f>
        <v>0</v>
      </c>
      <c r="BL131" s="18" t="s">
        <v>230</v>
      </c>
      <c r="BM131" s="247" t="s">
        <v>1185</v>
      </c>
    </row>
    <row r="132" s="2" customFormat="1" ht="37.8" customHeight="1">
      <c r="A132" s="39"/>
      <c r="B132" s="40"/>
      <c r="C132" s="236" t="s">
        <v>190</v>
      </c>
      <c r="D132" s="236" t="s">
        <v>145</v>
      </c>
      <c r="E132" s="237" t="s">
        <v>1186</v>
      </c>
      <c r="F132" s="238" t="s">
        <v>1187</v>
      </c>
      <c r="G132" s="239" t="s">
        <v>604</v>
      </c>
      <c r="H132" s="240">
        <v>0.060999999999999999</v>
      </c>
      <c r="I132" s="241"/>
      <c r="J132" s="242">
        <f>ROUND(I132*H132,2)</f>
        <v>0</v>
      </c>
      <c r="K132" s="238" t="s">
        <v>1165</v>
      </c>
      <c r="L132" s="45"/>
      <c r="M132" s="243" t="s">
        <v>1</v>
      </c>
      <c r="N132" s="244" t="s">
        <v>42</v>
      </c>
      <c r="O132" s="92"/>
      <c r="P132" s="245">
        <f>O132*H132</f>
        <v>0</v>
      </c>
      <c r="Q132" s="245">
        <v>0</v>
      </c>
      <c r="R132" s="245">
        <f>Q132*H132</f>
        <v>0</v>
      </c>
      <c r="S132" s="245">
        <v>0</v>
      </c>
      <c r="T132" s="246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7" t="s">
        <v>230</v>
      </c>
      <c r="AT132" s="247" t="s">
        <v>145</v>
      </c>
      <c r="AU132" s="247" t="s">
        <v>87</v>
      </c>
      <c r="AY132" s="18" t="s">
        <v>143</v>
      </c>
      <c r="BE132" s="248">
        <f>IF(N132="základní",J132,0)</f>
        <v>0</v>
      </c>
      <c r="BF132" s="248">
        <f>IF(N132="snížená",J132,0)</f>
        <v>0</v>
      </c>
      <c r="BG132" s="248">
        <f>IF(N132="zákl. přenesená",J132,0)</f>
        <v>0</v>
      </c>
      <c r="BH132" s="248">
        <f>IF(N132="sníž. přenesená",J132,0)</f>
        <v>0</v>
      </c>
      <c r="BI132" s="248">
        <f>IF(N132="nulová",J132,0)</f>
        <v>0</v>
      </c>
      <c r="BJ132" s="18" t="s">
        <v>85</v>
      </c>
      <c r="BK132" s="248">
        <f>ROUND(I132*H132,2)</f>
        <v>0</v>
      </c>
      <c r="BL132" s="18" t="s">
        <v>230</v>
      </c>
      <c r="BM132" s="247" t="s">
        <v>1188</v>
      </c>
    </row>
    <row r="133" s="2" customFormat="1" ht="24.15" customHeight="1">
      <c r="A133" s="39"/>
      <c r="B133" s="40"/>
      <c r="C133" s="236" t="s">
        <v>195</v>
      </c>
      <c r="D133" s="236" t="s">
        <v>145</v>
      </c>
      <c r="E133" s="237" t="s">
        <v>1189</v>
      </c>
      <c r="F133" s="238" t="s">
        <v>1190</v>
      </c>
      <c r="G133" s="239" t="s">
        <v>604</v>
      </c>
      <c r="H133" s="240">
        <v>0.060999999999999999</v>
      </c>
      <c r="I133" s="241"/>
      <c r="J133" s="242">
        <f>ROUND(I133*H133,2)</f>
        <v>0</v>
      </c>
      <c r="K133" s="238" t="s">
        <v>710</v>
      </c>
      <c r="L133" s="45"/>
      <c r="M133" s="243" t="s">
        <v>1</v>
      </c>
      <c r="N133" s="244" t="s">
        <v>42</v>
      </c>
      <c r="O133" s="92"/>
      <c r="P133" s="245">
        <f>O133*H133</f>
        <v>0</v>
      </c>
      <c r="Q133" s="245">
        <v>0</v>
      </c>
      <c r="R133" s="245">
        <f>Q133*H133</f>
        <v>0</v>
      </c>
      <c r="S133" s="245">
        <v>0</v>
      </c>
      <c r="T133" s="246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7" t="s">
        <v>230</v>
      </c>
      <c r="AT133" s="247" t="s">
        <v>145</v>
      </c>
      <c r="AU133" s="247" t="s">
        <v>87</v>
      </c>
      <c r="AY133" s="18" t="s">
        <v>143</v>
      </c>
      <c r="BE133" s="248">
        <f>IF(N133="základní",J133,0)</f>
        <v>0</v>
      </c>
      <c r="BF133" s="248">
        <f>IF(N133="snížená",J133,0)</f>
        <v>0</v>
      </c>
      <c r="BG133" s="248">
        <f>IF(N133="zákl. přenesená",J133,0)</f>
        <v>0</v>
      </c>
      <c r="BH133" s="248">
        <f>IF(N133="sníž. přenesená",J133,0)</f>
        <v>0</v>
      </c>
      <c r="BI133" s="248">
        <f>IF(N133="nulová",J133,0)</f>
        <v>0</v>
      </c>
      <c r="BJ133" s="18" t="s">
        <v>85</v>
      </c>
      <c r="BK133" s="248">
        <f>ROUND(I133*H133,2)</f>
        <v>0</v>
      </c>
      <c r="BL133" s="18" t="s">
        <v>230</v>
      </c>
      <c r="BM133" s="247" t="s">
        <v>1191</v>
      </c>
    </row>
    <row r="134" s="12" customFormat="1" ht="22.8" customHeight="1">
      <c r="A134" s="12"/>
      <c r="B134" s="220"/>
      <c r="C134" s="221"/>
      <c r="D134" s="222" t="s">
        <v>76</v>
      </c>
      <c r="E134" s="234" t="s">
        <v>1192</v>
      </c>
      <c r="F134" s="234" t="s">
        <v>1193</v>
      </c>
      <c r="G134" s="221"/>
      <c r="H134" s="221"/>
      <c r="I134" s="224"/>
      <c r="J134" s="235">
        <f>BK134</f>
        <v>0</v>
      </c>
      <c r="K134" s="221"/>
      <c r="L134" s="226"/>
      <c r="M134" s="227"/>
      <c r="N134" s="228"/>
      <c r="O134" s="228"/>
      <c r="P134" s="229">
        <f>SUM(P135:P141)</f>
        <v>0</v>
      </c>
      <c r="Q134" s="228"/>
      <c r="R134" s="229">
        <f>SUM(R135:R141)</f>
        <v>0.0049699999999999996</v>
      </c>
      <c r="S134" s="228"/>
      <c r="T134" s="230">
        <f>SUM(T135:T141)</f>
        <v>0.011000000000000001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31" t="s">
        <v>87</v>
      </c>
      <c r="AT134" s="232" t="s">
        <v>76</v>
      </c>
      <c r="AU134" s="232" t="s">
        <v>85</v>
      </c>
      <c r="AY134" s="231" t="s">
        <v>143</v>
      </c>
      <c r="BK134" s="233">
        <f>SUM(BK135:BK141)</f>
        <v>0</v>
      </c>
    </row>
    <row r="135" s="2" customFormat="1" ht="24.15" customHeight="1">
      <c r="A135" s="39"/>
      <c r="B135" s="40"/>
      <c r="C135" s="236" t="s">
        <v>201</v>
      </c>
      <c r="D135" s="236" t="s">
        <v>145</v>
      </c>
      <c r="E135" s="237" t="s">
        <v>1194</v>
      </c>
      <c r="F135" s="238" t="s">
        <v>1195</v>
      </c>
      <c r="G135" s="239" t="s">
        <v>253</v>
      </c>
      <c r="H135" s="240">
        <v>10</v>
      </c>
      <c r="I135" s="241"/>
      <c r="J135" s="242">
        <f>ROUND(I135*H135,2)</f>
        <v>0</v>
      </c>
      <c r="K135" s="238" t="s">
        <v>1165</v>
      </c>
      <c r="L135" s="45"/>
      <c r="M135" s="243" t="s">
        <v>1</v>
      </c>
      <c r="N135" s="244" t="s">
        <v>42</v>
      </c>
      <c r="O135" s="92"/>
      <c r="P135" s="245">
        <f>O135*H135</f>
        <v>0</v>
      </c>
      <c r="Q135" s="245">
        <v>0.00012999999999999999</v>
      </c>
      <c r="R135" s="245">
        <f>Q135*H135</f>
        <v>0.0012999999999999999</v>
      </c>
      <c r="S135" s="245">
        <v>0.0011000000000000001</v>
      </c>
      <c r="T135" s="246">
        <f>S135*H135</f>
        <v>0.011000000000000001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7" t="s">
        <v>230</v>
      </c>
      <c r="AT135" s="247" t="s">
        <v>145</v>
      </c>
      <c r="AU135" s="247" t="s">
        <v>87</v>
      </c>
      <c r="AY135" s="18" t="s">
        <v>143</v>
      </c>
      <c r="BE135" s="248">
        <f>IF(N135="základní",J135,0)</f>
        <v>0</v>
      </c>
      <c r="BF135" s="248">
        <f>IF(N135="snížená",J135,0)</f>
        <v>0</v>
      </c>
      <c r="BG135" s="248">
        <f>IF(N135="zákl. přenesená",J135,0)</f>
        <v>0</v>
      </c>
      <c r="BH135" s="248">
        <f>IF(N135="sníž. přenesená",J135,0)</f>
        <v>0</v>
      </c>
      <c r="BI135" s="248">
        <f>IF(N135="nulová",J135,0)</f>
        <v>0</v>
      </c>
      <c r="BJ135" s="18" t="s">
        <v>85</v>
      </c>
      <c r="BK135" s="248">
        <f>ROUND(I135*H135,2)</f>
        <v>0</v>
      </c>
      <c r="BL135" s="18" t="s">
        <v>230</v>
      </c>
      <c r="BM135" s="247" t="s">
        <v>1196</v>
      </c>
    </row>
    <row r="136" s="2" customFormat="1" ht="49.05" customHeight="1">
      <c r="A136" s="39"/>
      <c r="B136" s="40"/>
      <c r="C136" s="285" t="s">
        <v>209</v>
      </c>
      <c r="D136" s="285" t="s">
        <v>202</v>
      </c>
      <c r="E136" s="286" t="s">
        <v>1197</v>
      </c>
      <c r="F136" s="287" t="s">
        <v>1198</v>
      </c>
      <c r="G136" s="288" t="s">
        <v>253</v>
      </c>
      <c r="H136" s="289">
        <v>5</v>
      </c>
      <c r="I136" s="290"/>
      <c r="J136" s="291">
        <f>ROUND(I136*H136,2)</f>
        <v>0</v>
      </c>
      <c r="K136" s="287" t="s">
        <v>710</v>
      </c>
      <c r="L136" s="292"/>
      <c r="M136" s="293" t="s">
        <v>1</v>
      </c>
      <c r="N136" s="294" t="s">
        <v>42</v>
      </c>
      <c r="O136" s="92"/>
      <c r="P136" s="245">
        <f>O136*H136</f>
        <v>0</v>
      </c>
      <c r="Q136" s="245">
        <v>0.00023000000000000001</v>
      </c>
      <c r="R136" s="245">
        <f>Q136*H136</f>
        <v>0.00115</v>
      </c>
      <c r="S136" s="245">
        <v>0</v>
      </c>
      <c r="T136" s="246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7" t="s">
        <v>346</v>
      </c>
      <c r="AT136" s="247" t="s">
        <v>202</v>
      </c>
      <c r="AU136" s="247" t="s">
        <v>87</v>
      </c>
      <c r="AY136" s="18" t="s">
        <v>143</v>
      </c>
      <c r="BE136" s="248">
        <f>IF(N136="základní",J136,0)</f>
        <v>0</v>
      </c>
      <c r="BF136" s="248">
        <f>IF(N136="snížená",J136,0)</f>
        <v>0</v>
      </c>
      <c r="BG136" s="248">
        <f>IF(N136="zákl. přenesená",J136,0)</f>
        <v>0</v>
      </c>
      <c r="BH136" s="248">
        <f>IF(N136="sníž. přenesená",J136,0)</f>
        <v>0</v>
      </c>
      <c r="BI136" s="248">
        <f>IF(N136="nulová",J136,0)</f>
        <v>0</v>
      </c>
      <c r="BJ136" s="18" t="s">
        <v>85</v>
      </c>
      <c r="BK136" s="248">
        <f>ROUND(I136*H136,2)</f>
        <v>0</v>
      </c>
      <c r="BL136" s="18" t="s">
        <v>230</v>
      </c>
      <c r="BM136" s="247" t="s">
        <v>1199</v>
      </c>
    </row>
    <row r="137" s="2" customFormat="1" ht="37.8" customHeight="1">
      <c r="A137" s="39"/>
      <c r="B137" s="40"/>
      <c r="C137" s="285" t="s">
        <v>213</v>
      </c>
      <c r="D137" s="285" t="s">
        <v>202</v>
      </c>
      <c r="E137" s="286" t="s">
        <v>1200</v>
      </c>
      <c r="F137" s="287" t="s">
        <v>1201</v>
      </c>
      <c r="G137" s="288" t="s">
        <v>253</v>
      </c>
      <c r="H137" s="289">
        <v>5</v>
      </c>
      <c r="I137" s="290"/>
      <c r="J137" s="291">
        <f>ROUND(I137*H137,2)</f>
        <v>0</v>
      </c>
      <c r="K137" s="287" t="s">
        <v>1202</v>
      </c>
      <c r="L137" s="292"/>
      <c r="M137" s="293" t="s">
        <v>1</v>
      </c>
      <c r="N137" s="294" t="s">
        <v>42</v>
      </c>
      <c r="O137" s="92"/>
      <c r="P137" s="245">
        <f>O137*H137</f>
        <v>0</v>
      </c>
      <c r="Q137" s="245">
        <v>0.00023000000000000001</v>
      </c>
      <c r="R137" s="245">
        <f>Q137*H137</f>
        <v>0.00115</v>
      </c>
      <c r="S137" s="245">
        <v>0</v>
      </c>
      <c r="T137" s="246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7" t="s">
        <v>346</v>
      </c>
      <c r="AT137" s="247" t="s">
        <v>202</v>
      </c>
      <c r="AU137" s="247" t="s">
        <v>87</v>
      </c>
      <c r="AY137" s="18" t="s">
        <v>143</v>
      </c>
      <c r="BE137" s="248">
        <f>IF(N137="základní",J137,0)</f>
        <v>0</v>
      </c>
      <c r="BF137" s="248">
        <f>IF(N137="snížená",J137,0)</f>
        <v>0</v>
      </c>
      <c r="BG137" s="248">
        <f>IF(N137="zákl. přenesená",J137,0)</f>
        <v>0</v>
      </c>
      <c r="BH137" s="248">
        <f>IF(N137="sníž. přenesená",J137,0)</f>
        <v>0</v>
      </c>
      <c r="BI137" s="248">
        <f>IF(N137="nulová",J137,0)</f>
        <v>0</v>
      </c>
      <c r="BJ137" s="18" t="s">
        <v>85</v>
      </c>
      <c r="BK137" s="248">
        <f>ROUND(I137*H137,2)</f>
        <v>0</v>
      </c>
      <c r="BL137" s="18" t="s">
        <v>230</v>
      </c>
      <c r="BM137" s="247" t="s">
        <v>1203</v>
      </c>
    </row>
    <row r="138" s="2" customFormat="1" ht="24.15" customHeight="1">
      <c r="A138" s="39"/>
      <c r="B138" s="40"/>
      <c r="C138" s="285" t="s">
        <v>218</v>
      </c>
      <c r="D138" s="285" t="s">
        <v>202</v>
      </c>
      <c r="E138" s="286" t="s">
        <v>1204</v>
      </c>
      <c r="F138" s="287" t="s">
        <v>1205</v>
      </c>
      <c r="G138" s="288" t="s">
        <v>253</v>
      </c>
      <c r="H138" s="289">
        <v>5</v>
      </c>
      <c r="I138" s="290"/>
      <c r="J138" s="291">
        <f>ROUND(I138*H138,2)</f>
        <v>0</v>
      </c>
      <c r="K138" s="287" t="s">
        <v>710</v>
      </c>
      <c r="L138" s="292"/>
      <c r="M138" s="293" t="s">
        <v>1</v>
      </c>
      <c r="N138" s="294" t="s">
        <v>42</v>
      </c>
      <c r="O138" s="92"/>
      <c r="P138" s="245">
        <f>O138*H138</f>
        <v>0</v>
      </c>
      <c r="Q138" s="245">
        <v>0.00023000000000000001</v>
      </c>
      <c r="R138" s="245">
        <f>Q138*H138</f>
        <v>0.00115</v>
      </c>
      <c r="S138" s="245">
        <v>0</v>
      </c>
      <c r="T138" s="246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7" t="s">
        <v>346</v>
      </c>
      <c r="AT138" s="247" t="s">
        <v>202</v>
      </c>
      <c r="AU138" s="247" t="s">
        <v>87</v>
      </c>
      <c r="AY138" s="18" t="s">
        <v>143</v>
      </c>
      <c r="BE138" s="248">
        <f>IF(N138="základní",J138,0)</f>
        <v>0</v>
      </c>
      <c r="BF138" s="248">
        <f>IF(N138="snížená",J138,0)</f>
        <v>0</v>
      </c>
      <c r="BG138" s="248">
        <f>IF(N138="zákl. přenesená",J138,0)</f>
        <v>0</v>
      </c>
      <c r="BH138" s="248">
        <f>IF(N138="sníž. přenesená",J138,0)</f>
        <v>0</v>
      </c>
      <c r="BI138" s="248">
        <f>IF(N138="nulová",J138,0)</f>
        <v>0</v>
      </c>
      <c r="BJ138" s="18" t="s">
        <v>85</v>
      </c>
      <c r="BK138" s="248">
        <f>ROUND(I138*H138,2)</f>
        <v>0</v>
      </c>
      <c r="BL138" s="18" t="s">
        <v>230</v>
      </c>
      <c r="BM138" s="247" t="s">
        <v>1206</v>
      </c>
    </row>
    <row r="139" s="2" customFormat="1" ht="24.15" customHeight="1">
      <c r="A139" s="39"/>
      <c r="B139" s="40"/>
      <c r="C139" s="236" t="s">
        <v>223</v>
      </c>
      <c r="D139" s="236" t="s">
        <v>145</v>
      </c>
      <c r="E139" s="237" t="s">
        <v>1207</v>
      </c>
      <c r="F139" s="238" t="s">
        <v>1208</v>
      </c>
      <c r="G139" s="239" t="s">
        <v>253</v>
      </c>
      <c r="H139" s="240">
        <v>1</v>
      </c>
      <c r="I139" s="241"/>
      <c r="J139" s="242">
        <f>ROUND(I139*H139,2)</f>
        <v>0</v>
      </c>
      <c r="K139" s="238" t="s">
        <v>1165</v>
      </c>
      <c r="L139" s="45"/>
      <c r="M139" s="243" t="s">
        <v>1</v>
      </c>
      <c r="N139" s="244" t="s">
        <v>42</v>
      </c>
      <c r="O139" s="92"/>
      <c r="P139" s="245">
        <f>O139*H139</f>
        <v>0</v>
      </c>
      <c r="Q139" s="245">
        <v>0.00022000000000000001</v>
      </c>
      <c r="R139" s="245">
        <f>Q139*H139</f>
        <v>0.00022000000000000001</v>
      </c>
      <c r="S139" s="245">
        <v>0</v>
      </c>
      <c r="T139" s="24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7" t="s">
        <v>230</v>
      </c>
      <c r="AT139" s="247" t="s">
        <v>145</v>
      </c>
      <c r="AU139" s="247" t="s">
        <v>87</v>
      </c>
      <c r="AY139" s="18" t="s">
        <v>143</v>
      </c>
      <c r="BE139" s="248">
        <f>IF(N139="základní",J139,0)</f>
        <v>0</v>
      </c>
      <c r="BF139" s="248">
        <f>IF(N139="snížená",J139,0)</f>
        <v>0</v>
      </c>
      <c r="BG139" s="248">
        <f>IF(N139="zákl. přenesená",J139,0)</f>
        <v>0</v>
      </c>
      <c r="BH139" s="248">
        <f>IF(N139="sníž. přenesená",J139,0)</f>
        <v>0</v>
      </c>
      <c r="BI139" s="248">
        <f>IF(N139="nulová",J139,0)</f>
        <v>0</v>
      </c>
      <c r="BJ139" s="18" t="s">
        <v>85</v>
      </c>
      <c r="BK139" s="248">
        <f>ROUND(I139*H139,2)</f>
        <v>0</v>
      </c>
      <c r="BL139" s="18" t="s">
        <v>230</v>
      </c>
      <c r="BM139" s="247" t="s">
        <v>1209</v>
      </c>
    </row>
    <row r="140" s="2" customFormat="1" ht="37.8" customHeight="1">
      <c r="A140" s="39"/>
      <c r="B140" s="40"/>
      <c r="C140" s="236" t="s">
        <v>8</v>
      </c>
      <c r="D140" s="236" t="s">
        <v>145</v>
      </c>
      <c r="E140" s="237" t="s">
        <v>1210</v>
      </c>
      <c r="F140" s="238" t="s">
        <v>1211</v>
      </c>
      <c r="G140" s="239" t="s">
        <v>604</v>
      </c>
      <c r="H140" s="240">
        <v>0.0050000000000000001</v>
      </c>
      <c r="I140" s="241"/>
      <c r="J140" s="242">
        <f>ROUND(I140*H140,2)</f>
        <v>0</v>
      </c>
      <c r="K140" s="238" t="s">
        <v>1165</v>
      </c>
      <c r="L140" s="45"/>
      <c r="M140" s="243" t="s">
        <v>1</v>
      </c>
      <c r="N140" s="244" t="s">
        <v>42</v>
      </c>
      <c r="O140" s="92"/>
      <c r="P140" s="245">
        <f>O140*H140</f>
        <v>0</v>
      </c>
      <c r="Q140" s="245">
        <v>0</v>
      </c>
      <c r="R140" s="245">
        <f>Q140*H140</f>
        <v>0</v>
      </c>
      <c r="S140" s="245">
        <v>0</v>
      </c>
      <c r="T140" s="246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7" t="s">
        <v>230</v>
      </c>
      <c r="AT140" s="247" t="s">
        <v>145</v>
      </c>
      <c r="AU140" s="247" t="s">
        <v>87</v>
      </c>
      <c r="AY140" s="18" t="s">
        <v>143</v>
      </c>
      <c r="BE140" s="248">
        <f>IF(N140="základní",J140,0)</f>
        <v>0</v>
      </c>
      <c r="BF140" s="248">
        <f>IF(N140="snížená",J140,0)</f>
        <v>0</v>
      </c>
      <c r="BG140" s="248">
        <f>IF(N140="zákl. přenesená",J140,0)</f>
        <v>0</v>
      </c>
      <c r="BH140" s="248">
        <f>IF(N140="sníž. přenesená",J140,0)</f>
        <v>0</v>
      </c>
      <c r="BI140" s="248">
        <f>IF(N140="nulová",J140,0)</f>
        <v>0</v>
      </c>
      <c r="BJ140" s="18" t="s">
        <v>85</v>
      </c>
      <c r="BK140" s="248">
        <f>ROUND(I140*H140,2)</f>
        <v>0</v>
      </c>
      <c r="BL140" s="18" t="s">
        <v>230</v>
      </c>
      <c r="BM140" s="247" t="s">
        <v>1212</v>
      </c>
    </row>
    <row r="141" s="2" customFormat="1" ht="49.05" customHeight="1">
      <c r="A141" s="39"/>
      <c r="B141" s="40"/>
      <c r="C141" s="236" t="s">
        <v>230</v>
      </c>
      <c r="D141" s="236" t="s">
        <v>145</v>
      </c>
      <c r="E141" s="237" t="s">
        <v>1213</v>
      </c>
      <c r="F141" s="238" t="s">
        <v>1214</v>
      </c>
      <c r="G141" s="239" t="s">
        <v>604</v>
      </c>
      <c r="H141" s="240">
        <v>0.0050000000000000001</v>
      </c>
      <c r="I141" s="241"/>
      <c r="J141" s="242">
        <f>ROUND(I141*H141,2)</f>
        <v>0</v>
      </c>
      <c r="K141" s="238" t="s">
        <v>1165</v>
      </c>
      <c r="L141" s="45"/>
      <c r="M141" s="243" t="s">
        <v>1</v>
      </c>
      <c r="N141" s="244" t="s">
        <v>42</v>
      </c>
      <c r="O141" s="92"/>
      <c r="P141" s="245">
        <f>O141*H141</f>
        <v>0</v>
      </c>
      <c r="Q141" s="245">
        <v>0</v>
      </c>
      <c r="R141" s="245">
        <f>Q141*H141</f>
        <v>0</v>
      </c>
      <c r="S141" s="245">
        <v>0</v>
      </c>
      <c r="T141" s="246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7" t="s">
        <v>230</v>
      </c>
      <c r="AT141" s="247" t="s">
        <v>145</v>
      </c>
      <c r="AU141" s="247" t="s">
        <v>87</v>
      </c>
      <c r="AY141" s="18" t="s">
        <v>143</v>
      </c>
      <c r="BE141" s="248">
        <f>IF(N141="základní",J141,0)</f>
        <v>0</v>
      </c>
      <c r="BF141" s="248">
        <f>IF(N141="snížená",J141,0)</f>
        <v>0</v>
      </c>
      <c r="BG141" s="248">
        <f>IF(N141="zákl. přenesená",J141,0)</f>
        <v>0</v>
      </c>
      <c r="BH141" s="248">
        <f>IF(N141="sníž. přenesená",J141,0)</f>
        <v>0</v>
      </c>
      <c r="BI141" s="248">
        <f>IF(N141="nulová",J141,0)</f>
        <v>0</v>
      </c>
      <c r="BJ141" s="18" t="s">
        <v>85</v>
      </c>
      <c r="BK141" s="248">
        <f>ROUND(I141*H141,2)</f>
        <v>0</v>
      </c>
      <c r="BL141" s="18" t="s">
        <v>230</v>
      </c>
      <c r="BM141" s="247" t="s">
        <v>1215</v>
      </c>
    </row>
    <row r="142" s="12" customFormat="1" ht="22.8" customHeight="1">
      <c r="A142" s="12"/>
      <c r="B142" s="220"/>
      <c r="C142" s="221"/>
      <c r="D142" s="222" t="s">
        <v>76</v>
      </c>
      <c r="E142" s="234" t="s">
        <v>1216</v>
      </c>
      <c r="F142" s="234" t="s">
        <v>1217</v>
      </c>
      <c r="G142" s="221"/>
      <c r="H142" s="221"/>
      <c r="I142" s="224"/>
      <c r="J142" s="235">
        <f>BK142</f>
        <v>0</v>
      </c>
      <c r="K142" s="221"/>
      <c r="L142" s="226"/>
      <c r="M142" s="227"/>
      <c r="N142" s="228"/>
      <c r="O142" s="228"/>
      <c r="P142" s="229">
        <f>SUM(P143:P154)</f>
        <v>0</v>
      </c>
      <c r="Q142" s="228"/>
      <c r="R142" s="229">
        <f>SUM(R143:R154)</f>
        <v>0.10904000000000001</v>
      </c>
      <c r="S142" s="228"/>
      <c r="T142" s="230">
        <f>SUM(T143:T154)</f>
        <v>0.26075999999999999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31" t="s">
        <v>87</v>
      </c>
      <c r="AT142" s="232" t="s">
        <v>76</v>
      </c>
      <c r="AU142" s="232" t="s">
        <v>85</v>
      </c>
      <c r="AY142" s="231" t="s">
        <v>143</v>
      </c>
      <c r="BK142" s="233">
        <f>SUM(BK143:BK154)</f>
        <v>0</v>
      </c>
    </row>
    <row r="143" s="2" customFormat="1" ht="24.15" customHeight="1">
      <c r="A143" s="39"/>
      <c r="B143" s="40"/>
      <c r="C143" s="236" t="s">
        <v>237</v>
      </c>
      <c r="D143" s="236" t="s">
        <v>145</v>
      </c>
      <c r="E143" s="237" t="s">
        <v>1218</v>
      </c>
      <c r="F143" s="238" t="s">
        <v>1219</v>
      </c>
      <c r="G143" s="239" t="s">
        <v>253</v>
      </c>
      <c r="H143" s="240">
        <v>10</v>
      </c>
      <c r="I143" s="241"/>
      <c r="J143" s="242">
        <f>ROUND(I143*H143,2)</f>
        <v>0</v>
      </c>
      <c r="K143" s="238" t="s">
        <v>1165</v>
      </c>
      <c r="L143" s="45"/>
      <c r="M143" s="243" t="s">
        <v>1</v>
      </c>
      <c r="N143" s="244" t="s">
        <v>42</v>
      </c>
      <c r="O143" s="92"/>
      <c r="P143" s="245">
        <f>O143*H143</f>
        <v>0</v>
      </c>
      <c r="Q143" s="245">
        <v>0</v>
      </c>
      <c r="R143" s="245">
        <f>Q143*H143</f>
        <v>0</v>
      </c>
      <c r="S143" s="245">
        <v>0</v>
      </c>
      <c r="T143" s="246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7" t="s">
        <v>230</v>
      </c>
      <c r="AT143" s="247" t="s">
        <v>145</v>
      </c>
      <c r="AU143" s="247" t="s">
        <v>87</v>
      </c>
      <c r="AY143" s="18" t="s">
        <v>143</v>
      </c>
      <c r="BE143" s="248">
        <f>IF(N143="základní",J143,0)</f>
        <v>0</v>
      </c>
      <c r="BF143" s="248">
        <f>IF(N143="snížená",J143,0)</f>
        <v>0</v>
      </c>
      <c r="BG143" s="248">
        <f>IF(N143="zákl. přenesená",J143,0)</f>
        <v>0</v>
      </c>
      <c r="BH143" s="248">
        <f>IF(N143="sníž. přenesená",J143,0)</f>
        <v>0</v>
      </c>
      <c r="BI143" s="248">
        <f>IF(N143="nulová",J143,0)</f>
        <v>0</v>
      </c>
      <c r="BJ143" s="18" t="s">
        <v>85</v>
      </c>
      <c r="BK143" s="248">
        <f>ROUND(I143*H143,2)</f>
        <v>0</v>
      </c>
      <c r="BL143" s="18" t="s">
        <v>230</v>
      </c>
      <c r="BM143" s="247" t="s">
        <v>1220</v>
      </c>
    </row>
    <row r="144" s="14" customFormat="1">
      <c r="A144" s="14"/>
      <c r="B144" s="260"/>
      <c r="C144" s="261"/>
      <c r="D144" s="251" t="s">
        <v>152</v>
      </c>
      <c r="E144" s="262" t="s">
        <v>1</v>
      </c>
      <c r="F144" s="263" t="s">
        <v>1221</v>
      </c>
      <c r="G144" s="261"/>
      <c r="H144" s="264">
        <v>10</v>
      </c>
      <c r="I144" s="265"/>
      <c r="J144" s="261"/>
      <c r="K144" s="261"/>
      <c r="L144" s="266"/>
      <c r="M144" s="267"/>
      <c r="N144" s="268"/>
      <c r="O144" s="268"/>
      <c r="P144" s="268"/>
      <c r="Q144" s="268"/>
      <c r="R144" s="268"/>
      <c r="S144" s="268"/>
      <c r="T144" s="26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0" t="s">
        <v>152</v>
      </c>
      <c r="AU144" s="270" t="s">
        <v>87</v>
      </c>
      <c r="AV144" s="14" t="s">
        <v>87</v>
      </c>
      <c r="AW144" s="14" t="s">
        <v>32</v>
      </c>
      <c r="AX144" s="14" t="s">
        <v>85</v>
      </c>
      <c r="AY144" s="270" t="s">
        <v>143</v>
      </c>
    </row>
    <row r="145" s="2" customFormat="1" ht="14.4" customHeight="1">
      <c r="A145" s="39"/>
      <c r="B145" s="40"/>
      <c r="C145" s="236" t="s">
        <v>242</v>
      </c>
      <c r="D145" s="236" t="s">
        <v>145</v>
      </c>
      <c r="E145" s="237" t="s">
        <v>1222</v>
      </c>
      <c r="F145" s="238" t="s">
        <v>1223</v>
      </c>
      <c r="G145" s="239" t="s">
        <v>148</v>
      </c>
      <c r="H145" s="240">
        <v>10.199999999999999</v>
      </c>
      <c r="I145" s="241"/>
      <c r="J145" s="242">
        <f>ROUND(I145*H145,2)</f>
        <v>0</v>
      </c>
      <c r="K145" s="238" t="s">
        <v>1165</v>
      </c>
      <c r="L145" s="45"/>
      <c r="M145" s="243" t="s">
        <v>1</v>
      </c>
      <c r="N145" s="244" t="s">
        <v>42</v>
      </c>
      <c r="O145" s="92"/>
      <c r="P145" s="245">
        <f>O145*H145</f>
        <v>0</v>
      </c>
      <c r="Q145" s="245">
        <v>0</v>
      </c>
      <c r="R145" s="245">
        <f>Q145*H145</f>
        <v>0</v>
      </c>
      <c r="S145" s="245">
        <v>0.023800000000000002</v>
      </c>
      <c r="T145" s="246">
        <f>S145*H145</f>
        <v>0.24276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7" t="s">
        <v>230</v>
      </c>
      <c r="AT145" s="247" t="s">
        <v>145</v>
      </c>
      <c r="AU145" s="247" t="s">
        <v>87</v>
      </c>
      <c r="AY145" s="18" t="s">
        <v>143</v>
      </c>
      <c r="BE145" s="248">
        <f>IF(N145="základní",J145,0)</f>
        <v>0</v>
      </c>
      <c r="BF145" s="248">
        <f>IF(N145="snížená",J145,0)</f>
        <v>0</v>
      </c>
      <c r="BG145" s="248">
        <f>IF(N145="zákl. přenesená",J145,0)</f>
        <v>0</v>
      </c>
      <c r="BH145" s="248">
        <f>IF(N145="sníž. přenesená",J145,0)</f>
        <v>0</v>
      </c>
      <c r="BI145" s="248">
        <f>IF(N145="nulová",J145,0)</f>
        <v>0</v>
      </c>
      <c r="BJ145" s="18" t="s">
        <v>85</v>
      </c>
      <c r="BK145" s="248">
        <f>ROUND(I145*H145,2)</f>
        <v>0</v>
      </c>
      <c r="BL145" s="18" t="s">
        <v>230</v>
      </c>
      <c r="BM145" s="247" t="s">
        <v>1224</v>
      </c>
    </row>
    <row r="146" s="14" customFormat="1">
      <c r="A146" s="14"/>
      <c r="B146" s="260"/>
      <c r="C146" s="261"/>
      <c r="D146" s="251" t="s">
        <v>152</v>
      </c>
      <c r="E146" s="262" t="s">
        <v>1</v>
      </c>
      <c r="F146" s="263" t="s">
        <v>1225</v>
      </c>
      <c r="G146" s="261"/>
      <c r="H146" s="264">
        <v>10.199999999999999</v>
      </c>
      <c r="I146" s="265"/>
      <c r="J146" s="261"/>
      <c r="K146" s="261"/>
      <c r="L146" s="266"/>
      <c r="M146" s="267"/>
      <c r="N146" s="268"/>
      <c r="O146" s="268"/>
      <c r="P146" s="268"/>
      <c r="Q146" s="268"/>
      <c r="R146" s="268"/>
      <c r="S146" s="268"/>
      <c r="T146" s="26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70" t="s">
        <v>152</v>
      </c>
      <c r="AU146" s="270" t="s">
        <v>87</v>
      </c>
      <c r="AV146" s="14" t="s">
        <v>87</v>
      </c>
      <c r="AW146" s="14" t="s">
        <v>32</v>
      </c>
      <c r="AX146" s="14" t="s">
        <v>85</v>
      </c>
      <c r="AY146" s="270" t="s">
        <v>143</v>
      </c>
    </row>
    <row r="147" s="2" customFormat="1" ht="37.8" customHeight="1">
      <c r="A147" s="39"/>
      <c r="B147" s="40"/>
      <c r="C147" s="236" t="s">
        <v>246</v>
      </c>
      <c r="D147" s="236" t="s">
        <v>145</v>
      </c>
      <c r="E147" s="237" t="s">
        <v>1226</v>
      </c>
      <c r="F147" s="238" t="s">
        <v>1227</v>
      </c>
      <c r="G147" s="239" t="s">
        <v>253</v>
      </c>
      <c r="H147" s="240">
        <v>5</v>
      </c>
      <c r="I147" s="241"/>
      <c r="J147" s="242">
        <f>ROUND(I147*H147,2)</f>
        <v>0</v>
      </c>
      <c r="K147" s="238" t="s">
        <v>1165</v>
      </c>
      <c r="L147" s="45"/>
      <c r="M147" s="243" t="s">
        <v>1</v>
      </c>
      <c r="N147" s="244" t="s">
        <v>42</v>
      </c>
      <c r="O147" s="92"/>
      <c r="P147" s="245">
        <f>O147*H147</f>
        <v>0</v>
      </c>
      <c r="Q147" s="245">
        <v>0.021760000000000002</v>
      </c>
      <c r="R147" s="245">
        <f>Q147*H147</f>
        <v>0.10880000000000001</v>
      </c>
      <c r="S147" s="245">
        <v>0</v>
      </c>
      <c r="T147" s="246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7" t="s">
        <v>230</v>
      </c>
      <c r="AT147" s="247" t="s">
        <v>145</v>
      </c>
      <c r="AU147" s="247" t="s">
        <v>87</v>
      </c>
      <c r="AY147" s="18" t="s">
        <v>143</v>
      </c>
      <c r="BE147" s="248">
        <f>IF(N147="základní",J147,0)</f>
        <v>0</v>
      </c>
      <c r="BF147" s="248">
        <f>IF(N147="snížená",J147,0)</f>
        <v>0</v>
      </c>
      <c r="BG147" s="248">
        <f>IF(N147="zákl. přenesená",J147,0)</f>
        <v>0</v>
      </c>
      <c r="BH147" s="248">
        <f>IF(N147="sníž. přenesená",J147,0)</f>
        <v>0</v>
      </c>
      <c r="BI147" s="248">
        <f>IF(N147="nulová",J147,0)</f>
        <v>0</v>
      </c>
      <c r="BJ147" s="18" t="s">
        <v>85</v>
      </c>
      <c r="BK147" s="248">
        <f>ROUND(I147*H147,2)</f>
        <v>0</v>
      </c>
      <c r="BL147" s="18" t="s">
        <v>230</v>
      </c>
      <c r="BM147" s="247" t="s">
        <v>1228</v>
      </c>
    </row>
    <row r="148" s="2" customFormat="1" ht="14.4" customHeight="1">
      <c r="A148" s="39"/>
      <c r="B148" s="40"/>
      <c r="C148" s="236" t="s">
        <v>250</v>
      </c>
      <c r="D148" s="236" t="s">
        <v>145</v>
      </c>
      <c r="E148" s="237" t="s">
        <v>1229</v>
      </c>
      <c r="F148" s="238" t="s">
        <v>1230</v>
      </c>
      <c r="G148" s="239" t="s">
        <v>253</v>
      </c>
      <c r="H148" s="240">
        <v>80</v>
      </c>
      <c r="I148" s="241"/>
      <c r="J148" s="242">
        <f>ROUND(I148*H148,2)</f>
        <v>0</v>
      </c>
      <c r="K148" s="238" t="s">
        <v>1165</v>
      </c>
      <c r="L148" s="45"/>
      <c r="M148" s="243" t="s">
        <v>1</v>
      </c>
      <c r="N148" s="244" t="s">
        <v>42</v>
      </c>
      <c r="O148" s="92"/>
      <c r="P148" s="245">
        <f>O148*H148</f>
        <v>0</v>
      </c>
      <c r="Q148" s="245">
        <v>0</v>
      </c>
      <c r="R148" s="245">
        <f>Q148*H148</f>
        <v>0</v>
      </c>
      <c r="S148" s="245">
        <v>0</v>
      </c>
      <c r="T148" s="246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7" t="s">
        <v>230</v>
      </c>
      <c r="AT148" s="247" t="s">
        <v>145</v>
      </c>
      <c r="AU148" s="247" t="s">
        <v>87</v>
      </c>
      <c r="AY148" s="18" t="s">
        <v>143</v>
      </c>
      <c r="BE148" s="248">
        <f>IF(N148="základní",J148,0)</f>
        <v>0</v>
      </c>
      <c r="BF148" s="248">
        <f>IF(N148="snížená",J148,0)</f>
        <v>0</v>
      </c>
      <c r="BG148" s="248">
        <f>IF(N148="zákl. přenesená",J148,0)</f>
        <v>0</v>
      </c>
      <c r="BH148" s="248">
        <f>IF(N148="sníž. přenesená",J148,0)</f>
        <v>0</v>
      </c>
      <c r="BI148" s="248">
        <f>IF(N148="nulová",J148,0)</f>
        <v>0</v>
      </c>
      <c r="BJ148" s="18" t="s">
        <v>85</v>
      </c>
      <c r="BK148" s="248">
        <f>ROUND(I148*H148,2)</f>
        <v>0</v>
      </c>
      <c r="BL148" s="18" t="s">
        <v>230</v>
      </c>
      <c r="BM148" s="247" t="s">
        <v>1231</v>
      </c>
    </row>
    <row r="149" s="2" customFormat="1" ht="14.4" customHeight="1">
      <c r="A149" s="39"/>
      <c r="B149" s="40"/>
      <c r="C149" s="236" t="s">
        <v>7</v>
      </c>
      <c r="D149" s="236" t="s">
        <v>145</v>
      </c>
      <c r="E149" s="237" t="s">
        <v>1232</v>
      </c>
      <c r="F149" s="238" t="s">
        <v>1233</v>
      </c>
      <c r="G149" s="239" t="s">
        <v>148</v>
      </c>
      <c r="H149" s="240">
        <v>1000</v>
      </c>
      <c r="I149" s="241"/>
      <c r="J149" s="242">
        <f>ROUND(I149*H149,2)</f>
        <v>0</v>
      </c>
      <c r="K149" s="238" t="s">
        <v>710</v>
      </c>
      <c r="L149" s="45"/>
      <c r="M149" s="243" t="s">
        <v>1</v>
      </c>
      <c r="N149" s="244" t="s">
        <v>42</v>
      </c>
      <c r="O149" s="92"/>
      <c r="P149" s="245">
        <f>O149*H149</f>
        <v>0</v>
      </c>
      <c r="Q149" s="245">
        <v>0</v>
      </c>
      <c r="R149" s="245">
        <f>Q149*H149</f>
        <v>0</v>
      </c>
      <c r="S149" s="245">
        <v>0</v>
      </c>
      <c r="T149" s="246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7" t="s">
        <v>230</v>
      </c>
      <c r="AT149" s="247" t="s">
        <v>145</v>
      </c>
      <c r="AU149" s="247" t="s">
        <v>87</v>
      </c>
      <c r="AY149" s="18" t="s">
        <v>143</v>
      </c>
      <c r="BE149" s="248">
        <f>IF(N149="základní",J149,0)</f>
        <v>0</v>
      </c>
      <c r="BF149" s="248">
        <f>IF(N149="snížená",J149,0)</f>
        <v>0</v>
      </c>
      <c r="BG149" s="248">
        <f>IF(N149="zákl. přenesená",J149,0)</f>
        <v>0</v>
      </c>
      <c r="BH149" s="248">
        <f>IF(N149="sníž. přenesená",J149,0)</f>
        <v>0</v>
      </c>
      <c r="BI149" s="248">
        <f>IF(N149="nulová",J149,0)</f>
        <v>0</v>
      </c>
      <c r="BJ149" s="18" t="s">
        <v>85</v>
      </c>
      <c r="BK149" s="248">
        <f>ROUND(I149*H149,2)</f>
        <v>0</v>
      </c>
      <c r="BL149" s="18" t="s">
        <v>230</v>
      </c>
      <c r="BM149" s="247" t="s">
        <v>1234</v>
      </c>
    </row>
    <row r="150" s="2" customFormat="1" ht="24.15" customHeight="1">
      <c r="A150" s="39"/>
      <c r="B150" s="40"/>
      <c r="C150" s="236" t="s">
        <v>273</v>
      </c>
      <c r="D150" s="236" t="s">
        <v>145</v>
      </c>
      <c r="E150" s="237" t="s">
        <v>1235</v>
      </c>
      <c r="F150" s="238" t="s">
        <v>1236</v>
      </c>
      <c r="G150" s="239" t="s">
        <v>253</v>
      </c>
      <c r="H150" s="240">
        <v>24</v>
      </c>
      <c r="I150" s="241"/>
      <c r="J150" s="242">
        <f>ROUND(I150*H150,2)</f>
        <v>0</v>
      </c>
      <c r="K150" s="238" t="s">
        <v>1165</v>
      </c>
      <c r="L150" s="45"/>
      <c r="M150" s="243" t="s">
        <v>1</v>
      </c>
      <c r="N150" s="244" t="s">
        <v>42</v>
      </c>
      <c r="O150" s="92"/>
      <c r="P150" s="245">
        <f>O150*H150</f>
        <v>0</v>
      </c>
      <c r="Q150" s="245">
        <v>1.0000000000000001E-05</v>
      </c>
      <c r="R150" s="245">
        <f>Q150*H150</f>
        <v>0.00024000000000000003</v>
      </c>
      <c r="S150" s="245">
        <v>0.00075000000000000002</v>
      </c>
      <c r="T150" s="246">
        <f>S150*H150</f>
        <v>0.018000000000000002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7" t="s">
        <v>230</v>
      </c>
      <c r="AT150" s="247" t="s">
        <v>145</v>
      </c>
      <c r="AU150" s="247" t="s">
        <v>87</v>
      </c>
      <c r="AY150" s="18" t="s">
        <v>143</v>
      </c>
      <c r="BE150" s="248">
        <f>IF(N150="základní",J150,0)</f>
        <v>0</v>
      </c>
      <c r="BF150" s="248">
        <f>IF(N150="snížená",J150,0)</f>
        <v>0</v>
      </c>
      <c r="BG150" s="248">
        <f>IF(N150="zákl. přenesená",J150,0)</f>
        <v>0</v>
      </c>
      <c r="BH150" s="248">
        <f>IF(N150="sníž. přenesená",J150,0)</f>
        <v>0</v>
      </c>
      <c r="BI150" s="248">
        <f>IF(N150="nulová",J150,0)</f>
        <v>0</v>
      </c>
      <c r="BJ150" s="18" t="s">
        <v>85</v>
      </c>
      <c r="BK150" s="248">
        <f>ROUND(I150*H150,2)</f>
        <v>0</v>
      </c>
      <c r="BL150" s="18" t="s">
        <v>230</v>
      </c>
      <c r="BM150" s="247" t="s">
        <v>1237</v>
      </c>
    </row>
    <row r="151" s="2" customFormat="1" ht="14.4" customHeight="1">
      <c r="A151" s="39"/>
      <c r="B151" s="40"/>
      <c r="C151" s="236" t="s">
        <v>279</v>
      </c>
      <c r="D151" s="236" t="s">
        <v>145</v>
      </c>
      <c r="E151" s="237" t="s">
        <v>1238</v>
      </c>
      <c r="F151" s="238" t="s">
        <v>1239</v>
      </c>
      <c r="G151" s="239" t="s">
        <v>148</v>
      </c>
      <c r="H151" s="240">
        <v>1000</v>
      </c>
      <c r="I151" s="241"/>
      <c r="J151" s="242">
        <f>ROUND(I151*H151,2)</f>
        <v>0</v>
      </c>
      <c r="K151" s="238" t="s">
        <v>1165</v>
      </c>
      <c r="L151" s="45"/>
      <c r="M151" s="243" t="s">
        <v>1</v>
      </c>
      <c r="N151" s="244" t="s">
        <v>42</v>
      </c>
      <c r="O151" s="92"/>
      <c r="P151" s="245">
        <f>O151*H151</f>
        <v>0</v>
      </c>
      <c r="Q151" s="245">
        <v>0</v>
      </c>
      <c r="R151" s="245">
        <f>Q151*H151</f>
        <v>0</v>
      </c>
      <c r="S151" s="245">
        <v>0</v>
      </c>
      <c r="T151" s="246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7" t="s">
        <v>230</v>
      </c>
      <c r="AT151" s="247" t="s">
        <v>145</v>
      </c>
      <c r="AU151" s="247" t="s">
        <v>87</v>
      </c>
      <c r="AY151" s="18" t="s">
        <v>143</v>
      </c>
      <c r="BE151" s="248">
        <f>IF(N151="základní",J151,0)</f>
        <v>0</v>
      </c>
      <c r="BF151" s="248">
        <f>IF(N151="snížená",J151,0)</f>
        <v>0</v>
      </c>
      <c r="BG151" s="248">
        <f>IF(N151="zákl. přenesená",J151,0)</f>
        <v>0</v>
      </c>
      <c r="BH151" s="248">
        <f>IF(N151="sníž. přenesená",J151,0)</f>
        <v>0</v>
      </c>
      <c r="BI151" s="248">
        <f>IF(N151="nulová",J151,0)</f>
        <v>0</v>
      </c>
      <c r="BJ151" s="18" t="s">
        <v>85</v>
      </c>
      <c r="BK151" s="248">
        <f>ROUND(I151*H151,2)</f>
        <v>0</v>
      </c>
      <c r="BL151" s="18" t="s">
        <v>230</v>
      </c>
      <c r="BM151" s="247" t="s">
        <v>1240</v>
      </c>
    </row>
    <row r="152" s="2" customFormat="1" ht="37.8" customHeight="1">
      <c r="A152" s="39"/>
      <c r="B152" s="40"/>
      <c r="C152" s="236" t="s">
        <v>285</v>
      </c>
      <c r="D152" s="236" t="s">
        <v>145</v>
      </c>
      <c r="E152" s="237" t="s">
        <v>1241</v>
      </c>
      <c r="F152" s="238" t="s">
        <v>1242</v>
      </c>
      <c r="G152" s="239" t="s">
        <v>604</v>
      </c>
      <c r="H152" s="240">
        <v>0.17799999999999999</v>
      </c>
      <c r="I152" s="241"/>
      <c r="J152" s="242">
        <f>ROUND(I152*H152,2)</f>
        <v>0</v>
      </c>
      <c r="K152" s="238" t="s">
        <v>1165</v>
      </c>
      <c r="L152" s="45"/>
      <c r="M152" s="243" t="s">
        <v>1</v>
      </c>
      <c r="N152" s="244" t="s">
        <v>42</v>
      </c>
      <c r="O152" s="92"/>
      <c r="P152" s="245">
        <f>O152*H152</f>
        <v>0</v>
      </c>
      <c r="Q152" s="245">
        <v>0</v>
      </c>
      <c r="R152" s="245">
        <f>Q152*H152</f>
        <v>0</v>
      </c>
      <c r="S152" s="245">
        <v>0</v>
      </c>
      <c r="T152" s="246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7" t="s">
        <v>230</v>
      </c>
      <c r="AT152" s="247" t="s">
        <v>145</v>
      </c>
      <c r="AU152" s="247" t="s">
        <v>87</v>
      </c>
      <c r="AY152" s="18" t="s">
        <v>143</v>
      </c>
      <c r="BE152" s="248">
        <f>IF(N152="základní",J152,0)</f>
        <v>0</v>
      </c>
      <c r="BF152" s="248">
        <f>IF(N152="snížená",J152,0)</f>
        <v>0</v>
      </c>
      <c r="BG152" s="248">
        <f>IF(N152="zákl. přenesená",J152,0)</f>
        <v>0</v>
      </c>
      <c r="BH152" s="248">
        <f>IF(N152="sníž. přenesená",J152,0)</f>
        <v>0</v>
      </c>
      <c r="BI152" s="248">
        <f>IF(N152="nulová",J152,0)</f>
        <v>0</v>
      </c>
      <c r="BJ152" s="18" t="s">
        <v>85</v>
      </c>
      <c r="BK152" s="248">
        <f>ROUND(I152*H152,2)</f>
        <v>0</v>
      </c>
      <c r="BL152" s="18" t="s">
        <v>230</v>
      </c>
      <c r="BM152" s="247" t="s">
        <v>1243</v>
      </c>
    </row>
    <row r="153" s="2" customFormat="1" ht="37.8" customHeight="1">
      <c r="A153" s="39"/>
      <c r="B153" s="40"/>
      <c r="C153" s="236" t="s">
        <v>292</v>
      </c>
      <c r="D153" s="236" t="s">
        <v>145</v>
      </c>
      <c r="E153" s="237" t="s">
        <v>1244</v>
      </c>
      <c r="F153" s="238" t="s">
        <v>1245</v>
      </c>
      <c r="G153" s="239" t="s">
        <v>604</v>
      </c>
      <c r="H153" s="240">
        <v>0.109</v>
      </c>
      <c r="I153" s="241"/>
      <c r="J153" s="242">
        <f>ROUND(I153*H153,2)</f>
        <v>0</v>
      </c>
      <c r="K153" s="238" t="s">
        <v>1165</v>
      </c>
      <c r="L153" s="45"/>
      <c r="M153" s="243" t="s">
        <v>1</v>
      </c>
      <c r="N153" s="244" t="s">
        <v>42</v>
      </c>
      <c r="O153" s="92"/>
      <c r="P153" s="245">
        <f>O153*H153</f>
        <v>0</v>
      </c>
      <c r="Q153" s="245">
        <v>0</v>
      </c>
      <c r="R153" s="245">
        <f>Q153*H153</f>
        <v>0</v>
      </c>
      <c r="S153" s="245">
        <v>0</v>
      </c>
      <c r="T153" s="246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7" t="s">
        <v>230</v>
      </c>
      <c r="AT153" s="247" t="s">
        <v>145</v>
      </c>
      <c r="AU153" s="247" t="s">
        <v>87</v>
      </c>
      <c r="AY153" s="18" t="s">
        <v>143</v>
      </c>
      <c r="BE153" s="248">
        <f>IF(N153="základní",J153,0)</f>
        <v>0</v>
      </c>
      <c r="BF153" s="248">
        <f>IF(N153="snížená",J153,0)</f>
        <v>0</v>
      </c>
      <c r="BG153" s="248">
        <f>IF(N153="zákl. přenesená",J153,0)</f>
        <v>0</v>
      </c>
      <c r="BH153" s="248">
        <f>IF(N153="sníž. přenesená",J153,0)</f>
        <v>0</v>
      </c>
      <c r="BI153" s="248">
        <f>IF(N153="nulová",J153,0)</f>
        <v>0</v>
      </c>
      <c r="BJ153" s="18" t="s">
        <v>85</v>
      </c>
      <c r="BK153" s="248">
        <f>ROUND(I153*H153,2)</f>
        <v>0</v>
      </c>
      <c r="BL153" s="18" t="s">
        <v>230</v>
      </c>
      <c r="BM153" s="247" t="s">
        <v>1246</v>
      </c>
    </row>
    <row r="154" s="2" customFormat="1" ht="24.15" customHeight="1">
      <c r="A154" s="39"/>
      <c r="B154" s="40"/>
      <c r="C154" s="236" t="s">
        <v>297</v>
      </c>
      <c r="D154" s="236" t="s">
        <v>145</v>
      </c>
      <c r="E154" s="237" t="s">
        <v>1247</v>
      </c>
      <c r="F154" s="238" t="s">
        <v>1248</v>
      </c>
      <c r="G154" s="239" t="s">
        <v>604</v>
      </c>
      <c r="H154" s="240">
        <v>0.109</v>
      </c>
      <c r="I154" s="241"/>
      <c r="J154" s="242">
        <f>ROUND(I154*H154,2)</f>
        <v>0</v>
      </c>
      <c r="K154" s="238" t="s">
        <v>710</v>
      </c>
      <c r="L154" s="45"/>
      <c r="M154" s="243" t="s">
        <v>1</v>
      </c>
      <c r="N154" s="244" t="s">
        <v>42</v>
      </c>
      <c r="O154" s="92"/>
      <c r="P154" s="245">
        <f>O154*H154</f>
        <v>0</v>
      </c>
      <c r="Q154" s="245">
        <v>0</v>
      </c>
      <c r="R154" s="245">
        <f>Q154*H154</f>
        <v>0</v>
      </c>
      <c r="S154" s="245">
        <v>0</v>
      </c>
      <c r="T154" s="246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7" t="s">
        <v>230</v>
      </c>
      <c r="AT154" s="247" t="s">
        <v>145</v>
      </c>
      <c r="AU154" s="247" t="s">
        <v>87</v>
      </c>
      <c r="AY154" s="18" t="s">
        <v>143</v>
      </c>
      <c r="BE154" s="248">
        <f>IF(N154="základní",J154,0)</f>
        <v>0</v>
      </c>
      <c r="BF154" s="248">
        <f>IF(N154="snížená",J154,0)</f>
        <v>0</v>
      </c>
      <c r="BG154" s="248">
        <f>IF(N154="zákl. přenesená",J154,0)</f>
        <v>0</v>
      </c>
      <c r="BH154" s="248">
        <f>IF(N154="sníž. přenesená",J154,0)</f>
        <v>0</v>
      </c>
      <c r="BI154" s="248">
        <f>IF(N154="nulová",J154,0)</f>
        <v>0</v>
      </c>
      <c r="BJ154" s="18" t="s">
        <v>85</v>
      </c>
      <c r="BK154" s="248">
        <f>ROUND(I154*H154,2)</f>
        <v>0</v>
      </c>
      <c r="BL154" s="18" t="s">
        <v>230</v>
      </c>
      <c r="BM154" s="247" t="s">
        <v>1249</v>
      </c>
    </row>
    <row r="155" s="12" customFormat="1" ht="22.8" customHeight="1">
      <c r="A155" s="12"/>
      <c r="B155" s="220"/>
      <c r="C155" s="221"/>
      <c r="D155" s="222" t="s">
        <v>76</v>
      </c>
      <c r="E155" s="234" t="s">
        <v>1250</v>
      </c>
      <c r="F155" s="234" t="s">
        <v>1251</v>
      </c>
      <c r="G155" s="221"/>
      <c r="H155" s="221"/>
      <c r="I155" s="224"/>
      <c r="J155" s="235">
        <f>BK155</f>
        <v>0</v>
      </c>
      <c r="K155" s="221"/>
      <c r="L155" s="226"/>
      <c r="M155" s="227"/>
      <c r="N155" s="228"/>
      <c r="O155" s="228"/>
      <c r="P155" s="229">
        <f>P156</f>
        <v>0</v>
      </c>
      <c r="Q155" s="228"/>
      <c r="R155" s="229">
        <f>R156</f>
        <v>0.0033</v>
      </c>
      <c r="S155" s="228"/>
      <c r="T155" s="230">
        <f>T156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31" t="s">
        <v>87</v>
      </c>
      <c r="AT155" s="232" t="s">
        <v>76</v>
      </c>
      <c r="AU155" s="232" t="s">
        <v>85</v>
      </c>
      <c r="AY155" s="231" t="s">
        <v>143</v>
      </c>
      <c r="BK155" s="233">
        <f>BK156</f>
        <v>0</v>
      </c>
    </row>
    <row r="156" s="2" customFormat="1" ht="37.8" customHeight="1">
      <c r="A156" s="39"/>
      <c r="B156" s="40"/>
      <c r="C156" s="236" t="s">
        <v>304</v>
      </c>
      <c r="D156" s="236" t="s">
        <v>145</v>
      </c>
      <c r="E156" s="237" t="s">
        <v>1252</v>
      </c>
      <c r="F156" s="238" t="s">
        <v>1253</v>
      </c>
      <c r="G156" s="239" t="s">
        <v>162</v>
      </c>
      <c r="H156" s="240">
        <v>30</v>
      </c>
      <c r="I156" s="241"/>
      <c r="J156" s="242">
        <f>ROUND(I156*H156,2)</f>
        <v>0</v>
      </c>
      <c r="K156" s="238" t="s">
        <v>710</v>
      </c>
      <c r="L156" s="45"/>
      <c r="M156" s="243" t="s">
        <v>1</v>
      </c>
      <c r="N156" s="244" t="s">
        <v>42</v>
      </c>
      <c r="O156" s="92"/>
      <c r="P156" s="245">
        <f>O156*H156</f>
        <v>0</v>
      </c>
      <c r="Q156" s="245">
        <v>0.00011</v>
      </c>
      <c r="R156" s="245">
        <f>Q156*H156</f>
        <v>0.0033</v>
      </c>
      <c r="S156" s="245">
        <v>0</v>
      </c>
      <c r="T156" s="246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7" t="s">
        <v>230</v>
      </c>
      <c r="AT156" s="247" t="s">
        <v>145</v>
      </c>
      <c r="AU156" s="247" t="s">
        <v>87</v>
      </c>
      <c r="AY156" s="18" t="s">
        <v>143</v>
      </c>
      <c r="BE156" s="248">
        <f>IF(N156="základní",J156,0)</f>
        <v>0</v>
      </c>
      <c r="BF156" s="248">
        <f>IF(N156="snížená",J156,0)</f>
        <v>0</v>
      </c>
      <c r="BG156" s="248">
        <f>IF(N156="zákl. přenesená",J156,0)</f>
        <v>0</v>
      </c>
      <c r="BH156" s="248">
        <f>IF(N156="sníž. přenesená",J156,0)</f>
        <v>0</v>
      </c>
      <c r="BI156" s="248">
        <f>IF(N156="nulová",J156,0)</f>
        <v>0</v>
      </c>
      <c r="BJ156" s="18" t="s">
        <v>85</v>
      </c>
      <c r="BK156" s="248">
        <f>ROUND(I156*H156,2)</f>
        <v>0</v>
      </c>
      <c r="BL156" s="18" t="s">
        <v>230</v>
      </c>
      <c r="BM156" s="247" t="s">
        <v>1254</v>
      </c>
    </row>
    <row r="157" s="12" customFormat="1" ht="22.8" customHeight="1">
      <c r="A157" s="12"/>
      <c r="B157" s="220"/>
      <c r="C157" s="221"/>
      <c r="D157" s="222" t="s">
        <v>76</v>
      </c>
      <c r="E157" s="234" t="s">
        <v>1255</v>
      </c>
      <c r="F157" s="234" t="s">
        <v>1256</v>
      </c>
      <c r="G157" s="221"/>
      <c r="H157" s="221"/>
      <c r="I157" s="224"/>
      <c r="J157" s="235">
        <f>BK157</f>
        <v>0</v>
      </c>
      <c r="K157" s="221"/>
      <c r="L157" s="226"/>
      <c r="M157" s="227"/>
      <c r="N157" s="228"/>
      <c r="O157" s="228"/>
      <c r="P157" s="229">
        <f>SUM(P158:P159)</f>
        <v>0</v>
      </c>
      <c r="Q157" s="228"/>
      <c r="R157" s="229">
        <f>SUM(R158:R159)</f>
        <v>0</v>
      </c>
      <c r="S157" s="228"/>
      <c r="T157" s="230">
        <f>SUM(T158:T159)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31" t="s">
        <v>87</v>
      </c>
      <c r="AT157" s="232" t="s">
        <v>76</v>
      </c>
      <c r="AU157" s="232" t="s">
        <v>85</v>
      </c>
      <c r="AY157" s="231" t="s">
        <v>143</v>
      </c>
      <c r="BK157" s="233">
        <f>SUM(BK158:BK159)</f>
        <v>0</v>
      </c>
    </row>
    <row r="158" s="2" customFormat="1" ht="14.4" customHeight="1">
      <c r="A158" s="39"/>
      <c r="B158" s="40"/>
      <c r="C158" s="236" t="s">
        <v>309</v>
      </c>
      <c r="D158" s="236" t="s">
        <v>145</v>
      </c>
      <c r="E158" s="237" t="s">
        <v>1257</v>
      </c>
      <c r="F158" s="238" t="s">
        <v>1258</v>
      </c>
      <c r="G158" s="239" t="s">
        <v>253</v>
      </c>
      <c r="H158" s="240">
        <v>1</v>
      </c>
      <c r="I158" s="241"/>
      <c r="J158" s="242">
        <f>ROUND(I158*H158,2)</f>
        <v>0</v>
      </c>
      <c r="K158" s="238" t="s">
        <v>710</v>
      </c>
      <c r="L158" s="45"/>
      <c r="M158" s="243" t="s">
        <v>1</v>
      </c>
      <c r="N158" s="244" t="s">
        <v>42</v>
      </c>
      <c r="O158" s="92"/>
      <c r="P158" s="245">
        <f>O158*H158</f>
        <v>0</v>
      </c>
      <c r="Q158" s="245">
        <v>0</v>
      </c>
      <c r="R158" s="245">
        <f>Q158*H158</f>
        <v>0</v>
      </c>
      <c r="S158" s="245">
        <v>0</v>
      </c>
      <c r="T158" s="246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7" t="s">
        <v>230</v>
      </c>
      <c r="AT158" s="247" t="s">
        <v>145</v>
      </c>
      <c r="AU158" s="247" t="s">
        <v>87</v>
      </c>
      <c r="AY158" s="18" t="s">
        <v>143</v>
      </c>
      <c r="BE158" s="248">
        <f>IF(N158="základní",J158,0)</f>
        <v>0</v>
      </c>
      <c r="BF158" s="248">
        <f>IF(N158="snížená",J158,0)</f>
        <v>0</v>
      </c>
      <c r="BG158" s="248">
        <f>IF(N158="zákl. přenesená",J158,0)</f>
        <v>0</v>
      </c>
      <c r="BH158" s="248">
        <f>IF(N158="sníž. přenesená",J158,0)</f>
        <v>0</v>
      </c>
      <c r="BI158" s="248">
        <f>IF(N158="nulová",J158,0)</f>
        <v>0</v>
      </c>
      <c r="BJ158" s="18" t="s">
        <v>85</v>
      </c>
      <c r="BK158" s="248">
        <f>ROUND(I158*H158,2)</f>
        <v>0</v>
      </c>
      <c r="BL158" s="18" t="s">
        <v>230</v>
      </c>
      <c r="BM158" s="247" t="s">
        <v>1259</v>
      </c>
    </row>
    <row r="159" s="2" customFormat="1" ht="14.4" customHeight="1">
      <c r="A159" s="39"/>
      <c r="B159" s="40"/>
      <c r="C159" s="236" t="s">
        <v>330</v>
      </c>
      <c r="D159" s="236" t="s">
        <v>145</v>
      </c>
      <c r="E159" s="237" t="s">
        <v>1260</v>
      </c>
      <c r="F159" s="238" t="s">
        <v>1261</v>
      </c>
      <c r="G159" s="239" t="s">
        <v>253</v>
      </c>
      <c r="H159" s="240">
        <v>1</v>
      </c>
      <c r="I159" s="241"/>
      <c r="J159" s="242">
        <f>ROUND(I159*H159,2)</f>
        <v>0</v>
      </c>
      <c r="K159" s="238" t="s">
        <v>710</v>
      </c>
      <c r="L159" s="45"/>
      <c r="M159" s="313" t="s">
        <v>1</v>
      </c>
      <c r="N159" s="314" t="s">
        <v>42</v>
      </c>
      <c r="O159" s="315"/>
      <c r="P159" s="316">
        <f>O159*H159</f>
        <v>0</v>
      </c>
      <c r="Q159" s="316">
        <v>0</v>
      </c>
      <c r="R159" s="316">
        <f>Q159*H159</f>
        <v>0</v>
      </c>
      <c r="S159" s="316">
        <v>0</v>
      </c>
      <c r="T159" s="317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7" t="s">
        <v>230</v>
      </c>
      <c r="AT159" s="247" t="s">
        <v>145</v>
      </c>
      <c r="AU159" s="247" t="s">
        <v>87</v>
      </c>
      <c r="AY159" s="18" t="s">
        <v>143</v>
      </c>
      <c r="BE159" s="248">
        <f>IF(N159="základní",J159,0)</f>
        <v>0</v>
      </c>
      <c r="BF159" s="248">
        <f>IF(N159="snížená",J159,0)</f>
        <v>0</v>
      </c>
      <c r="BG159" s="248">
        <f>IF(N159="zákl. přenesená",J159,0)</f>
        <v>0</v>
      </c>
      <c r="BH159" s="248">
        <f>IF(N159="sníž. přenesená",J159,0)</f>
        <v>0</v>
      </c>
      <c r="BI159" s="248">
        <f>IF(N159="nulová",J159,0)</f>
        <v>0</v>
      </c>
      <c r="BJ159" s="18" t="s">
        <v>85</v>
      </c>
      <c r="BK159" s="248">
        <f>ROUND(I159*H159,2)</f>
        <v>0</v>
      </c>
      <c r="BL159" s="18" t="s">
        <v>230</v>
      </c>
      <c r="BM159" s="247" t="s">
        <v>1262</v>
      </c>
    </row>
    <row r="160" s="2" customFormat="1" ht="6.96" customHeight="1">
      <c r="A160" s="39"/>
      <c r="B160" s="67"/>
      <c r="C160" s="68"/>
      <c r="D160" s="68"/>
      <c r="E160" s="68"/>
      <c r="F160" s="68"/>
      <c r="G160" s="68"/>
      <c r="H160" s="68"/>
      <c r="I160" s="184"/>
      <c r="J160" s="68"/>
      <c r="K160" s="68"/>
      <c r="L160" s="45"/>
      <c r="M160" s="39"/>
      <c r="O160" s="39"/>
      <c r="P160" s="39"/>
      <c r="Q160" s="39"/>
      <c r="R160" s="39"/>
      <c r="S160" s="39"/>
      <c r="T160" s="39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</row>
  </sheetData>
  <sheetProtection sheet="1" autoFilter="0" formatColumns="0" formatRows="0" objects="1" scenarios="1" spinCount="100000" saltValue="p0WJgWfdhz1qePT4Oy6FBIPfAt0m8/1mVd9OlfnaDfFKD1W1IAlsanpm+ifqm+3j+Fv7kPi7KaaHMUd4lcSSIQ==" hashValue="HbiqTqlLNeN58XOuK5shca7v17kD/vKANfsydTGWsv9NjHuL+7O/GO2JVxiWLzH0s2vXudkpFkm6B7oRNKA/+A==" algorithmName="SHA-512" password="CC35"/>
  <autoFilter ref="C121:K159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87</v>
      </c>
    </row>
    <row r="4" s="1" customFormat="1" ht="24.96" customHeight="1">
      <c r="B4" s="21"/>
      <c r="D4" s="141" t="s">
        <v>106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Snížení energetické náročnosti budovy MŠ Slunečnice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107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1263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23. 12. 2019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26</v>
      </c>
      <c r="F15" s="39"/>
      <c r="G15" s="39"/>
      <c r="H15" s="39"/>
      <c r="I15" s="148" t="s">
        <v>27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28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30</v>
      </c>
      <c r="E20" s="39"/>
      <c r="F20" s="39"/>
      <c r="G20" s="39"/>
      <c r="H20" s="39"/>
      <c r="I20" s="148" t="s">
        <v>25</v>
      </c>
      <c r="J20" s="147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31</v>
      </c>
      <c r="F21" s="39"/>
      <c r="G21" s="39"/>
      <c r="H21" s="39"/>
      <c r="I21" s="148" t="s">
        <v>27</v>
      </c>
      <c r="J21" s="147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33</v>
      </c>
      <c r="E23" s="39"/>
      <c r="F23" s="39"/>
      <c r="G23" s="39"/>
      <c r="H23" s="39"/>
      <c r="I23" s="148" t="s">
        <v>25</v>
      </c>
      <c r="J23" s="147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tr">
        <f>IF('Rekapitulace stavby'!E20="","",'Rekapitulace stavby'!E20)</f>
        <v xml:space="preserve"> </v>
      </c>
      <c r="F24" s="39"/>
      <c r="G24" s="39"/>
      <c r="H24" s="39"/>
      <c r="I24" s="148" t="s">
        <v>27</v>
      </c>
      <c r="J24" s="147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35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298.5" customHeight="1">
      <c r="A27" s="150"/>
      <c r="B27" s="151"/>
      <c r="C27" s="150"/>
      <c r="D27" s="150"/>
      <c r="E27" s="152" t="s">
        <v>1264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37</v>
      </c>
      <c r="E30" s="39"/>
      <c r="F30" s="39"/>
      <c r="G30" s="39"/>
      <c r="H30" s="39"/>
      <c r="I30" s="145"/>
      <c r="J30" s="158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39</v>
      </c>
      <c r="G32" s="39"/>
      <c r="H32" s="39"/>
      <c r="I32" s="160" t="s">
        <v>38</v>
      </c>
      <c r="J32" s="159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41</v>
      </c>
      <c r="E33" s="143" t="s">
        <v>42</v>
      </c>
      <c r="F33" s="162">
        <f>ROUND((SUM(BE121:BE205)),  2)</f>
        <v>0</v>
      </c>
      <c r="G33" s="39"/>
      <c r="H33" s="39"/>
      <c r="I33" s="163">
        <v>0.20999999999999999</v>
      </c>
      <c r="J33" s="162">
        <f>ROUND(((SUM(BE121:BE205))*I33),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43</v>
      </c>
      <c r="F34" s="162">
        <f>ROUND((SUM(BF121:BF205)),  2)</f>
        <v>0</v>
      </c>
      <c r="G34" s="39"/>
      <c r="H34" s="39"/>
      <c r="I34" s="163">
        <v>0.14999999999999999</v>
      </c>
      <c r="J34" s="162">
        <f>ROUND(((SUM(BF121:BF205))*I34),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44</v>
      </c>
      <c r="F35" s="162">
        <f>ROUND((SUM(BG121:BG205)),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45</v>
      </c>
      <c r="F36" s="162">
        <f>ROUND((SUM(BH121:BH205)),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46</v>
      </c>
      <c r="F37" s="162">
        <f>ROUND((SUM(BI121:BI205)),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47</v>
      </c>
      <c r="E39" s="166"/>
      <c r="F39" s="166"/>
      <c r="G39" s="167" t="s">
        <v>48</v>
      </c>
      <c r="H39" s="168" t="s">
        <v>49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50</v>
      </c>
      <c r="E50" s="173"/>
      <c r="F50" s="173"/>
      <c r="G50" s="172" t="s">
        <v>51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52</v>
      </c>
      <c r="E61" s="176"/>
      <c r="F61" s="177" t="s">
        <v>53</v>
      </c>
      <c r="G61" s="175" t="s">
        <v>52</v>
      </c>
      <c r="H61" s="176"/>
      <c r="I61" s="178"/>
      <c r="J61" s="179" t="s">
        <v>53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54</v>
      </c>
      <c r="E65" s="180"/>
      <c r="F65" s="180"/>
      <c r="G65" s="172" t="s">
        <v>55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52</v>
      </c>
      <c r="E76" s="176"/>
      <c r="F76" s="177" t="s">
        <v>53</v>
      </c>
      <c r="G76" s="175" t="s">
        <v>52</v>
      </c>
      <c r="H76" s="176"/>
      <c r="I76" s="178"/>
      <c r="J76" s="179" t="s">
        <v>53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110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Snížení energetické náročnosti budovy MŠ Slunečnice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107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06 - Elektroinstalace. hromosvody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Hradec Králové</v>
      </c>
      <c r="G89" s="41"/>
      <c r="H89" s="41"/>
      <c r="I89" s="148" t="s">
        <v>22</v>
      </c>
      <c r="J89" s="80" t="str">
        <f>IF(J12="","",J12)</f>
        <v>23. 12. 2019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MŠ, speciální základní škola a praktická škola,HK</v>
      </c>
      <c r="G91" s="41"/>
      <c r="H91" s="41"/>
      <c r="I91" s="148" t="s">
        <v>30</v>
      </c>
      <c r="J91" s="37" t="str">
        <f>E21</f>
        <v xml:space="preserve">Obchodní projekt Hradec Králové v.o.s.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148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111</v>
      </c>
      <c r="D94" s="190"/>
      <c r="E94" s="190"/>
      <c r="F94" s="190"/>
      <c r="G94" s="190"/>
      <c r="H94" s="190"/>
      <c r="I94" s="191"/>
      <c r="J94" s="192" t="s">
        <v>112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113</v>
      </c>
      <c r="D96" s="41"/>
      <c r="E96" s="41"/>
      <c r="F96" s="41"/>
      <c r="G96" s="41"/>
      <c r="H96" s="41"/>
      <c r="I96" s="145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114</v>
      </c>
    </row>
    <row r="97" s="9" customFormat="1" ht="24.96" customHeight="1">
      <c r="A97" s="9"/>
      <c r="B97" s="194"/>
      <c r="C97" s="195"/>
      <c r="D97" s="196" t="s">
        <v>121</v>
      </c>
      <c r="E97" s="197"/>
      <c r="F97" s="197"/>
      <c r="G97" s="197"/>
      <c r="H97" s="197"/>
      <c r="I97" s="198"/>
      <c r="J97" s="199">
        <f>J122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1265</v>
      </c>
      <c r="E98" s="204"/>
      <c r="F98" s="204"/>
      <c r="G98" s="204"/>
      <c r="H98" s="204"/>
      <c r="I98" s="205"/>
      <c r="J98" s="206">
        <f>J123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94"/>
      <c r="C99" s="195"/>
      <c r="D99" s="196" t="s">
        <v>1266</v>
      </c>
      <c r="E99" s="197"/>
      <c r="F99" s="197"/>
      <c r="G99" s="197"/>
      <c r="H99" s="197"/>
      <c r="I99" s="198"/>
      <c r="J99" s="199">
        <f>J193</f>
        <v>0</v>
      </c>
      <c r="K99" s="195"/>
      <c r="L99" s="20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1"/>
      <c r="C100" s="202"/>
      <c r="D100" s="203" t="s">
        <v>1267</v>
      </c>
      <c r="E100" s="204"/>
      <c r="F100" s="204"/>
      <c r="G100" s="204"/>
      <c r="H100" s="204"/>
      <c r="I100" s="205"/>
      <c r="J100" s="206">
        <f>J194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94"/>
      <c r="C101" s="195"/>
      <c r="D101" s="196" t="s">
        <v>127</v>
      </c>
      <c r="E101" s="197"/>
      <c r="F101" s="197"/>
      <c r="G101" s="197"/>
      <c r="H101" s="197"/>
      <c r="I101" s="198"/>
      <c r="J101" s="199">
        <f>J198</f>
        <v>0</v>
      </c>
      <c r="K101" s="195"/>
      <c r="L101" s="20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145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184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187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128</v>
      </c>
      <c r="D108" s="41"/>
      <c r="E108" s="41"/>
      <c r="F108" s="41"/>
      <c r="G108" s="41"/>
      <c r="H108" s="41"/>
      <c r="I108" s="145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88" t="str">
        <f>E7</f>
        <v>Snížení energetické náročnosti budovy MŠ Slunečnice</v>
      </c>
      <c r="F111" s="33"/>
      <c r="G111" s="33"/>
      <c r="H111" s="33"/>
      <c r="I111" s="14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107</v>
      </c>
      <c r="D112" s="41"/>
      <c r="E112" s="41"/>
      <c r="F112" s="41"/>
      <c r="G112" s="41"/>
      <c r="H112" s="41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06 - Elektroinstalace. hromosvody</v>
      </c>
      <c r="F113" s="41"/>
      <c r="G113" s="41"/>
      <c r="H113" s="41"/>
      <c r="I113" s="14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145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>Hradec Králové</v>
      </c>
      <c r="G115" s="41"/>
      <c r="H115" s="41"/>
      <c r="I115" s="148" t="s">
        <v>22</v>
      </c>
      <c r="J115" s="80" t="str">
        <f>IF(J12="","",J12)</f>
        <v>23. 12. 2019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145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40.05" customHeight="1">
      <c r="A117" s="39"/>
      <c r="B117" s="40"/>
      <c r="C117" s="33" t="s">
        <v>24</v>
      </c>
      <c r="D117" s="41"/>
      <c r="E117" s="41"/>
      <c r="F117" s="28" t="str">
        <f>E15</f>
        <v>MŠ, speciální základní škola a praktická škola,HK</v>
      </c>
      <c r="G117" s="41"/>
      <c r="H117" s="41"/>
      <c r="I117" s="148" t="s">
        <v>30</v>
      </c>
      <c r="J117" s="37" t="str">
        <f>E21</f>
        <v xml:space="preserve">Obchodní projekt Hradec Králové v.o.s. 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28</v>
      </c>
      <c r="D118" s="41"/>
      <c r="E118" s="41"/>
      <c r="F118" s="28" t="str">
        <f>IF(E18="","",E18)</f>
        <v>Vyplň údaj</v>
      </c>
      <c r="G118" s="41"/>
      <c r="H118" s="41"/>
      <c r="I118" s="148" t="s">
        <v>33</v>
      </c>
      <c r="J118" s="37" t="str">
        <f>E24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145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208"/>
      <c r="B120" s="209"/>
      <c r="C120" s="210" t="s">
        <v>129</v>
      </c>
      <c r="D120" s="211" t="s">
        <v>62</v>
      </c>
      <c r="E120" s="211" t="s">
        <v>58</v>
      </c>
      <c r="F120" s="211" t="s">
        <v>59</v>
      </c>
      <c r="G120" s="211" t="s">
        <v>130</v>
      </c>
      <c r="H120" s="211" t="s">
        <v>131</v>
      </c>
      <c r="I120" s="212" t="s">
        <v>132</v>
      </c>
      <c r="J120" s="211" t="s">
        <v>112</v>
      </c>
      <c r="K120" s="213" t="s">
        <v>133</v>
      </c>
      <c r="L120" s="214"/>
      <c r="M120" s="101" t="s">
        <v>1</v>
      </c>
      <c r="N120" s="102" t="s">
        <v>41</v>
      </c>
      <c r="O120" s="102" t="s">
        <v>134</v>
      </c>
      <c r="P120" s="102" t="s">
        <v>135</v>
      </c>
      <c r="Q120" s="102" t="s">
        <v>136</v>
      </c>
      <c r="R120" s="102" t="s">
        <v>137</v>
      </c>
      <c r="S120" s="102" t="s">
        <v>138</v>
      </c>
      <c r="T120" s="103" t="s">
        <v>139</v>
      </c>
      <c r="U120" s="208"/>
      <c r="V120" s="208"/>
      <c r="W120" s="208"/>
      <c r="X120" s="208"/>
      <c r="Y120" s="208"/>
      <c r="Z120" s="208"/>
      <c r="AA120" s="208"/>
      <c r="AB120" s="208"/>
      <c r="AC120" s="208"/>
      <c r="AD120" s="208"/>
      <c r="AE120" s="208"/>
    </row>
    <row r="121" s="2" customFormat="1" ht="22.8" customHeight="1">
      <c r="A121" s="39"/>
      <c r="B121" s="40"/>
      <c r="C121" s="108" t="s">
        <v>140</v>
      </c>
      <c r="D121" s="41"/>
      <c r="E121" s="41"/>
      <c r="F121" s="41"/>
      <c r="G121" s="41"/>
      <c r="H121" s="41"/>
      <c r="I121" s="145"/>
      <c r="J121" s="215">
        <f>BK121</f>
        <v>0</v>
      </c>
      <c r="K121" s="41"/>
      <c r="L121" s="45"/>
      <c r="M121" s="104"/>
      <c r="N121" s="216"/>
      <c r="O121" s="105"/>
      <c r="P121" s="217">
        <f>P122+P193+P198</f>
        <v>0</v>
      </c>
      <c r="Q121" s="105"/>
      <c r="R121" s="217">
        <f>R122+R193+R198</f>
        <v>78.860619999999983</v>
      </c>
      <c r="S121" s="105"/>
      <c r="T121" s="218">
        <f>T122+T193+T198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76</v>
      </c>
      <c r="AU121" s="18" t="s">
        <v>114</v>
      </c>
      <c r="BK121" s="219">
        <f>BK122+BK193+BK198</f>
        <v>0</v>
      </c>
    </row>
    <row r="122" s="12" customFormat="1" ht="25.92" customHeight="1">
      <c r="A122" s="12"/>
      <c r="B122" s="220"/>
      <c r="C122" s="221"/>
      <c r="D122" s="222" t="s">
        <v>76</v>
      </c>
      <c r="E122" s="223" t="s">
        <v>625</v>
      </c>
      <c r="F122" s="223" t="s">
        <v>626</v>
      </c>
      <c r="G122" s="221"/>
      <c r="H122" s="221"/>
      <c r="I122" s="224"/>
      <c r="J122" s="225">
        <f>BK122</f>
        <v>0</v>
      </c>
      <c r="K122" s="221"/>
      <c r="L122" s="226"/>
      <c r="M122" s="227"/>
      <c r="N122" s="228"/>
      <c r="O122" s="228"/>
      <c r="P122" s="229">
        <f>P123</f>
        <v>0</v>
      </c>
      <c r="Q122" s="228"/>
      <c r="R122" s="229">
        <f>R123</f>
        <v>77.403699999999986</v>
      </c>
      <c r="S122" s="228"/>
      <c r="T122" s="230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1" t="s">
        <v>87</v>
      </c>
      <c r="AT122" s="232" t="s">
        <v>76</v>
      </c>
      <c r="AU122" s="232" t="s">
        <v>77</v>
      </c>
      <c r="AY122" s="231" t="s">
        <v>143</v>
      </c>
      <c r="BK122" s="233">
        <f>BK123</f>
        <v>0</v>
      </c>
    </row>
    <row r="123" s="12" customFormat="1" ht="22.8" customHeight="1">
      <c r="A123" s="12"/>
      <c r="B123" s="220"/>
      <c r="C123" s="221"/>
      <c r="D123" s="222" t="s">
        <v>76</v>
      </c>
      <c r="E123" s="234" t="s">
        <v>1268</v>
      </c>
      <c r="F123" s="234" t="s">
        <v>1269</v>
      </c>
      <c r="G123" s="221"/>
      <c r="H123" s="221"/>
      <c r="I123" s="224"/>
      <c r="J123" s="235">
        <f>BK123</f>
        <v>0</v>
      </c>
      <c r="K123" s="221"/>
      <c r="L123" s="226"/>
      <c r="M123" s="227"/>
      <c r="N123" s="228"/>
      <c r="O123" s="228"/>
      <c r="P123" s="229">
        <f>SUM(P124:P192)</f>
        <v>0</v>
      </c>
      <c r="Q123" s="228"/>
      <c r="R123" s="229">
        <f>SUM(R124:R192)</f>
        <v>77.403699999999986</v>
      </c>
      <c r="S123" s="228"/>
      <c r="T123" s="230">
        <f>SUM(T124:T192)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1" t="s">
        <v>87</v>
      </c>
      <c r="AT123" s="232" t="s">
        <v>76</v>
      </c>
      <c r="AU123" s="232" t="s">
        <v>85</v>
      </c>
      <c r="AY123" s="231" t="s">
        <v>143</v>
      </c>
      <c r="BK123" s="233">
        <f>SUM(BK124:BK192)</f>
        <v>0</v>
      </c>
    </row>
    <row r="124" s="2" customFormat="1" ht="24.15" customHeight="1">
      <c r="A124" s="39"/>
      <c r="B124" s="40"/>
      <c r="C124" s="236" t="s">
        <v>85</v>
      </c>
      <c r="D124" s="236" t="s">
        <v>145</v>
      </c>
      <c r="E124" s="237" t="s">
        <v>1270</v>
      </c>
      <c r="F124" s="238" t="s">
        <v>1271</v>
      </c>
      <c r="G124" s="239" t="s">
        <v>162</v>
      </c>
      <c r="H124" s="240">
        <v>10</v>
      </c>
      <c r="I124" s="241"/>
      <c r="J124" s="242">
        <f>ROUND(I124*H124,2)</f>
        <v>0</v>
      </c>
      <c r="K124" s="238" t="s">
        <v>1165</v>
      </c>
      <c r="L124" s="45"/>
      <c r="M124" s="243" t="s">
        <v>1</v>
      </c>
      <c r="N124" s="244" t="s">
        <v>42</v>
      </c>
      <c r="O124" s="92"/>
      <c r="P124" s="245">
        <f>O124*H124</f>
        <v>0</v>
      </c>
      <c r="Q124" s="245">
        <v>0</v>
      </c>
      <c r="R124" s="245">
        <f>Q124*H124</f>
        <v>0</v>
      </c>
      <c r="S124" s="245">
        <v>0</v>
      </c>
      <c r="T124" s="246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47" t="s">
        <v>230</v>
      </c>
      <c r="AT124" s="247" t="s">
        <v>145</v>
      </c>
      <c r="AU124" s="247" t="s">
        <v>87</v>
      </c>
      <c r="AY124" s="18" t="s">
        <v>143</v>
      </c>
      <c r="BE124" s="248">
        <f>IF(N124="základní",J124,0)</f>
        <v>0</v>
      </c>
      <c r="BF124" s="248">
        <f>IF(N124="snížená",J124,0)</f>
        <v>0</v>
      </c>
      <c r="BG124" s="248">
        <f>IF(N124="zákl. přenesená",J124,0)</f>
        <v>0</v>
      </c>
      <c r="BH124" s="248">
        <f>IF(N124="sníž. přenesená",J124,0)</f>
        <v>0</v>
      </c>
      <c r="BI124" s="248">
        <f>IF(N124="nulová",J124,0)</f>
        <v>0</v>
      </c>
      <c r="BJ124" s="18" t="s">
        <v>85</v>
      </c>
      <c r="BK124" s="248">
        <f>ROUND(I124*H124,2)</f>
        <v>0</v>
      </c>
      <c r="BL124" s="18" t="s">
        <v>230</v>
      </c>
      <c r="BM124" s="247" t="s">
        <v>1272</v>
      </c>
    </row>
    <row r="125" s="2" customFormat="1" ht="14.4" customHeight="1">
      <c r="A125" s="39"/>
      <c r="B125" s="40"/>
      <c r="C125" s="285" t="s">
        <v>87</v>
      </c>
      <c r="D125" s="285" t="s">
        <v>202</v>
      </c>
      <c r="E125" s="286" t="s">
        <v>1273</v>
      </c>
      <c r="F125" s="287" t="s">
        <v>1274</v>
      </c>
      <c r="G125" s="288" t="s">
        <v>162</v>
      </c>
      <c r="H125" s="289">
        <v>10</v>
      </c>
      <c r="I125" s="290"/>
      <c r="J125" s="291">
        <f>ROUND(I125*H125,2)</f>
        <v>0</v>
      </c>
      <c r="K125" s="287" t="s">
        <v>1165</v>
      </c>
      <c r="L125" s="292"/>
      <c r="M125" s="293" t="s">
        <v>1</v>
      </c>
      <c r="N125" s="294" t="s">
        <v>42</v>
      </c>
      <c r="O125" s="92"/>
      <c r="P125" s="245">
        <f>O125*H125</f>
        <v>0</v>
      </c>
      <c r="Q125" s="245">
        <v>0.00012</v>
      </c>
      <c r="R125" s="245">
        <f>Q125*H125</f>
        <v>0.0012000000000000001</v>
      </c>
      <c r="S125" s="245">
        <v>0</v>
      </c>
      <c r="T125" s="246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7" t="s">
        <v>346</v>
      </c>
      <c r="AT125" s="247" t="s">
        <v>202</v>
      </c>
      <c r="AU125" s="247" t="s">
        <v>87</v>
      </c>
      <c r="AY125" s="18" t="s">
        <v>143</v>
      </c>
      <c r="BE125" s="248">
        <f>IF(N125="základní",J125,0)</f>
        <v>0</v>
      </c>
      <c r="BF125" s="248">
        <f>IF(N125="snížená",J125,0)</f>
        <v>0</v>
      </c>
      <c r="BG125" s="248">
        <f>IF(N125="zákl. přenesená",J125,0)</f>
        <v>0</v>
      </c>
      <c r="BH125" s="248">
        <f>IF(N125="sníž. přenesená",J125,0)</f>
        <v>0</v>
      </c>
      <c r="BI125" s="248">
        <f>IF(N125="nulová",J125,0)</f>
        <v>0</v>
      </c>
      <c r="BJ125" s="18" t="s">
        <v>85</v>
      </c>
      <c r="BK125" s="248">
        <f>ROUND(I125*H125,2)</f>
        <v>0</v>
      </c>
      <c r="BL125" s="18" t="s">
        <v>230</v>
      </c>
      <c r="BM125" s="247" t="s">
        <v>1275</v>
      </c>
    </row>
    <row r="126" s="2" customFormat="1" ht="24.15" customHeight="1">
      <c r="A126" s="39"/>
      <c r="B126" s="40"/>
      <c r="C126" s="285" t="s">
        <v>159</v>
      </c>
      <c r="D126" s="285" t="s">
        <v>202</v>
      </c>
      <c r="E126" s="286" t="s">
        <v>1276</v>
      </c>
      <c r="F126" s="287" t="s">
        <v>1277</v>
      </c>
      <c r="G126" s="288" t="s">
        <v>253</v>
      </c>
      <c r="H126" s="289">
        <v>120</v>
      </c>
      <c r="I126" s="290"/>
      <c r="J126" s="291">
        <f>ROUND(I126*H126,2)</f>
        <v>0</v>
      </c>
      <c r="K126" s="287" t="s">
        <v>1165</v>
      </c>
      <c r="L126" s="292"/>
      <c r="M126" s="293" t="s">
        <v>1</v>
      </c>
      <c r="N126" s="294" t="s">
        <v>42</v>
      </c>
      <c r="O126" s="92"/>
      <c r="P126" s="245">
        <f>O126*H126</f>
        <v>0</v>
      </c>
      <c r="Q126" s="245">
        <v>0</v>
      </c>
      <c r="R126" s="245">
        <f>Q126*H126</f>
        <v>0</v>
      </c>
      <c r="S126" s="245">
        <v>0</v>
      </c>
      <c r="T126" s="246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7" t="s">
        <v>346</v>
      </c>
      <c r="AT126" s="247" t="s">
        <v>202</v>
      </c>
      <c r="AU126" s="247" t="s">
        <v>87</v>
      </c>
      <c r="AY126" s="18" t="s">
        <v>143</v>
      </c>
      <c r="BE126" s="248">
        <f>IF(N126="základní",J126,0)</f>
        <v>0</v>
      </c>
      <c r="BF126" s="248">
        <f>IF(N126="snížená",J126,0)</f>
        <v>0</v>
      </c>
      <c r="BG126" s="248">
        <f>IF(N126="zákl. přenesená",J126,0)</f>
        <v>0</v>
      </c>
      <c r="BH126" s="248">
        <f>IF(N126="sníž. přenesená",J126,0)</f>
        <v>0</v>
      </c>
      <c r="BI126" s="248">
        <f>IF(N126="nulová",J126,0)</f>
        <v>0</v>
      </c>
      <c r="BJ126" s="18" t="s">
        <v>85</v>
      </c>
      <c r="BK126" s="248">
        <f>ROUND(I126*H126,2)</f>
        <v>0</v>
      </c>
      <c r="BL126" s="18" t="s">
        <v>230</v>
      </c>
      <c r="BM126" s="247" t="s">
        <v>1278</v>
      </c>
    </row>
    <row r="127" s="2" customFormat="1" ht="24.15" customHeight="1">
      <c r="A127" s="39"/>
      <c r="B127" s="40"/>
      <c r="C127" s="236" t="s">
        <v>150</v>
      </c>
      <c r="D127" s="236" t="s">
        <v>145</v>
      </c>
      <c r="E127" s="237" t="s">
        <v>1279</v>
      </c>
      <c r="F127" s="238" t="s">
        <v>1280</v>
      </c>
      <c r="G127" s="239" t="s">
        <v>162</v>
      </c>
      <c r="H127" s="240">
        <v>50</v>
      </c>
      <c r="I127" s="241"/>
      <c r="J127" s="242">
        <f>ROUND(I127*H127,2)</f>
        <v>0</v>
      </c>
      <c r="K127" s="238" t="s">
        <v>1165</v>
      </c>
      <c r="L127" s="45"/>
      <c r="M127" s="243" t="s">
        <v>1</v>
      </c>
      <c r="N127" s="244" t="s">
        <v>42</v>
      </c>
      <c r="O127" s="92"/>
      <c r="P127" s="245">
        <f>O127*H127</f>
        <v>0</v>
      </c>
      <c r="Q127" s="245">
        <v>0</v>
      </c>
      <c r="R127" s="245">
        <f>Q127*H127</f>
        <v>0</v>
      </c>
      <c r="S127" s="245">
        <v>0</v>
      </c>
      <c r="T127" s="246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7" t="s">
        <v>230</v>
      </c>
      <c r="AT127" s="247" t="s">
        <v>145</v>
      </c>
      <c r="AU127" s="247" t="s">
        <v>87</v>
      </c>
      <c r="AY127" s="18" t="s">
        <v>143</v>
      </c>
      <c r="BE127" s="248">
        <f>IF(N127="základní",J127,0)</f>
        <v>0</v>
      </c>
      <c r="BF127" s="248">
        <f>IF(N127="snížená",J127,0)</f>
        <v>0</v>
      </c>
      <c r="BG127" s="248">
        <f>IF(N127="zákl. přenesená",J127,0)</f>
        <v>0</v>
      </c>
      <c r="BH127" s="248">
        <f>IF(N127="sníž. přenesená",J127,0)</f>
        <v>0</v>
      </c>
      <c r="BI127" s="248">
        <f>IF(N127="nulová",J127,0)</f>
        <v>0</v>
      </c>
      <c r="BJ127" s="18" t="s">
        <v>85</v>
      </c>
      <c r="BK127" s="248">
        <f>ROUND(I127*H127,2)</f>
        <v>0</v>
      </c>
      <c r="BL127" s="18" t="s">
        <v>230</v>
      </c>
      <c r="BM127" s="247" t="s">
        <v>1281</v>
      </c>
    </row>
    <row r="128" s="2" customFormat="1" ht="14.4" customHeight="1">
      <c r="A128" s="39"/>
      <c r="B128" s="40"/>
      <c r="C128" s="285" t="s">
        <v>173</v>
      </c>
      <c r="D128" s="285" t="s">
        <v>202</v>
      </c>
      <c r="E128" s="286" t="s">
        <v>1282</v>
      </c>
      <c r="F128" s="287" t="s">
        <v>1283</v>
      </c>
      <c r="G128" s="288" t="s">
        <v>162</v>
      </c>
      <c r="H128" s="289">
        <v>50</v>
      </c>
      <c r="I128" s="290"/>
      <c r="J128" s="291">
        <f>ROUND(I128*H128,2)</f>
        <v>0</v>
      </c>
      <c r="K128" s="287" t="s">
        <v>1165</v>
      </c>
      <c r="L128" s="292"/>
      <c r="M128" s="293" t="s">
        <v>1</v>
      </c>
      <c r="N128" s="294" t="s">
        <v>42</v>
      </c>
      <c r="O128" s="92"/>
      <c r="P128" s="245">
        <f>O128*H128</f>
        <v>0</v>
      </c>
      <c r="Q128" s="245">
        <v>0.00038999999999999999</v>
      </c>
      <c r="R128" s="245">
        <f>Q128*H128</f>
        <v>0.0195</v>
      </c>
      <c r="S128" s="245">
        <v>0</v>
      </c>
      <c r="T128" s="246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7" t="s">
        <v>346</v>
      </c>
      <c r="AT128" s="247" t="s">
        <v>202</v>
      </c>
      <c r="AU128" s="247" t="s">
        <v>87</v>
      </c>
      <c r="AY128" s="18" t="s">
        <v>143</v>
      </c>
      <c r="BE128" s="248">
        <f>IF(N128="základní",J128,0)</f>
        <v>0</v>
      </c>
      <c r="BF128" s="248">
        <f>IF(N128="snížená",J128,0)</f>
        <v>0</v>
      </c>
      <c r="BG128" s="248">
        <f>IF(N128="zákl. přenesená",J128,0)</f>
        <v>0</v>
      </c>
      <c r="BH128" s="248">
        <f>IF(N128="sníž. přenesená",J128,0)</f>
        <v>0</v>
      </c>
      <c r="BI128" s="248">
        <f>IF(N128="nulová",J128,0)</f>
        <v>0</v>
      </c>
      <c r="BJ128" s="18" t="s">
        <v>85</v>
      </c>
      <c r="BK128" s="248">
        <f>ROUND(I128*H128,2)</f>
        <v>0</v>
      </c>
      <c r="BL128" s="18" t="s">
        <v>230</v>
      </c>
      <c r="BM128" s="247" t="s">
        <v>1284</v>
      </c>
    </row>
    <row r="129" s="2" customFormat="1" ht="14.4" customHeight="1">
      <c r="A129" s="39"/>
      <c r="B129" s="40"/>
      <c r="C129" s="236" t="s">
        <v>178</v>
      </c>
      <c r="D129" s="236" t="s">
        <v>145</v>
      </c>
      <c r="E129" s="237" t="s">
        <v>1285</v>
      </c>
      <c r="F129" s="238" t="s">
        <v>1286</v>
      </c>
      <c r="G129" s="239" t="s">
        <v>253</v>
      </c>
      <c r="H129" s="240">
        <v>28</v>
      </c>
      <c r="I129" s="241"/>
      <c r="J129" s="242">
        <f>ROUND(I129*H129,2)</f>
        <v>0</v>
      </c>
      <c r="K129" s="238" t="s">
        <v>1165</v>
      </c>
      <c r="L129" s="45"/>
      <c r="M129" s="243" t="s">
        <v>1</v>
      </c>
      <c r="N129" s="244" t="s">
        <v>42</v>
      </c>
      <c r="O129" s="92"/>
      <c r="P129" s="245">
        <f>O129*H129</f>
        <v>0</v>
      </c>
      <c r="Q129" s="245">
        <v>0</v>
      </c>
      <c r="R129" s="245">
        <f>Q129*H129</f>
        <v>0</v>
      </c>
      <c r="S129" s="245">
        <v>0</v>
      </c>
      <c r="T129" s="246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7" t="s">
        <v>230</v>
      </c>
      <c r="AT129" s="247" t="s">
        <v>145</v>
      </c>
      <c r="AU129" s="247" t="s">
        <v>87</v>
      </c>
      <c r="AY129" s="18" t="s">
        <v>143</v>
      </c>
      <c r="BE129" s="248">
        <f>IF(N129="základní",J129,0)</f>
        <v>0</v>
      </c>
      <c r="BF129" s="248">
        <f>IF(N129="snížená",J129,0)</f>
        <v>0</v>
      </c>
      <c r="BG129" s="248">
        <f>IF(N129="zákl. přenesená",J129,0)</f>
        <v>0</v>
      </c>
      <c r="BH129" s="248">
        <f>IF(N129="sníž. přenesená",J129,0)</f>
        <v>0</v>
      </c>
      <c r="BI129" s="248">
        <f>IF(N129="nulová",J129,0)</f>
        <v>0</v>
      </c>
      <c r="BJ129" s="18" t="s">
        <v>85</v>
      </c>
      <c r="BK129" s="248">
        <f>ROUND(I129*H129,2)</f>
        <v>0</v>
      </c>
      <c r="BL129" s="18" t="s">
        <v>230</v>
      </c>
      <c r="BM129" s="247" t="s">
        <v>1287</v>
      </c>
    </row>
    <row r="130" s="2" customFormat="1" ht="37.8" customHeight="1">
      <c r="A130" s="39"/>
      <c r="B130" s="40"/>
      <c r="C130" s="285" t="s">
        <v>183</v>
      </c>
      <c r="D130" s="285" t="s">
        <v>202</v>
      </c>
      <c r="E130" s="286" t="s">
        <v>1288</v>
      </c>
      <c r="F130" s="287" t="s">
        <v>1289</v>
      </c>
      <c r="G130" s="288" t="s">
        <v>253</v>
      </c>
      <c r="H130" s="289">
        <v>28</v>
      </c>
      <c r="I130" s="290"/>
      <c r="J130" s="291">
        <f>ROUND(I130*H130,2)</f>
        <v>0</v>
      </c>
      <c r="K130" s="287" t="s">
        <v>1165</v>
      </c>
      <c r="L130" s="292"/>
      <c r="M130" s="293" t="s">
        <v>1</v>
      </c>
      <c r="N130" s="294" t="s">
        <v>42</v>
      </c>
      <c r="O130" s="92"/>
      <c r="P130" s="245">
        <f>O130*H130</f>
        <v>0</v>
      </c>
      <c r="Q130" s="245">
        <v>9.0000000000000006E-05</v>
      </c>
      <c r="R130" s="245">
        <f>Q130*H130</f>
        <v>0.0025200000000000001</v>
      </c>
      <c r="S130" s="245">
        <v>0</v>
      </c>
      <c r="T130" s="24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7" t="s">
        <v>346</v>
      </c>
      <c r="AT130" s="247" t="s">
        <v>202</v>
      </c>
      <c r="AU130" s="247" t="s">
        <v>87</v>
      </c>
      <c r="AY130" s="18" t="s">
        <v>143</v>
      </c>
      <c r="BE130" s="248">
        <f>IF(N130="základní",J130,0)</f>
        <v>0</v>
      </c>
      <c r="BF130" s="248">
        <f>IF(N130="snížená",J130,0)</f>
        <v>0</v>
      </c>
      <c r="BG130" s="248">
        <f>IF(N130="zákl. přenesená",J130,0)</f>
        <v>0</v>
      </c>
      <c r="BH130" s="248">
        <f>IF(N130="sníž. přenesená",J130,0)</f>
        <v>0</v>
      </c>
      <c r="BI130" s="248">
        <f>IF(N130="nulová",J130,0)</f>
        <v>0</v>
      </c>
      <c r="BJ130" s="18" t="s">
        <v>85</v>
      </c>
      <c r="BK130" s="248">
        <f>ROUND(I130*H130,2)</f>
        <v>0</v>
      </c>
      <c r="BL130" s="18" t="s">
        <v>230</v>
      </c>
      <c r="BM130" s="247" t="s">
        <v>1290</v>
      </c>
    </row>
    <row r="131" s="2" customFormat="1" ht="24.15" customHeight="1">
      <c r="A131" s="39"/>
      <c r="B131" s="40"/>
      <c r="C131" s="236" t="s">
        <v>190</v>
      </c>
      <c r="D131" s="236" t="s">
        <v>145</v>
      </c>
      <c r="E131" s="237" t="s">
        <v>1291</v>
      </c>
      <c r="F131" s="238" t="s">
        <v>1292</v>
      </c>
      <c r="G131" s="239" t="s">
        <v>162</v>
      </c>
      <c r="H131" s="240">
        <v>100</v>
      </c>
      <c r="I131" s="241"/>
      <c r="J131" s="242">
        <f>ROUND(I131*H131,2)</f>
        <v>0</v>
      </c>
      <c r="K131" s="238" t="s">
        <v>1165</v>
      </c>
      <c r="L131" s="45"/>
      <c r="M131" s="243" t="s">
        <v>1</v>
      </c>
      <c r="N131" s="244" t="s">
        <v>42</v>
      </c>
      <c r="O131" s="92"/>
      <c r="P131" s="245">
        <f>O131*H131</f>
        <v>0</v>
      </c>
      <c r="Q131" s="245">
        <v>0</v>
      </c>
      <c r="R131" s="245">
        <f>Q131*H131</f>
        <v>0</v>
      </c>
      <c r="S131" s="245">
        <v>0</v>
      </c>
      <c r="T131" s="246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7" t="s">
        <v>230</v>
      </c>
      <c r="AT131" s="247" t="s">
        <v>145</v>
      </c>
      <c r="AU131" s="247" t="s">
        <v>87</v>
      </c>
      <c r="AY131" s="18" t="s">
        <v>143</v>
      </c>
      <c r="BE131" s="248">
        <f>IF(N131="základní",J131,0)</f>
        <v>0</v>
      </c>
      <c r="BF131" s="248">
        <f>IF(N131="snížená",J131,0)</f>
        <v>0</v>
      </c>
      <c r="BG131" s="248">
        <f>IF(N131="zákl. přenesená",J131,0)</f>
        <v>0</v>
      </c>
      <c r="BH131" s="248">
        <f>IF(N131="sníž. přenesená",J131,0)</f>
        <v>0</v>
      </c>
      <c r="BI131" s="248">
        <f>IF(N131="nulová",J131,0)</f>
        <v>0</v>
      </c>
      <c r="BJ131" s="18" t="s">
        <v>85</v>
      </c>
      <c r="BK131" s="248">
        <f>ROUND(I131*H131,2)</f>
        <v>0</v>
      </c>
      <c r="BL131" s="18" t="s">
        <v>230</v>
      </c>
      <c r="BM131" s="247" t="s">
        <v>1293</v>
      </c>
    </row>
    <row r="132" s="2" customFormat="1" ht="14.4" customHeight="1">
      <c r="A132" s="39"/>
      <c r="B132" s="40"/>
      <c r="C132" s="285" t="s">
        <v>195</v>
      </c>
      <c r="D132" s="285" t="s">
        <v>202</v>
      </c>
      <c r="E132" s="286" t="s">
        <v>1294</v>
      </c>
      <c r="F132" s="287" t="s">
        <v>1295</v>
      </c>
      <c r="G132" s="288" t="s">
        <v>162</v>
      </c>
      <c r="H132" s="289">
        <v>100</v>
      </c>
      <c r="I132" s="290"/>
      <c r="J132" s="291">
        <f>ROUND(I132*H132,2)</f>
        <v>0</v>
      </c>
      <c r="K132" s="287" t="s">
        <v>1165</v>
      </c>
      <c r="L132" s="292"/>
      <c r="M132" s="293" t="s">
        <v>1</v>
      </c>
      <c r="N132" s="294" t="s">
        <v>42</v>
      </c>
      <c r="O132" s="92"/>
      <c r="P132" s="245">
        <f>O132*H132</f>
        <v>0</v>
      </c>
      <c r="Q132" s="245">
        <v>5.0000000000000002E-05</v>
      </c>
      <c r="R132" s="245">
        <f>Q132*H132</f>
        <v>0.0050000000000000001</v>
      </c>
      <c r="S132" s="245">
        <v>0</v>
      </c>
      <c r="T132" s="246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7" t="s">
        <v>346</v>
      </c>
      <c r="AT132" s="247" t="s">
        <v>202</v>
      </c>
      <c r="AU132" s="247" t="s">
        <v>87</v>
      </c>
      <c r="AY132" s="18" t="s">
        <v>143</v>
      </c>
      <c r="BE132" s="248">
        <f>IF(N132="základní",J132,0)</f>
        <v>0</v>
      </c>
      <c r="BF132" s="248">
        <f>IF(N132="snížená",J132,0)</f>
        <v>0</v>
      </c>
      <c r="BG132" s="248">
        <f>IF(N132="zákl. přenesená",J132,0)</f>
        <v>0</v>
      </c>
      <c r="BH132" s="248">
        <f>IF(N132="sníž. přenesená",J132,0)</f>
        <v>0</v>
      </c>
      <c r="BI132" s="248">
        <f>IF(N132="nulová",J132,0)</f>
        <v>0</v>
      </c>
      <c r="BJ132" s="18" t="s">
        <v>85</v>
      </c>
      <c r="BK132" s="248">
        <f>ROUND(I132*H132,2)</f>
        <v>0</v>
      </c>
      <c r="BL132" s="18" t="s">
        <v>230</v>
      </c>
      <c r="BM132" s="247" t="s">
        <v>1296</v>
      </c>
    </row>
    <row r="133" s="2" customFormat="1" ht="24.15" customHeight="1">
      <c r="A133" s="39"/>
      <c r="B133" s="40"/>
      <c r="C133" s="236" t="s">
        <v>201</v>
      </c>
      <c r="D133" s="236" t="s">
        <v>145</v>
      </c>
      <c r="E133" s="237" t="s">
        <v>1291</v>
      </c>
      <c r="F133" s="238" t="s">
        <v>1292</v>
      </c>
      <c r="G133" s="239" t="s">
        <v>162</v>
      </c>
      <c r="H133" s="240">
        <v>210</v>
      </c>
      <c r="I133" s="241"/>
      <c r="J133" s="242">
        <f>ROUND(I133*H133,2)</f>
        <v>0</v>
      </c>
      <c r="K133" s="238" t="s">
        <v>1165</v>
      </c>
      <c r="L133" s="45"/>
      <c r="M133" s="243" t="s">
        <v>1</v>
      </c>
      <c r="N133" s="244" t="s">
        <v>42</v>
      </c>
      <c r="O133" s="92"/>
      <c r="P133" s="245">
        <f>O133*H133</f>
        <v>0</v>
      </c>
      <c r="Q133" s="245">
        <v>0</v>
      </c>
      <c r="R133" s="245">
        <f>Q133*H133</f>
        <v>0</v>
      </c>
      <c r="S133" s="245">
        <v>0</v>
      </c>
      <c r="T133" s="246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7" t="s">
        <v>230</v>
      </c>
      <c r="AT133" s="247" t="s">
        <v>145</v>
      </c>
      <c r="AU133" s="247" t="s">
        <v>87</v>
      </c>
      <c r="AY133" s="18" t="s">
        <v>143</v>
      </c>
      <c r="BE133" s="248">
        <f>IF(N133="základní",J133,0)</f>
        <v>0</v>
      </c>
      <c r="BF133" s="248">
        <f>IF(N133="snížená",J133,0)</f>
        <v>0</v>
      </c>
      <c r="BG133" s="248">
        <f>IF(N133="zákl. přenesená",J133,0)</f>
        <v>0</v>
      </c>
      <c r="BH133" s="248">
        <f>IF(N133="sníž. přenesená",J133,0)</f>
        <v>0</v>
      </c>
      <c r="BI133" s="248">
        <f>IF(N133="nulová",J133,0)</f>
        <v>0</v>
      </c>
      <c r="BJ133" s="18" t="s">
        <v>85</v>
      </c>
      <c r="BK133" s="248">
        <f>ROUND(I133*H133,2)</f>
        <v>0</v>
      </c>
      <c r="BL133" s="18" t="s">
        <v>230</v>
      </c>
      <c r="BM133" s="247" t="s">
        <v>1297</v>
      </c>
    </row>
    <row r="134" s="2" customFormat="1" ht="14.4" customHeight="1">
      <c r="A134" s="39"/>
      <c r="B134" s="40"/>
      <c r="C134" s="285" t="s">
        <v>209</v>
      </c>
      <c r="D134" s="285" t="s">
        <v>202</v>
      </c>
      <c r="E134" s="286" t="s">
        <v>1298</v>
      </c>
      <c r="F134" s="287" t="s">
        <v>1299</v>
      </c>
      <c r="G134" s="288" t="s">
        <v>162</v>
      </c>
      <c r="H134" s="289">
        <v>210</v>
      </c>
      <c r="I134" s="290"/>
      <c r="J134" s="291">
        <f>ROUND(I134*H134,2)</f>
        <v>0</v>
      </c>
      <c r="K134" s="287" t="s">
        <v>1165</v>
      </c>
      <c r="L134" s="292"/>
      <c r="M134" s="293" t="s">
        <v>1</v>
      </c>
      <c r="N134" s="294" t="s">
        <v>42</v>
      </c>
      <c r="O134" s="92"/>
      <c r="P134" s="245">
        <f>O134*H134</f>
        <v>0</v>
      </c>
      <c r="Q134" s="245">
        <v>6.9999999999999994E-05</v>
      </c>
      <c r="R134" s="245">
        <f>Q134*H134</f>
        <v>0.0147</v>
      </c>
      <c r="S134" s="245">
        <v>0</v>
      </c>
      <c r="T134" s="246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7" t="s">
        <v>346</v>
      </c>
      <c r="AT134" s="247" t="s">
        <v>202</v>
      </c>
      <c r="AU134" s="247" t="s">
        <v>87</v>
      </c>
      <c r="AY134" s="18" t="s">
        <v>143</v>
      </c>
      <c r="BE134" s="248">
        <f>IF(N134="základní",J134,0)</f>
        <v>0</v>
      </c>
      <c r="BF134" s="248">
        <f>IF(N134="snížená",J134,0)</f>
        <v>0</v>
      </c>
      <c r="BG134" s="248">
        <f>IF(N134="zákl. přenesená",J134,0)</f>
        <v>0</v>
      </c>
      <c r="BH134" s="248">
        <f>IF(N134="sníž. přenesená",J134,0)</f>
        <v>0</v>
      </c>
      <c r="BI134" s="248">
        <f>IF(N134="nulová",J134,0)</f>
        <v>0</v>
      </c>
      <c r="BJ134" s="18" t="s">
        <v>85</v>
      </c>
      <c r="BK134" s="248">
        <f>ROUND(I134*H134,2)</f>
        <v>0</v>
      </c>
      <c r="BL134" s="18" t="s">
        <v>230</v>
      </c>
      <c r="BM134" s="247" t="s">
        <v>1300</v>
      </c>
    </row>
    <row r="135" s="2" customFormat="1" ht="24.15" customHeight="1">
      <c r="A135" s="39"/>
      <c r="B135" s="40"/>
      <c r="C135" s="236" t="s">
        <v>213</v>
      </c>
      <c r="D135" s="236" t="s">
        <v>145</v>
      </c>
      <c r="E135" s="237" t="s">
        <v>1301</v>
      </c>
      <c r="F135" s="238" t="s">
        <v>1302</v>
      </c>
      <c r="G135" s="239" t="s">
        <v>162</v>
      </c>
      <c r="H135" s="240">
        <v>20</v>
      </c>
      <c r="I135" s="241"/>
      <c r="J135" s="242">
        <f>ROUND(I135*H135,2)</f>
        <v>0</v>
      </c>
      <c r="K135" s="238" t="s">
        <v>1165</v>
      </c>
      <c r="L135" s="45"/>
      <c r="M135" s="243" t="s">
        <v>1</v>
      </c>
      <c r="N135" s="244" t="s">
        <v>42</v>
      </c>
      <c r="O135" s="92"/>
      <c r="P135" s="245">
        <f>O135*H135</f>
        <v>0</v>
      </c>
      <c r="Q135" s="245">
        <v>0</v>
      </c>
      <c r="R135" s="245">
        <f>Q135*H135</f>
        <v>0</v>
      </c>
      <c r="S135" s="245">
        <v>0</v>
      </c>
      <c r="T135" s="246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7" t="s">
        <v>230</v>
      </c>
      <c r="AT135" s="247" t="s">
        <v>145</v>
      </c>
      <c r="AU135" s="247" t="s">
        <v>87</v>
      </c>
      <c r="AY135" s="18" t="s">
        <v>143</v>
      </c>
      <c r="BE135" s="248">
        <f>IF(N135="základní",J135,0)</f>
        <v>0</v>
      </c>
      <c r="BF135" s="248">
        <f>IF(N135="snížená",J135,0)</f>
        <v>0</v>
      </c>
      <c r="BG135" s="248">
        <f>IF(N135="zákl. přenesená",J135,0)</f>
        <v>0</v>
      </c>
      <c r="BH135" s="248">
        <f>IF(N135="sníž. přenesená",J135,0)</f>
        <v>0</v>
      </c>
      <c r="BI135" s="248">
        <f>IF(N135="nulová",J135,0)</f>
        <v>0</v>
      </c>
      <c r="BJ135" s="18" t="s">
        <v>85</v>
      </c>
      <c r="BK135" s="248">
        <f>ROUND(I135*H135,2)</f>
        <v>0</v>
      </c>
      <c r="BL135" s="18" t="s">
        <v>230</v>
      </c>
      <c r="BM135" s="247" t="s">
        <v>1303</v>
      </c>
    </row>
    <row r="136" s="2" customFormat="1" ht="14.4" customHeight="1">
      <c r="A136" s="39"/>
      <c r="B136" s="40"/>
      <c r="C136" s="285" t="s">
        <v>218</v>
      </c>
      <c r="D136" s="285" t="s">
        <v>202</v>
      </c>
      <c r="E136" s="286" t="s">
        <v>1304</v>
      </c>
      <c r="F136" s="287" t="s">
        <v>1305</v>
      </c>
      <c r="G136" s="288" t="s">
        <v>162</v>
      </c>
      <c r="H136" s="289">
        <v>20</v>
      </c>
      <c r="I136" s="290"/>
      <c r="J136" s="291">
        <f>ROUND(I136*H136,2)</f>
        <v>0</v>
      </c>
      <c r="K136" s="287" t="s">
        <v>1165</v>
      </c>
      <c r="L136" s="292"/>
      <c r="M136" s="293" t="s">
        <v>1</v>
      </c>
      <c r="N136" s="294" t="s">
        <v>42</v>
      </c>
      <c r="O136" s="92"/>
      <c r="P136" s="245">
        <f>O136*H136</f>
        <v>0</v>
      </c>
      <c r="Q136" s="245">
        <v>0.00029999999999999997</v>
      </c>
      <c r="R136" s="245">
        <f>Q136*H136</f>
        <v>0.0059999999999999993</v>
      </c>
      <c r="S136" s="245">
        <v>0</v>
      </c>
      <c r="T136" s="246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7" t="s">
        <v>346</v>
      </c>
      <c r="AT136" s="247" t="s">
        <v>202</v>
      </c>
      <c r="AU136" s="247" t="s">
        <v>87</v>
      </c>
      <c r="AY136" s="18" t="s">
        <v>143</v>
      </c>
      <c r="BE136" s="248">
        <f>IF(N136="základní",J136,0)</f>
        <v>0</v>
      </c>
      <c r="BF136" s="248">
        <f>IF(N136="snížená",J136,0)</f>
        <v>0</v>
      </c>
      <c r="BG136" s="248">
        <f>IF(N136="zákl. přenesená",J136,0)</f>
        <v>0</v>
      </c>
      <c r="BH136" s="248">
        <f>IF(N136="sníž. přenesená",J136,0)</f>
        <v>0</v>
      </c>
      <c r="BI136" s="248">
        <f>IF(N136="nulová",J136,0)</f>
        <v>0</v>
      </c>
      <c r="BJ136" s="18" t="s">
        <v>85</v>
      </c>
      <c r="BK136" s="248">
        <f>ROUND(I136*H136,2)</f>
        <v>0</v>
      </c>
      <c r="BL136" s="18" t="s">
        <v>230</v>
      </c>
      <c r="BM136" s="247" t="s">
        <v>1306</v>
      </c>
    </row>
    <row r="137" s="2" customFormat="1" ht="24.15" customHeight="1">
      <c r="A137" s="39"/>
      <c r="B137" s="40"/>
      <c r="C137" s="236" t="s">
        <v>223</v>
      </c>
      <c r="D137" s="236" t="s">
        <v>145</v>
      </c>
      <c r="E137" s="237" t="s">
        <v>1307</v>
      </c>
      <c r="F137" s="238" t="s">
        <v>1308</v>
      </c>
      <c r="G137" s="239" t="s">
        <v>162</v>
      </c>
      <c r="H137" s="240">
        <v>265</v>
      </c>
      <c r="I137" s="241"/>
      <c r="J137" s="242">
        <f>ROUND(I137*H137,2)</f>
        <v>0</v>
      </c>
      <c r="K137" s="238" t="s">
        <v>1165</v>
      </c>
      <c r="L137" s="45"/>
      <c r="M137" s="243" t="s">
        <v>1</v>
      </c>
      <c r="N137" s="244" t="s">
        <v>42</v>
      </c>
      <c r="O137" s="92"/>
      <c r="P137" s="245">
        <f>O137*H137</f>
        <v>0</v>
      </c>
      <c r="Q137" s="245">
        <v>0</v>
      </c>
      <c r="R137" s="245">
        <f>Q137*H137</f>
        <v>0</v>
      </c>
      <c r="S137" s="245">
        <v>0</v>
      </c>
      <c r="T137" s="246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7" t="s">
        <v>230</v>
      </c>
      <c r="AT137" s="247" t="s">
        <v>145</v>
      </c>
      <c r="AU137" s="247" t="s">
        <v>87</v>
      </c>
      <c r="AY137" s="18" t="s">
        <v>143</v>
      </c>
      <c r="BE137" s="248">
        <f>IF(N137="základní",J137,0)</f>
        <v>0</v>
      </c>
      <c r="BF137" s="248">
        <f>IF(N137="snížená",J137,0)</f>
        <v>0</v>
      </c>
      <c r="BG137" s="248">
        <f>IF(N137="zákl. přenesená",J137,0)</f>
        <v>0</v>
      </c>
      <c r="BH137" s="248">
        <f>IF(N137="sníž. přenesená",J137,0)</f>
        <v>0</v>
      </c>
      <c r="BI137" s="248">
        <f>IF(N137="nulová",J137,0)</f>
        <v>0</v>
      </c>
      <c r="BJ137" s="18" t="s">
        <v>85</v>
      </c>
      <c r="BK137" s="248">
        <f>ROUND(I137*H137,2)</f>
        <v>0</v>
      </c>
      <c r="BL137" s="18" t="s">
        <v>230</v>
      </c>
      <c r="BM137" s="247" t="s">
        <v>1309</v>
      </c>
    </row>
    <row r="138" s="2" customFormat="1" ht="14.4" customHeight="1">
      <c r="A138" s="39"/>
      <c r="B138" s="40"/>
      <c r="C138" s="285" t="s">
        <v>8</v>
      </c>
      <c r="D138" s="285" t="s">
        <v>202</v>
      </c>
      <c r="E138" s="286" t="s">
        <v>1310</v>
      </c>
      <c r="F138" s="287" t="s">
        <v>1311</v>
      </c>
      <c r="G138" s="288" t="s">
        <v>162</v>
      </c>
      <c r="H138" s="289">
        <v>318</v>
      </c>
      <c r="I138" s="290"/>
      <c r="J138" s="291">
        <f>ROUND(I138*H138,2)</f>
        <v>0</v>
      </c>
      <c r="K138" s="287" t="s">
        <v>1165</v>
      </c>
      <c r="L138" s="292"/>
      <c r="M138" s="293" t="s">
        <v>1</v>
      </c>
      <c r="N138" s="294" t="s">
        <v>42</v>
      </c>
      <c r="O138" s="92"/>
      <c r="P138" s="245">
        <f>O138*H138</f>
        <v>0</v>
      </c>
      <c r="Q138" s="245">
        <v>0.00012</v>
      </c>
      <c r="R138" s="245">
        <f>Q138*H138</f>
        <v>0.038159999999999999</v>
      </c>
      <c r="S138" s="245">
        <v>0</v>
      </c>
      <c r="T138" s="246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7" t="s">
        <v>346</v>
      </c>
      <c r="AT138" s="247" t="s">
        <v>202</v>
      </c>
      <c r="AU138" s="247" t="s">
        <v>87</v>
      </c>
      <c r="AY138" s="18" t="s">
        <v>143</v>
      </c>
      <c r="BE138" s="248">
        <f>IF(N138="základní",J138,0)</f>
        <v>0</v>
      </c>
      <c r="BF138" s="248">
        <f>IF(N138="snížená",J138,0)</f>
        <v>0</v>
      </c>
      <c r="BG138" s="248">
        <f>IF(N138="zákl. přenesená",J138,0)</f>
        <v>0</v>
      </c>
      <c r="BH138" s="248">
        <f>IF(N138="sníž. přenesená",J138,0)</f>
        <v>0</v>
      </c>
      <c r="BI138" s="248">
        <f>IF(N138="nulová",J138,0)</f>
        <v>0</v>
      </c>
      <c r="BJ138" s="18" t="s">
        <v>85</v>
      </c>
      <c r="BK138" s="248">
        <f>ROUND(I138*H138,2)</f>
        <v>0</v>
      </c>
      <c r="BL138" s="18" t="s">
        <v>230</v>
      </c>
      <c r="BM138" s="247" t="s">
        <v>1312</v>
      </c>
    </row>
    <row r="139" s="14" customFormat="1">
      <c r="A139" s="14"/>
      <c r="B139" s="260"/>
      <c r="C139" s="261"/>
      <c r="D139" s="251" t="s">
        <v>152</v>
      </c>
      <c r="E139" s="261"/>
      <c r="F139" s="263" t="s">
        <v>1313</v>
      </c>
      <c r="G139" s="261"/>
      <c r="H139" s="264">
        <v>318</v>
      </c>
      <c r="I139" s="265"/>
      <c r="J139" s="261"/>
      <c r="K139" s="261"/>
      <c r="L139" s="266"/>
      <c r="M139" s="267"/>
      <c r="N139" s="268"/>
      <c r="O139" s="268"/>
      <c r="P139" s="268"/>
      <c r="Q139" s="268"/>
      <c r="R139" s="268"/>
      <c r="S139" s="268"/>
      <c r="T139" s="269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70" t="s">
        <v>152</v>
      </c>
      <c r="AU139" s="270" t="s">
        <v>87</v>
      </c>
      <c r="AV139" s="14" t="s">
        <v>87</v>
      </c>
      <c r="AW139" s="14" t="s">
        <v>4</v>
      </c>
      <c r="AX139" s="14" t="s">
        <v>85</v>
      </c>
      <c r="AY139" s="270" t="s">
        <v>143</v>
      </c>
    </row>
    <row r="140" s="2" customFormat="1" ht="24.15" customHeight="1">
      <c r="A140" s="39"/>
      <c r="B140" s="40"/>
      <c r="C140" s="236" t="s">
        <v>230</v>
      </c>
      <c r="D140" s="236" t="s">
        <v>145</v>
      </c>
      <c r="E140" s="237" t="s">
        <v>1314</v>
      </c>
      <c r="F140" s="238" t="s">
        <v>1315</v>
      </c>
      <c r="G140" s="239" t="s">
        <v>162</v>
      </c>
      <c r="H140" s="240">
        <v>210</v>
      </c>
      <c r="I140" s="241"/>
      <c r="J140" s="242">
        <f>ROUND(I140*H140,2)</f>
        <v>0</v>
      </c>
      <c r="K140" s="238" t="s">
        <v>1165</v>
      </c>
      <c r="L140" s="45"/>
      <c r="M140" s="243" t="s">
        <v>1</v>
      </c>
      <c r="N140" s="244" t="s">
        <v>42</v>
      </c>
      <c r="O140" s="92"/>
      <c r="P140" s="245">
        <f>O140*H140</f>
        <v>0</v>
      </c>
      <c r="Q140" s="245">
        <v>0</v>
      </c>
      <c r="R140" s="245">
        <f>Q140*H140</f>
        <v>0</v>
      </c>
      <c r="S140" s="245">
        <v>0</v>
      </c>
      <c r="T140" s="246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7" t="s">
        <v>230</v>
      </c>
      <c r="AT140" s="247" t="s">
        <v>145</v>
      </c>
      <c r="AU140" s="247" t="s">
        <v>87</v>
      </c>
      <c r="AY140" s="18" t="s">
        <v>143</v>
      </c>
      <c r="BE140" s="248">
        <f>IF(N140="základní",J140,0)</f>
        <v>0</v>
      </c>
      <c r="BF140" s="248">
        <f>IF(N140="snížená",J140,0)</f>
        <v>0</v>
      </c>
      <c r="BG140" s="248">
        <f>IF(N140="zákl. přenesená",J140,0)</f>
        <v>0</v>
      </c>
      <c r="BH140" s="248">
        <f>IF(N140="sníž. přenesená",J140,0)</f>
        <v>0</v>
      </c>
      <c r="BI140" s="248">
        <f>IF(N140="nulová",J140,0)</f>
        <v>0</v>
      </c>
      <c r="BJ140" s="18" t="s">
        <v>85</v>
      </c>
      <c r="BK140" s="248">
        <f>ROUND(I140*H140,2)</f>
        <v>0</v>
      </c>
      <c r="BL140" s="18" t="s">
        <v>230</v>
      </c>
      <c r="BM140" s="247" t="s">
        <v>1316</v>
      </c>
    </row>
    <row r="141" s="2" customFormat="1" ht="14.4" customHeight="1">
      <c r="A141" s="39"/>
      <c r="B141" s="40"/>
      <c r="C141" s="285" t="s">
        <v>237</v>
      </c>
      <c r="D141" s="285" t="s">
        <v>202</v>
      </c>
      <c r="E141" s="286" t="s">
        <v>1317</v>
      </c>
      <c r="F141" s="287" t="s">
        <v>1318</v>
      </c>
      <c r="G141" s="288" t="s">
        <v>162</v>
      </c>
      <c r="H141" s="289">
        <v>252</v>
      </c>
      <c r="I141" s="290"/>
      <c r="J141" s="291">
        <f>ROUND(I141*H141,2)</f>
        <v>0</v>
      </c>
      <c r="K141" s="287" t="s">
        <v>1165</v>
      </c>
      <c r="L141" s="292"/>
      <c r="M141" s="293" t="s">
        <v>1</v>
      </c>
      <c r="N141" s="294" t="s">
        <v>42</v>
      </c>
      <c r="O141" s="92"/>
      <c r="P141" s="245">
        <f>O141*H141</f>
        <v>0</v>
      </c>
      <c r="Q141" s="245">
        <v>0.00016000000000000001</v>
      </c>
      <c r="R141" s="245">
        <f>Q141*H141</f>
        <v>0.040320000000000002</v>
      </c>
      <c r="S141" s="245">
        <v>0</v>
      </c>
      <c r="T141" s="246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7" t="s">
        <v>346</v>
      </c>
      <c r="AT141" s="247" t="s">
        <v>202</v>
      </c>
      <c r="AU141" s="247" t="s">
        <v>87</v>
      </c>
      <c r="AY141" s="18" t="s">
        <v>143</v>
      </c>
      <c r="BE141" s="248">
        <f>IF(N141="základní",J141,0)</f>
        <v>0</v>
      </c>
      <c r="BF141" s="248">
        <f>IF(N141="snížená",J141,0)</f>
        <v>0</v>
      </c>
      <c r="BG141" s="248">
        <f>IF(N141="zákl. přenesená",J141,0)</f>
        <v>0</v>
      </c>
      <c r="BH141" s="248">
        <f>IF(N141="sníž. přenesená",J141,0)</f>
        <v>0</v>
      </c>
      <c r="BI141" s="248">
        <f>IF(N141="nulová",J141,0)</f>
        <v>0</v>
      </c>
      <c r="BJ141" s="18" t="s">
        <v>85</v>
      </c>
      <c r="BK141" s="248">
        <f>ROUND(I141*H141,2)</f>
        <v>0</v>
      </c>
      <c r="BL141" s="18" t="s">
        <v>230</v>
      </c>
      <c r="BM141" s="247" t="s">
        <v>1319</v>
      </c>
    </row>
    <row r="142" s="14" customFormat="1">
      <c r="A142" s="14"/>
      <c r="B142" s="260"/>
      <c r="C142" s="261"/>
      <c r="D142" s="251" t="s">
        <v>152</v>
      </c>
      <c r="E142" s="261"/>
      <c r="F142" s="263" t="s">
        <v>1320</v>
      </c>
      <c r="G142" s="261"/>
      <c r="H142" s="264">
        <v>252</v>
      </c>
      <c r="I142" s="265"/>
      <c r="J142" s="261"/>
      <c r="K142" s="261"/>
      <c r="L142" s="266"/>
      <c r="M142" s="267"/>
      <c r="N142" s="268"/>
      <c r="O142" s="268"/>
      <c r="P142" s="268"/>
      <c r="Q142" s="268"/>
      <c r="R142" s="268"/>
      <c r="S142" s="268"/>
      <c r="T142" s="26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0" t="s">
        <v>152</v>
      </c>
      <c r="AU142" s="270" t="s">
        <v>87</v>
      </c>
      <c r="AV142" s="14" t="s">
        <v>87</v>
      </c>
      <c r="AW142" s="14" t="s">
        <v>4</v>
      </c>
      <c r="AX142" s="14" t="s">
        <v>85</v>
      </c>
      <c r="AY142" s="270" t="s">
        <v>143</v>
      </c>
    </row>
    <row r="143" s="2" customFormat="1" ht="24.15" customHeight="1">
      <c r="A143" s="39"/>
      <c r="B143" s="40"/>
      <c r="C143" s="236" t="s">
        <v>242</v>
      </c>
      <c r="D143" s="236" t="s">
        <v>145</v>
      </c>
      <c r="E143" s="237" t="s">
        <v>1321</v>
      </c>
      <c r="F143" s="238" t="s">
        <v>1322</v>
      </c>
      <c r="G143" s="239" t="s">
        <v>253</v>
      </c>
      <c r="H143" s="240">
        <v>4</v>
      </c>
      <c r="I143" s="241"/>
      <c r="J143" s="242">
        <f>ROUND(I143*H143,2)</f>
        <v>0</v>
      </c>
      <c r="K143" s="238" t="s">
        <v>1165</v>
      </c>
      <c r="L143" s="45"/>
      <c r="M143" s="243" t="s">
        <v>1</v>
      </c>
      <c r="N143" s="244" t="s">
        <v>42</v>
      </c>
      <c r="O143" s="92"/>
      <c r="P143" s="245">
        <f>O143*H143</f>
        <v>0</v>
      </c>
      <c r="Q143" s="245">
        <v>0</v>
      </c>
      <c r="R143" s="245">
        <f>Q143*H143</f>
        <v>0</v>
      </c>
      <c r="S143" s="245">
        <v>0</v>
      </c>
      <c r="T143" s="246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7" t="s">
        <v>230</v>
      </c>
      <c r="AT143" s="247" t="s">
        <v>145</v>
      </c>
      <c r="AU143" s="247" t="s">
        <v>87</v>
      </c>
      <c r="AY143" s="18" t="s">
        <v>143</v>
      </c>
      <c r="BE143" s="248">
        <f>IF(N143="základní",J143,0)</f>
        <v>0</v>
      </c>
      <c r="BF143" s="248">
        <f>IF(N143="snížená",J143,0)</f>
        <v>0</v>
      </c>
      <c r="BG143" s="248">
        <f>IF(N143="zákl. přenesená",J143,0)</f>
        <v>0</v>
      </c>
      <c r="BH143" s="248">
        <f>IF(N143="sníž. přenesená",J143,0)</f>
        <v>0</v>
      </c>
      <c r="BI143" s="248">
        <f>IF(N143="nulová",J143,0)</f>
        <v>0</v>
      </c>
      <c r="BJ143" s="18" t="s">
        <v>85</v>
      </c>
      <c r="BK143" s="248">
        <f>ROUND(I143*H143,2)</f>
        <v>0</v>
      </c>
      <c r="BL143" s="18" t="s">
        <v>230</v>
      </c>
      <c r="BM143" s="247" t="s">
        <v>1323</v>
      </c>
    </row>
    <row r="144" s="2" customFormat="1" ht="14.4" customHeight="1">
      <c r="A144" s="39"/>
      <c r="B144" s="40"/>
      <c r="C144" s="285" t="s">
        <v>246</v>
      </c>
      <c r="D144" s="285" t="s">
        <v>202</v>
      </c>
      <c r="E144" s="286" t="s">
        <v>1324</v>
      </c>
      <c r="F144" s="287" t="s">
        <v>1325</v>
      </c>
      <c r="G144" s="288" t="s">
        <v>253</v>
      </c>
      <c r="H144" s="289">
        <v>1</v>
      </c>
      <c r="I144" s="290"/>
      <c r="J144" s="291">
        <f>ROUND(I144*H144,2)</f>
        <v>0</v>
      </c>
      <c r="K144" s="287" t="s">
        <v>710</v>
      </c>
      <c r="L144" s="292"/>
      <c r="M144" s="293" t="s">
        <v>1</v>
      </c>
      <c r="N144" s="294" t="s">
        <v>42</v>
      </c>
      <c r="O144" s="92"/>
      <c r="P144" s="245">
        <f>O144*H144</f>
        <v>0</v>
      </c>
      <c r="Q144" s="245">
        <v>0</v>
      </c>
      <c r="R144" s="245">
        <f>Q144*H144</f>
        <v>0</v>
      </c>
      <c r="S144" s="245">
        <v>0</v>
      </c>
      <c r="T144" s="246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7" t="s">
        <v>346</v>
      </c>
      <c r="AT144" s="247" t="s">
        <v>202</v>
      </c>
      <c r="AU144" s="247" t="s">
        <v>87</v>
      </c>
      <c r="AY144" s="18" t="s">
        <v>143</v>
      </c>
      <c r="BE144" s="248">
        <f>IF(N144="základní",J144,0)</f>
        <v>0</v>
      </c>
      <c r="BF144" s="248">
        <f>IF(N144="snížená",J144,0)</f>
        <v>0</v>
      </c>
      <c r="BG144" s="248">
        <f>IF(N144="zákl. přenesená",J144,0)</f>
        <v>0</v>
      </c>
      <c r="BH144" s="248">
        <f>IF(N144="sníž. přenesená",J144,0)</f>
        <v>0</v>
      </c>
      <c r="BI144" s="248">
        <f>IF(N144="nulová",J144,0)</f>
        <v>0</v>
      </c>
      <c r="BJ144" s="18" t="s">
        <v>85</v>
      </c>
      <c r="BK144" s="248">
        <f>ROUND(I144*H144,2)</f>
        <v>0</v>
      </c>
      <c r="BL144" s="18" t="s">
        <v>230</v>
      </c>
      <c r="BM144" s="247" t="s">
        <v>1326</v>
      </c>
    </row>
    <row r="145" s="2" customFormat="1">
      <c r="A145" s="39"/>
      <c r="B145" s="40"/>
      <c r="C145" s="41"/>
      <c r="D145" s="251" t="s">
        <v>169</v>
      </c>
      <c r="E145" s="41"/>
      <c r="F145" s="282" t="s">
        <v>1327</v>
      </c>
      <c r="G145" s="41"/>
      <c r="H145" s="41"/>
      <c r="I145" s="145"/>
      <c r="J145" s="41"/>
      <c r="K145" s="41"/>
      <c r="L145" s="45"/>
      <c r="M145" s="283"/>
      <c r="N145" s="284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169</v>
      </c>
      <c r="AU145" s="18" t="s">
        <v>87</v>
      </c>
    </row>
    <row r="146" s="2" customFormat="1" ht="14.4" customHeight="1">
      <c r="A146" s="39"/>
      <c r="B146" s="40"/>
      <c r="C146" s="285" t="s">
        <v>250</v>
      </c>
      <c r="D146" s="285" t="s">
        <v>202</v>
      </c>
      <c r="E146" s="286" t="s">
        <v>1328</v>
      </c>
      <c r="F146" s="287" t="s">
        <v>1329</v>
      </c>
      <c r="G146" s="288" t="s">
        <v>253</v>
      </c>
      <c r="H146" s="289">
        <v>3</v>
      </c>
      <c r="I146" s="290"/>
      <c r="J146" s="291">
        <f>ROUND(I146*H146,2)</f>
        <v>0</v>
      </c>
      <c r="K146" s="287" t="s">
        <v>710</v>
      </c>
      <c r="L146" s="292"/>
      <c r="M146" s="293" t="s">
        <v>1</v>
      </c>
      <c r="N146" s="294" t="s">
        <v>42</v>
      </c>
      <c r="O146" s="92"/>
      <c r="P146" s="245">
        <f>O146*H146</f>
        <v>0</v>
      </c>
      <c r="Q146" s="245">
        <v>0</v>
      </c>
      <c r="R146" s="245">
        <f>Q146*H146</f>
        <v>0</v>
      </c>
      <c r="S146" s="245">
        <v>0</v>
      </c>
      <c r="T146" s="246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7" t="s">
        <v>346</v>
      </c>
      <c r="AT146" s="247" t="s">
        <v>202</v>
      </c>
      <c r="AU146" s="247" t="s">
        <v>87</v>
      </c>
      <c r="AY146" s="18" t="s">
        <v>143</v>
      </c>
      <c r="BE146" s="248">
        <f>IF(N146="základní",J146,0)</f>
        <v>0</v>
      </c>
      <c r="BF146" s="248">
        <f>IF(N146="snížená",J146,0)</f>
        <v>0</v>
      </c>
      <c r="BG146" s="248">
        <f>IF(N146="zákl. přenesená",J146,0)</f>
        <v>0</v>
      </c>
      <c r="BH146" s="248">
        <f>IF(N146="sníž. přenesená",J146,0)</f>
        <v>0</v>
      </c>
      <c r="BI146" s="248">
        <f>IF(N146="nulová",J146,0)</f>
        <v>0</v>
      </c>
      <c r="BJ146" s="18" t="s">
        <v>85</v>
      </c>
      <c r="BK146" s="248">
        <f>ROUND(I146*H146,2)</f>
        <v>0</v>
      </c>
      <c r="BL146" s="18" t="s">
        <v>230</v>
      </c>
      <c r="BM146" s="247" t="s">
        <v>1330</v>
      </c>
    </row>
    <row r="147" s="2" customFormat="1">
      <c r="A147" s="39"/>
      <c r="B147" s="40"/>
      <c r="C147" s="41"/>
      <c r="D147" s="251" t="s">
        <v>169</v>
      </c>
      <c r="E147" s="41"/>
      <c r="F147" s="282" t="s">
        <v>1331</v>
      </c>
      <c r="G147" s="41"/>
      <c r="H147" s="41"/>
      <c r="I147" s="145"/>
      <c r="J147" s="41"/>
      <c r="K147" s="41"/>
      <c r="L147" s="45"/>
      <c r="M147" s="283"/>
      <c r="N147" s="284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169</v>
      </c>
      <c r="AU147" s="18" t="s">
        <v>87</v>
      </c>
    </row>
    <row r="148" s="2" customFormat="1" ht="24.15" customHeight="1">
      <c r="A148" s="39"/>
      <c r="B148" s="40"/>
      <c r="C148" s="236" t="s">
        <v>7</v>
      </c>
      <c r="D148" s="236" t="s">
        <v>145</v>
      </c>
      <c r="E148" s="237" t="s">
        <v>1332</v>
      </c>
      <c r="F148" s="238" t="s">
        <v>1333</v>
      </c>
      <c r="G148" s="239" t="s">
        <v>253</v>
      </c>
      <c r="H148" s="240">
        <v>1</v>
      </c>
      <c r="I148" s="241"/>
      <c r="J148" s="242">
        <f>ROUND(I148*H148,2)</f>
        <v>0</v>
      </c>
      <c r="K148" s="238" t="s">
        <v>1165</v>
      </c>
      <c r="L148" s="45"/>
      <c r="M148" s="243" t="s">
        <v>1</v>
      </c>
      <c r="N148" s="244" t="s">
        <v>42</v>
      </c>
      <c r="O148" s="92"/>
      <c r="P148" s="245">
        <f>O148*H148</f>
        <v>0</v>
      </c>
      <c r="Q148" s="245">
        <v>0</v>
      </c>
      <c r="R148" s="245">
        <f>Q148*H148</f>
        <v>0</v>
      </c>
      <c r="S148" s="245">
        <v>0</v>
      </c>
      <c r="T148" s="246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7" t="s">
        <v>230</v>
      </c>
      <c r="AT148" s="247" t="s">
        <v>145</v>
      </c>
      <c r="AU148" s="247" t="s">
        <v>87</v>
      </c>
      <c r="AY148" s="18" t="s">
        <v>143</v>
      </c>
      <c r="BE148" s="248">
        <f>IF(N148="základní",J148,0)</f>
        <v>0</v>
      </c>
      <c r="BF148" s="248">
        <f>IF(N148="snížená",J148,0)</f>
        <v>0</v>
      </c>
      <c r="BG148" s="248">
        <f>IF(N148="zákl. přenesená",J148,0)</f>
        <v>0</v>
      </c>
      <c r="BH148" s="248">
        <f>IF(N148="sníž. přenesená",J148,0)</f>
        <v>0</v>
      </c>
      <c r="BI148" s="248">
        <f>IF(N148="nulová",J148,0)</f>
        <v>0</v>
      </c>
      <c r="BJ148" s="18" t="s">
        <v>85</v>
      </c>
      <c r="BK148" s="248">
        <f>ROUND(I148*H148,2)</f>
        <v>0</v>
      </c>
      <c r="BL148" s="18" t="s">
        <v>230</v>
      </c>
      <c r="BM148" s="247" t="s">
        <v>1334</v>
      </c>
    </row>
    <row r="149" s="2" customFormat="1" ht="14.4" customHeight="1">
      <c r="A149" s="39"/>
      <c r="B149" s="40"/>
      <c r="C149" s="285" t="s">
        <v>273</v>
      </c>
      <c r="D149" s="285" t="s">
        <v>202</v>
      </c>
      <c r="E149" s="286" t="s">
        <v>1335</v>
      </c>
      <c r="F149" s="287" t="s">
        <v>1336</v>
      </c>
      <c r="G149" s="288" t="s">
        <v>253</v>
      </c>
      <c r="H149" s="289">
        <v>1</v>
      </c>
      <c r="I149" s="290"/>
      <c r="J149" s="291">
        <f>ROUND(I149*H149,2)</f>
        <v>0</v>
      </c>
      <c r="K149" s="287" t="s">
        <v>1165</v>
      </c>
      <c r="L149" s="292"/>
      <c r="M149" s="293" t="s">
        <v>1</v>
      </c>
      <c r="N149" s="294" t="s">
        <v>42</v>
      </c>
      <c r="O149" s="92"/>
      <c r="P149" s="245">
        <f>O149*H149</f>
        <v>0</v>
      </c>
      <c r="Q149" s="245">
        <v>0.0035300000000000002</v>
      </c>
      <c r="R149" s="245">
        <f>Q149*H149</f>
        <v>0.0035300000000000002</v>
      </c>
      <c r="S149" s="245">
        <v>0</v>
      </c>
      <c r="T149" s="246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7" t="s">
        <v>346</v>
      </c>
      <c r="AT149" s="247" t="s">
        <v>202</v>
      </c>
      <c r="AU149" s="247" t="s">
        <v>87</v>
      </c>
      <c r="AY149" s="18" t="s">
        <v>143</v>
      </c>
      <c r="BE149" s="248">
        <f>IF(N149="základní",J149,0)</f>
        <v>0</v>
      </c>
      <c r="BF149" s="248">
        <f>IF(N149="snížená",J149,0)</f>
        <v>0</v>
      </c>
      <c r="BG149" s="248">
        <f>IF(N149="zákl. přenesená",J149,0)</f>
        <v>0</v>
      </c>
      <c r="BH149" s="248">
        <f>IF(N149="sníž. přenesená",J149,0)</f>
        <v>0</v>
      </c>
      <c r="BI149" s="248">
        <f>IF(N149="nulová",J149,0)</f>
        <v>0</v>
      </c>
      <c r="BJ149" s="18" t="s">
        <v>85</v>
      </c>
      <c r="BK149" s="248">
        <f>ROUND(I149*H149,2)</f>
        <v>0</v>
      </c>
      <c r="BL149" s="18" t="s">
        <v>230</v>
      </c>
      <c r="BM149" s="247" t="s">
        <v>1337</v>
      </c>
    </row>
    <row r="150" s="2" customFormat="1">
      <c r="A150" s="39"/>
      <c r="B150" s="40"/>
      <c r="C150" s="41"/>
      <c r="D150" s="251" t="s">
        <v>169</v>
      </c>
      <c r="E150" s="41"/>
      <c r="F150" s="282" t="s">
        <v>1338</v>
      </c>
      <c r="G150" s="41"/>
      <c r="H150" s="41"/>
      <c r="I150" s="145"/>
      <c r="J150" s="41"/>
      <c r="K150" s="41"/>
      <c r="L150" s="45"/>
      <c r="M150" s="283"/>
      <c r="N150" s="284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169</v>
      </c>
      <c r="AU150" s="18" t="s">
        <v>87</v>
      </c>
    </row>
    <row r="151" s="2" customFormat="1" ht="14.4" customHeight="1">
      <c r="A151" s="39"/>
      <c r="B151" s="40"/>
      <c r="C151" s="236" t="s">
        <v>279</v>
      </c>
      <c r="D151" s="236" t="s">
        <v>145</v>
      </c>
      <c r="E151" s="237" t="s">
        <v>1339</v>
      </c>
      <c r="F151" s="238" t="s">
        <v>1340</v>
      </c>
      <c r="G151" s="239" t="s">
        <v>253</v>
      </c>
      <c r="H151" s="240">
        <v>1</v>
      </c>
      <c r="I151" s="241"/>
      <c r="J151" s="242">
        <f>ROUND(I151*H151,2)</f>
        <v>0</v>
      </c>
      <c r="K151" s="238" t="s">
        <v>1165</v>
      </c>
      <c r="L151" s="45"/>
      <c r="M151" s="243" t="s">
        <v>1</v>
      </c>
      <c r="N151" s="244" t="s">
        <v>42</v>
      </c>
      <c r="O151" s="92"/>
      <c r="P151" s="245">
        <f>O151*H151</f>
        <v>0</v>
      </c>
      <c r="Q151" s="245">
        <v>0</v>
      </c>
      <c r="R151" s="245">
        <f>Q151*H151</f>
        <v>0</v>
      </c>
      <c r="S151" s="245">
        <v>0</v>
      </c>
      <c r="T151" s="246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7" t="s">
        <v>230</v>
      </c>
      <c r="AT151" s="247" t="s">
        <v>145</v>
      </c>
      <c r="AU151" s="247" t="s">
        <v>87</v>
      </c>
      <c r="AY151" s="18" t="s">
        <v>143</v>
      </c>
      <c r="BE151" s="248">
        <f>IF(N151="základní",J151,0)</f>
        <v>0</v>
      </c>
      <c r="BF151" s="248">
        <f>IF(N151="snížená",J151,0)</f>
        <v>0</v>
      </c>
      <c r="BG151" s="248">
        <f>IF(N151="zákl. přenesená",J151,0)</f>
        <v>0</v>
      </c>
      <c r="BH151" s="248">
        <f>IF(N151="sníž. přenesená",J151,0)</f>
        <v>0</v>
      </c>
      <c r="BI151" s="248">
        <f>IF(N151="nulová",J151,0)</f>
        <v>0</v>
      </c>
      <c r="BJ151" s="18" t="s">
        <v>85</v>
      </c>
      <c r="BK151" s="248">
        <f>ROUND(I151*H151,2)</f>
        <v>0</v>
      </c>
      <c r="BL151" s="18" t="s">
        <v>230</v>
      </c>
      <c r="BM151" s="247" t="s">
        <v>1341</v>
      </c>
    </row>
    <row r="152" s="2" customFormat="1" ht="24.15" customHeight="1">
      <c r="A152" s="39"/>
      <c r="B152" s="40"/>
      <c r="C152" s="285" t="s">
        <v>285</v>
      </c>
      <c r="D152" s="285" t="s">
        <v>202</v>
      </c>
      <c r="E152" s="286" t="s">
        <v>1342</v>
      </c>
      <c r="F152" s="287" t="s">
        <v>1343</v>
      </c>
      <c r="G152" s="288" t="s">
        <v>253</v>
      </c>
      <c r="H152" s="289">
        <v>1</v>
      </c>
      <c r="I152" s="290"/>
      <c r="J152" s="291">
        <f>ROUND(I152*H152,2)</f>
        <v>0</v>
      </c>
      <c r="K152" s="287" t="s">
        <v>1165</v>
      </c>
      <c r="L152" s="292"/>
      <c r="M152" s="293" t="s">
        <v>1</v>
      </c>
      <c r="N152" s="294" t="s">
        <v>42</v>
      </c>
      <c r="O152" s="92"/>
      <c r="P152" s="245">
        <f>O152*H152</f>
        <v>0</v>
      </c>
      <c r="Q152" s="245">
        <v>0.00042999999999999999</v>
      </c>
      <c r="R152" s="245">
        <f>Q152*H152</f>
        <v>0.00042999999999999999</v>
      </c>
      <c r="S152" s="245">
        <v>0</v>
      </c>
      <c r="T152" s="246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7" t="s">
        <v>346</v>
      </c>
      <c r="AT152" s="247" t="s">
        <v>202</v>
      </c>
      <c r="AU152" s="247" t="s">
        <v>87</v>
      </c>
      <c r="AY152" s="18" t="s">
        <v>143</v>
      </c>
      <c r="BE152" s="248">
        <f>IF(N152="základní",J152,0)</f>
        <v>0</v>
      </c>
      <c r="BF152" s="248">
        <f>IF(N152="snížená",J152,0)</f>
        <v>0</v>
      </c>
      <c r="BG152" s="248">
        <f>IF(N152="zákl. přenesená",J152,0)</f>
        <v>0</v>
      </c>
      <c r="BH152" s="248">
        <f>IF(N152="sníž. přenesená",J152,0)</f>
        <v>0</v>
      </c>
      <c r="BI152" s="248">
        <f>IF(N152="nulová",J152,0)</f>
        <v>0</v>
      </c>
      <c r="BJ152" s="18" t="s">
        <v>85</v>
      </c>
      <c r="BK152" s="248">
        <f>ROUND(I152*H152,2)</f>
        <v>0</v>
      </c>
      <c r="BL152" s="18" t="s">
        <v>230</v>
      </c>
      <c r="BM152" s="247" t="s">
        <v>1344</v>
      </c>
    </row>
    <row r="153" s="2" customFormat="1" ht="14.4" customHeight="1">
      <c r="A153" s="39"/>
      <c r="B153" s="40"/>
      <c r="C153" s="236" t="s">
        <v>292</v>
      </c>
      <c r="D153" s="236" t="s">
        <v>145</v>
      </c>
      <c r="E153" s="237" t="s">
        <v>1345</v>
      </c>
      <c r="F153" s="238" t="s">
        <v>1346</v>
      </c>
      <c r="G153" s="239" t="s">
        <v>253</v>
      </c>
      <c r="H153" s="240">
        <v>28</v>
      </c>
      <c r="I153" s="241"/>
      <c r="J153" s="242">
        <f>ROUND(I153*H153,2)</f>
        <v>0</v>
      </c>
      <c r="K153" s="238" t="s">
        <v>1165</v>
      </c>
      <c r="L153" s="45"/>
      <c r="M153" s="243" t="s">
        <v>1</v>
      </c>
      <c r="N153" s="244" t="s">
        <v>42</v>
      </c>
      <c r="O153" s="92"/>
      <c r="P153" s="245">
        <f>O153*H153</f>
        <v>0</v>
      </c>
      <c r="Q153" s="245">
        <v>0</v>
      </c>
      <c r="R153" s="245">
        <f>Q153*H153</f>
        <v>0</v>
      </c>
      <c r="S153" s="245">
        <v>0</v>
      </c>
      <c r="T153" s="246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7" t="s">
        <v>230</v>
      </c>
      <c r="AT153" s="247" t="s">
        <v>145</v>
      </c>
      <c r="AU153" s="247" t="s">
        <v>87</v>
      </c>
      <c r="AY153" s="18" t="s">
        <v>143</v>
      </c>
      <c r="BE153" s="248">
        <f>IF(N153="základní",J153,0)</f>
        <v>0</v>
      </c>
      <c r="BF153" s="248">
        <f>IF(N153="snížená",J153,0)</f>
        <v>0</v>
      </c>
      <c r="BG153" s="248">
        <f>IF(N153="zákl. přenesená",J153,0)</f>
        <v>0</v>
      </c>
      <c r="BH153" s="248">
        <f>IF(N153="sníž. přenesená",J153,0)</f>
        <v>0</v>
      </c>
      <c r="BI153" s="248">
        <f>IF(N153="nulová",J153,0)</f>
        <v>0</v>
      </c>
      <c r="BJ153" s="18" t="s">
        <v>85</v>
      </c>
      <c r="BK153" s="248">
        <f>ROUND(I153*H153,2)</f>
        <v>0</v>
      </c>
      <c r="BL153" s="18" t="s">
        <v>230</v>
      </c>
      <c r="BM153" s="247" t="s">
        <v>1347</v>
      </c>
    </row>
    <row r="154" s="2" customFormat="1" ht="14.4" customHeight="1">
      <c r="A154" s="39"/>
      <c r="B154" s="40"/>
      <c r="C154" s="285" t="s">
        <v>297</v>
      </c>
      <c r="D154" s="285" t="s">
        <v>202</v>
      </c>
      <c r="E154" s="286" t="s">
        <v>1348</v>
      </c>
      <c r="F154" s="287" t="s">
        <v>1349</v>
      </c>
      <c r="G154" s="288" t="s">
        <v>253</v>
      </c>
      <c r="H154" s="289">
        <v>28</v>
      </c>
      <c r="I154" s="290"/>
      <c r="J154" s="291">
        <f>ROUND(I154*H154,2)</f>
        <v>0</v>
      </c>
      <c r="K154" s="287" t="s">
        <v>710</v>
      </c>
      <c r="L154" s="292"/>
      <c r="M154" s="293" t="s">
        <v>1</v>
      </c>
      <c r="N154" s="294" t="s">
        <v>42</v>
      </c>
      <c r="O154" s="92"/>
      <c r="P154" s="245">
        <f>O154*H154</f>
        <v>0</v>
      </c>
      <c r="Q154" s="245">
        <v>0.00010000000000000001</v>
      </c>
      <c r="R154" s="245">
        <f>Q154*H154</f>
        <v>0.0028</v>
      </c>
      <c r="S154" s="245">
        <v>0</v>
      </c>
      <c r="T154" s="246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7" t="s">
        <v>346</v>
      </c>
      <c r="AT154" s="247" t="s">
        <v>202</v>
      </c>
      <c r="AU154" s="247" t="s">
        <v>87</v>
      </c>
      <c r="AY154" s="18" t="s">
        <v>143</v>
      </c>
      <c r="BE154" s="248">
        <f>IF(N154="základní",J154,0)</f>
        <v>0</v>
      </c>
      <c r="BF154" s="248">
        <f>IF(N154="snížená",J154,0)</f>
        <v>0</v>
      </c>
      <c r="BG154" s="248">
        <f>IF(N154="zákl. přenesená",J154,0)</f>
        <v>0</v>
      </c>
      <c r="BH154" s="248">
        <f>IF(N154="sníž. přenesená",J154,0)</f>
        <v>0</v>
      </c>
      <c r="BI154" s="248">
        <f>IF(N154="nulová",J154,0)</f>
        <v>0</v>
      </c>
      <c r="BJ154" s="18" t="s">
        <v>85</v>
      </c>
      <c r="BK154" s="248">
        <f>ROUND(I154*H154,2)</f>
        <v>0</v>
      </c>
      <c r="BL154" s="18" t="s">
        <v>230</v>
      </c>
      <c r="BM154" s="247" t="s">
        <v>1350</v>
      </c>
    </row>
    <row r="155" s="2" customFormat="1">
      <c r="A155" s="39"/>
      <c r="B155" s="40"/>
      <c r="C155" s="41"/>
      <c r="D155" s="251" t="s">
        <v>169</v>
      </c>
      <c r="E155" s="41"/>
      <c r="F155" s="282" t="s">
        <v>1351</v>
      </c>
      <c r="G155" s="41"/>
      <c r="H155" s="41"/>
      <c r="I155" s="145"/>
      <c r="J155" s="41"/>
      <c r="K155" s="41"/>
      <c r="L155" s="45"/>
      <c r="M155" s="283"/>
      <c r="N155" s="284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169</v>
      </c>
      <c r="AU155" s="18" t="s">
        <v>87</v>
      </c>
    </row>
    <row r="156" s="2" customFormat="1" ht="24.15" customHeight="1">
      <c r="A156" s="39"/>
      <c r="B156" s="40"/>
      <c r="C156" s="236" t="s">
        <v>304</v>
      </c>
      <c r="D156" s="236" t="s">
        <v>145</v>
      </c>
      <c r="E156" s="237" t="s">
        <v>1352</v>
      </c>
      <c r="F156" s="238" t="s">
        <v>1353</v>
      </c>
      <c r="G156" s="239" t="s">
        <v>253</v>
      </c>
      <c r="H156" s="240">
        <v>28</v>
      </c>
      <c r="I156" s="241"/>
      <c r="J156" s="242">
        <f>ROUND(I156*H156,2)</f>
        <v>0</v>
      </c>
      <c r="K156" s="238" t="s">
        <v>1165</v>
      </c>
      <c r="L156" s="45"/>
      <c r="M156" s="243" t="s">
        <v>1</v>
      </c>
      <c r="N156" s="244" t="s">
        <v>42</v>
      </c>
      <c r="O156" s="92"/>
      <c r="P156" s="245">
        <f>O156*H156</f>
        <v>0</v>
      </c>
      <c r="Q156" s="245">
        <v>0</v>
      </c>
      <c r="R156" s="245">
        <f>Q156*H156</f>
        <v>0</v>
      </c>
      <c r="S156" s="245">
        <v>0</v>
      </c>
      <c r="T156" s="246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7" t="s">
        <v>230</v>
      </c>
      <c r="AT156" s="247" t="s">
        <v>145</v>
      </c>
      <c r="AU156" s="247" t="s">
        <v>87</v>
      </c>
      <c r="AY156" s="18" t="s">
        <v>143</v>
      </c>
      <c r="BE156" s="248">
        <f>IF(N156="základní",J156,0)</f>
        <v>0</v>
      </c>
      <c r="BF156" s="248">
        <f>IF(N156="snížená",J156,0)</f>
        <v>0</v>
      </c>
      <c r="BG156" s="248">
        <f>IF(N156="zákl. přenesená",J156,0)</f>
        <v>0</v>
      </c>
      <c r="BH156" s="248">
        <f>IF(N156="sníž. přenesená",J156,0)</f>
        <v>0</v>
      </c>
      <c r="BI156" s="248">
        <f>IF(N156="nulová",J156,0)</f>
        <v>0</v>
      </c>
      <c r="BJ156" s="18" t="s">
        <v>85</v>
      </c>
      <c r="BK156" s="248">
        <f>ROUND(I156*H156,2)</f>
        <v>0</v>
      </c>
      <c r="BL156" s="18" t="s">
        <v>230</v>
      </c>
      <c r="BM156" s="247" t="s">
        <v>1354</v>
      </c>
    </row>
    <row r="157" s="2" customFormat="1" ht="14.4" customHeight="1">
      <c r="A157" s="39"/>
      <c r="B157" s="40"/>
      <c r="C157" s="285" t="s">
        <v>309</v>
      </c>
      <c r="D157" s="285" t="s">
        <v>202</v>
      </c>
      <c r="E157" s="286" t="s">
        <v>1355</v>
      </c>
      <c r="F157" s="287" t="s">
        <v>1356</v>
      </c>
      <c r="G157" s="288" t="s">
        <v>253</v>
      </c>
      <c r="H157" s="289">
        <v>28</v>
      </c>
      <c r="I157" s="290"/>
      <c r="J157" s="291">
        <f>ROUND(I157*H157,2)</f>
        <v>0</v>
      </c>
      <c r="K157" s="287" t="s">
        <v>710</v>
      </c>
      <c r="L157" s="292"/>
      <c r="M157" s="293" t="s">
        <v>1</v>
      </c>
      <c r="N157" s="294" t="s">
        <v>42</v>
      </c>
      <c r="O157" s="92"/>
      <c r="P157" s="245">
        <f>O157*H157</f>
        <v>0</v>
      </c>
      <c r="Q157" s="245">
        <v>0.00010000000000000001</v>
      </c>
      <c r="R157" s="245">
        <f>Q157*H157</f>
        <v>0.0028</v>
      </c>
      <c r="S157" s="245">
        <v>0</v>
      </c>
      <c r="T157" s="246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7" t="s">
        <v>346</v>
      </c>
      <c r="AT157" s="247" t="s">
        <v>202</v>
      </c>
      <c r="AU157" s="247" t="s">
        <v>87</v>
      </c>
      <c r="AY157" s="18" t="s">
        <v>143</v>
      </c>
      <c r="BE157" s="248">
        <f>IF(N157="základní",J157,0)</f>
        <v>0</v>
      </c>
      <c r="BF157" s="248">
        <f>IF(N157="snížená",J157,0)</f>
        <v>0</v>
      </c>
      <c r="BG157" s="248">
        <f>IF(N157="zákl. přenesená",J157,0)</f>
        <v>0</v>
      </c>
      <c r="BH157" s="248">
        <f>IF(N157="sníž. přenesená",J157,0)</f>
        <v>0</v>
      </c>
      <c r="BI157" s="248">
        <f>IF(N157="nulová",J157,0)</f>
        <v>0</v>
      </c>
      <c r="BJ157" s="18" t="s">
        <v>85</v>
      </c>
      <c r="BK157" s="248">
        <f>ROUND(I157*H157,2)</f>
        <v>0</v>
      </c>
      <c r="BL157" s="18" t="s">
        <v>230</v>
      </c>
      <c r="BM157" s="247" t="s">
        <v>1357</v>
      </c>
    </row>
    <row r="158" s="2" customFormat="1">
      <c r="A158" s="39"/>
      <c r="B158" s="40"/>
      <c r="C158" s="41"/>
      <c r="D158" s="251" t="s">
        <v>169</v>
      </c>
      <c r="E158" s="41"/>
      <c r="F158" s="282" t="s">
        <v>1358</v>
      </c>
      <c r="G158" s="41"/>
      <c r="H158" s="41"/>
      <c r="I158" s="145"/>
      <c r="J158" s="41"/>
      <c r="K158" s="41"/>
      <c r="L158" s="45"/>
      <c r="M158" s="283"/>
      <c r="N158" s="284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169</v>
      </c>
      <c r="AU158" s="18" t="s">
        <v>87</v>
      </c>
    </row>
    <row r="159" s="2" customFormat="1" ht="24.15" customHeight="1">
      <c r="A159" s="39"/>
      <c r="B159" s="40"/>
      <c r="C159" s="236" t="s">
        <v>330</v>
      </c>
      <c r="D159" s="236" t="s">
        <v>145</v>
      </c>
      <c r="E159" s="237" t="s">
        <v>1352</v>
      </c>
      <c r="F159" s="238" t="s">
        <v>1353</v>
      </c>
      <c r="G159" s="239" t="s">
        <v>253</v>
      </c>
      <c r="H159" s="240">
        <v>2</v>
      </c>
      <c r="I159" s="241"/>
      <c r="J159" s="242">
        <f>ROUND(I159*H159,2)</f>
        <v>0</v>
      </c>
      <c r="K159" s="238" t="s">
        <v>1165</v>
      </c>
      <c r="L159" s="45"/>
      <c r="M159" s="243" t="s">
        <v>1</v>
      </c>
      <c r="N159" s="244" t="s">
        <v>42</v>
      </c>
      <c r="O159" s="92"/>
      <c r="P159" s="245">
        <f>O159*H159</f>
        <v>0</v>
      </c>
      <c r="Q159" s="245">
        <v>0</v>
      </c>
      <c r="R159" s="245">
        <f>Q159*H159</f>
        <v>0</v>
      </c>
      <c r="S159" s="245">
        <v>0</v>
      </c>
      <c r="T159" s="246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7" t="s">
        <v>230</v>
      </c>
      <c r="AT159" s="247" t="s">
        <v>145</v>
      </c>
      <c r="AU159" s="247" t="s">
        <v>87</v>
      </c>
      <c r="AY159" s="18" t="s">
        <v>143</v>
      </c>
      <c r="BE159" s="248">
        <f>IF(N159="základní",J159,0)</f>
        <v>0</v>
      </c>
      <c r="BF159" s="248">
        <f>IF(N159="snížená",J159,0)</f>
        <v>0</v>
      </c>
      <c r="BG159" s="248">
        <f>IF(N159="zákl. přenesená",J159,0)</f>
        <v>0</v>
      </c>
      <c r="BH159" s="248">
        <f>IF(N159="sníž. přenesená",J159,0)</f>
        <v>0</v>
      </c>
      <c r="BI159" s="248">
        <f>IF(N159="nulová",J159,0)</f>
        <v>0</v>
      </c>
      <c r="BJ159" s="18" t="s">
        <v>85</v>
      </c>
      <c r="BK159" s="248">
        <f>ROUND(I159*H159,2)</f>
        <v>0</v>
      </c>
      <c r="BL159" s="18" t="s">
        <v>230</v>
      </c>
      <c r="BM159" s="247" t="s">
        <v>1359</v>
      </c>
    </row>
    <row r="160" s="2" customFormat="1" ht="14.4" customHeight="1">
      <c r="A160" s="39"/>
      <c r="B160" s="40"/>
      <c r="C160" s="285" t="s">
        <v>335</v>
      </c>
      <c r="D160" s="285" t="s">
        <v>202</v>
      </c>
      <c r="E160" s="286" t="s">
        <v>1360</v>
      </c>
      <c r="F160" s="287" t="s">
        <v>1361</v>
      </c>
      <c r="G160" s="288" t="s">
        <v>253</v>
      </c>
      <c r="H160" s="289">
        <v>2</v>
      </c>
      <c r="I160" s="290"/>
      <c r="J160" s="291">
        <f>ROUND(I160*H160,2)</f>
        <v>0</v>
      </c>
      <c r="K160" s="287" t="s">
        <v>710</v>
      </c>
      <c r="L160" s="292"/>
      <c r="M160" s="293" t="s">
        <v>1</v>
      </c>
      <c r="N160" s="294" t="s">
        <v>42</v>
      </c>
      <c r="O160" s="92"/>
      <c r="P160" s="245">
        <f>O160*H160</f>
        <v>0</v>
      </c>
      <c r="Q160" s="245">
        <v>0.00010000000000000001</v>
      </c>
      <c r="R160" s="245">
        <f>Q160*H160</f>
        <v>0.00020000000000000001</v>
      </c>
      <c r="S160" s="245">
        <v>0</v>
      </c>
      <c r="T160" s="246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7" t="s">
        <v>346</v>
      </c>
      <c r="AT160" s="247" t="s">
        <v>202</v>
      </c>
      <c r="AU160" s="247" t="s">
        <v>87</v>
      </c>
      <c r="AY160" s="18" t="s">
        <v>143</v>
      </c>
      <c r="BE160" s="248">
        <f>IF(N160="základní",J160,0)</f>
        <v>0</v>
      </c>
      <c r="BF160" s="248">
        <f>IF(N160="snížená",J160,0)</f>
        <v>0</v>
      </c>
      <c r="BG160" s="248">
        <f>IF(N160="zákl. přenesená",J160,0)</f>
        <v>0</v>
      </c>
      <c r="BH160" s="248">
        <f>IF(N160="sníž. přenesená",J160,0)</f>
        <v>0</v>
      </c>
      <c r="BI160" s="248">
        <f>IF(N160="nulová",J160,0)</f>
        <v>0</v>
      </c>
      <c r="BJ160" s="18" t="s">
        <v>85</v>
      </c>
      <c r="BK160" s="248">
        <f>ROUND(I160*H160,2)</f>
        <v>0</v>
      </c>
      <c r="BL160" s="18" t="s">
        <v>230</v>
      </c>
      <c r="BM160" s="247" t="s">
        <v>1362</v>
      </c>
    </row>
    <row r="161" s="2" customFormat="1">
      <c r="A161" s="39"/>
      <c r="B161" s="40"/>
      <c r="C161" s="41"/>
      <c r="D161" s="251" t="s">
        <v>169</v>
      </c>
      <c r="E161" s="41"/>
      <c r="F161" s="282" t="s">
        <v>1363</v>
      </c>
      <c r="G161" s="41"/>
      <c r="H161" s="41"/>
      <c r="I161" s="145"/>
      <c r="J161" s="41"/>
      <c r="K161" s="41"/>
      <c r="L161" s="45"/>
      <c r="M161" s="283"/>
      <c r="N161" s="284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169</v>
      </c>
      <c r="AU161" s="18" t="s">
        <v>87</v>
      </c>
    </row>
    <row r="162" s="2" customFormat="1" ht="24.15" customHeight="1">
      <c r="A162" s="39"/>
      <c r="B162" s="40"/>
      <c r="C162" s="236" t="s">
        <v>341</v>
      </c>
      <c r="D162" s="236" t="s">
        <v>145</v>
      </c>
      <c r="E162" s="237" t="s">
        <v>1364</v>
      </c>
      <c r="F162" s="238" t="s">
        <v>1365</v>
      </c>
      <c r="G162" s="239" t="s">
        <v>162</v>
      </c>
      <c r="H162" s="240">
        <v>140</v>
      </c>
      <c r="I162" s="241"/>
      <c r="J162" s="242">
        <f>ROUND(I162*H162,2)</f>
        <v>0</v>
      </c>
      <c r="K162" s="238" t="s">
        <v>1165</v>
      </c>
      <c r="L162" s="45"/>
      <c r="M162" s="243" t="s">
        <v>1</v>
      </c>
      <c r="N162" s="244" t="s">
        <v>42</v>
      </c>
      <c r="O162" s="92"/>
      <c r="P162" s="245">
        <f>O162*H162</f>
        <v>0</v>
      </c>
      <c r="Q162" s="245">
        <v>0</v>
      </c>
      <c r="R162" s="245">
        <f>Q162*H162</f>
        <v>0</v>
      </c>
      <c r="S162" s="245">
        <v>0</v>
      </c>
      <c r="T162" s="246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7" t="s">
        <v>230</v>
      </c>
      <c r="AT162" s="247" t="s">
        <v>145</v>
      </c>
      <c r="AU162" s="247" t="s">
        <v>87</v>
      </c>
      <c r="AY162" s="18" t="s">
        <v>143</v>
      </c>
      <c r="BE162" s="248">
        <f>IF(N162="základní",J162,0)</f>
        <v>0</v>
      </c>
      <c r="BF162" s="248">
        <f>IF(N162="snížená",J162,0)</f>
        <v>0</v>
      </c>
      <c r="BG162" s="248">
        <f>IF(N162="zákl. přenesená",J162,0)</f>
        <v>0</v>
      </c>
      <c r="BH162" s="248">
        <f>IF(N162="sníž. přenesená",J162,0)</f>
        <v>0</v>
      </c>
      <c r="BI162" s="248">
        <f>IF(N162="nulová",J162,0)</f>
        <v>0</v>
      </c>
      <c r="BJ162" s="18" t="s">
        <v>85</v>
      </c>
      <c r="BK162" s="248">
        <f>ROUND(I162*H162,2)</f>
        <v>0</v>
      </c>
      <c r="BL162" s="18" t="s">
        <v>230</v>
      </c>
      <c r="BM162" s="247" t="s">
        <v>1366</v>
      </c>
    </row>
    <row r="163" s="2" customFormat="1" ht="14.4" customHeight="1">
      <c r="A163" s="39"/>
      <c r="B163" s="40"/>
      <c r="C163" s="285" t="s">
        <v>346</v>
      </c>
      <c r="D163" s="285" t="s">
        <v>202</v>
      </c>
      <c r="E163" s="286" t="s">
        <v>1367</v>
      </c>
      <c r="F163" s="287" t="s">
        <v>1368</v>
      </c>
      <c r="G163" s="288" t="s">
        <v>205</v>
      </c>
      <c r="H163" s="289">
        <v>140</v>
      </c>
      <c r="I163" s="290"/>
      <c r="J163" s="291">
        <f>ROUND(I163*H163,2)</f>
        <v>0</v>
      </c>
      <c r="K163" s="287" t="s">
        <v>1165</v>
      </c>
      <c r="L163" s="292"/>
      <c r="M163" s="293" t="s">
        <v>1</v>
      </c>
      <c r="N163" s="294" t="s">
        <v>42</v>
      </c>
      <c r="O163" s="92"/>
      <c r="P163" s="245">
        <f>O163*H163</f>
        <v>0</v>
      </c>
      <c r="Q163" s="245">
        <v>0.001</v>
      </c>
      <c r="R163" s="245">
        <f>Q163*H163</f>
        <v>0.14000000000000001</v>
      </c>
      <c r="S163" s="245">
        <v>0</v>
      </c>
      <c r="T163" s="246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7" t="s">
        <v>346</v>
      </c>
      <c r="AT163" s="247" t="s">
        <v>202</v>
      </c>
      <c r="AU163" s="247" t="s">
        <v>87</v>
      </c>
      <c r="AY163" s="18" t="s">
        <v>143</v>
      </c>
      <c r="BE163" s="248">
        <f>IF(N163="základní",J163,0)</f>
        <v>0</v>
      </c>
      <c r="BF163" s="248">
        <f>IF(N163="snížená",J163,0)</f>
        <v>0</v>
      </c>
      <c r="BG163" s="248">
        <f>IF(N163="zákl. přenesená",J163,0)</f>
        <v>0</v>
      </c>
      <c r="BH163" s="248">
        <f>IF(N163="sníž. přenesená",J163,0)</f>
        <v>0</v>
      </c>
      <c r="BI163" s="248">
        <f>IF(N163="nulová",J163,0)</f>
        <v>0</v>
      </c>
      <c r="BJ163" s="18" t="s">
        <v>85</v>
      </c>
      <c r="BK163" s="248">
        <f>ROUND(I163*H163,2)</f>
        <v>0</v>
      </c>
      <c r="BL163" s="18" t="s">
        <v>230</v>
      </c>
      <c r="BM163" s="247" t="s">
        <v>1369</v>
      </c>
    </row>
    <row r="164" s="2" customFormat="1" ht="24.15" customHeight="1">
      <c r="A164" s="39"/>
      <c r="B164" s="40"/>
      <c r="C164" s="236" t="s">
        <v>353</v>
      </c>
      <c r="D164" s="236" t="s">
        <v>145</v>
      </c>
      <c r="E164" s="237" t="s">
        <v>1370</v>
      </c>
      <c r="F164" s="238" t="s">
        <v>1371</v>
      </c>
      <c r="G164" s="239" t="s">
        <v>162</v>
      </c>
      <c r="H164" s="240">
        <v>80</v>
      </c>
      <c r="I164" s="241"/>
      <c r="J164" s="242">
        <f>ROUND(I164*H164,2)</f>
        <v>0</v>
      </c>
      <c r="K164" s="238" t="s">
        <v>1165</v>
      </c>
      <c r="L164" s="45"/>
      <c r="M164" s="243" t="s">
        <v>1</v>
      </c>
      <c r="N164" s="244" t="s">
        <v>42</v>
      </c>
      <c r="O164" s="92"/>
      <c r="P164" s="245">
        <f>O164*H164</f>
        <v>0</v>
      </c>
      <c r="Q164" s="245">
        <v>0</v>
      </c>
      <c r="R164" s="245">
        <f>Q164*H164</f>
        <v>0</v>
      </c>
      <c r="S164" s="245">
        <v>0</v>
      </c>
      <c r="T164" s="246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7" t="s">
        <v>230</v>
      </c>
      <c r="AT164" s="247" t="s">
        <v>145</v>
      </c>
      <c r="AU164" s="247" t="s">
        <v>87</v>
      </c>
      <c r="AY164" s="18" t="s">
        <v>143</v>
      </c>
      <c r="BE164" s="248">
        <f>IF(N164="základní",J164,0)</f>
        <v>0</v>
      </c>
      <c r="BF164" s="248">
        <f>IF(N164="snížená",J164,0)</f>
        <v>0</v>
      </c>
      <c r="BG164" s="248">
        <f>IF(N164="zákl. přenesená",J164,0)</f>
        <v>0</v>
      </c>
      <c r="BH164" s="248">
        <f>IF(N164="sníž. přenesená",J164,0)</f>
        <v>0</v>
      </c>
      <c r="BI164" s="248">
        <f>IF(N164="nulová",J164,0)</f>
        <v>0</v>
      </c>
      <c r="BJ164" s="18" t="s">
        <v>85</v>
      </c>
      <c r="BK164" s="248">
        <f>ROUND(I164*H164,2)</f>
        <v>0</v>
      </c>
      <c r="BL164" s="18" t="s">
        <v>230</v>
      </c>
      <c r="BM164" s="247" t="s">
        <v>1372</v>
      </c>
    </row>
    <row r="165" s="2" customFormat="1" ht="14.4" customHeight="1">
      <c r="A165" s="39"/>
      <c r="B165" s="40"/>
      <c r="C165" s="285" t="s">
        <v>359</v>
      </c>
      <c r="D165" s="285" t="s">
        <v>202</v>
      </c>
      <c r="E165" s="286" t="s">
        <v>1373</v>
      </c>
      <c r="F165" s="287" t="s">
        <v>1374</v>
      </c>
      <c r="G165" s="288" t="s">
        <v>205</v>
      </c>
      <c r="H165" s="289">
        <v>49.600000000000001</v>
      </c>
      <c r="I165" s="290"/>
      <c r="J165" s="291">
        <f>ROUND(I165*H165,2)</f>
        <v>0</v>
      </c>
      <c r="K165" s="287" t="s">
        <v>1165</v>
      </c>
      <c r="L165" s="292"/>
      <c r="M165" s="293" t="s">
        <v>1</v>
      </c>
      <c r="N165" s="294" t="s">
        <v>42</v>
      </c>
      <c r="O165" s="92"/>
      <c r="P165" s="245">
        <f>O165*H165</f>
        <v>0</v>
      </c>
      <c r="Q165" s="245">
        <v>0.001</v>
      </c>
      <c r="R165" s="245">
        <f>Q165*H165</f>
        <v>0.049600000000000005</v>
      </c>
      <c r="S165" s="245">
        <v>0</v>
      </c>
      <c r="T165" s="246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7" t="s">
        <v>346</v>
      </c>
      <c r="AT165" s="247" t="s">
        <v>202</v>
      </c>
      <c r="AU165" s="247" t="s">
        <v>87</v>
      </c>
      <c r="AY165" s="18" t="s">
        <v>143</v>
      </c>
      <c r="BE165" s="248">
        <f>IF(N165="základní",J165,0)</f>
        <v>0</v>
      </c>
      <c r="BF165" s="248">
        <f>IF(N165="snížená",J165,0)</f>
        <v>0</v>
      </c>
      <c r="BG165" s="248">
        <f>IF(N165="zákl. přenesená",J165,0)</f>
        <v>0</v>
      </c>
      <c r="BH165" s="248">
        <f>IF(N165="sníž. přenesená",J165,0)</f>
        <v>0</v>
      </c>
      <c r="BI165" s="248">
        <f>IF(N165="nulová",J165,0)</f>
        <v>0</v>
      </c>
      <c r="BJ165" s="18" t="s">
        <v>85</v>
      </c>
      <c r="BK165" s="248">
        <f>ROUND(I165*H165,2)</f>
        <v>0</v>
      </c>
      <c r="BL165" s="18" t="s">
        <v>230</v>
      </c>
      <c r="BM165" s="247" t="s">
        <v>1375</v>
      </c>
    </row>
    <row r="166" s="14" customFormat="1">
      <c r="A166" s="14"/>
      <c r="B166" s="260"/>
      <c r="C166" s="261"/>
      <c r="D166" s="251" t="s">
        <v>152</v>
      </c>
      <c r="E166" s="261"/>
      <c r="F166" s="263" t="s">
        <v>1376</v>
      </c>
      <c r="G166" s="261"/>
      <c r="H166" s="264">
        <v>49.600000000000001</v>
      </c>
      <c r="I166" s="265"/>
      <c r="J166" s="261"/>
      <c r="K166" s="261"/>
      <c r="L166" s="266"/>
      <c r="M166" s="267"/>
      <c r="N166" s="268"/>
      <c r="O166" s="268"/>
      <c r="P166" s="268"/>
      <c r="Q166" s="268"/>
      <c r="R166" s="268"/>
      <c r="S166" s="268"/>
      <c r="T166" s="26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70" t="s">
        <v>152</v>
      </c>
      <c r="AU166" s="270" t="s">
        <v>87</v>
      </c>
      <c r="AV166" s="14" t="s">
        <v>87</v>
      </c>
      <c r="AW166" s="14" t="s">
        <v>4</v>
      </c>
      <c r="AX166" s="14" t="s">
        <v>85</v>
      </c>
      <c r="AY166" s="270" t="s">
        <v>143</v>
      </c>
    </row>
    <row r="167" s="2" customFormat="1" ht="14.4" customHeight="1">
      <c r="A167" s="39"/>
      <c r="B167" s="40"/>
      <c r="C167" s="236" t="s">
        <v>380</v>
      </c>
      <c r="D167" s="236" t="s">
        <v>145</v>
      </c>
      <c r="E167" s="237" t="s">
        <v>1377</v>
      </c>
      <c r="F167" s="238" t="s">
        <v>1378</v>
      </c>
      <c r="G167" s="239" t="s">
        <v>253</v>
      </c>
      <c r="H167" s="240">
        <v>4</v>
      </c>
      <c r="I167" s="241"/>
      <c r="J167" s="242">
        <f>ROUND(I167*H167,2)</f>
        <v>0</v>
      </c>
      <c r="K167" s="238" t="s">
        <v>1165</v>
      </c>
      <c r="L167" s="45"/>
      <c r="M167" s="243" t="s">
        <v>1</v>
      </c>
      <c r="N167" s="244" t="s">
        <v>42</v>
      </c>
      <c r="O167" s="92"/>
      <c r="P167" s="245">
        <f>O167*H167</f>
        <v>0</v>
      </c>
      <c r="Q167" s="245">
        <v>0</v>
      </c>
      <c r="R167" s="245">
        <f>Q167*H167</f>
        <v>0</v>
      </c>
      <c r="S167" s="245">
        <v>0</v>
      </c>
      <c r="T167" s="246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7" t="s">
        <v>230</v>
      </c>
      <c r="AT167" s="247" t="s">
        <v>145</v>
      </c>
      <c r="AU167" s="247" t="s">
        <v>87</v>
      </c>
      <c r="AY167" s="18" t="s">
        <v>143</v>
      </c>
      <c r="BE167" s="248">
        <f>IF(N167="základní",J167,0)</f>
        <v>0</v>
      </c>
      <c r="BF167" s="248">
        <f>IF(N167="snížená",J167,0)</f>
        <v>0</v>
      </c>
      <c r="BG167" s="248">
        <f>IF(N167="zákl. přenesená",J167,0)</f>
        <v>0</v>
      </c>
      <c r="BH167" s="248">
        <f>IF(N167="sníž. přenesená",J167,0)</f>
        <v>0</v>
      </c>
      <c r="BI167" s="248">
        <f>IF(N167="nulová",J167,0)</f>
        <v>0</v>
      </c>
      <c r="BJ167" s="18" t="s">
        <v>85</v>
      </c>
      <c r="BK167" s="248">
        <f>ROUND(I167*H167,2)</f>
        <v>0</v>
      </c>
      <c r="BL167" s="18" t="s">
        <v>230</v>
      </c>
      <c r="BM167" s="247" t="s">
        <v>1379</v>
      </c>
    </row>
    <row r="168" s="2" customFormat="1" ht="14.4" customHeight="1">
      <c r="A168" s="39"/>
      <c r="B168" s="40"/>
      <c r="C168" s="285" t="s">
        <v>385</v>
      </c>
      <c r="D168" s="285" t="s">
        <v>202</v>
      </c>
      <c r="E168" s="286" t="s">
        <v>1380</v>
      </c>
      <c r="F168" s="287" t="s">
        <v>1381</v>
      </c>
      <c r="G168" s="288" t="s">
        <v>253</v>
      </c>
      <c r="H168" s="289">
        <v>4</v>
      </c>
      <c r="I168" s="290"/>
      <c r="J168" s="291">
        <f>ROUND(I168*H168,2)</f>
        <v>0</v>
      </c>
      <c r="K168" s="287" t="s">
        <v>1165</v>
      </c>
      <c r="L168" s="292"/>
      <c r="M168" s="293" t="s">
        <v>1</v>
      </c>
      <c r="N168" s="294" t="s">
        <v>42</v>
      </c>
      <c r="O168" s="92"/>
      <c r="P168" s="245">
        <f>O168*H168</f>
        <v>0</v>
      </c>
      <c r="Q168" s="245">
        <v>0.00958</v>
      </c>
      <c r="R168" s="245">
        <f>Q168*H168</f>
        <v>0.03832</v>
      </c>
      <c r="S168" s="245">
        <v>0</v>
      </c>
      <c r="T168" s="246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7" t="s">
        <v>346</v>
      </c>
      <c r="AT168" s="247" t="s">
        <v>202</v>
      </c>
      <c r="AU168" s="247" t="s">
        <v>87</v>
      </c>
      <c r="AY168" s="18" t="s">
        <v>143</v>
      </c>
      <c r="BE168" s="248">
        <f>IF(N168="základní",J168,0)</f>
        <v>0</v>
      </c>
      <c r="BF168" s="248">
        <f>IF(N168="snížená",J168,0)</f>
        <v>0</v>
      </c>
      <c r="BG168" s="248">
        <f>IF(N168="zákl. přenesená",J168,0)</f>
        <v>0</v>
      </c>
      <c r="BH168" s="248">
        <f>IF(N168="sníž. přenesená",J168,0)</f>
        <v>0</v>
      </c>
      <c r="BI168" s="248">
        <f>IF(N168="nulová",J168,0)</f>
        <v>0</v>
      </c>
      <c r="BJ168" s="18" t="s">
        <v>85</v>
      </c>
      <c r="BK168" s="248">
        <f>ROUND(I168*H168,2)</f>
        <v>0</v>
      </c>
      <c r="BL168" s="18" t="s">
        <v>230</v>
      </c>
      <c r="BM168" s="247" t="s">
        <v>1382</v>
      </c>
    </row>
    <row r="169" s="2" customFormat="1" ht="24.15" customHeight="1">
      <c r="A169" s="39"/>
      <c r="B169" s="40"/>
      <c r="C169" s="236" t="s">
        <v>390</v>
      </c>
      <c r="D169" s="236" t="s">
        <v>145</v>
      </c>
      <c r="E169" s="237" t="s">
        <v>1383</v>
      </c>
      <c r="F169" s="238" t="s">
        <v>1384</v>
      </c>
      <c r="G169" s="239" t="s">
        <v>162</v>
      </c>
      <c r="H169" s="240">
        <v>330</v>
      </c>
      <c r="I169" s="241"/>
      <c r="J169" s="242">
        <f>ROUND(I169*H169,2)</f>
        <v>0</v>
      </c>
      <c r="K169" s="238" t="s">
        <v>1165</v>
      </c>
      <c r="L169" s="45"/>
      <c r="M169" s="243" t="s">
        <v>1</v>
      </c>
      <c r="N169" s="244" t="s">
        <v>42</v>
      </c>
      <c r="O169" s="92"/>
      <c r="P169" s="245">
        <f>O169*H169</f>
        <v>0</v>
      </c>
      <c r="Q169" s="245">
        <v>0</v>
      </c>
      <c r="R169" s="245">
        <f>Q169*H169</f>
        <v>0</v>
      </c>
      <c r="S169" s="245">
        <v>0</v>
      </c>
      <c r="T169" s="246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7" t="s">
        <v>230</v>
      </c>
      <c r="AT169" s="247" t="s">
        <v>145</v>
      </c>
      <c r="AU169" s="247" t="s">
        <v>87</v>
      </c>
      <c r="AY169" s="18" t="s">
        <v>143</v>
      </c>
      <c r="BE169" s="248">
        <f>IF(N169="základní",J169,0)</f>
        <v>0</v>
      </c>
      <c r="BF169" s="248">
        <f>IF(N169="snížená",J169,0)</f>
        <v>0</v>
      </c>
      <c r="BG169" s="248">
        <f>IF(N169="zákl. přenesená",J169,0)</f>
        <v>0</v>
      </c>
      <c r="BH169" s="248">
        <f>IF(N169="sníž. přenesená",J169,0)</f>
        <v>0</v>
      </c>
      <c r="BI169" s="248">
        <f>IF(N169="nulová",J169,0)</f>
        <v>0</v>
      </c>
      <c r="BJ169" s="18" t="s">
        <v>85</v>
      </c>
      <c r="BK169" s="248">
        <f>ROUND(I169*H169,2)</f>
        <v>0</v>
      </c>
      <c r="BL169" s="18" t="s">
        <v>230</v>
      </c>
      <c r="BM169" s="247" t="s">
        <v>1385</v>
      </c>
    </row>
    <row r="170" s="2" customFormat="1" ht="14.4" customHeight="1">
      <c r="A170" s="39"/>
      <c r="B170" s="40"/>
      <c r="C170" s="285" t="s">
        <v>396</v>
      </c>
      <c r="D170" s="285" t="s">
        <v>202</v>
      </c>
      <c r="E170" s="286" t="s">
        <v>1386</v>
      </c>
      <c r="F170" s="287" t="s">
        <v>1387</v>
      </c>
      <c r="G170" s="288" t="s">
        <v>205</v>
      </c>
      <c r="H170" s="289">
        <v>46.399999999999999</v>
      </c>
      <c r="I170" s="290"/>
      <c r="J170" s="291">
        <f>ROUND(I170*H170,2)</f>
        <v>0</v>
      </c>
      <c r="K170" s="287" t="s">
        <v>1165</v>
      </c>
      <c r="L170" s="292"/>
      <c r="M170" s="293" t="s">
        <v>1</v>
      </c>
      <c r="N170" s="294" t="s">
        <v>42</v>
      </c>
      <c r="O170" s="92"/>
      <c r="P170" s="245">
        <f>O170*H170</f>
        <v>0</v>
      </c>
      <c r="Q170" s="245">
        <v>0.001</v>
      </c>
      <c r="R170" s="245">
        <f>Q170*H170</f>
        <v>0.046399999999999997</v>
      </c>
      <c r="S170" s="245">
        <v>0</v>
      </c>
      <c r="T170" s="246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7" t="s">
        <v>346</v>
      </c>
      <c r="AT170" s="247" t="s">
        <v>202</v>
      </c>
      <c r="AU170" s="247" t="s">
        <v>87</v>
      </c>
      <c r="AY170" s="18" t="s">
        <v>143</v>
      </c>
      <c r="BE170" s="248">
        <f>IF(N170="základní",J170,0)</f>
        <v>0</v>
      </c>
      <c r="BF170" s="248">
        <f>IF(N170="snížená",J170,0)</f>
        <v>0</v>
      </c>
      <c r="BG170" s="248">
        <f>IF(N170="zákl. přenesená",J170,0)</f>
        <v>0</v>
      </c>
      <c r="BH170" s="248">
        <f>IF(N170="sníž. přenesená",J170,0)</f>
        <v>0</v>
      </c>
      <c r="BI170" s="248">
        <f>IF(N170="nulová",J170,0)</f>
        <v>0</v>
      </c>
      <c r="BJ170" s="18" t="s">
        <v>85</v>
      </c>
      <c r="BK170" s="248">
        <f>ROUND(I170*H170,2)</f>
        <v>0</v>
      </c>
      <c r="BL170" s="18" t="s">
        <v>230</v>
      </c>
      <c r="BM170" s="247" t="s">
        <v>1388</v>
      </c>
    </row>
    <row r="171" s="14" customFormat="1">
      <c r="A171" s="14"/>
      <c r="B171" s="260"/>
      <c r="C171" s="261"/>
      <c r="D171" s="251" t="s">
        <v>152</v>
      </c>
      <c r="E171" s="261"/>
      <c r="F171" s="263" t="s">
        <v>1389</v>
      </c>
      <c r="G171" s="261"/>
      <c r="H171" s="264">
        <v>46.399999999999999</v>
      </c>
      <c r="I171" s="265"/>
      <c r="J171" s="261"/>
      <c r="K171" s="261"/>
      <c r="L171" s="266"/>
      <c r="M171" s="267"/>
      <c r="N171" s="268"/>
      <c r="O171" s="268"/>
      <c r="P171" s="268"/>
      <c r="Q171" s="268"/>
      <c r="R171" s="268"/>
      <c r="S171" s="268"/>
      <c r="T171" s="26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70" t="s">
        <v>152</v>
      </c>
      <c r="AU171" s="270" t="s">
        <v>87</v>
      </c>
      <c r="AV171" s="14" t="s">
        <v>87</v>
      </c>
      <c r="AW171" s="14" t="s">
        <v>4</v>
      </c>
      <c r="AX171" s="14" t="s">
        <v>85</v>
      </c>
      <c r="AY171" s="270" t="s">
        <v>143</v>
      </c>
    </row>
    <row r="172" s="2" customFormat="1" ht="24.15" customHeight="1">
      <c r="A172" s="39"/>
      <c r="B172" s="40"/>
      <c r="C172" s="285" t="s">
        <v>402</v>
      </c>
      <c r="D172" s="285" t="s">
        <v>202</v>
      </c>
      <c r="E172" s="286" t="s">
        <v>1390</v>
      </c>
      <c r="F172" s="287" t="s">
        <v>1391</v>
      </c>
      <c r="G172" s="288" t="s">
        <v>253</v>
      </c>
      <c r="H172" s="289">
        <v>80</v>
      </c>
      <c r="I172" s="290"/>
      <c r="J172" s="291">
        <f>ROUND(I172*H172,2)</f>
        <v>0</v>
      </c>
      <c r="K172" s="287" t="s">
        <v>1165</v>
      </c>
      <c r="L172" s="292"/>
      <c r="M172" s="293" t="s">
        <v>1</v>
      </c>
      <c r="N172" s="294" t="s">
        <v>42</v>
      </c>
      <c r="O172" s="92"/>
      <c r="P172" s="245">
        <f>O172*H172</f>
        <v>0</v>
      </c>
      <c r="Q172" s="245">
        <v>0.00029999999999999997</v>
      </c>
      <c r="R172" s="245">
        <f>Q172*H172</f>
        <v>0.023999999999999997</v>
      </c>
      <c r="S172" s="245">
        <v>0</v>
      </c>
      <c r="T172" s="246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7" t="s">
        <v>346</v>
      </c>
      <c r="AT172" s="247" t="s">
        <v>202</v>
      </c>
      <c r="AU172" s="247" t="s">
        <v>87</v>
      </c>
      <c r="AY172" s="18" t="s">
        <v>143</v>
      </c>
      <c r="BE172" s="248">
        <f>IF(N172="základní",J172,0)</f>
        <v>0</v>
      </c>
      <c r="BF172" s="248">
        <f>IF(N172="snížená",J172,0)</f>
        <v>0</v>
      </c>
      <c r="BG172" s="248">
        <f>IF(N172="zákl. přenesená",J172,0)</f>
        <v>0</v>
      </c>
      <c r="BH172" s="248">
        <f>IF(N172="sníž. přenesená",J172,0)</f>
        <v>0</v>
      </c>
      <c r="BI172" s="248">
        <f>IF(N172="nulová",J172,0)</f>
        <v>0</v>
      </c>
      <c r="BJ172" s="18" t="s">
        <v>85</v>
      </c>
      <c r="BK172" s="248">
        <f>ROUND(I172*H172,2)</f>
        <v>0</v>
      </c>
      <c r="BL172" s="18" t="s">
        <v>230</v>
      </c>
      <c r="BM172" s="247" t="s">
        <v>1392</v>
      </c>
    </row>
    <row r="173" s="2" customFormat="1" ht="14.4" customHeight="1">
      <c r="A173" s="39"/>
      <c r="B173" s="40"/>
      <c r="C173" s="285" t="s">
        <v>419</v>
      </c>
      <c r="D173" s="285" t="s">
        <v>202</v>
      </c>
      <c r="E173" s="286" t="s">
        <v>1393</v>
      </c>
      <c r="F173" s="287" t="s">
        <v>1394</v>
      </c>
      <c r="G173" s="288" t="s">
        <v>253</v>
      </c>
      <c r="H173" s="289">
        <v>120</v>
      </c>
      <c r="I173" s="290"/>
      <c r="J173" s="291">
        <f>ROUND(I173*H173,2)</f>
        <v>0</v>
      </c>
      <c r="K173" s="287" t="s">
        <v>710</v>
      </c>
      <c r="L173" s="292"/>
      <c r="M173" s="293" t="s">
        <v>1</v>
      </c>
      <c r="N173" s="294" t="s">
        <v>42</v>
      </c>
      <c r="O173" s="92"/>
      <c r="P173" s="245">
        <f>O173*H173</f>
        <v>0</v>
      </c>
      <c r="Q173" s="245">
        <v>0.00016000000000000001</v>
      </c>
      <c r="R173" s="245">
        <f>Q173*H173</f>
        <v>0.019200000000000002</v>
      </c>
      <c r="S173" s="245">
        <v>0</v>
      </c>
      <c r="T173" s="246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7" t="s">
        <v>346</v>
      </c>
      <c r="AT173" s="247" t="s">
        <v>202</v>
      </c>
      <c r="AU173" s="247" t="s">
        <v>87</v>
      </c>
      <c r="AY173" s="18" t="s">
        <v>143</v>
      </c>
      <c r="BE173" s="248">
        <f>IF(N173="základní",J173,0)</f>
        <v>0</v>
      </c>
      <c r="BF173" s="248">
        <f>IF(N173="snížená",J173,0)</f>
        <v>0</v>
      </c>
      <c r="BG173" s="248">
        <f>IF(N173="zákl. přenesená",J173,0)</f>
        <v>0</v>
      </c>
      <c r="BH173" s="248">
        <f>IF(N173="sníž. přenesená",J173,0)</f>
        <v>0</v>
      </c>
      <c r="BI173" s="248">
        <f>IF(N173="nulová",J173,0)</f>
        <v>0</v>
      </c>
      <c r="BJ173" s="18" t="s">
        <v>85</v>
      </c>
      <c r="BK173" s="248">
        <f>ROUND(I173*H173,2)</f>
        <v>0</v>
      </c>
      <c r="BL173" s="18" t="s">
        <v>230</v>
      </c>
      <c r="BM173" s="247" t="s">
        <v>1395</v>
      </c>
    </row>
    <row r="174" s="2" customFormat="1" ht="14.4" customHeight="1">
      <c r="A174" s="39"/>
      <c r="B174" s="40"/>
      <c r="C174" s="285" t="s">
        <v>428</v>
      </c>
      <c r="D174" s="285" t="s">
        <v>202</v>
      </c>
      <c r="E174" s="286" t="s">
        <v>1396</v>
      </c>
      <c r="F174" s="287" t="s">
        <v>1397</v>
      </c>
      <c r="G174" s="288" t="s">
        <v>253</v>
      </c>
      <c r="H174" s="289">
        <v>100</v>
      </c>
      <c r="I174" s="290"/>
      <c r="J174" s="291">
        <f>ROUND(I174*H174,2)</f>
        <v>0</v>
      </c>
      <c r="K174" s="287" t="s">
        <v>710</v>
      </c>
      <c r="L174" s="292"/>
      <c r="M174" s="293" t="s">
        <v>1</v>
      </c>
      <c r="N174" s="294" t="s">
        <v>42</v>
      </c>
      <c r="O174" s="92"/>
      <c r="P174" s="245">
        <f>O174*H174</f>
        <v>0</v>
      </c>
      <c r="Q174" s="245">
        <v>4.0000000000000003E-05</v>
      </c>
      <c r="R174" s="245">
        <f>Q174*H174</f>
        <v>0.0040000000000000001</v>
      </c>
      <c r="S174" s="245">
        <v>0</v>
      </c>
      <c r="T174" s="246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7" t="s">
        <v>346</v>
      </c>
      <c r="AT174" s="247" t="s">
        <v>202</v>
      </c>
      <c r="AU174" s="247" t="s">
        <v>87</v>
      </c>
      <c r="AY174" s="18" t="s">
        <v>143</v>
      </c>
      <c r="BE174" s="248">
        <f>IF(N174="základní",J174,0)</f>
        <v>0</v>
      </c>
      <c r="BF174" s="248">
        <f>IF(N174="snížená",J174,0)</f>
        <v>0</v>
      </c>
      <c r="BG174" s="248">
        <f>IF(N174="zákl. přenesená",J174,0)</f>
        <v>0</v>
      </c>
      <c r="BH174" s="248">
        <f>IF(N174="sníž. přenesená",J174,0)</f>
        <v>0</v>
      </c>
      <c r="BI174" s="248">
        <f>IF(N174="nulová",J174,0)</f>
        <v>0</v>
      </c>
      <c r="BJ174" s="18" t="s">
        <v>85</v>
      </c>
      <c r="BK174" s="248">
        <f>ROUND(I174*H174,2)</f>
        <v>0</v>
      </c>
      <c r="BL174" s="18" t="s">
        <v>230</v>
      </c>
      <c r="BM174" s="247" t="s">
        <v>1398</v>
      </c>
    </row>
    <row r="175" s="2" customFormat="1">
      <c r="A175" s="39"/>
      <c r="B175" s="40"/>
      <c r="C175" s="41"/>
      <c r="D175" s="251" t="s">
        <v>169</v>
      </c>
      <c r="E175" s="41"/>
      <c r="F175" s="282" t="s">
        <v>1399</v>
      </c>
      <c r="G175" s="41"/>
      <c r="H175" s="41"/>
      <c r="I175" s="145"/>
      <c r="J175" s="41"/>
      <c r="K175" s="41"/>
      <c r="L175" s="45"/>
      <c r="M175" s="283"/>
      <c r="N175" s="284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169</v>
      </c>
      <c r="AU175" s="18" t="s">
        <v>87</v>
      </c>
    </row>
    <row r="176" s="2" customFormat="1" ht="14.4" customHeight="1">
      <c r="A176" s="39"/>
      <c r="B176" s="40"/>
      <c r="C176" s="285" t="s">
        <v>433</v>
      </c>
      <c r="D176" s="285" t="s">
        <v>202</v>
      </c>
      <c r="E176" s="286" t="s">
        <v>1400</v>
      </c>
      <c r="F176" s="287" t="s">
        <v>1401</v>
      </c>
      <c r="G176" s="288" t="s">
        <v>253</v>
      </c>
      <c r="H176" s="289">
        <v>5</v>
      </c>
      <c r="I176" s="290"/>
      <c r="J176" s="291">
        <f>ROUND(I176*H176,2)</f>
        <v>0</v>
      </c>
      <c r="K176" s="287" t="s">
        <v>1165</v>
      </c>
      <c r="L176" s="292"/>
      <c r="M176" s="293" t="s">
        <v>1</v>
      </c>
      <c r="N176" s="294" t="s">
        <v>42</v>
      </c>
      <c r="O176" s="92"/>
      <c r="P176" s="245">
        <f>O176*H176</f>
        <v>0</v>
      </c>
      <c r="Q176" s="245">
        <v>0.00016000000000000001</v>
      </c>
      <c r="R176" s="245">
        <f>Q176*H176</f>
        <v>0.00080000000000000004</v>
      </c>
      <c r="S176" s="245">
        <v>0</v>
      </c>
      <c r="T176" s="246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7" t="s">
        <v>346</v>
      </c>
      <c r="AT176" s="247" t="s">
        <v>202</v>
      </c>
      <c r="AU176" s="247" t="s">
        <v>87</v>
      </c>
      <c r="AY176" s="18" t="s">
        <v>143</v>
      </c>
      <c r="BE176" s="248">
        <f>IF(N176="základní",J176,0)</f>
        <v>0</v>
      </c>
      <c r="BF176" s="248">
        <f>IF(N176="snížená",J176,0)</f>
        <v>0</v>
      </c>
      <c r="BG176" s="248">
        <f>IF(N176="zákl. přenesená",J176,0)</f>
        <v>0</v>
      </c>
      <c r="BH176" s="248">
        <f>IF(N176="sníž. přenesená",J176,0)</f>
        <v>0</v>
      </c>
      <c r="BI176" s="248">
        <f>IF(N176="nulová",J176,0)</f>
        <v>0</v>
      </c>
      <c r="BJ176" s="18" t="s">
        <v>85</v>
      </c>
      <c r="BK176" s="248">
        <f>ROUND(I176*H176,2)</f>
        <v>0</v>
      </c>
      <c r="BL176" s="18" t="s">
        <v>230</v>
      </c>
      <c r="BM176" s="247" t="s">
        <v>1402</v>
      </c>
    </row>
    <row r="177" s="2" customFormat="1" ht="24.15" customHeight="1">
      <c r="A177" s="39"/>
      <c r="B177" s="40"/>
      <c r="C177" s="236" t="s">
        <v>439</v>
      </c>
      <c r="D177" s="236" t="s">
        <v>145</v>
      </c>
      <c r="E177" s="237" t="s">
        <v>1403</v>
      </c>
      <c r="F177" s="238" t="s">
        <v>1404</v>
      </c>
      <c r="G177" s="239" t="s">
        <v>253</v>
      </c>
      <c r="H177" s="240">
        <v>10</v>
      </c>
      <c r="I177" s="241"/>
      <c r="J177" s="242">
        <f>ROUND(I177*H177,2)</f>
        <v>0</v>
      </c>
      <c r="K177" s="238" t="s">
        <v>1165</v>
      </c>
      <c r="L177" s="45"/>
      <c r="M177" s="243" t="s">
        <v>1</v>
      </c>
      <c r="N177" s="244" t="s">
        <v>42</v>
      </c>
      <c r="O177" s="92"/>
      <c r="P177" s="245">
        <f>O177*H177</f>
        <v>0</v>
      </c>
      <c r="Q177" s="245">
        <v>0</v>
      </c>
      <c r="R177" s="245">
        <f>Q177*H177</f>
        <v>0</v>
      </c>
      <c r="S177" s="245">
        <v>0</v>
      </c>
      <c r="T177" s="246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7" t="s">
        <v>230</v>
      </c>
      <c r="AT177" s="247" t="s">
        <v>145</v>
      </c>
      <c r="AU177" s="247" t="s">
        <v>87</v>
      </c>
      <c r="AY177" s="18" t="s">
        <v>143</v>
      </c>
      <c r="BE177" s="248">
        <f>IF(N177="základní",J177,0)</f>
        <v>0</v>
      </c>
      <c r="BF177" s="248">
        <f>IF(N177="snížená",J177,0)</f>
        <v>0</v>
      </c>
      <c r="BG177" s="248">
        <f>IF(N177="zákl. přenesená",J177,0)</f>
        <v>0</v>
      </c>
      <c r="BH177" s="248">
        <f>IF(N177="sníž. přenesená",J177,0)</f>
        <v>0</v>
      </c>
      <c r="BI177" s="248">
        <f>IF(N177="nulová",J177,0)</f>
        <v>0</v>
      </c>
      <c r="BJ177" s="18" t="s">
        <v>85</v>
      </c>
      <c r="BK177" s="248">
        <f>ROUND(I177*H177,2)</f>
        <v>0</v>
      </c>
      <c r="BL177" s="18" t="s">
        <v>230</v>
      </c>
      <c r="BM177" s="247" t="s">
        <v>1405</v>
      </c>
    </row>
    <row r="178" s="2" customFormat="1" ht="14.4" customHeight="1">
      <c r="A178" s="39"/>
      <c r="B178" s="40"/>
      <c r="C178" s="285" t="s">
        <v>452</v>
      </c>
      <c r="D178" s="285" t="s">
        <v>202</v>
      </c>
      <c r="E178" s="286" t="s">
        <v>1406</v>
      </c>
      <c r="F178" s="287" t="s">
        <v>1407</v>
      </c>
      <c r="G178" s="288" t="s">
        <v>253</v>
      </c>
      <c r="H178" s="289">
        <v>10</v>
      </c>
      <c r="I178" s="290"/>
      <c r="J178" s="291">
        <f>ROUND(I178*H178,2)</f>
        <v>0</v>
      </c>
      <c r="K178" s="287" t="s">
        <v>710</v>
      </c>
      <c r="L178" s="292"/>
      <c r="M178" s="293" t="s">
        <v>1</v>
      </c>
      <c r="N178" s="294" t="s">
        <v>42</v>
      </c>
      <c r="O178" s="92"/>
      <c r="P178" s="245">
        <f>O178*H178</f>
        <v>0</v>
      </c>
      <c r="Q178" s="245">
        <v>3.7999999999999998</v>
      </c>
      <c r="R178" s="245">
        <f>Q178*H178</f>
        <v>38</v>
      </c>
      <c r="S178" s="245">
        <v>0</v>
      </c>
      <c r="T178" s="246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7" t="s">
        <v>346</v>
      </c>
      <c r="AT178" s="247" t="s">
        <v>202</v>
      </c>
      <c r="AU178" s="247" t="s">
        <v>87</v>
      </c>
      <c r="AY178" s="18" t="s">
        <v>143</v>
      </c>
      <c r="BE178" s="248">
        <f>IF(N178="základní",J178,0)</f>
        <v>0</v>
      </c>
      <c r="BF178" s="248">
        <f>IF(N178="snížená",J178,0)</f>
        <v>0</v>
      </c>
      <c r="BG178" s="248">
        <f>IF(N178="zákl. přenesená",J178,0)</f>
        <v>0</v>
      </c>
      <c r="BH178" s="248">
        <f>IF(N178="sníž. přenesená",J178,0)</f>
        <v>0</v>
      </c>
      <c r="BI178" s="248">
        <f>IF(N178="nulová",J178,0)</f>
        <v>0</v>
      </c>
      <c r="BJ178" s="18" t="s">
        <v>85</v>
      </c>
      <c r="BK178" s="248">
        <f>ROUND(I178*H178,2)</f>
        <v>0</v>
      </c>
      <c r="BL178" s="18" t="s">
        <v>230</v>
      </c>
      <c r="BM178" s="247" t="s">
        <v>1408</v>
      </c>
    </row>
    <row r="179" s="2" customFormat="1" ht="14.4" customHeight="1">
      <c r="A179" s="39"/>
      <c r="B179" s="40"/>
      <c r="C179" s="285" t="s">
        <v>456</v>
      </c>
      <c r="D179" s="285" t="s">
        <v>202</v>
      </c>
      <c r="E179" s="286" t="s">
        <v>1409</v>
      </c>
      <c r="F179" s="287" t="s">
        <v>1410</v>
      </c>
      <c r="G179" s="288" t="s">
        <v>253</v>
      </c>
      <c r="H179" s="289">
        <v>10</v>
      </c>
      <c r="I179" s="290"/>
      <c r="J179" s="291">
        <f>ROUND(I179*H179,2)</f>
        <v>0</v>
      </c>
      <c r="K179" s="287" t="s">
        <v>710</v>
      </c>
      <c r="L179" s="292"/>
      <c r="M179" s="293" t="s">
        <v>1</v>
      </c>
      <c r="N179" s="294" t="s">
        <v>42</v>
      </c>
      <c r="O179" s="92"/>
      <c r="P179" s="245">
        <f>O179*H179</f>
        <v>0</v>
      </c>
      <c r="Q179" s="245">
        <v>3.7999999999999998</v>
      </c>
      <c r="R179" s="245">
        <f>Q179*H179</f>
        <v>38</v>
      </c>
      <c r="S179" s="245">
        <v>0</v>
      </c>
      <c r="T179" s="246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7" t="s">
        <v>346</v>
      </c>
      <c r="AT179" s="247" t="s">
        <v>202</v>
      </c>
      <c r="AU179" s="247" t="s">
        <v>87</v>
      </c>
      <c r="AY179" s="18" t="s">
        <v>143</v>
      </c>
      <c r="BE179" s="248">
        <f>IF(N179="základní",J179,0)</f>
        <v>0</v>
      </c>
      <c r="BF179" s="248">
        <f>IF(N179="snížená",J179,0)</f>
        <v>0</v>
      </c>
      <c r="BG179" s="248">
        <f>IF(N179="zákl. přenesená",J179,0)</f>
        <v>0</v>
      </c>
      <c r="BH179" s="248">
        <f>IF(N179="sníž. přenesená",J179,0)</f>
        <v>0</v>
      </c>
      <c r="BI179" s="248">
        <f>IF(N179="nulová",J179,0)</f>
        <v>0</v>
      </c>
      <c r="BJ179" s="18" t="s">
        <v>85</v>
      </c>
      <c r="BK179" s="248">
        <f>ROUND(I179*H179,2)</f>
        <v>0</v>
      </c>
      <c r="BL179" s="18" t="s">
        <v>230</v>
      </c>
      <c r="BM179" s="247" t="s">
        <v>1411</v>
      </c>
    </row>
    <row r="180" s="2" customFormat="1" ht="14.4" customHeight="1">
      <c r="A180" s="39"/>
      <c r="B180" s="40"/>
      <c r="C180" s="236" t="s">
        <v>462</v>
      </c>
      <c r="D180" s="236" t="s">
        <v>145</v>
      </c>
      <c r="E180" s="237" t="s">
        <v>1412</v>
      </c>
      <c r="F180" s="238" t="s">
        <v>1413</v>
      </c>
      <c r="G180" s="239" t="s">
        <v>253</v>
      </c>
      <c r="H180" s="240">
        <v>25</v>
      </c>
      <c r="I180" s="241"/>
      <c r="J180" s="242">
        <f>ROUND(I180*H180,2)</f>
        <v>0</v>
      </c>
      <c r="K180" s="238" t="s">
        <v>1165</v>
      </c>
      <c r="L180" s="45"/>
      <c r="M180" s="243" t="s">
        <v>1</v>
      </c>
      <c r="N180" s="244" t="s">
        <v>42</v>
      </c>
      <c r="O180" s="92"/>
      <c r="P180" s="245">
        <f>O180*H180</f>
        <v>0</v>
      </c>
      <c r="Q180" s="245">
        <v>0</v>
      </c>
      <c r="R180" s="245">
        <f>Q180*H180</f>
        <v>0</v>
      </c>
      <c r="S180" s="245">
        <v>0</v>
      </c>
      <c r="T180" s="246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7" t="s">
        <v>230</v>
      </c>
      <c r="AT180" s="247" t="s">
        <v>145</v>
      </c>
      <c r="AU180" s="247" t="s">
        <v>87</v>
      </c>
      <c r="AY180" s="18" t="s">
        <v>143</v>
      </c>
      <c r="BE180" s="248">
        <f>IF(N180="základní",J180,0)</f>
        <v>0</v>
      </c>
      <c r="BF180" s="248">
        <f>IF(N180="snížená",J180,0)</f>
        <v>0</v>
      </c>
      <c r="BG180" s="248">
        <f>IF(N180="zákl. přenesená",J180,0)</f>
        <v>0</v>
      </c>
      <c r="BH180" s="248">
        <f>IF(N180="sníž. přenesená",J180,0)</f>
        <v>0</v>
      </c>
      <c r="BI180" s="248">
        <f>IF(N180="nulová",J180,0)</f>
        <v>0</v>
      </c>
      <c r="BJ180" s="18" t="s">
        <v>85</v>
      </c>
      <c r="BK180" s="248">
        <f>ROUND(I180*H180,2)</f>
        <v>0</v>
      </c>
      <c r="BL180" s="18" t="s">
        <v>230</v>
      </c>
      <c r="BM180" s="247" t="s">
        <v>1414</v>
      </c>
    </row>
    <row r="181" s="2" customFormat="1" ht="24.15" customHeight="1">
      <c r="A181" s="39"/>
      <c r="B181" s="40"/>
      <c r="C181" s="285" t="s">
        <v>469</v>
      </c>
      <c r="D181" s="285" t="s">
        <v>202</v>
      </c>
      <c r="E181" s="286" t="s">
        <v>1415</v>
      </c>
      <c r="F181" s="287" t="s">
        <v>1416</v>
      </c>
      <c r="G181" s="288" t="s">
        <v>253</v>
      </c>
      <c r="H181" s="289">
        <v>25</v>
      </c>
      <c r="I181" s="290"/>
      <c r="J181" s="291">
        <f>ROUND(I181*H181,2)</f>
        <v>0</v>
      </c>
      <c r="K181" s="287" t="s">
        <v>1165</v>
      </c>
      <c r="L181" s="292"/>
      <c r="M181" s="293" t="s">
        <v>1</v>
      </c>
      <c r="N181" s="294" t="s">
        <v>42</v>
      </c>
      <c r="O181" s="92"/>
      <c r="P181" s="245">
        <f>O181*H181</f>
        <v>0</v>
      </c>
      <c r="Q181" s="245">
        <v>0.00025999999999999998</v>
      </c>
      <c r="R181" s="245">
        <f>Q181*H181</f>
        <v>0.0064999999999999997</v>
      </c>
      <c r="S181" s="245">
        <v>0</v>
      </c>
      <c r="T181" s="246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7" t="s">
        <v>346</v>
      </c>
      <c r="AT181" s="247" t="s">
        <v>202</v>
      </c>
      <c r="AU181" s="247" t="s">
        <v>87</v>
      </c>
      <c r="AY181" s="18" t="s">
        <v>143</v>
      </c>
      <c r="BE181" s="248">
        <f>IF(N181="základní",J181,0)</f>
        <v>0</v>
      </c>
      <c r="BF181" s="248">
        <f>IF(N181="snížená",J181,0)</f>
        <v>0</v>
      </c>
      <c r="BG181" s="248">
        <f>IF(N181="zákl. přenesená",J181,0)</f>
        <v>0</v>
      </c>
      <c r="BH181" s="248">
        <f>IF(N181="sníž. přenesená",J181,0)</f>
        <v>0</v>
      </c>
      <c r="BI181" s="248">
        <f>IF(N181="nulová",J181,0)</f>
        <v>0</v>
      </c>
      <c r="BJ181" s="18" t="s">
        <v>85</v>
      </c>
      <c r="BK181" s="248">
        <f>ROUND(I181*H181,2)</f>
        <v>0</v>
      </c>
      <c r="BL181" s="18" t="s">
        <v>230</v>
      </c>
      <c r="BM181" s="247" t="s">
        <v>1417</v>
      </c>
    </row>
    <row r="182" s="2" customFormat="1" ht="14.4" customHeight="1">
      <c r="A182" s="39"/>
      <c r="B182" s="40"/>
      <c r="C182" s="236" t="s">
        <v>475</v>
      </c>
      <c r="D182" s="236" t="s">
        <v>145</v>
      </c>
      <c r="E182" s="237" t="s">
        <v>1418</v>
      </c>
      <c r="F182" s="238" t="s">
        <v>1419</v>
      </c>
      <c r="G182" s="239" t="s">
        <v>253</v>
      </c>
      <c r="H182" s="240">
        <v>4</v>
      </c>
      <c r="I182" s="241"/>
      <c r="J182" s="242">
        <f>ROUND(I182*H182,2)</f>
        <v>0</v>
      </c>
      <c r="K182" s="238" t="s">
        <v>1165</v>
      </c>
      <c r="L182" s="45"/>
      <c r="M182" s="243" t="s">
        <v>1</v>
      </c>
      <c r="N182" s="244" t="s">
        <v>42</v>
      </c>
      <c r="O182" s="92"/>
      <c r="P182" s="245">
        <f>O182*H182</f>
        <v>0</v>
      </c>
      <c r="Q182" s="245">
        <v>0</v>
      </c>
      <c r="R182" s="245">
        <f>Q182*H182</f>
        <v>0</v>
      </c>
      <c r="S182" s="245">
        <v>0</v>
      </c>
      <c r="T182" s="246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7" t="s">
        <v>230</v>
      </c>
      <c r="AT182" s="247" t="s">
        <v>145</v>
      </c>
      <c r="AU182" s="247" t="s">
        <v>87</v>
      </c>
      <c r="AY182" s="18" t="s">
        <v>143</v>
      </c>
      <c r="BE182" s="248">
        <f>IF(N182="základní",J182,0)</f>
        <v>0</v>
      </c>
      <c r="BF182" s="248">
        <f>IF(N182="snížená",J182,0)</f>
        <v>0</v>
      </c>
      <c r="BG182" s="248">
        <f>IF(N182="zákl. přenesená",J182,0)</f>
        <v>0</v>
      </c>
      <c r="BH182" s="248">
        <f>IF(N182="sníž. přenesená",J182,0)</f>
        <v>0</v>
      </c>
      <c r="BI182" s="248">
        <f>IF(N182="nulová",J182,0)</f>
        <v>0</v>
      </c>
      <c r="BJ182" s="18" t="s">
        <v>85</v>
      </c>
      <c r="BK182" s="248">
        <f>ROUND(I182*H182,2)</f>
        <v>0</v>
      </c>
      <c r="BL182" s="18" t="s">
        <v>230</v>
      </c>
      <c r="BM182" s="247" t="s">
        <v>1420</v>
      </c>
    </row>
    <row r="183" s="2" customFormat="1" ht="14.4" customHeight="1">
      <c r="A183" s="39"/>
      <c r="B183" s="40"/>
      <c r="C183" s="285" t="s">
        <v>490</v>
      </c>
      <c r="D183" s="285" t="s">
        <v>202</v>
      </c>
      <c r="E183" s="286" t="s">
        <v>1421</v>
      </c>
      <c r="F183" s="287" t="s">
        <v>1422</v>
      </c>
      <c r="G183" s="288" t="s">
        <v>253</v>
      </c>
      <c r="H183" s="289">
        <v>2</v>
      </c>
      <c r="I183" s="290"/>
      <c r="J183" s="291">
        <f>ROUND(I183*H183,2)</f>
        <v>0</v>
      </c>
      <c r="K183" s="287" t="s">
        <v>710</v>
      </c>
      <c r="L183" s="292"/>
      <c r="M183" s="293" t="s">
        <v>1</v>
      </c>
      <c r="N183" s="294" t="s">
        <v>42</v>
      </c>
      <c r="O183" s="92"/>
      <c r="P183" s="245">
        <f>O183*H183</f>
        <v>0</v>
      </c>
      <c r="Q183" s="245">
        <v>0.0013600000000000001</v>
      </c>
      <c r="R183" s="245">
        <f>Q183*H183</f>
        <v>0.0027200000000000002</v>
      </c>
      <c r="S183" s="245">
        <v>0</v>
      </c>
      <c r="T183" s="246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7" t="s">
        <v>346</v>
      </c>
      <c r="AT183" s="247" t="s">
        <v>202</v>
      </c>
      <c r="AU183" s="247" t="s">
        <v>87</v>
      </c>
      <c r="AY183" s="18" t="s">
        <v>143</v>
      </c>
      <c r="BE183" s="248">
        <f>IF(N183="základní",J183,0)</f>
        <v>0</v>
      </c>
      <c r="BF183" s="248">
        <f>IF(N183="snížená",J183,0)</f>
        <v>0</v>
      </c>
      <c r="BG183" s="248">
        <f>IF(N183="zákl. přenesená",J183,0)</f>
        <v>0</v>
      </c>
      <c r="BH183" s="248">
        <f>IF(N183="sníž. přenesená",J183,0)</f>
        <v>0</v>
      </c>
      <c r="BI183" s="248">
        <f>IF(N183="nulová",J183,0)</f>
        <v>0</v>
      </c>
      <c r="BJ183" s="18" t="s">
        <v>85</v>
      </c>
      <c r="BK183" s="248">
        <f>ROUND(I183*H183,2)</f>
        <v>0</v>
      </c>
      <c r="BL183" s="18" t="s">
        <v>230</v>
      </c>
      <c r="BM183" s="247" t="s">
        <v>1423</v>
      </c>
    </row>
    <row r="184" s="2" customFormat="1" ht="14.4" customHeight="1">
      <c r="A184" s="39"/>
      <c r="B184" s="40"/>
      <c r="C184" s="285" t="s">
        <v>495</v>
      </c>
      <c r="D184" s="285" t="s">
        <v>202</v>
      </c>
      <c r="E184" s="286" t="s">
        <v>1424</v>
      </c>
      <c r="F184" s="287" t="s">
        <v>1425</v>
      </c>
      <c r="G184" s="288" t="s">
        <v>253</v>
      </c>
      <c r="H184" s="289">
        <v>4</v>
      </c>
      <c r="I184" s="290"/>
      <c r="J184" s="291">
        <f>ROUND(I184*H184,2)</f>
        <v>0</v>
      </c>
      <c r="K184" s="287" t="s">
        <v>710</v>
      </c>
      <c r="L184" s="292"/>
      <c r="M184" s="293" t="s">
        <v>1</v>
      </c>
      <c r="N184" s="294" t="s">
        <v>42</v>
      </c>
      <c r="O184" s="92"/>
      <c r="P184" s="245">
        <f>O184*H184</f>
        <v>0</v>
      </c>
      <c r="Q184" s="245">
        <v>0</v>
      </c>
      <c r="R184" s="245">
        <f>Q184*H184</f>
        <v>0</v>
      </c>
      <c r="S184" s="245">
        <v>0</v>
      </c>
      <c r="T184" s="246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7" t="s">
        <v>346</v>
      </c>
      <c r="AT184" s="247" t="s">
        <v>202</v>
      </c>
      <c r="AU184" s="247" t="s">
        <v>87</v>
      </c>
      <c r="AY184" s="18" t="s">
        <v>143</v>
      </c>
      <c r="BE184" s="248">
        <f>IF(N184="základní",J184,0)</f>
        <v>0</v>
      </c>
      <c r="BF184" s="248">
        <f>IF(N184="snížená",J184,0)</f>
        <v>0</v>
      </c>
      <c r="BG184" s="248">
        <f>IF(N184="zákl. přenesená",J184,0)</f>
        <v>0</v>
      </c>
      <c r="BH184" s="248">
        <f>IF(N184="sníž. přenesená",J184,0)</f>
        <v>0</v>
      </c>
      <c r="BI184" s="248">
        <f>IF(N184="nulová",J184,0)</f>
        <v>0</v>
      </c>
      <c r="BJ184" s="18" t="s">
        <v>85</v>
      </c>
      <c r="BK184" s="248">
        <f>ROUND(I184*H184,2)</f>
        <v>0</v>
      </c>
      <c r="BL184" s="18" t="s">
        <v>230</v>
      </c>
      <c r="BM184" s="247" t="s">
        <v>1426</v>
      </c>
    </row>
    <row r="185" s="2" customFormat="1" ht="14.4" customHeight="1">
      <c r="A185" s="39"/>
      <c r="B185" s="40"/>
      <c r="C185" s="285" t="s">
        <v>500</v>
      </c>
      <c r="D185" s="285" t="s">
        <v>202</v>
      </c>
      <c r="E185" s="286" t="s">
        <v>1427</v>
      </c>
      <c r="F185" s="287" t="s">
        <v>1428</v>
      </c>
      <c r="G185" s="288" t="s">
        <v>253</v>
      </c>
      <c r="H185" s="289">
        <v>6</v>
      </c>
      <c r="I185" s="290"/>
      <c r="J185" s="291">
        <f>ROUND(I185*H185,2)</f>
        <v>0</v>
      </c>
      <c r="K185" s="287" t="s">
        <v>1165</v>
      </c>
      <c r="L185" s="292"/>
      <c r="M185" s="293" t="s">
        <v>1</v>
      </c>
      <c r="N185" s="294" t="s">
        <v>42</v>
      </c>
      <c r="O185" s="92"/>
      <c r="P185" s="245">
        <f>O185*H185</f>
        <v>0</v>
      </c>
      <c r="Q185" s="245">
        <v>0.002</v>
      </c>
      <c r="R185" s="245">
        <f>Q185*H185</f>
        <v>0.012</v>
      </c>
      <c r="S185" s="245">
        <v>0</v>
      </c>
      <c r="T185" s="246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7" t="s">
        <v>346</v>
      </c>
      <c r="AT185" s="247" t="s">
        <v>202</v>
      </c>
      <c r="AU185" s="247" t="s">
        <v>87</v>
      </c>
      <c r="AY185" s="18" t="s">
        <v>143</v>
      </c>
      <c r="BE185" s="248">
        <f>IF(N185="základní",J185,0)</f>
        <v>0</v>
      </c>
      <c r="BF185" s="248">
        <f>IF(N185="snížená",J185,0)</f>
        <v>0</v>
      </c>
      <c r="BG185" s="248">
        <f>IF(N185="zákl. přenesená",J185,0)</f>
        <v>0</v>
      </c>
      <c r="BH185" s="248">
        <f>IF(N185="sníž. přenesená",J185,0)</f>
        <v>0</v>
      </c>
      <c r="BI185" s="248">
        <f>IF(N185="nulová",J185,0)</f>
        <v>0</v>
      </c>
      <c r="BJ185" s="18" t="s">
        <v>85</v>
      </c>
      <c r="BK185" s="248">
        <f>ROUND(I185*H185,2)</f>
        <v>0</v>
      </c>
      <c r="BL185" s="18" t="s">
        <v>230</v>
      </c>
      <c r="BM185" s="247" t="s">
        <v>1429</v>
      </c>
    </row>
    <row r="186" s="2" customFormat="1" ht="14.4" customHeight="1">
      <c r="A186" s="39"/>
      <c r="B186" s="40"/>
      <c r="C186" s="236" t="s">
        <v>505</v>
      </c>
      <c r="D186" s="236" t="s">
        <v>145</v>
      </c>
      <c r="E186" s="237" t="s">
        <v>1412</v>
      </c>
      <c r="F186" s="238" t="s">
        <v>1413</v>
      </c>
      <c r="G186" s="239" t="s">
        <v>253</v>
      </c>
      <c r="H186" s="240">
        <v>58</v>
      </c>
      <c r="I186" s="241"/>
      <c r="J186" s="242">
        <f>ROUND(I186*H186,2)</f>
        <v>0</v>
      </c>
      <c r="K186" s="238" t="s">
        <v>1165</v>
      </c>
      <c r="L186" s="45"/>
      <c r="M186" s="243" t="s">
        <v>1</v>
      </c>
      <c r="N186" s="244" t="s">
        <v>42</v>
      </c>
      <c r="O186" s="92"/>
      <c r="P186" s="245">
        <f>O186*H186</f>
        <v>0</v>
      </c>
      <c r="Q186" s="245">
        <v>0</v>
      </c>
      <c r="R186" s="245">
        <f>Q186*H186</f>
        <v>0</v>
      </c>
      <c r="S186" s="245">
        <v>0</v>
      </c>
      <c r="T186" s="246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7" t="s">
        <v>230</v>
      </c>
      <c r="AT186" s="247" t="s">
        <v>145</v>
      </c>
      <c r="AU186" s="247" t="s">
        <v>87</v>
      </c>
      <c r="AY186" s="18" t="s">
        <v>143</v>
      </c>
      <c r="BE186" s="248">
        <f>IF(N186="základní",J186,0)</f>
        <v>0</v>
      </c>
      <c r="BF186" s="248">
        <f>IF(N186="snížená",J186,0)</f>
        <v>0</v>
      </c>
      <c r="BG186" s="248">
        <f>IF(N186="zákl. přenesená",J186,0)</f>
        <v>0</v>
      </c>
      <c r="BH186" s="248">
        <f>IF(N186="sníž. přenesená",J186,0)</f>
        <v>0</v>
      </c>
      <c r="BI186" s="248">
        <f>IF(N186="nulová",J186,0)</f>
        <v>0</v>
      </c>
      <c r="BJ186" s="18" t="s">
        <v>85</v>
      </c>
      <c r="BK186" s="248">
        <f>ROUND(I186*H186,2)</f>
        <v>0</v>
      </c>
      <c r="BL186" s="18" t="s">
        <v>230</v>
      </c>
      <c r="BM186" s="247" t="s">
        <v>1430</v>
      </c>
    </row>
    <row r="187" s="2" customFormat="1" ht="14.4" customHeight="1">
      <c r="A187" s="39"/>
      <c r="B187" s="40"/>
      <c r="C187" s="285" t="s">
        <v>514</v>
      </c>
      <c r="D187" s="285" t="s">
        <v>202</v>
      </c>
      <c r="E187" s="286" t="s">
        <v>1431</v>
      </c>
      <c r="F187" s="287" t="s">
        <v>1432</v>
      </c>
      <c r="G187" s="288" t="s">
        <v>253</v>
      </c>
      <c r="H187" s="289">
        <v>25</v>
      </c>
      <c r="I187" s="290"/>
      <c r="J187" s="291">
        <f>ROUND(I187*H187,2)</f>
        <v>0</v>
      </c>
      <c r="K187" s="287" t="s">
        <v>1165</v>
      </c>
      <c r="L187" s="292"/>
      <c r="M187" s="293" t="s">
        <v>1</v>
      </c>
      <c r="N187" s="294" t="s">
        <v>42</v>
      </c>
      <c r="O187" s="92"/>
      <c r="P187" s="245">
        <f>O187*H187</f>
        <v>0</v>
      </c>
      <c r="Q187" s="245">
        <v>0.00012</v>
      </c>
      <c r="R187" s="245">
        <f>Q187*H187</f>
        <v>0.0030000000000000001</v>
      </c>
      <c r="S187" s="245">
        <v>0</v>
      </c>
      <c r="T187" s="246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7" t="s">
        <v>346</v>
      </c>
      <c r="AT187" s="247" t="s">
        <v>202</v>
      </c>
      <c r="AU187" s="247" t="s">
        <v>87</v>
      </c>
      <c r="AY187" s="18" t="s">
        <v>143</v>
      </c>
      <c r="BE187" s="248">
        <f>IF(N187="základní",J187,0)</f>
        <v>0</v>
      </c>
      <c r="BF187" s="248">
        <f>IF(N187="snížená",J187,0)</f>
        <v>0</v>
      </c>
      <c r="BG187" s="248">
        <f>IF(N187="zákl. přenesená",J187,0)</f>
        <v>0</v>
      </c>
      <c r="BH187" s="248">
        <f>IF(N187="sníž. přenesená",J187,0)</f>
        <v>0</v>
      </c>
      <c r="BI187" s="248">
        <f>IF(N187="nulová",J187,0)</f>
        <v>0</v>
      </c>
      <c r="BJ187" s="18" t="s">
        <v>85</v>
      </c>
      <c r="BK187" s="248">
        <f>ROUND(I187*H187,2)</f>
        <v>0</v>
      </c>
      <c r="BL187" s="18" t="s">
        <v>230</v>
      </c>
      <c r="BM187" s="247" t="s">
        <v>1433</v>
      </c>
    </row>
    <row r="188" s="2" customFormat="1" ht="14.4" customHeight="1">
      <c r="A188" s="39"/>
      <c r="B188" s="40"/>
      <c r="C188" s="285" t="s">
        <v>519</v>
      </c>
      <c r="D188" s="285" t="s">
        <v>202</v>
      </c>
      <c r="E188" s="286" t="s">
        <v>1434</v>
      </c>
      <c r="F188" s="287" t="s">
        <v>1435</v>
      </c>
      <c r="G188" s="288" t="s">
        <v>253</v>
      </c>
      <c r="H188" s="289">
        <v>8</v>
      </c>
      <c r="I188" s="290"/>
      <c r="J188" s="291">
        <f>ROUND(I188*H188,2)</f>
        <v>0</v>
      </c>
      <c r="K188" s="287" t="s">
        <v>1165</v>
      </c>
      <c r="L188" s="292"/>
      <c r="M188" s="293" t="s">
        <v>1</v>
      </c>
      <c r="N188" s="294" t="s">
        <v>42</v>
      </c>
      <c r="O188" s="92"/>
      <c r="P188" s="245">
        <f>O188*H188</f>
        <v>0</v>
      </c>
      <c r="Q188" s="245">
        <v>0.00042999999999999999</v>
      </c>
      <c r="R188" s="245">
        <f>Q188*H188</f>
        <v>0.0034399999999999999</v>
      </c>
      <c r="S188" s="245">
        <v>0</v>
      </c>
      <c r="T188" s="246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7" t="s">
        <v>346</v>
      </c>
      <c r="AT188" s="247" t="s">
        <v>202</v>
      </c>
      <c r="AU188" s="247" t="s">
        <v>87</v>
      </c>
      <c r="AY188" s="18" t="s">
        <v>143</v>
      </c>
      <c r="BE188" s="248">
        <f>IF(N188="základní",J188,0)</f>
        <v>0</v>
      </c>
      <c r="BF188" s="248">
        <f>IF(N188="snížená",J188,0)</f>
        <v>0</v>
      </c>
      <c r="BG188" s="248">
        <f>IF(N188="zákl. přenesená",J188,0)</f>
        <v>0</v>
      </c>
      <c r="BH188" s="248">
        <f>IF(N188="sníž. přenesená",J188,0)</f>
        <v>0</v>
      </c>
      <c r="BI188" s="248">
        <f>IF(N188="nulová",J188,0)</f>
        <v>0</v>
      </c>
      <c r="BJ188" s="18" t="s">
        <v>85</v>
      </c>
      <c r="BK188" s="248">
        <f>ROUND(I188*H188,2)</f>
        <v>0</v>
      </c>
      <c r="BL188" s="18" t="s">
        <v>230</v>
      </c>
      <c r="BM188" s="247" t="s">
        <v>1436</v>
      </c>
    </row>
    <row r="189" s="2" customFormat="1" ht="14.4" customHeight="1">
      <c r="A189" s="39"/>
      <c r="B189" s="40"/>
      <c r="C189" s="285" t="s">
        <v>523</v>
      </c>
      <c r="D189" s="285" t="s">
        <v>202</v>
      </c>
      <c r="E189" s="286" t="s">
        <v>1437</v>
      </c>
      <c r="F189" s="287" t="s">
        <v>1438</v>
      </c>
      <c r="G189" s="288" t="s">
        <v>253</v>
      </c>
      <c r="H189" s="289">
        <v>10</v>
      </c>
      <c r="I189" s="290"/>
      <c r="J189" s="291">
        <f>ROUND(I189*H189,2)</f>
        <v>0</v>
      </c>
      <c r="K189" s="287" t="s">
        <v>1165</v>
      </c>
      <c r="L189" s="292"/>
      <c r="M189" s="293" t="s">
        <v>1</v>
      </c>
      <c r="N189" s="294" t="s">
        <v>42</v>
      </c>
      <c r="O189" s="92"/>
      <c r="P189" s="245">
        <f>O189*H189</f>
        <v>0</v>
      </c>
      <c r="Q189" s="245">
        <v>0.00020000000000000001</v>
      </c>
      <c r="R189" s="245">
        <f>Q189*H189</f>
        <v>0.002</v>
      </c>
      <c r="S189" s="245">
        <v>0</v>
      </c>
      <c r="T189" s="246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7" t="s">
        <v>346</v>
      </c>
      <c r="AT189" s="247" t="s">
        <v>202</v>
      </c>
      <c r="AU189" s="247" t="s">
        <v>87</v>
      </c>
      <c r="AY189" s="18" t="s">
        <v>143</v>
      </c>
      <c r="BE189" s="248">
        <f>IF(N189="základní",J189,0)</f>
        <v>0</v>
      </c>
      <c r="BF189" s="248">
        <f>IF(N189="snížená",J189,0)</f>
        <v>0</v>
      </c>
      <c r="BG189" s="248">
        <f>IF(N189="zákl. přenesená",J189,0)</f>
        <v>0</v>
      </c>
      <c r="BH189" s="248">
        <f>IF(N189="sníž. přenesená",J189,0)</f>
        <v>0</v>
      </c>
      <c r="BI189" s="248">
        <f>IF(N189="nulová",J189,0)</f>
        <v>0</v>
      </c>
      <c r="BJ189" s="18" t="s">
        <v>85</v>
      </c>
      <c r="BK189" s="248">
        <f>ROUND(I189*H189,2)</f>
        <v>0</v>
      </c>
      <c r="BL189" s="18" t="s">
        <v>230</v>
      </c>
      <c r="BM189" s="247" t="s">
        <v>1439</v>
      </c>
    </row>
    <row r="190" s="2" customFormat="1" ht="14.4" customHeight="1">
      <c r="A190" s="39"/>
      <c r="B190" s="40"/>
      <c r="C190" s="285" t="s">
        <v>527</v>
      </c>
      <c r="D190" s="285" t="s">
        <v>202</v>
      </c>
      <c r="E190" s="286" t="s">
        <v>1440</v>
      </c>
      <c r="F190" s="287" t="s">
        <v>1441</v>
      </c>
      <c r="G190" s="288" t="s">
        <v>253</v>
      </c>
      <c r="H190" s="289">
        <v>4</v>
      </c>
      <c r="I190" s="290"/>
      <c r="J190" s="291">
        <f>ROUND(I190*H190,2)</f>
        <v>0</v>
      </c>
      <c r="K190" s="287" t="s">
        <v>1165</v>
      </c>
      <c r="L190" s="292"/>
      <c r="M190" s="293" t="s">
        <v>1</v>
      </c>
      <c r="N190" s="294" t="s">
        <v>42</v>
      </c>
      <c r="O190" s="92"/>
      <c r="P190" s="245">
        <f>O190*H190</f>
        <v>0</v>
      </c>
      <c r="Q190" s="245">
        <v>0.00044999999999999999</v>
      </c>
      <c r="R190" s="245">
        <f>Q190*H190</f>
        <v>0.0018</v>
      </c>
      <c r="S190" s="245">
        <v>0</v>
      </c>
      <c r="T190" s="246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7" t="s">
        <v>346</v>
      </c>
      <c r="AT190" s="247" t="s">
        <v>202</v>
      </c>
      <c r="AU190" s="247" t="s">
        <v>87</v>
      </c>
      <c r="AY190" s="18" t="s">
        <v>143</v>
      </c>
      <c r="BE190" s="248">
        <f>IF(N190="základní",J190,0)</f>
        <v>0</v>
      </c>
      <c r="BF190" s="248">
        <f>IF(N190="snížená",J190,0)</f>
        <v>0</v>
      </c>
      <c r="BG190" s="248">
        <f>IF(N190="zákl. přenesená",J190,0)</f>
        <v>0</v>
      </c>
      <c r="BH190" s="248">
        <f>IF(N190="sníž. přenesená",J190,0)</f>
        <v>0</v>
      </c>
      <c r="BI190" s="248">
        <f>IF(N190="nulová",J190,0)</f>
        <v>0</v>
      </c>
      <c r="BJ190" s="18" t="s">
        <v>85</v>
      </c>
      <c r="BK190" s="248">
        <f>ROUND(I190*H190,2)</f>
        <v>0</v>
      </c>
      <c r="BL190" s="18" t="s">
        <v>230</v>
      </c>
      <c r="BM190" s="247" t="s">
        <v>1442</v>
      </c>
    </row>
    <row r="191" s="2" customFormat="1" ht="14.4" customHeight="1">
      <c r="A191" s="39"/>
      <c r="B191" s="40"/>
      <c r="C191" s="285" t="s">
        <v>531</v>
      </c>
      <c r="D191" s="285" t="s">
        <v>202</v>
      </c>
      <c r="E191" s="286" t="s">
        <v>1443</v>
      </c>
      <c r="F191" s="287" t="s">
        <v>1444</v>
      </c>
      <c r="G191" s="288" t="s">
        <v>253</v>
      </c>
      <c r="H191" s="289">
        <v>2</v>
      </c>
      <c r="I191" s="290"/>
      <c r="J191" s="291">
        <f>ROUND(I191*H191,2)</f>
        <v>0</v>
      </c>
      <c r="K191" s="287" t="s">
        <v>1165</v>
      </c>
      <c r="L191" s="292"/>
      <c r="M191" s="293" t="s">
        <v>1</v>
      </c>
      <c r="N191" s="294" t="s">
        <v>42</v>
      </c>
      <c r="O191" s="92"/>
      <c r="P191" s="245">
        <f>O191*H191</f>
        <v>0</v>
      </c>
      <c r="Q191" s="245">
        <v>0.00012999999999999999</v>
      </c>
      <c r="R191" s="245">
        <f>Q191*H191</f>
        <v>0.00025999999999999998</v>
      </c>
      <c r="S191" s="245">
        <v>0</v>
      </c>
      <c r="T191" s="246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7" t="s">
        <v>346</v>
      </c>
      <c r="AT191" s="247" t="s">
        <v>202</v>
      </c>
      <c r="AU191" s="247" t="s">
        <v>87</v>
      </c>
      <c r="AY191" s="18" t="s">
        <v>143</v>
      </c>
      <c r="BE191" s="248">
        <f>IF(N191="základní",J191,0)</f>
        <v>0</v>
      </c>
      <c r="BF191" s="248">
        <f>IF(N191="snížená",J191,0)</f>
        <v>0</v>
      </c>
      <c r="BG191" s="248">
        <f>IF(N191="zákl. přenesená",J191,0)</f>
        <v>0</v>
      </c>
      <c r="BH191" s="248">
        <f>IF(N191="sníž. přenesená",J191,0)</f>
        <v>0</v>
      </c>
      <c r="BI191" s="248">
        <f>IF(N191="nulová",J191,0)</f>
        <v>0</v>
      </c>
      <c r="BJ191" s="18" t="s">
        <v>85</v>
      </c>
      <c r="BK191" s="248">
        <f>ROUND(I191*H191,2)</f>
        <v>0</v>
      </c>
      <c r="BL191" s="18" t="s">
        <v>230</v>
      </c>
      <c r="BM191" s="247" t="s">
        <v>1445</v>
      </c>
    </row>
    <row r="192" s="2" customFormat="1" ht="14.4" customHeight="1">
      <c r="A192" s="39"/>
      <c r="B192" s="40"/>
      <c r="C192" s="285" t="s">
        <v>535</v>
      </c>
      <c r="D192" s="285" t="s">
        <v>202</v>
      </c>
      <c r="E192" s="286" t="s">
        <v>1446</v>
      </c>
      <c r="F192" s="287" t="s">
        <v>1447</v>
      </c>
      <c r="G192" s="288" t="s">
        <v>1448</v>
      </c>
      <c r="H192" s="289">
        <v>1</v>
      </c>
      <c r="I192" s="290"/>
      <c r="J192" s="291">
        <f>ROUND(I192*H192,2)</f>
        <v>0</v>
      </c>
      <c r="K192" s="287" t="s">
        <v>710</v>
      </c>
      <c r="L192" s="292"/>
      <c r="M192" s="293" t="s">
        <v>1</v>
      </c>
      <c r="N192" s="294" t="s">
        <v>42</v>
      </c>
      <c r="O192" s="92"/>
      <c r="P192" s="245">
        <f>O192*H192</f>
        <v>0</v>
      </c>
      <c r="Q192" s="245">
        <v>0.91249999999999998</v>
      </c>
      <c r="R192" s="245">
        <f>Q192*H192</f>
        <v>0.91249999999999998</v>
      </c>
      <c r="S192" s="245">
        <v>0</v>
      </c>
      <c r="T192" s="246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7" t="s">
        <v>346</v>
      </c>
      <c r="AT192" s="247" t="s">
        <v>202</v>
      </c>
      <c r="AU192" s="247" t="s">
        <v>87</v>
      </c>
      <c r="AY192" s="18" t="s">
        <v>143</v>
      </c>
      <c r="BE192" s="248">
        <f>IF(N192="základní",J192,0)</f>
        <v>0</v>
      </c>
      <c r="BF192" s="248">
        <f>IF(N192="snížená",J192,0)</f>
        <v>0</v>
      </c>
      <c r="BG192" s="248">
        <f>IF(N192="zákl. přenesená",J192,0)</f>
        <v>0</v>
      </c>
      <c r="BH192" s="248">
        <f>IF(N192="sníž. přenesená",J192,0)</f>
        <v>0</v>
      </c>
      <c r="BI192" s="248">
        <f>IF(N192="nulová",J192,0)</f>
        <v>0</v>
      </c>
      <c r="BJ192" s="18" t="s">
        <v>85</v>
      </c>
      <c r="BK192" s="248">
        <f>ROUND(I192*H192,2)</f>
        <v>0</v>
      </c>
      <c r="BL192" s="18" t="s">
        <v>230</v>
      </c>
      <c r="BM192" s="247" t="s">
        <v>1449</v>
      </c>
    </row>
    <row r="193" s="12" customFormat="1" ht="25.92" customHeight="1">
      <c r="A193" s="12"/>
      <c r="B193" s="220"/>
      <c r="C193" s="221"/>
      <c r="D193" s="222" t="s">
        <v>76</v>
      </c>
      <c r="E193" s="223" t="s">
        <v>202</v>
      </c>
      <c r="F193" s="223" t="s">
        <v>1450</v>
      </c>
      <c r="G193" s="221"/>
      <c r="H193" s="221"/>
      <c r="I193" s="224"/>
      <c r="J193" s="225">
        <f>BK193</f>
        <v>0</v>
      </c>
      <c r="K193" s="221"/>
      <c r="L193" s="226"/>
      <c r="M193" s="227"/>
      <c r="N193" s="228"/>
      <c r="O193" s="228"/>
      <c r="P193" s="229">
        <f>P194</f>
        <v>0</v>
      </c>
      <c r="Q193" s="228"/>
      <c r="R193" s="229">
        <f>R194</f>
        <v>1.45692</v>
      </c>
      <c r="S193" s="228"/>
      <c r="T193" s="230">
        <f>T194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31" t="s">
        <v>159</v>
      </c>
      <c r="AT193" s="232" t="s">
        <v>76</v>
      </c>
      <c r="AU193" s="232" t="s">
        <v>77</v>
      </c>
      <c r="AY193" s="231" t="s">
        <v>143</v>
      </c>
      <c r="BK193" s="233">
        <f>BK194</f>
        <v>0</v>
      </c>
    </row>
    <row r="194" s="12" customFormat="1" ht="22.8" customHeight="1">
      <c r="A194" s="12"/>
      <c r="B194" s="220"/>
      <c r="C194" s="221"/>
      <c r="D194" s="222" t="s">
        <v>76</v>
      </c>
      <c r="E194" s="234" t="s">
        <v>1451</v>
      </c>
      <c r="F194" s="234" t="s">
        <v>1452</v>
      </c>
      <c r="G194" s="221"/>
      <c r="H194" s="221"/>
      <c r="I194" s="224"/>
      <c r="J194" s="235">
        <f>BK194</f>
        <v>0</v>
      </c>
      <c r="K194" s="221"/>
      <c r="L194" s="226"/>
      <c r="M194" s="227"/>
      <c r="N194" s="228"/>
      <c r="O194" s="228"/>
      <c r="P194" s="229">
        <f>SUM(P195:P197)</f>
        <v>0</v>
      </c>
      <c r="Q194" s="228"/>
      <c r="R194" s="229">
        <f>SUM(R195:R197)</f>
        <v>1.45692</v>
      </c>
      <c r="S194" s="228"/>
      <c r="T194" s="230">
        <f>SUM(T195:T197)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31" t="s">
        <v>159</v>
      </c>
      <c r="AT194" s="232" t="s">
        <v>76</v>
      </c>
      <c r="AU194" s="232" t="s">
        <v>85</v>
      </c>
      <c r="AY194" s="231" t="s">
        <v>143</v>
      </c>
      <c r="BK194" s="233">
        <f>SUM(BK195:BK197)</f>
        <v>0</v>
      </c>
    </row>
    <row r="195" s="2" customFormat="1" ht="24.15" customHeight="1">
      <c r="A195" s="39"/>
      <c r="B195" s="40"/>
      <c r="C195" s="236" t="s">
        <v>542</v>
      </c>
      <c r="D195" s="236" t="s">
        <v>145</v>
      </c>
      <c r="E195" s="237" t="s">
        <v>1453</v>
      </c>
      <c r="F195" s="238" t="s">
        <v>1454</v>
      </c>
      <c r="G195" s="239" t="s">
        <v>253</v>
      </c>
      <c r="H195" s="240">
        <v>1</v>
      </c>
      <c r="I195" s="241"/>
      <c r="J195" s="242">
        <f>ROUND(I195*H195,2)</f>
        <v>0</v>
      </c>
      <c r="K195" s="238" t="s">
        <v>1165</v>
      </c>
      <c r="L195" s="45"/>
      <c r="M195" s="243" t="s">
        <v>1</v>
      </c>
      <c r="N195" s="244" t="s">
        <v>42</v>
      </c>
      <c r="O195" s="92"/>
      <c r="P195" s="245">
        <f>O195*H195</f>
        <v>0</v>
      </c>
      <c r="Q195" s="245">
        <v>1.45692</v>
      </c>
      <c r="R195" s="245">
        <f>Q195*H195</f>
        <v>1.45692</v>
      </c>
      <c r="S195" s="245">
        <v>0</v>
      </c>
      <c r="T195" s="246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7" t="s">
        <v>576</v>
      </c>
      <c r="AT195" s="247" t="s">
        <v>145</v>
      </c>
      <c r="AU195" s="247" t="s">
        <v>87</v>
      </c>
      <c r="AY195" s="18" t="s">
        <v>143</v>
      </c>
      <c r="BE195" s="248">
        <f>IF(N195="základní",J195,0)</f>
        <v>0</v>
      </c>
      <c r="BF195" s="248">
        <f>IF(N195="snížená",J195,0)</f>
        <v>0</v>
      </c>
      <c r="BG195" s="248">
        <f>IF(N195="zákl. přenesená",J195,0)</f>
        <v>0</v>
      </c>
      <c r="BH195" s="248">
        <f>IF(N195="sníž. přenesená",J195,0)</f>
        <v>0</v>
      </c>
      <c r="BI195" s="248">
        <f>IF(N195="nulová",J195,0)</f>
        <v>0</v>
      </c>
      <c r="BJ195" s="18" t="s">
        <v>85</v>
      </c>
      <c r="BK195" s="248">
        <f>ROUND(I195*H195,2)</f>
        <v>0</v>
      </c>
      <c r="BL195" s="18" t="s">
        <v>576</v>
      </c>
      <c r="BM195" s="247" t="s">
        <v>1455</v>
      </c>
    </row>
    <row r="196" s="2" customFormat="1" ht="24.15" customHeight="1">
      <c r="A196" s="39"/>
      <c r="B196" s="40"/>
      <c r="C196" s="236" t="s">
        <v>547</v>
      </c>
      <c r="D196" s="236" t="s">
        <v>145</v>
      </c>
      <c r="E196" s="237" t="s">
        <v>1456</v>
      </c>
      <c r="F196" s="238" t="s">
        <v>1457</v>
      </c>
      <c r="G196" s="239" t="s">
        <v>253</v>
      </c>
      <c r="H196" s="240">
        <v>3</v>
      </c>
      <c r="I196" s="241"/>
      <c r="J196" s="242">
        <f>ROUND(I196*H196,2)</f>
        <v>0</v>
      </c>
      <c r="K196" s="238" t="s">
        <v>1165</v>
      </c>
      <c r="L196" s="45"/>
      <c r="M196" s="243" t="s">
        <v>1</v>
      </c>
      <c r="N196" s="244" t="s">
        <v>42</v>
      </c>
      <c r="O196" s="92"/>
      <c r="P196" s="245">
        <f>O196*H196</f>
        <v>0</v>
      </c>
      <c r="Q196" s="245">
        <v>0</v>
      </c>
      <c r="R196" s="245">
        <f>Q196*H196</f>
        <v>0</v>
      </c>
      <c r="S196" s="245">
        <v>0</v>
      </c>
      <c r="T196" s="246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7" t="s">
        <v>576</v>
      </c>
      <c r="AT196" s="247" t="s">
        <v>145</v>
      </c>
      <c r="AU196" s="247" t="s">
        <v>87</v>
      </c>
      <c r="AY196" s="18" t="s">
        <v>143</v>
      </c>
      <c r="BE196" s="248">
        <f>IF(N196="základní",J196,0)</f>
        <v>0</v>
      </c>
      <c r="BF196" s="248">
        <f>IF(N196="snížená",J196,0)</f>
        <v>0</v>
      </c>
      <c r="BG196" s="248">
        <f>IF(N196="zákl. přenesená",J196,0)</f>
        <v>0</v>
      </c>
      <c r="BH196" s="248">
        <f>IF(N196="sníž. přenesená",J196,0)</f>
        <v>0</v>
      </c>
      <c r="BI196" s="248">
        <f>IF(N196="nulová",J196,0)</f>
        <v>0</v>
      </c>
      <c r="BJ196" s="18" t="s">
        <v>85</v>
      </c>
      <c r="BK196" s="248">
        <f>ROUND(I196*H196,2)</f>
        <v>0</v>
      </c>
      <c r="BL196" s="18" t="s">
        <v>576</v>
      </c>
      <c r="BM196" s="247" t="s">
        <v>1458</v>
      </c>
    </row>
    <row r="197" s="2" customFormat="1" ht="24.15" customHeight="1">
      <c r="A197" s="39"/>
      <c r="B197" s="40"/>
      <c r="C197" s="236" t="s">
        <v>552</v>
      </c>
      <c r="D197" s="236" t="s">
        <v>145</v>
      </c>
      <c r="E197" s="237" t="s">
        <v>1459</v>
      </c>
      <c r="F197" s="238" t="s">
        <v>1460</v>
      </c>
      <c r="G197" s="239" t="s">
        <v>162</v>
      </c>
      <c r="H197" s="240">
        <v>10</v>
      </c>
      <c r="I197" s="241"/>
      <c r="J197" s="242">
        <f>ROUND(I197*H197,2)</f>
        <v>0</v>
      </c>
      <c r="K197" s="238" t="s">
        <v>1165</v>
      </c>
      <c r="L197" s="45"/>
      <c r="M197" s="243" t="s">
        <v>1</v>
      </c>
      <c r="N197" s="244" t="s">
        <v>42</v>
      </c>
      <c r="O197" s="92"/>
      <c r="P197" s="245">
        <f>O197*H197</f>
        <v>0</v>
      </c>
      <c r="Q197" s="245">
        <v>0</v>
      </c>
      <c r="R197" s="245">
        <f>Q197*H197</f>
        <v>0</v>
      </c>
      <c r="S197" s="245">
        <v>0</v>
      </c>
      <c r="T197" s="246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7" t="s">
        <v>576</v>
      </c>
      <c r="AT197" s="247" t="s">
        <v>145</v>
      </c>
      <c r="AU197" s="247" t="s">
        <v>87</v>
      </c>
      <c r="AY197" s="18" t="s">
        <v>143</v>
      </c>
      <c r="BE197" s="248">
        <f>IF(N197="základní",J197,0)</f>
        <v>0</v>
      </c>
      <c r="BF197" s="248">
        <f>IF(N197="snížená",J197,0)</f>
        <v>0</v>
      </c>
      <c r="BG197" s="248">
        <f>IF(N197="zákl. přenesená",J197,0)</f>
        <v>0</v>
      </c>
      <c r="BH197" s="248">
        <f>IF(N197="sníž. přenesená",J197,0)</f>
        <v>0</v>
      </c>
      <c r="BI197" s="248">
        <f>IF(N197="nulová",J197,0)</f>
        <v>0</v>
      </c>
      <c r="BJ197" s="18" t="s">
        <v>85</v>
      </c>
      <c r="BK197" s="248">
        <f>ROUND(I197*H197,2)</f>
        <v>0</v>
      </c>
      <c r="BL197" s="18" t="s">
        <v>576</v>
      </c>
      <c r="BM197" s="247" t="s">
        <v>1461</v>
      </c>
    </row>
    <row r="198" s="12" customFormat="1" ht="25.92" customHeight="1">
      <c r="A198" s="12"/>
      <c r="B198" s="220"/>
      <c r="C198" s="221"/>
      <c r="D198" s="222" t="s">
        <v>76</v>
      </c>
      <c r="E198" s="223" t="s">
        <v>733</v>
      </c>
      <c r="F198" s="223" t="s">
        <v>734</v>
      </c>
      <c r="G198" s="221"/>
      <c r="H198" s="221"/>
      <c r="I198" s="224"/>
      <c r="J198" s="225">
        <f>BK198</f>
        <v>0</v>
      </c>
      <c r="K198" s="221"/>
      <c r="L198" s="226"/>
      <c r="M198" s="227"/>
      <c r="N198" s="228"/>
      <c r="O198" s="228"/>
      <c r="P198" s="229">
        <f>SUM(P199:P205)</f>
        <v>0</v>
      </c>
      <c r="Q198" s="228"/>
      <c r="R198" s="229">
        <f>SUM(R199:R205)</f>
        <v>0</v>
      </c>
      <c r="S198" s="228"/>
      <c r="T198" s="230">
        <f>SUM(T199:T205)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31" t="s">
        <v>150</v>
      </c>
      <c r="AT198" s="232" t="s">
        <v>76</v>
      </c>
      <c r="AU198" s="232" t="s">
        <v>77</v>
      </c>
      <c r="AY198" s="231" t="s">
        <v>143</v>
      </c>
      <c r="BK198" s="233">
        <f>SUM(BK199:BK205)</f>
        <v>0</v>
      </c>
    </row>
    <row r="199" s="2" customFormat="1" ht="14.4" customHeight="1">
      <c r="A199" s="39"/>
      <c r="B199" s="40"/>
      <c r="C199" s="236" t="s">
        <v>559</v>
      </c>
      <c r="D199" s="236" t="s">
        <v>145</v>
      </c>
      <c r="E199" s="237" t="s">
        <v>1462</v>
      </c>
      <c r="F199" s="238" t="s">
        <v>1463</v>
      </c>
      <c r="G199" s="239" t="s">
        <v>738</v>
      </c>
      <c r="H199" s="240">
        <v>25</v>
      </c>
      <c r="I199" s="241"/>
      <c r="J199" s="242">
        <f>ROUND(I199*H199,2)</f>
        <v>0</v>
      </c>
      <c r="K199" s="238" t="s">
        <v>1165</v>
      </c>
      <c r="L199" s="45"/>
      <c r="M199" s="243" t="s">
        <v>1</v>
      </c>
      <c r="N199" s="244" t="s">
        <v>42</v>
      </c>
      <c r="O199" s="92"/>
      <c r="P199" s="245">
        <f>O199*H199</f>
        <v>0</v>
      </c>
      <c r="Q199" s="245">
        <v>0</v>
      </c>
      <c r="R199" s="245">
        <f>Q199*H199</f>
        <v>0</v>
      </c>
      <c r="S199" s="245">
        <v>0</v>
      </c>
      <c r="T199" s="246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7" t="s">
        <v>739</v>
      </c>
      <c r="AT199" s="247" t="s">
        <v>145</v>
      </c>
      <c r="AU199" s="247" t="s">
        <v>85</v>
      </c>
      <c r="AY199" s="18" t="s">
        <v>143</v>
      </c>
      <c r="BE199" s="248">
        <f>IF(N199="základní",J199,0)</f>
        <v>0</v>
      </c>
      <c r="BF199" s="248">
        <f>IF(N199="snížená",J199,0)</f>
        <v>0</v>
      </c>
      <c r="BG199" s="248">
        <f>IF(N199="zákl. přenesená",J199,0)</f>
        <v>0</v>
      </c>
      <c r="BH199" s="248">
        <f>IF(N199="sníž. přenesená",J199,0)</f>
        <v>0</v>
      </c>
      <c r="BI199" s="248">
        <f>IF(N199="nulová",J199,0)</f>
        <v>0</v>
      </c>
      <c r="BJ199" s="18" t="s">
        <v>85</v>
      </c>
      <c r="BK199" s="248">
        <f>ROUND(I199*H199,2)</f>
        <v>0</v>
      </c>
      <c r="BL199" s="18" t="s">
        <v>739</v>
      </c>
      <c r="BM199" s="247" t="s">
        <v>1464</v>
      </c>
    </row>
    <row r="200" s="2" customFormat="1">
      <c r="A200" s="39"/>
      <c r="B200" s="40"/>
      <c r="C200" s="41"/>
      <c r="D200" s="251" t="s">
        <v>169</v>
      </c>
      <c r="E200" s="41"/>
      <c r="F200" s="282" t="s">
        <v>1465</v>
      </c>
      <c r="G200" s="41"/>
      <c r="H200" s="41"/>
      <c r="I200" s="145"/>
      <c r="J200" s="41"/>
      <c r="K200" s="41"/>
      <c r="L200" s="45"/>
      <c r="M200" s="283"/>
      <c r="N200" s="284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169</v>
      </c>
      <c r="AU200" s="18" t="s">
        <v>85</v>
      </c>
    </row>
    <row r="201" s="2" customFormat="1" ht="14.4" customHeight="1">
      <c r="A201" s="39"/>
      <c r="B201" s="40"/>
      <c r="C201" s="236" t="s">
        <v>569</v>
      </c>
      <c r="D201" s="236" t="s">
        <v>145</v>
      </c>
      <c r="E201" s="237" t="s">
        <v>1466</v>
      </c>
      <c r="F201" s="238" t="s">
        <v>1467</v>
      </c>
      <c r="G201" s="239" t="s">
        <v>738</v>
      </c>
      <c r="H201" s="240">
        <v>10</v>
      </c>
      <c r="I201" s="241"/>
      <c r="J201" s="242">
        <f>ROUND(I201*H201,2)</f>
        <v>0</v>
      </c>
      <c r="K201" s="238" t="s">
        <v>1165</v>
      </c>
      <c r="L201" s="45"/>
      <c r="M201" s="243" t="s">
        <v>1</v>
      </c>
      <c r="N201" s="244" t="s">
        <v>42</v>
      </c>
      <c r="O201" s="92"/>
      <c r="P201" s="245">
        <f>O201*H201</f>
        <v>0</v>
      </c>
      <c r="Q201" s="245">
        <v>0</v>
      </c>
      <c r="R201" s="245">
        <f>Q201*H201</f>
        <v>0</v>
      </c>
      <c r="S201" s="245">
        <v>0</v>
      </c>
      <c r="T201" s="246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7" t="s">
        <v>739</v>
      </c>
      <c r="AT201" s="247" t="s">
        <v>145</v>
      </c>
      <c r="AU201" s="247" t="s">
        <v>85</v>
      </c>
      <c r="AY201" s="18" t="s">
        <v>143</v>
      </c>
      <c r="BE201" s="248">
        <f>IF(N201="základní",J201,0)</f>
        <v>0</v>
      </c>
      <c r="BF201" s="248">
        <f>IF(N201="snížená",J201,0)</f>
        <v>0</v>
      </c>
      <c r="BG201" s="248">
        <f>IF(N201="zákl. přenesená",J201,0)</f>
        <v>0</v>
      </c>
      <c r="BH201" s="248">
        <f>IF(N201="sníž. přenesená",J201,0)</f>
        <v>0</v>
      </c>
      <c r="BI201" s="248">
        <f>IF(N201="nulová",J201,0)</f>
        <v>0</v>
      </c>
      <c r="BJ201" s="18" t="s">
        <v>85</v>
      </c>
      <c r="BK201" s="248">
        <f>ROUND(I201*H201,2)</f>
        <v>0</v>
      </c>
      <c r="BL201" s="18" t="s">
        <v>739</v>
      </c>
      <c r="BM201" s="247" t="s">
        <v>1468</v>
      </c>
    </row>
    <row r="202" s="2" customFormat="1">
      <c r="A202" s="39"/>
      <c r="B202" s="40"/>
      <c r="C202" s="41"/>
      <c r="D202" s="251" t="s">
        <v>169</v>
      </c>
      <c r="E202" s="41"/>
      <c r="F202" s="282" t="s">
        <v>1469</v>
      </c>
      <c r="G202" s="41"/>
      <c r="H202" s="41"/>
      <c r="I202" s="145"/>
      <c r="J202" s="41"/>
      <c r="K202" s="41"/>
      <c r="L202" s="45"/>
      <c r="M202" s="283"/>
      <c r="N202" s="284"/>
      <c r="O202" s="92"/>
      <c r="P202" s="92"/>
      <c r="Q202" s="92"/>
      <c r="R202" s="92"/>
      <c r="S202" s="92"/>
      <c r="T202" s="93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169</v>
      </c>
      <c r="AU202" s="18" t="s">
        <v>85</v>
      </c>
    </row>
    <row r="203" s="2" customFormat="1" ht="14.4" customHeight="1">
      <c r="A203" s="39"/>
      <c r="B203" s="40"/>
      <c r="C203" s="236" t="s">
        <v>576</v>
      </c>
      <c r="D203" s="236" t="s">
        <v>145</v>
      </c>
      <c r="E203" s="237" t="s">
        <v>1470</v>
      </c>
      <c r="F203" s="238" t="s">
        <v>1471</v>
      </c>
      <c r="G203" s="239" t="s">
        <v>738</v>
      </c>
      <c r="H203" s="240">
        <v>15</v>
      </c>
      <c r="I203" s="241"/>
      <c r="J203" s="242">
        <f>ROUND(I203*H203,2)</f>
        <v>0</v>
      </c>
      <c r="K203" s="238" t="s">
        <v>1165</v>
      </c>
      <c r="L203" s="45"/>
      <c r="M203" s="243" t="s">
        <v>1</v>
      </c>
      <c r="N203" s="244" t="s">
        <v>42</v>
      </c>
      <c r="O203" s="92"/>
      <c r="P203" s="245">
        <f>O203*H203</f>
        <v>0</v>
      </c>
      <c r="Q203" s="245">
        <v>0</v>
      </c>
      <c r="R203" s="245">
        <f>Q203*H203</f>
        <v>0</v>
      </c>
      <c r="S203" s="245">
        <v>0</v>
      </c>
      <c r="T203" s="246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7" t="s">
        <v>739</v>
      </c>
      <c r="AT203" s="247" t="s">
        <v>145</v>
      </c>
      <c r="AU203" s="247" t="s">
        <v>85</v>
      </c>
      <c r="AY203" s="18" t="s">
        <v>143</v>
      </c>
      <c r="BE203" s="248">
        <f>IF(N203="základní",J203,0)</f>
        <v>0</v>
      </c>
      <c r="BF203" s="248">
        <f>IF(N203="snížená",J203,0)</f>
        <v>0</v>
      </c>
      <c r="BG203" s="248">
        <f>IF(N203="zákl. přenesená",J203,0)</f>
        <v>0</v>
      </c>
      <c r="BH203" s="248">
        <f>IF(N203="sníž. přenesená",J203,0)</f>
        <v>0</v>
      </c>
      <c r="BI203" s="248">
        <f>IF(N203="nulová",J203,0)</f>
        <v>0</v>
      </c>
      <c r="BJ203" s="18" t="s">
        <v>85</v>
      </c>
      <c r="BK203" s="248">
        <f>ROUND(I203*H203,2)</f>
        <v>0</v>
      </c>
      <c r="BL203" s="18" t="s">
        <v>739</v>
      </c>
      <c r="BM203" s="247" t="s">
        <v>1472</v>
      </c>
    </row>
    <row r="204" s="2" customFormat="1">
      <c r="A204" s="39"/>
      <c r="B204" s="40"/>
      <c r="C204" s="41"/>
      <c r="D204" s="251" t="s">
        <v>169</v>
      </c>
      <c r="E204" s="41"/>
      <c r="F204" s="282" t="s">
        <v>1473</v>
      </c>
      <c r="G204" s="41"/>
      <c r="H204" s="41"/>
      <c r="I204" s="145"/>
      <c r="J204" s="41"/>
      <c r="K204" s="41"/>
      <c r="L204" s="45"/>
      <c r="M204" s="283"/>
      <c r="N204" s="284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169</v>
      </c>
      <c r="AU204" s="18" t="s">
        <v>85</v>
      </c>
    </row>
    <row r="205" s="2" customFormat="1" ht="14.4" customHeight="1">
      <c r="A205" s="39"/>
      <c r="B205" s="40"/>
      <c r="C205" s="236" t="s">
        <v>580</v>
      </c>
      <c r="D205" s="236" t="s">
        <v>145</v>
      </c>
      <c r="E205" s="237" t="s">
        <v>1474</v>
      </c>
      <c r="F205" s="238" t="s">
        <v>1475</v>
      </c>
      <c r="G205" s="239" t="s">
        <v>738</v>
      </c>
      <c r="H205" s="240">
        <v>25</v>
      </c>
      <c r="I205" s="241"/>
      <c r="J205" s="242">
        <f>ROUND(I205*H205,2)</f>
        <v>0</v>
      </c>
      <c r="K205" s="238" t="s">
        <v>1165</v>
      </c>
      <c r="L205" s="45"/>
      <c r="M205" s="313" t="s">
        <v>1</v>
      </c>
      <c r="N205" s="314" t="s">
        <v>42</v>
      </c>
      <c r="O205" s="315"/>
      <c r="P205" s="316">
        <f>O205*H205</f>
        <v>0</v>
      </c>
      <c r="Q205" s="316">
        <v>0</v>
      </c>
      <c r="R205" s="316">
        <f>Q205*H205</f>
        <v>0</v>
      </c>
      <c r="S205" s="316">
        <v>0</v>
      </c>
      <c r="T205" s="317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7" t="s">
        <v>739</v>
      </c>
      <c r="AT205" s="247" t="s">
        <v>145</v>
      </c>
      <c r="AU205" s="247" t="s">
        <v>85</v>
      </c>
      <c r="AY205" s="18" t="s">
        <v>143</v>
      </c>
      <c r="BE205" s="248">
        <f>IF(N205="základní",J205,0)</f>
        <v>0</v>
      </c>
      <c r="BF205" s="248">
        <f>IF(N205="snížená",J205,0)</f>
        <v>0</v>
      </c>
      <c r="BG205" s="248">
        <f>IF(N205="zákl. přenesená",J205,0)</f>
        <v>0</v>
      </c>
      <c r="BH205" s="248">
        <f>IF(N205="sníž. přenesená",J205,0)</f>
        <v>0</v>
      </c>
      <c r="BI205" s="248">
        <f>IF(N205="nulová",J205,0)</f>
        <v>0</v>
      </c>
      <c r="BJ205" s="18" t="s">
        <v>85</v>
      </c>
      <c r="BK205" s="248">
        <f>ROUND(I205*H205,2)</f>
        <v>0</v>
      </c>
      <c r="BL205" s="18" t="s">
        <v>739</v>
      </c>
      <c r="BM205" s="247" t="s">
        <v>1476</v>
      </c>
    </row>
    <row r="206" s="2" customFormat="1" ht="6.96" customHeight="1">
      <c r="A206" s="39"/>
      <c r="B206" s="67"/>
      <c r="C206" s="68"/>
      <c r="D206" s="68"/>
      <c r="E206" s="68"/>
      <c r="F206" s="68"/>
      <c r="G206" s="68"/>
      <c r="H206" s="68"/>
      <c r="I206" s="184"/>
      <c r="J206" s="68"/>
      <c r="K206" s="68"/>
      <c r="L206" s="45"/>
      <c r="M206" s="39"/>
      <c r="O206" s="39"/>
      <c r="P206" s="39"/>
      <c r="Q206" s="39"/>
      <c r="R206" s="39"/>
      <c r="S206" s="39"/>
      <c r="T206" s="39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</row>
  </sheetData>
  <sheetProtection sheet="1" autoFilter="0" formatColumns="0" formatRows="0" objects="1" scenarios="1" spinCount="100000" saltValue="E1y6ND3r6KzhYi43ddGKPLgvXdEioaSJT01w+hp9kZ+cr4qyMPD4zQkjROczhNSBORen1AOnI0fbnLXdgyC1Vw==" hashValue="xVlDKBACyA6mr1yC8hu/iMV+wHHij1Yr/gQYSioX9DLQlAwBaN3q5KAZjCfHXG5eNgakRCFLBzcXw7M5BYHPZA==" algorithmName="SHA-512" password="CC35"/>
  <autoFilter ref="C120:K205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105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87</v>
      </c>
    </row>
    <row r="4" s="1" customFormat="1" ht="24.96" customHeight="1">
      <c r="B4" s="21"/>
      <c r="D4" s="141" t="s">
        <v>106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Snížení energetické náročnosti budovy MŠ Slunečnice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107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1477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23. 12. 2019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26</v>
      </c>
      <c r="F15" s="39"/>
      <c r="G15" s="39"/>
      <c r="H15" s="39"/>
      <c r="I15" s="148" t="s">
        <v>27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28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30</v>
      </c>
      <c r="E20" s="39"/>
      <c r="F20" s="39"/>
      <c r="G20" s="39"/>
      <c r="H20" s="39"/>
      <c r="I20" s="148" t="s">
        <v>25</v>
      </c>
      <c r="J20" s="147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31</v>
      </c>
      <c r="F21" s="39"/>
      <c r="G21" s="39"/>
      <c r="H21" s="39"/>
      <c r="I21" s="148" t="s">
        <v>27</v>
      </c>
      <c r="J21" s="147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33</v>
      </c>
      <c r="E23" s="39"/>
      <c r="F23" s="39"/>
      <c r="G23" s="39"/>
      <c r="H23" s="39"/>
      <c r="I23" s="148" t="s">
        <v>25</v>
      </c>
      <c r="J23" s="147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tr">
        <f>IF('Rekapitulace stavby'!E20="","",'Rekapitulace stavby'!E20)</f>
        <v xml:space="preserve"> </v>
      </c>
      <c r="F24" s="39"/>
      <c r="G24" s="39"/>
      <c r="H24" s="39"/>
      <c r="I24" s="148" t="s">
        <v>27</v>
      </c>
      <c r="J24" s="147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35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262.5" customHeight="1">
      <c r="A27" s="150"/>
      <c r="B27" s="151"/>
      <c r="C27" s="150"/>
      <c r="D27" s="150"/>
      <c r="E27" s="152" t="s">
        <v>109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37</v>
      </c>
      <c r="E30" s="39"/>
      <c r="F30" s="39"/>
      <c r="G30" s="39"/>
      <c r="H30" s="39"/>
      <c r="I30" s="145"/>
      <c r="J30" s="158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39</v>
      </c>
      <c r="G32" s="39"/>
      <c r="H32" s="39"/>
      <c r="I32" s="160" t="s">
        <v>38</v>
      </c>
      <c r="J32" s="159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41</v>
      </c>
      <c r="E33" s="143" t="s">
        <v>42</v>
      </c>
      <c r="F33" s="162">
        <f>ROUND((SUM(BE117:BE130)),  2)</f>
        <v>0</v>
      </c>
      <c r="G33" s="39"/>
      <c r="H33" s="39"/>
      <c r="I33" s="163">
        <v>0.20999999999999999</v>
      </c>
      <c r="J33" s="162">
        <f>ROUND(((SUM(BE117:BE130))*I33),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43</v>
      </c>
      <c r="F34" s="162">
        <f>ROUND((SUM(BF117:BF130)),  2)</f>
        <v>0</v>
      </c>
      <c r="G34" s="39"/>
      <c r="H34" s="39"/>
      <c r="I34" s="163">
        <v>0.14999999999999999</v>
      </c>
      <c r="J34" s="162">
        <f>ROUND(((SUM(BF117:BF130))*I34),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44</v>
      </c>
      <c r="F35" s="162">
        <f>ROUND((SUM(BG117:BG130)),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45</v>
      </c>
      <c r="F36" s="162">
        <f>ROUND((SUM(BH117:BH130)),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46</v>
      </c>
      <c r="F37" s="162">
        <f>ROUND((SUM(BI117:BI130)),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47</v>
      </c>
      <c r="E39" s="166"/>
      <c r="F39" s="166"/>
      <c r="G39" s="167" t="s">
        <v>48</v>
      </c>
      <c r="H39" s="168" t="s">
        <v>49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50</v>
      </c>
      <c r="E50" s="173"/>
      <c r="F50" s="173"/>
      <c r="G50" s="172" t="s">
        <v>51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52</v>
      </c>
      <c r="E61" s="176"/>
      <c r="F61" s="177" t="s">
        <v>53</v>
      </c>
      <c r="G61" s="175" t="s">
        <v>52</v>
      </c>
      <c r="H61" s="176"/>
      <c r="I61" s="178"/>
      <c r="J61" s="179" t="s">
        <v>53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54</v>
      </c>
      <c r="E65" s="180"/>
      <c r="F65" s="180"/>
      <c r="G65" s="172" t="s">
        <v>55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52</v>
      </c>
      <c r="E76" s="176"/>
      <c r="F76" s="177" t="s">
        <v>53</v>
      </c>
      <c r="G76" s="175" t="s">
        <v>52</v>
      </c>
      <c r="H76" s="176"/>
      <c r="I76" s="178"/>
      <c r="J76" s="179" t="s">
        <v>53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110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Snížení energetické náročnosti budovy MŠ Slunečnice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107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VRN - Vedlejší rozpočtové náklady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Hradec Králové</v>
      </c>
      <c r="G89" s="41"/>
      <c r="H89" s="41"/>
      <c r="I89" s="148" t="s">
        <v>22</v>
      </c>
      <c r="J89" s="80" t="str">
        <f>IF(J12="","",J12)</f>
        <v>23. 12. 2019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MŠ, speciální základní škola a praktická škola,HK</v>
      </c>
      <c r="G91" s="41"/>
      <c r="H91" s="41"/>
      <c r="I91" s="148" t="s">
        <v>30</v>
      </c>
      <c r="J91" s="37" t="str">
        <f>E21</f>
        <v xml:space="preserve">Obchodní projekt Hradec Králové v.o.s.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148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111</v>
      </c>
      <c r="D94" s="190"/>
      <c r="E94" s="190"/>
      <c r="F94" s="190"/>
      <c r="G94" s="190"/>
      <c r="H94" s="190"/>
      <c r="I94" s="191"/>
      <c r="J94" s="192" t="s">
        <v>112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113</v>
      </c>
      <c r="D96" s="41"/>
      <c r="E96" s="41"/>
      <c r="F96" s="41"/>
      <c r="G96" s="41"/>
      <c r="H96" s="41"/>
      <c r="I96" s="145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114</v>
      </c>
    </row>
    <row r="97" s="9" customFormat="1" ht="24.96" customHeight="1">
      <c r="A97" s="9"/>
      <c r="B97" s="194"/>
      <c r="C97" s="195"/>
      <c r="D97" s="196" t="s">
        <v>1477</v>
      </c>
      <c r="E97" s="197"/>
      <c r="F97" s="197"/>
      <c r="G97" s="197"/>
      <c r="H97" s="197"/>
      <c r="I97" s="198"/>
      <c r="J97" s="199">
        <f>J118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145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184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187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4" t="s">
        <v>128</v>
      </c>
      <c r="D104" s="41"/>
      <c r="E104" s="41"/>
      <c r="F104" s="41"/>
      <c r="G104" s="41"/>
      <c r="H104" s="41"/>
      <c r="I104" s="145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145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3" t="s">
        <v>16</v>
      </c>
      <c r="D106" s="41"/>
      <c r="E106" s="41"/>
      <c r="F106" s="41"/>
      <c r="G106" s="41"/>
      <c r="H106" s="41"/>
      <c r="I106" s="145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6.5" customHeight="1">
      <c r="A107" s="39"/>
      <c r="B107" s="40"/>
      <c r="C107" s="41"/>
      <c r="D107" s="41"/>
      <c r="E107" s="188" t="str">
        <f>E7</f>
        <v>Snížení energetické náročnosti budovy MŠ Slunečnice</v>
      </c>
      <c r="F107" s="33"/>
      <c r="G107" s="33"/>
      <c r="H107" s="33"/>
      <c r="I107" s="145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107</v>
      </c>
      <c r="D108" s="41"/>
      <c r="E108" s="41"/>
      <c r="F108" s="41"/>
      <c r="G108" s="41"/>
      <c r="H108" s="41"/>
      <c r="I108" s="145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77" t="str">
        <f>E9</f>
        <v>VRN - Vedlejší rozpočtové náklady</v>
      </c>
      <c r="F109" s="41"/>
      <c r="G109" s="41"/>
      <c r="H109" s="41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20</v>
      </c>
      <c r="D111" s="41"/>
      <c r="E111" s="41"/>
      <c r="F111" s="28" t="str">
        <f>F12</f>
        <v>Hradec Králové</v>
      </c>
      <c r="G111" s="41"/>
      <c r="H111" s="41"/>
      <c r="I111" s="148" t="s">
        <v>22</v>
      </c>
      <c r="J111" s="80" t="str">
        <f>IF(J12="","",J12)</f>
        <v>23. 12. 2019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40.05" customHeight="1">
      <c r="A113" s="39"/>
      <c r="B113" s="40"/>
      <c r="C113" s="33" t="s">
        <v>24</v>
      </c>
      <c r="D113" s="41"/>
      <c r="E113" s="41"/>
      <c r="F113" s="28" t="str">
        <f>E15</f>
        <v>MŠ, speciální základní škola a praktická škola,HK</v>
      </c>
      <c r="G113" s="41"/>
      <c r="H113" s="41"/>
      <c r="I113" s="148" t="s">
        <v>30</v>
      </c>
      <c r="J113" s="37" t="str">
        <f>E21</f>
        <v xml:space="preserve">Obchodní projekt Hradec Králové v.o.s. 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28</v>
      </c>
      <c r="D114" s="41"/>
      <c r="E114" s="41"/>
      <c r="F114" s="28" t="str">
        <f>IF(E18="","",E18)</f>
        <v>Vyplň údaj</v>
      </c>
      <c r="G114" s="41"/>
      <c r="H114" s="41"/>
      <c r="I114" s="148" t="s">
        <v>33</v>
      </c>
      <c r="J114" s="37" t="str">
        <f>E24</f>
        <v xml:space="preserve"> 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1" customFormat="1" ht="29.28" customHeight="1">
      <c r="A116" s="208"/>
      <c r="B116" s="209"/>
      <c r="C116" s="210" t="s">
        <v>129</v>
      </c>
      <c r="D116" s="211" t="s">
        <v>62</v>
      </c>
      <c r="E116" s="211" t="s">
        <v>58</v>
      </c>
      <c r="F116" s="211" t="s">
        <v>59</v>
      </c>
      <c r="G116" s="211" t="s">
        <v>130</v>
      </c>
      <c r="H116" s="211" t="s">
        <v>131</v>
      </c>
      <c r="I116" s="212" t="s">
        <v>132</v>
      </c>
      <c r="J116" s="211" t="s">
        <v>112</v>
      </c>
      <c r="K116" s="213" t="s">
        <v>133</v>
      </c>
      <c r="L116" s="214"/>
      <c r="M116" s="101" t="s">
        <v>1</v>
      </c>
      <c r="N116" s="102" t="s">
        <v>41</v>
      </c>
      <c r="O116" s="102" t="s">
        <v>134</v>
      </c>
      <c r="P116" s="102" t="s">
        <v>135</v>
      </c>
      <c r="Q116" s="102" t="s">
        <v>136</v>
      </c>
      <c r="R116" s="102" t="s">
        <v>137</v>
      </c>
      <c r="S116" s="102" t="s">
        <v>138</v>
      </c>
      <c r="T116" s="103" t="s">
        <v>139</v>
      </c>
      <c r="U116" s="208"/>
      <c r="V116" s="208"/>
      <c r="W116" s="208"/>
      <c r="X116" s="208"/>
      <c r="Y116" s="208"/>
      <c r="Z116" s="208"/>
      <c r="AA116" s="208"/>
      <c r="AB116" s="208"/>
      <c r="AC116" s="208"/>
      <c r="AD116" s="208"/>
      <c r="AE116" s="208"/>
    </row>
    <row r="117" s="2" customFormat="1" ht="22.8" customHeight="1">
      <c r="A117" s="39"/>
      <c r="B117" s="40"/>
      <c r="C117" s="108" t="s">
        <v>140</v>
      </c>
      <c r="D117" s="41"/>
      <c r="E117" s="41"/>
      <c r="F117" s="41"/>
      <c r="G117" s="41"/>
      <c r="H117" s="41"/>
      <c r="I117" s="145"/>
      <c r="J117" s="215">
        <f>BK117</f>
        <v>0</v>
      </c>
      <c r="K117" s="41"/>
      <c r="L117" s="45"/>
      <c r="M117" s="104"/>
      <c r="N117" s="216"/>
      <c r="O117" s="105"/>
      <c r="P117" s="217">
        <f>P118</f>
        <v>0</v>
      </c>
      <c r="Q117" s="105"/>
      <c r="R117" s="217">
        <f>R118</f>
        <v>0</v>
      </c>
      <c r="S117" s="105"/>
      <c r="T117" s="218">
        <f>T118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76</v>
      </c>
      <c r="AU117" s="18" t="s">
        <v>114</v>
      </c>
      <c r="BK117" s="219">
        <f>BK118</f>
        <v>0</v>
      </c>
    </row>
    <row r="118" s="12" customFormat="1" ht="25.92" customHeight="1">
      <c r="A118" s="12"/>
      <c r="B118" s="220"/>
      <c r="C118" s="221"/>
      <c r="D118" s="222" t="s">
        <v>76</v>
      </c>
      <c r="E118" s="223" t="s">
        <v>103</v>
      </c>
      <c r="F118" s="223" t="s">
        <v>104</v>
      </c>
      <c r="G118" s="221"/>
      <c r="H118" s="221"/>
      <c r="I118" s="224"/>
      <c r="J118" s="225">
        <f>BK118</f>
        <v>0</v>
      </c>
      <c r="K118" s="221"/>
      <c r="L118" s="226"/>
      <c r="M118" s="227"/>
      <c r="N118" s="228"/>
      <c r="O118" s="228"/>
      <c r="P118" s="229">
        <f>SUM(P119:P130)</f>
        <v>0</v>
      </c>
      <c r="Q118" s="228"/>
      <c r="R118" s="229">
        <f>SUM(R119:R130)</f>
        <v>0</v>
      </c>
      <c r="S118" s="228"/>
      <c r="T118" s="230">
        <f>SUM(T119:T130)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31" t="s">
        <v>173</v>
      </c>
      <c r="AT118" s="232" t="s">
        <v>76</v>
      </c>
      <c r="AU118" s="232" t="s">
        <v>77</v>
      </c>
      <c r="AY118" s="231" t="s">
        <v>143</v>
      </c>
      <c r="BK118" s="233">
        <f>SUM(BK119:BK130)</f>
        <v>0</v>
      </c>
    </row>
    <row r="119" s="2" customFormat="1" ht="14.4" customHeight="1">
      <c r="A119" s="39"/>
      <c r="B119" s="40"/>
      <c r="C119" s="236" t="s">
        <v>85</v>
      </c>
      <c r="D119" s="236" t="s">
        <v>145</v>
      </c>
      <c r="E119" s="237" t="s">
        <v>1478</v>
      </c>
      <c r="F119" s="238" t="s">
        <v>1479</v>
      </c>
      <c r="G119" s="239" t="s">
        <v>1480</v>
      </c>
      <c r="H119" s="240">
        <v>1</v>
      </c>
      <c r="I119" s="241"/>
      <c r="J119" s="242">
        <f>ROUND(I119*H119,2)</f>
        <v>0</v>
      </c>
      <c r="K119" s="238" t="s">
        <v>149</v>
      </c>
      <c r="L119" s="45"/>
      <c r="M119" s="243" t="s">
        <v>1</v>
      </c>
      <c r="N119" s="244" t="s">
        <v>42</v>
      </c>
      <c r="O119" s="92"/>
      <c r="P119" s="245">
        <f>O119*H119</f>
        <v>0</v>
      </c>
      <c r="Q119" s="245">
        <v>0</v>
      </c>
      <c r="R119" s="245">
        <f>Q119*H119</f>
        <v>0</v>
      </c>
      <c r="S119" s="245">
        <v>0</v>
      </c>
      <c r="T119" s="246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47" t="s">
        <v>1481</v>
      </c>
      <c r="AT119" s="247" t="s">
        <v>145</v>
      </c>
      <c r="AU119" s="247" t="s">
        <v>85</v>
      </c>
      <c r="AY119" s="18" t="s">
        <v>143</v>
      </c>
      <c r="BE119" s="248">
        <f>IF(N119="základní",J119,0)</f>
        <v>0</v>
      </c>
      <c r="BF119" s="248">
        <f>IF(N119="snížená",J119,0)</f>
        <v>0</v>
      </c>
      <c r="BG119" s="248">
        <f>IF(N119="zákl. přenesená",J119,0)</f>
        <v>0</v>
      </c>
      <c r="BH119" s="248">
        <f>IF(N119="sníž. přenesená",J119,0)</f>
        <v>0</v>
      </c>
      <c r="BI119" s="248">
        <f>IF(N119="nulová",J119,0)</f>
        <v>0</v>
      </c>
      <c r="BJ119" s="18" t="s">
        <v>85</v>
      </c>
      <c r="BK119" s="248">
        <f>ROUND(I119*H119,2)</f>
        <v>0</v>
      </c>
      <c r="BL119" s="18" t="s">
        <v>1481</v>
      </c>
      <c r="BM119" s="247" t="s">
        <v>1482</v>
      </c>
    </row>
    <row r="120" s="2" customFormat="1">
      <c r="A120" s="39"/>
      <c r="B120" s="40"/>
      <c r="C120" s="41"/>
      <c r="D120" s="251" t="s">
        <v>169</v>
      </c>
      <c r="E120" s="41"/>
      <c r="F120" s="282" t="s">
        <v>1483</v>
      </c>
      <c r="G120" s="41"/>
      <c r="H120" s="41"/>
      <c r="I120" s="145"/>
      <c r="J120" s="41"/>
      <c r="K120" s="41"/>
      <c r="L120" s="45"/>
      <c r="M120" s="283"/>
      <c r="N120" s="284"/>
      <c r="O120" s="92"/>
      <c r="P120" s="92"/>
      <c r="Q120" s="92"/>
      <c r="R120" s="92"/>
      <c r="S120" s="92"/>
      <c r="T120" s="93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169</v>
      </c>
      <c r="AU120" s="18" t="s">
        <v>85</v>
      </c>
    </row>
    <row r="121" s="2" customFormat="1" ht="14.4" customHeight="1">
      <c r="A121" s="39"/>
      <c r="B121" s="40"/>
      <c r="C121" s="236" t="s">
        <v>87</v>
      </c>
      <c r="D121" s="236" t="s">
        <v>145</v>
      </c>
      <c r="E121" s="237" t="s">
        <v>1484</v>
      </c>
      <c r="F121" s="238" t="s">
        <v>1485</v>
      </c>
      <c r="G121" s="239" t="s">
        <v>1480</v>
      </c>
      <c r="H121" s="240">
        <v>1</v>
      </c>
      <c r="I121" s="241"/>
      <c r="J121" s="242">
        <f>ROUND(I121*H121,2)</f>
        <v>0</v>
      </c>
      <c r="K121" s="238" t="s">
        <v>149</v>
      </c>
      <c r="L121" s="45"/>
      <c r="M121" s="243" t="s">
        <v>1</v>
      </c>
      <c r="N121" s="244" t="s">
        <v>42</v>
      </c>
      <c r="O121" s="92"/>
      <c r="P121" s="245">
        <f>O121*H121</f>
        <v>0</v>
      </c>
      <c r="Q121" s="245">
        <v>0</v>
      </c>
      <c r="R121" s="245">
        <f>Q121*H121</f>
        <v>0</v>
      </c>
      <c r="S121" s="245">
        <v>0</v>
      </c>
      <c r="T121" s="246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47" t="s">
        <v>1481</v>
      </c>
      <c r="AT121" s="247" t="s">
        <v>145</v>
      </c>
      <c r="AU121" s="247" t="s">
        <v>85</v>
      </c>
      <c r="AY121" s="18" t="s">
        <v>143</v>
      </c>
      <c r="BE121" s="248">
        <f>IF(N121="základní",J121,0)</f>
        <v>0</v>
      </c>
      <c r="BF121" s="248">
        <f>IF(N121="snížená",J121,0)</f>
        <v>0</v>
      </c>
      <c r="BG121" s="248">
        <f>IF(N121="zákl. přenesená",J121,0)</f>
        <v>0</v>
      </c>
      <c r="BH121" s="248">
        <f>IF(N121="sníž. přenesená",J121,0)</f>
        <v>0</v>
      </c>
      <c r="BI121" s="248">
        <f>IF(N121="nulová",J121,0)</f>
        <v>0</v>
      </c>
      <c r="BJ121" s="18" t="s">
        <v>85</v>
      </c>
      <c r="BK121" s="248">
        <f>ROUND(I121*H121,2)</f>
        <v>0</v>
      </c>
      <c r="BL121" s="18" t="s">
        <v>1481</v>
      </c>
      <c r="BM121" s="247" t="s">
        <v>1486</v>
      </c>
    </row>
    <row r="122" s="2" customFormat="1">
      <c r="A122" s="39"/>
      <c r="B122" s="40"/>
      <c r="C122" s="41"/>
      <c r="D122" s="251" t="s">
        <v>169</v>
      </c>
      <c r="E122" s="41"/>
      <c r="F122" s="282" t="s">
        <v>1487</v>
      </c>
      <c r="G122" s="41"/>
      <c r="H122" s="41"/>
      <c r="I122" s="145"/>
      <c r="J122" s="41"/>
      <c r="K122" s="41"/>
      <c r="L122" s="45"/>
      <c r="M122" s="283"/>
      <c r="N122" s="284"/>
      <c r="O122" s="92"/>
      <c r="P122" s="92"/>
      <c r="Q122" s="92"/>
      <c r="R122" s="92"/>
      <c r="S122" s="92"/>
      <c r="T122" s="93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169</v>
      </c>
      <c r="AU122" s="18" t="s">
        <v>85</v>
      </c>
    </row>
    <row r="123" s="2" customFormat="1" ht="14.4" customHeight="1">
      <c r="A123" s="39"/>
      <c r="B123" s="40"/>
      <c r="C123" s="236" t="s">
        <v>159</v>
      </c>
      <c r="D123" s="236" t="s">
        <v>145</v>
      </c>
      <c r="E123" s="237" t="s">
        <v>1488</v>
      </c>
      <c r="F123" s="238" t="s">
        <v>1489</v>
      </c>
      <c r="G123" s="239" t="s">
        <v>1480</v>
      </c>
      <c r="H123" s="240">
        <v>1</v>
      </c>
      <c r="I123" s="241"/>
      <c r="J123" s="242">
        <f>ROUND(I123*H123,2)</f>
        <v>0</v>
      </c>
      <c r="K123" s="238" t="s">
        <v>149</v>
      </c>
      <c r="L123" s="45"/>
      <c r="M123" s="243" t="s">
        <v>1</v>
      </c>
      <c r="N123" s="244" t="s">
        <v>42</v>
      </c>
      <c r="O123" s="92"/>
      <c r="P123" s="245">
        <f>O123*H123</f>
        <v>0</v>
      </c>
      <c r="Q123" s="245">
        <v>0</v>
      </c>
      <c r="R123" s="245">
        <f>Q123*H123</f>
        <v>0</v>
      </c>
      <c r="S123" s="245">
        <v>0</v>
      </c>
      <c r="T123" s="246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47" t="s">
        <v>1481</v>
      </c>
      <c r="AT123" s="247" t="s">
        <v>145</v>
      </c>
      <c r="AU123" s="247" t="s">
        <v>85</v>
      </c>
      <c r="AY123" s="18" t="s">
        <v>143</v>
      </c>
      <c r="BE123" s="248">
        <f>IF(N123="základní",J123,0)</f>
        <v>0</v>
      </c>
      <c r="BF123" s="248">
        <f>IF(N123="snížená",J123,0)</f>
        <v>0</v>
      </c>
      <c r="BG123" s="248">
        <f>IF(N123="zákl. přenesená",J123,0)</f>
        <v>0</v>
      </c>
      <c r="BH123" s="248">
        <f>IF(N123="sníž. přenesená",J123,0)</f>
        <v>0</v>
      </c>
      <c r="BI123" s="248">
        <f>IF(N123="nulová",J123,0)</f>
        <v>0</v>
      </c>
      <c r="BJ123" s="18" t="s">
        <v>85</v>
      </c>
      <c r="BK123" s="248">
        <f>ROUND(I123*H123,2)</f>
        <v>0</v>
      </c>
      <c r="BL123" s="18" t="s">
        <v>1481</v>
      </c>
      <c r="BM123" s="247" t="s">
        <v>1490</v>
      </c>
    </row>
    <row r="124" s="2" customFormat="1">
      <c r="A124" s="39"/>
      <c r="B124" s="40"/>
      <c r="C124" s="41"/>
      <c r="D124" s="251" t="s">
        <v>169</v>
      </c>
      <c r="E124" s="41"/>
      <c r="F124" s="282" t="s">
        <v>1491</v>
      </c>
      <c r="G124" s="41"/>
      <c r="H124" s="41"/>
      <c r="I124" s="145"/>
      <c r="J124" s="41"/>
      <c r="K124" s="41"/>
      <c r="L124" s="45"/>
      <c r="M124" s="283"/>
      <c r="N124" s="284"/>
      <c r="O124" s="92"/>
      <c r="P124" s="92"/>
      <c r="Q124" s="92"/>
      <c r="R124" s="92"/>
      <c r="S124" s="92"/>
      <c r="T124" s="93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169</v>
      </c>
      <c r="AU124" s="18" t="s">
        <v>85</v>
      </c>
    </row>
    <row r="125" s="2" customFormat="1" ht="14.4" customHeight="1">
      <c r="A125" s="39"/>
      <c r="B125" s="40"/>
      <c r="C125" s="236" t="s">
        <v>150</v>
      </c>
      <c r="D125" s="236" t="s">
        <v>145</v>
      </c>
      <c r="E125" s="237" t="s">
        <v>1492</v>
      </c>
      <c r="F125" s="238" t="s">
        <v>1493</v>
      </c>
      <c r="G125" s="239" t="s">
        <v>1480</v>
      </c>
      <c r="H125" s="240">
        <v>1</v>
      </c>
      <c r="I125" s="241"/>
      <c r="J125" s="242">
        <f>ROUND(I125*H125,2)</f>
        <v>0</v>
      </c>
      <c r="K125" s="238" t="s">
        <v>149</v>
      </c>
      <c r="L125" s="45"/>
      <c r="M125" s="243" t="s">
        <v>1</v>
      </c>
      <c r="N125" s="244" t="s">
        <v>42</v>
      </c>
      <c r="O125" s="92"/>
      <c r="P125" s="245">
        <f>O125*H125</f>
        <v>0</v>
      </c>
      <c r="Q125" s="245">
        <v>0</v>
      </c>
      <c r="R125" s="245">
        <f>Q125*H125</f>
        <v>0</v>
      </c>
      <c r="S125" s="245">
        <v>0</v>
      </c>
      <c r="T125" s="246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7" t="s">
        <v>1481</v>
      </c>
      <c r="AT125" s="247" t="s">
        <v>145</v>
      </c>
      <c r="AU125" s="247" t="s">
        <v>85</v>
      </c>
      <c r="AY125" s="18" t="s">
        <v>143</v>
      </c>
      <c r="BE125" s="248">
        <f>IF(N125="základní",J125,0)</f>
        <v>0</v>
      </c>
      <c r="BF125" s="248">
        <f>IF(N125="snížená",J125,0)</f>
        <v>0</v>
      </c>
      <c r="BG125" s="248">
        <f>IF(N125="zákl. přenesená",J125,0)</f>
        <v>0</v>
      </c>
      <c r="BH125" s="248">
        <f>IF(N125="sníž. přenesená",J125,0)</f>
        <v>0</v>
      </c>
      <c r="BI125" s="248">
        <f>IF(N125="nulová",J125,0)</f>
        <v>0</v>
      </c>
      <c r="BJ125" s="18" t="s">
        <v>85</v>
      </c>
      <c r="BK125" s="248">
        <f>ROUND(I125*H125,2)</f>
        <v>0</v>
      </c>
      <c r="BL125" s="18" t="s">
        <v>1481</v>
      </c>
      <c r="BM125" s="247" t="s">
        <v>1494</v>
      </c>
    </row>
    <row r="126" s="2" customFormat="1" ht="14.4" customHeight="1">
      <c r="A126" s="39"/>
      <c r="B126" s="40"/>
      <c r="C126" s="236" t="s">
        <v>173</v>
      </c>
      <c r="D126" s="236" t="s">
        <v>145</v>
      </c>
      <c r="E126" s="237" t="s">
        <v>1495</v>
      </c>
      <c r="F126" s="238" t="s">
        <v>1496</v>
      </c>
      <c r="G126" s="239" t="s">
        <v>1480</v>
      </c>
      <c r="H126" s="240">
        <v>1</v>
      </c>
      <c r="I126" s="241"/>
      <c r="J126" s="242">
        <f>ROUND(I126*H126,2)</f>
        <v>0</v>
      </c>
      <c r="K126" s="238" t="s">
        <v>149</v>
      </c>
      <c r="L126" s="45"/>
      <c r="M126" s="243" t="s">
        <v>1</v>
      </c>
      <c r="N126" s="244" t="s">
        <v>42</v>
      </c>
      <c r="O126" s="92"/>
      <c r="P126" s="245">
        <f>O126*H126</f>
        <v>0</v>
      </c>
      <c r="Q126" s="245">
        <v>0</v>
      </c>
      <c r="R126" s="245">
        <f>Q126*H126</f>
        <v>0</v>
      </c>
      <c r="S126" s="245">
        <v>0</v>
      </c>
      <c r="T126" s="246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7" t="s">
        <v>1481</v>
      </c>
      <c r="AT126" s="247" t="s">
        <v>145</v>
      </c>
      <c r="AU126" s="247" t="s">
        <v>85</v>
      </c>
      <c r="AY126" s="18" t="s">
        <v>143</v>
      </c>
      <c r="BE126" s="248">
        <f>IF(N126="základní",J126,0)</f>
        <v>0</v>
      </c>
      <c r="BF126" s="248">
        <f>IF(N126="snížená",J126,0)</f>
        <v>0</v>
      </c>
      <c r="BG126" s="248">
        <f>IF(N126="zákl. přenesená",J126,0)</f>
        <v>0</v>
      </c>
      <c r="BH126" s="248">
        <f>IF(N126="sníž. přenesená",J126,0)</f>
        <v>0</v>
      </c>
      <c r="BI126" s="248">
        <f>IF(N126="nulová",J126,0)</f>
        <v>0</v>
      </c>
      <c r="BJ126" s="18" t="s">
        <v>85</v>
      </c>
      <c r="BK126" s="248">
        <f>ROUND(I126*H126,2)</f>
        <v>0</v>
      </c>
      <c r="BL126" s="18" t="s">
        <v>1481</v>
      </c>
      <c r="BM126" s="247" t="s">
        <v>1497</v>
      </c>
    </row>
    <row r="127" s="2" customFormat="1">
      <c r="A127" s="39"/>
      <c r="B127" s="40"/>
      <c r="C127" s="41"/>
      <c r="D127" s="251" t="s">
        <v>169</v>
      </c>
      <c r="E127" s="41"/>
      <c r="F127" s="282" t="s">
        <v>1498</v>
      </c>
      <c r="G127" s="41"/>
      <c r="H127" s="41"/>
      <c r="I127" s="145"/>
      <c r="J127" s="41"/>
      <c r="K127" s="41"/>
      <c r="L127" s="45"/>
      <c r="M127" s="283"/>
      <c r="N127" s="284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169</v>
      </c>
      <c r="AU127" s="18" t="s">
        <v>85</v>
      </c>
    </row>
    <row r="128" s="2" customFormat="1" ht="14.4" customHeight="1">
      <c r="A128" s="39"/>
      <c r="B128" s="40"/>
      <c r="C128" s="236" t="s">
        <v>178</v>
      </c>
      <c r="D128" s="236" t="s">
        <v>145</v>
      </c>
      <c r="E128" s="237" t="s">
        <v>1499</v>
      </c>
      <c r="F128" s="238" t="s">
        <v>1500</v>
      </c>
      <c r="G128" s="239" t="s">
        <v>1480</v>
      </c>
      <c r="H128" s="240">
        <v>1</v>
      </c>
      <c r="I128" s="241"/>
      <c r="J128" s="242">
        <f>ROUND(I128*H128,2)</f>
        <v>0</v>
      </c>
      <c r="K128" s="238" t="s">
        <v>149</v>
      </c>
      <c r="L128" s="45"/>
      <c r="M128" s="243" t="s">
        <v>1</v>
      </c>
      <c r="N128" s="244" t="s">
        <v>42</v>
      </c>
      <c r="O128" s="92"/>
      <c r="P128" s="245">
        <f>O128*H128</f>
        <v>0</v>
      </c>
      <c r="Q128" s="245">
        <v>0</v>
      </c>
      <c r="R128" s="245">
        <f>Q128*H128</f>
        <v>0</v>
      </c>
      <c r="S128" s="245">
        <v>0</v>
      </c>
      <c r="T128" s="246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7" t="s">
        <v>1481</v>
      </c>
      <c r="AT128" s="247" t="s">
        <v>145</v>
      </c>
      <c r="AU128" s="247" t="s">
        <v>85</v>
      </c>
      <c r="AY128" s="18" t="s">
        <v>143</v>
      </c>
      <c r="BE128" s="248">
        <f>IF(N128="základní",J128,0)</f>
        <v>0</v>
      </c>
      <c r="BF128" s="248">
        <f>IF(N128="snížená",J128,0)</f>
        <v>0</v>
      </c>
      <c r="BG128" s="248">
        <f>IF(N128="zákl. přenesená",J128,0)</f>
        <v>0</v>
      </c>
      <c r="BH128" s="248">
        <f>IF(N128="sníž. přenesená",J128,0)</f>
        <v>0</v>
      </c>
      <c r="BI128" s="248">
        <f>IF(N128="nulová",J128,0)</f>
        <v>0</v>
      </c>
      <c r="BJ128" s="18" t="s">
        <v>85</v>
      </c>
      <c r="BK128" s="248">
        <f>ROUND(I128*H128,2)</f>
        <v>0</v>
      </c>
      <c r="BL128" s="18" t="s">
        <v>1481</v>
      </c>
      <c r="BM128" s="247" t="s">
        <v>1501</v>
      </c>
    </row>
    <row r="129" s="2" customFormat="1" ht="14.4" customHeight="1">
      <c r="A129" s="39"/>
      <c r="B129" s="40"/>
      <c r="C129" s="236" t="s">
        <v>183</v>
      </c>
      <c r="D129" s="236" t="s">
        <v>145</v>
      </c>
      <c r="E129" s="237" t="s">
        <v>1502</v>
      </c>
      <c r="F129" s="238" t="s">
        <v>1503</v>
      </c>
      <c r="G129" s="239" t="s">
        <v>1480</v>
      </c>
      <c r="H129" s="240">
        <v>1</v>
      </c>
      <c r="I129" s="241"/>
      <c r="J129" s="242">
        <f>ROUND(I129*H129,2)</f>
        <v>0</v>
      </c>
      <c r="K129" s="238" t="s">
        <v>149</v>
      </c>
      <c r="L129" s="45"/>
      <c r="M129" s="243" t="s">
        <v>1</v>
      </c>
      <c r="N129" s="244" t="s">
        <v>42</v>
      </c>
      <c r="O129" s="92"/>
      <c r="P129" s="245">
        <f>O129*H129</f>
        <v>0</v>
      </c>
      <c r="Q129" s="245">
        <v>0</v>
      </c>
      <c r="R129" s="245">
        <f>Q129*H129</f>
        <v>0</v>
      </c>
      <c r="S129" s="245">
        <v>0</v>
      </c>
      <c r="T129" s="246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7" t="s">
        <v>1481</v>
      </c>
      <c r="AT129" s="247" t="s">
        <v>145</v>
      </c>
      <c r="AU129" s="247" t="s">
        <v>85</v>
      </c>
      <c r="AY129" s="18" t="s">
        <v>143</v>
      </c>
      <c r="BE129" s="248">
        <f>IF(N129="základní",J129,0)</f>
        <v>0</v>
      </c>
      <c r="BF129" s="248">
        <f>IF(N129="snížená",J129,0)</f>
        <v>0</v>
      </c>
      <c r="BG129" s="248">
        <f>IF(N129="zákl. přenesená",J129,0)</f>
        <v>0</v>
      </c>
      <c r="BH129" s="248">
        <f>IF(N129="sníž. přenesená",J129,0)</f>
        <v>0</v>
      </c>
      <c r="BI129" s="248">
        <f>IF(N129="nulová",J129,0)</f>
        <v>0</v>
      </c>
      <c r="BJ129" s="18" t="s">
        <v>85</v>
      </c>
      <c r="BK129" s="248">
        <f>ROUND(I129*H129,2)</f>
        <v>0</v>
      </c>
      <c r="BL129" s="18" t="s">
        <v>1481</v>
      </c>
      <c r="BM129" s="247" t="s">
        <v>1504</v>
      </c>
    </row>
    <row r="130" s="2" customFormat="1" ht="14.4" customHeight="1">
      <c r="A130" s="39"/>
      <c r="B130" s="40"/>
      <c r="C130" s="236" t="s">
        <v>190</v>
      </c>
      <c r="D130" s="236" t="s">
        <v>145</v>
      </c>
      <c r="E130" s="237" t="s">
        <v>1505</v>
      </c>
      <c r="F130" s="238" t="s">
        <v>1506</v>
      </c>
      <c r="G130" s="239" t="s">
        <v>1480</v>
      </c>
      <c r="H130" s="240">
        <v>1</v>
      </c>
      <c r="I130" s="241"/>
      <c r="J130" s="242">
        <f>ROUND(I130*H130,2)</f>
        <v>0</v>
      </c>
      <c r="K130" s="238" t="s">
        <v>1165</v>
      </c>
      <c r="L130" s="45"/>
      <c r="M130" s="313" t="s">
        <v>1</v>
      </c>
      <c r="N130" s="314" t="s">
        <v>42</v>
      </c>
      <c r="O130" s="315"/>
      <c r="P130" s="316">
        <f>O130*H130</f>
        <v>0</v>
      </c>
      <c r="Q130" s="316">
        <v>0</v>
      </c>
      <c r="R130" s="316">
        <f>Q130*H130</f>
        <v>0</v>
      </c>
      <c r="S130" s="316">
        <v>0</v>
      </c>
      <c r="T130" s="31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7" t="s">
        <v>1481</v>
      </c>
      <c r="AT130" s="247" t="s">
        <v>145</v>
      </c>
      <c r="AU130" s="247" t="s">
        <v>85</v>
      </c>
      <c r="AY130" s="18" t="s">
        <v>143</v>
      </c>
      <c r="BE130" s="248">
        <f>IF(N130="základní",J130,0)</f>
        <v>0</v>
      </c>
      <c r="BF130" s="248">
        <f>IF(N130="snížená",J130,0)</f>
        <v>0</v>
      </c>
      <c r="BG130" s="248">
        <f>IF(N130="zákl. přenesená",J130,0)</f>
        <v>0</v>
      </c>
      <c r="BH130" s="248">
        <f>IF(N130="sníž. přenesená",J130,0)</f>
        <v>0</v>
      </c>
      <c r="BI130" s="248">
        <f>IF(N130="nulová",J130,0)</f>
        <v>0</v>
      </c>
      <c r="BJ130" s="18" t="s">
        <v>85</v>
      </c>
      <c r="BK130" s="248">
        <f>ROUND(I130*H130,2)</f>
        <v>0</v>
      </c>
      <c r="BL130" s="18" t="s">
        <v>1481</v>
      </c>
      <c r="BM130" s="247" t="s">
        <v>1507</v>
      </c>
    </row>
    <row r="131" s="2" customFormat="1" ht="6.96" customHeight="1">
      <c r="A131" s="39"/>
      <c r="B131" s="67"/>
      <c r="C131" s="68"/>
      <c r="D131" s="68"/>
      <c r="E131" s="68"/>
      <c r="F131" s="68"/>
      <c r="G131" s="68"/>
      <c r="H131" s="68"/>
      <c r="I131" s="184"/>
      <c r="J131" s="68"/>
      <c r="K131" s="68"/>
      <c r="L131" s="45"/>
      <c r="M131" s="39"/>
      <c r="O131" s="39"/>
      <c r="P131" s="39"/>
      <c r="Q131" s="39"/>
      <c r="R131" s="39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</sheetData>
  <sheetProtection sheet="1" autoFilter="0" formatColumns="0" formatRows="0" objects="1" scenarios="1" spinCount="100000" saltValue="ZyPr130T7I+xiq/7a5yWvOD4y5+Lx5v1dAhJe0GeG/x0F+Z5Xn+My0Un1vyaqTtlqmoCfb9mdp0CcPi03CuN2Q==" hashValue="9WFdN54N+AiTvF/FiIb5sZXpwU6f7KBAdHyyebhvveyLvfnzmgmV3Vd1uuUFn366z49aQvD2alcgktusAObM8g==" algorithmName="SHA-512" password="CC35"/>
  <autoFilter ref="C116:K130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8"/>
      <c r="C3" s="139"/>
      <c r="D3" s="139"/>
      <c r="E3" s="139"/>
      <c r="F3" s="139"/>
      <c r="G3" s="139"/>
      <c r="H3" s="21"/>
    </row>
    <row r="4" s="1" customFormat="1" ht="24.96" customHeight="1">
      <c r="B4" s="21"/>
      <c r="C4" s="141" t="s">
        <v>1508</v>
      </c>
      <c r="H4" s="21"/>
    </row>
    <row r="5" s="1" customFormat="1" ht="12" customHeight="1">
      <c r="B5" s="21"/>
      <c r="C5" s="318" t="s">
        <v>13</v>
      </c>
      <c r="D5" s="152" t="s">
        <v>14</v>
      </c>
      <c r="E5" s="1"/>
      <c r="F5" s="1"/>
      <c r="H5" s="21"/>
    </row>
    <row r="6" s="1" customFormat="1" ht="36.96" customHeight="1">
      <c r="B6" s="21"/>
      <c r="C6" s="319" t="s">
        <v>16</v>
      </c>
      <c r="D6" s="320" t="s">
        <v>17</v>
      </c>
      <c r="E6" s="1"/>
      <c r="F6" s="1"/>
      <c r="H6" s="21"/>
    </row>
    <row r="7" s="1" customFormat="1" ht="16.5" customHeight="1">
      <c r="B7" s="21"/>
      <c r="C7" s="143" t="s">
        <v>22</v>
      </c>
      <c r="D7" s="149" t="str">
        <f>'Rekapitulace stavby'!AN8</f>
        <v>23. 12. 2019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208"/>
      <c r="B9" s="321"/>
      <c r="C9" s="322" t="s">
        <v>58</v>
      </c>
      <c r="D9" s="323" t="s">
        <v>59</v>
      </c>
      <c r="E9" s="323" t="s">
        <v>130</v>
      </c>
      <c r="F9" s="324" t="s">
        <v>1509</v>
      </c>
      <c r="G9" s="208"/>
      <c r="H9" s="321"/>
    </row>
    <row r="10" s="2" customFormat="1" ht="26.4" customHeight="1">
      <c r="A10" s="39"/>
      <c r="B10" s="45"/>
      <c r="C10" s="325" t="s">
        <v>1510</v>
      </c>
      <c r="D10" s="325" t="s">
        <v>92</v>
      </c>
      <c r="E10" s="39"/>
      <c r="F10" s="39"/>
      <c r="G10" s="39"/>
      <c r="H10" s="45"/>
    </row>
    <row r="11" s="2" customFormat="1" ht="16.8" customHeight="1">
      <c r="A11" s="39"/>
      <c r="B11" s="45"/>
      <c r="C11" s="326" t="s">
        <v>1511</v>
      </c>
      <c r="D11" s="327" t="s">
        <v>1</v>
      </c>
      <c r="E11" s="328" t="s">
        <v>1</v>
      </c>
      <c r="F11" s="329">
        <v>67.936000000000007</v>
      </c>
      <c r="G11" s="39"/>
      <c r="H11" s="45"/>
    </row>
    <row r="12" s="2" customFormat="1" ht="7.44" customHeight="1">
      <c r="A12" s="39"/>
      <c r="B12" s="182"/>
      <c r="C12" s="183"/>
      <c r="D12" s="183"/>
      <c r="E12" s="183"/>
      <c r="F12" s="183"/>
      <c r="G12" s="183"/>
      <c r="H12" s="45"/>
    </row>
    <row r="13" s="2" customFormat="1">
      <c r="A13" s="39"/>
      <c r="B13" s="39"/>
      <c r="C13" s="39"/>
      <c r="D13" s="39"/>
      <c r="E13" s="39"/>
      <c r="F13" s="39"/>
      <c r="G13" s="39"/>
      <c r="H13" s="39"/>
    </row>
  </sheetData>
  <sheetProtection sheet="1" formatColumns="0" formatRows="0" objects="1" scenarios="1" spinCount="100000" saltValue="jeCXoGmegtUz2f50KyFpHejiEDs2frPgn/++/jpSKd8i/K0+GPIi9iWkYtthbMv/xJP2ZdamVqC0Fe0PqcVQ9A==" hashValue="Y7n11I7n73K/0re1kSZIw/dY0IKMZTYlzORPyanrd6thm9TDcChADasZA6lX1VzsYXC56L5VX80+Mq12e6aWCA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LAPTOP-R3519A97\PC01</dc:creator>
  <cp:lastModifiedBy>LAPTOP-R3519A97\PC01</cp:lastModifiedBy>
  <dcterms:created xsi:type="dcterms:W3CDTF">2020-11-02T14:00:18Z</dcterms:created>
  <dcterms:modified xsi:type="dcterms:W3CDTF">2020-11-02T14:00:30Z</dcterms:modified>
</cp:coreProperties>
</file>