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SO 00." sheetId="2" r:id="rId2"/>
    <sheet name="SO 11.1A" sheetId="3" r:id="rId3"/>
    <sheet name="SO 11.1B" sheetId="4" r:id="rId4"/>
    <sheet name="SO 11.1C" sheetId="5" r:id="rId5"/>
    <sheet name="SO 11.2" sheetId="6" r:id="rId6"/>
    <sheet name="SO 11.3" sheetId="7" r:id="rId7"/>
    <sheet name="SO 41.2" sheetId="8" r:id="rId8"/>
    <sheet name="SO 41.3" sheetId="9" r:id="rId9"/>
    <sheet name="SO 51" sheetId="10" r:id="rId10"/>
  </sheets>
  <definedNames/>
  <calcPr/>
  <webPublishing/>
</workbook>
</file>

<file path=xl/sharedStrings.xml><?xml version="1.0" encoding="utf-8"?>
<sst xmlns="http://schemas.openxmlformats.org/spreadsheetml/2006/main" count="3774" uniqueCount="703">
  <si>
    <t>Firma: ÚDRŽBA SILNIC Královéhradeckého kraje a.s.</t>
  </si>
  <si>
    <t>Rekapitulace ceny</t>
  </si>
  <si>
    <t>Stavba: D-16-042AKT - II/303 Velké Poříčí - Hronov_VP_04012021_neoceněný</t>
  </si>
  <si>
    <t xml:space="preserve">Varianta: var.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</si>
  <si>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</si>
  <si>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</si>
  <si>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</si>
  <si>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</si>
  <si>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</si>
  <si>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</si>
  <si>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</si>
  <si>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</si>
  <si>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</si>
  <si>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</si>
  <si>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</si>
  <si>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D-16-042AKT</t>
  </si>
  <si>
    <t>II/303 Velké Poříčí - Hronov_VP_04012021_neoceněný</t>
  </si>
  <si>
    <t>O</t>
  </si>
  <si>
    <t>Rozpočet:</t>
  </si>
  <si>
    <t>0,00</t>
  </si>
  <si>
    <t>15,00</t>
  </si>
  <si>
    <t>21,00</t>
  </si>
  <si>
    <t>2</t>
  </si>
  <si>
    <t>6</t>
  </si>
  <si>
    <t>SO 00.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</si>
  <si>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</si>
  <si>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</si>
  <si>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</si>
  <si>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</si>
  <si>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</si>
  <si>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</si>
  <si>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</si>
  <si>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</si>
  <si>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</si>
  <si>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</si>
  <si>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</si>
  <si>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</si>
  <si>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</si>
  <si>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</si>
  <si>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</si>
  <si>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</si>
  <si>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</si>
  <si>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</si>
  <si>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</si>
  <si>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</t>
  </si>
  <si>
    <t>Ostatní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</si>
  <si>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</si>
  <si>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</si>
  <si>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</si>
  <si>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</si>
  <si>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</si>
  <si>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</si>
  <si>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</si>
  <si>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zajištění rozhodnutí a stanovení místní úpravy, včetně IČ při realizaci stavby 
1=1,00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</si>
  <si>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</si>
  <si>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</si>
  <si>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</si>
  <si>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</si>
  <si>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Ochrana stávajících sítí při výstavbě 
1=1,00 [A]</t>
  </si>
  <si>
    <t>02943</t>
  </si>
  <si>
    <t>OSTATNÍ POŽADAVKY - VYPRACOVÁNÍ RDS</t>
  </si>
  <si>
    <t>1=1,00 [A]</t>
  </si>
  <si>
    <t>02944</t>
  </si>
  <si>
    <t>OSTAT POŽADAVKY - DOKUMENTACE SKUTEČ PROVEDENÍ V DIGIT FORMĚ</t>
  </si>
  <si>
    <t>Vypracování DSPS v tištěné a digit. formě , dle požadavků Sod 
1=1,00 [A]</t>
  </si>
  <si>
    <t>zahrnuje veškeré náklady spojené s objednatelem požadovanými pracemi</t>
  </si>
  <si>
    <t>02945</t>
  </si>
  <si>
    <t>OSTAT POŽADAVKY - GEOMETRICKÝ PLÁN</t>
  </si>
  <si>
    <t>zaměření skutečného provedení stavby 
1=1,00 [A]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</si>
  <si>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</si>
  <si>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</si>
  <si>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</si>
  <si>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</si>
  <si>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</si>
  <si>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7</t>
  </si>
  <si>
    <t>03100</t>
  </si>
  <si>
    <t>ZAŘÍZENÍ STAVENIŠTĚ - ZŘÍZENÍ, PROVOZ, DEMONTÁŽ</t>
  </si>
  <si>
    <t>všechny náklady potřebné k realizaci stavby - oplocení, ostraha, zajištění přístupů do objektů, ochrana ŽP 
1=1,00 [A]</t>
  </si>
  <si>
    <t>zahrnuje objednatelem povolené náklady na pořízení (event. pronájem), provozování, udržování a likvidaci zhotovitelova zařízení</t>
  </si>
  <si>
    <t>SO 11.1A</t>
  </si>
  <si>
    <t>Chodník, cyklopruh a sadové úpravy (km 0,55 - 0,90) - těleso chodníku</t>
  </si>
  <si>
    <t>Všeobecné konstrukce a práce</t>
  </si>
  <si>
    <t>014101 R1</t>
  </si>
  <si>
    <t>POPLATKY ZA SKLÁDKU</t>
  </si>
  <si>
    <t>M3</t>
  </si>
  <si>
    <t>zemina přebytek 
93.15=93,15 [A]</t>
  </si>
  <si>
    <t>zahrnuje veškeré poplatky provozovateli skládky související s uložením odpadu na skládce.</t>
  </si>
  <si>
    <t>014101 R2</t>
  </si>
  <si>
    <t>kamenivo 
32=32,00 [A]</t>
  </si>
  <si>
    <t>014101 R3</t>
  </si>
  <si>
    <t>asfalty 
5.2=5,20 [A]</t>
  </si>
  <si>
    <t>014101 R4</t>
  </si>
  <si>
    <t>beton z pol. 11318 
1.76=1,76 [A]</t>
  </si>
  <si>
    <t>Zemní práce</t>
  </si>
  <si>
    <t>11313</t>
  </si>
  <si>
    <t>ODSTRANĚNÍ KRYTU ZPEVNĚNÝCH PLOCH S ASFALTOVÝM POJIVEM</t>
  </si>
  <si>
    <t>chodník 
130*0.04=5,20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</si>
  <si>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</si>
  <si>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</si>
  <si>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</si>
  <si>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pro vjezdy ,  žulová dlažba (80mm) 
3*0.08 =0,24 [A]</t>
  </si>
  <si>
    <t>11318</t>
  </si>
  <si>
    <t>ODSTRANĚNÍ KRYTU ZPEVNĚNÝCH PLOCH Z DLAŽDIC</t>
  </si>
  <si>
    <t>pro vjezdy ,  zámková dlažba (80mm) 
22*0.08 =1,76 [A]</t>
  </si>
  <si>
    <t>8</t>
  </si>
  <si>
    <t>11332</t>
  </si>
  <si>
    <t>ODSTRANĚNÍ PODKLADŮ ZPEVNĚNÝCH PLOCH Z KAMENIVA NESTMELENÉHO</t>
  </si>
  <si>
    <t>pro vjezdy  
25*0.24=6,00 [A] 
pro chodník 
130*0.2=26,00 [B] 
Celkem: A+B=32,00 [C]</t>
  </si>
  <si>
    <t>12110</t>
  </si>
  <si>
    <t>SEJMUTÍ ORNICE NEBO LESNÍ PŮDY</t>
  </si>
  <si>
    <t>330*0.15=49,50 [A] 
365*0.15=54,75 [B] 
Celkem: A+B=104,25 [C]</t>
  </si>
  <si>
    <t>položka zahrnuje sejmutí ornice bez ohledu na tloušťku vrstvy a její vodorovnou dopravu  
nezahrnuje uložení na trvalou skládku</t>
  </si>
  <si>
    <t>12373</t>
  </si>
  <si>
    <t>ODKOP PRO SPOD STAVBU SILNIC A ŽELEZNIC TŘ. I</t>
  </si>
  <si>
    <t>pro chodník 
(50+22)*1.2=86,40 [A] 
výkop zeminy pro zřízení nového vjezdu na pozemek p.č.1309/13 
1.35*5=6,75 [B] 
Celkem: A+B=93,15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</si>
  <si>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</si>
  <si>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</si>
  <si>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</t>
  </si>
  <si>
    <t>VYKOPÁVKY ZE ZEMNÍKŮ A SKLÁDEK TŘ. I</t>
  </si>
  <si>
    <t>365*0.15=54,75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</si>
  <si>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</si>
  <si>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</si>
  <si>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17310</t>
  </si>
  <si>
    <t>ZEMNÍ KRAJNICE A DOSYPÁVKY SE ZHUTNĚNÍM</t>
  </si>
  <si>
    <t>dosyp mezi paraplání a plání konstrukce chodníku 
110*1.5*0.2=33,00 [A] 
dosypávka, dorovnání terénu k novému vjezdu na pozemek č.p.1309/13 
2.8=2,80 [B] 
Celkem: A+B=35,80 [C]</t>
  </si>
  <si>
    <t>položka zahrnuje:  
- kompletní provedení zemní konstrukce vč. výběru vhodného materiálu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</si>
  <si>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13</t>
  </si>
  <si>
    <t>18214</t>
  </si>
  <si>
    <t>ÚPRAVA POVRCHŮ SROVNÁNÍM ÚZEMÍ V TL DO 0,25M</t>
  </si>
  <si>
    <t>M2</t>
  </si>
  <si>
    <t>460=460,00 [A]</t>
  </si>
  <si>
    <t>položka zahrnuje srovnání výškových rozdílů terénu</t>
  </si>
  <si>
    <t>14</t>
  </si>
  <si>
    <t>18232</t>
  </si>
  <si>
    <t>ROZPROSTŘENÍ ORNICE V ROVINĚ V TL DO 0,15M</t>
  </si>
  <si>
    <t>365=365,00 [A]</t>
  </si>
  <si>
    <t>položka zahrnuje:  
nutné přemístění ornice z dočasných skládek vzdálených do 50m  
rozprostření ornice v předepsané tloušťce v rovině a ve svahu do 1:5</t>
  </si>
  <si>
    <t>15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</si>
  <si>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</si>
  <si>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</si>
  <si>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</si>
  <si>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16</t>
  </si>
  <si>
    <t>18245</t>
  </si>
  <si>
    <t>ZALOŽENÍ TRÁVNÍKU ZATRAVŇOVACÍ TEXTILIÍ (ROHOŽÍ)</t>
  </si>
  <si>
    <t>PROPUSTEK V KM 0.730  55 
4=4,00 [A] 
PROPUSTEK V KM 0.794 66 
4.8=4,80 [B] 
Celkem: A+B=8,80 [C]</t>
  </si>
  <si>
    <t>Zahrnuje dodání a položení předepsané zatravňovací textilie bez ohledu na sklon terénu, zalévání, první pokosení</t>
  </si>
  <si>
    <t>17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</si>
  <si>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</si>
  <si>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</si>
  <si>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</si>
  <si>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</si>
  <si>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</si>
  <si>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</si>
  <si>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</si>
  <si>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19</t>
  </si>
  <si>
    <t>18600</t>
  </si>
  <si>
    <t>ZALÉVÁNÍ VODOU</t>
  </si>
  <si>
    <t>365*0.005*5=9,13 [A]</t>
  </si>
  <si>
    <t>položka zahrnuje veškerý materiál, výrobky a polotovary, včetně mimostaveništní a vnitrostaveništní dopravy (rovněž přesuny), včetně naložení a složení, případně s uložením</t>
  </si>
  <si>
    <t>Komunikace pozemní</t>
  </si>
  <si>
    <t>20</t>
  </si>
  <si>
    <t>56314</t>
  </si>
  <si>
    <t>VOZOVKOVÉ VRSTVY Z MECHANICKY ZPEVNĚNÉHO KAMENIVA TL. DO 200MM</t>
  </si>
  <si>
    <t>nový vjezd na pozemek č.p.1309/13, MZK (170mm) 
21.7=21,70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</si>
  <si>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</si>
  <si>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</si>
  <si>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56333</t>
  </si>
  <si>
    <t>VOZOVKOVÉ VRSTVY ZE ŠTĚRKODRTI TL. DO 150MM</t>
  </si>
  <si>
    <t>chodník 
(460+10)*1.2=564,00 [A]</t>
  </si>
  <si>
    <t>22</t>
  </si>
  <si>
    <t>56334</t>
  </si>
  <si>
    <t>VOZOVKOVÉ VRSTVY ZE ŠTĚRKODRTI TL. DO 200MM</t>
  </si>
  <si>
    <t>vjezd 
25=25,00 [A]</t>
  </si>
  <si>
    <t>23</t>
  </si>
  <si>
    <t>56335</t>
  </si>
  <si>
    <t>VOZOVKOVÉ VRSTVY ZE ŠTĚRKODRTI TL. DO 250MM</t>
  </si>
  <si>
    <t>nový vjezd na pozemek č.p.1309/13 
21.7*1.1=23,87 [A]</t>
  </si>
  <si>
    <t>24</t>
  </si>
  <si>
    <t>572123</t>
  </si>
  <si>
    <t>INFILTRAČNÍ POSTŘIK Z EMULZE DO 1,0KG/M2</t>
  </si>
  <si>
    <t>nový vjezd na pozemek č.p.1309/13 
21.7=21,70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</si>
  <si>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</si>
  <si>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25</t>
  </si>
  <si>
    <t>572214</t>
  </si>
  <si>
    <t>SPOJOVACÍ POSTŘIK Z MODIFIK EMULZE DO 0,5KG/M2</t>
  </si>
  <si>
    <t>nový vjezd na pozemek č.p.1309/13 
21.7*2=43,40 [A]</t>
  </si>
  <si>
    <t>26</t>
  </si>
  <si>
    <t>574B34</t>
  </si>
  <si>
    <t>ASFALTOVÝ BETON PRO OBRUSNÉ VRSTVY MODIFIK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</si>
  <si>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</si>
  <si>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</si>
  <si>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574D66</t>
  </si>
  <si>
    <t>ASFALTOVÝ BETON PRO LOŽNÍ VRSTVY MODIFIK ACL 16+, 16S TL. 70MM</t>
  </si>
  <si>
    <t>28</t>
  </si>
  <si>
    <t>574F46</t>
  </si>
  <si>
    <t>ASFALTOVÝ BETON PRO PODKLADNÍ VRSTVY MODIFIK ACP 16+, 16S TL. 50MM</t>
  </si>
  <si>
    <t>29</t>
  </si>
  <si>
    <t>582611</t>
  </si>
  <si>
    <t>KRYTY Z BETON DLAŽDIC SE ZÁMKEM ŠEDÝCH TL 60MM DO LOŽE Z KAM</t>
  </si>
  <si>
    <t>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</si>
  <si>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30</t>
  </si>
  <si>
    <t>582615</t>
  </si>
  <si>
    <t>KRYTY Z BETON DLAŽDIC SE ZÁMKEM BAREV TL 80MM DO LOŽE Z KAM</t>
  </si>
  <si>
    <t>25=25,00 [A]</t>
  </si>
  <si>
    <t>31</t>
  </si>
  <si>
    <t>58262A</t>
  </si>
  <si>
    <t>KRYTY Z BETON DLAŽDIC SE ZÁMKEM BAREV RELIÉF TL 60MM DO LOŽE Z MC</t>
  </si>
  <si>
    <t>10=10,00 [A]</t>
  </si>
  <si>
    <t>Ostatní konstrukce a práce, bourání</t>
  </si>
  <si>
    <t>32</t>
  </si>
  <si>
    <t>9111A3</t>
  </si>
  <si>
    <t>ZÁBRADLÍ SILNIČNÍ S VODOR MADLY - DEMONTÁŽ S PŘESUNEM</t>
  </si>
  <si>
    <t>M</t>
  </si>
  <si>
    <t>60=60,00 [A]</t>
  </si>
  <si>
    <t>položka zahrnuje:  
- demontáž a odstranění zařízení  
- jeho odvoz na předepsané místo</t>
  </si>
  <si>
    <t>33</t>
  </si>
  <si>
    <t>917212</t>
  </si>
  <si>
    <t>ZÁHONOVÉ OBRUBY Z BETONOVÝCH OBRUBNÍKŮ ŠÍŘ 80MM</t>
  </si>
  <si>
    <t>434=434,00 [A]</t>
  </si>
  <si>
    <t>Položka zahrnuje:  
dodání a pokládku betonových obrubníků o rozměrech předepsaných zadávací dokumentací  
betonové lože i boční betonovou opěrku.</t>
  </si>
  <si>
    <t>34</t>
  </si>
  <si>
    <t>917224</t>
  </si>
  <si>
    <t>SILNIČNÍ A CHODNÍKOVÉ OBRUBY Z BETONOVÝCH OBRUBNÍKŮ ŠÍŘ 150MM</t>
  </si>
  <si>
    <t>223=223,00 [A]</t>
  </si>
  <si>
    <t>SO 11.1B</t>
  </si>
  <si>
    <t>Chodník, cyklopruh a sadové úpravy (km 0,55 - 0,90) - posun oplocení podél p.č. 1288/1</t>
  </si>
  <si>
    <t>zemina z vrtů 
0.41=0,41 [A]</t>
  </si>
  <si>
    <t>1*56=56,00 [A]</t>
  </si>
  <si>
    <t>Zakládání</t>
  </si>
  <si>
    <t>26A12</t>
  </si>
  <si>
    <t>VRTY PRO SLOUPKY OPLOCENÍ TŘ. TĚŽITELNOSTI I D DO 200MM</t>
  </si>
  <si>
    <t>23*0.6=13,80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</si>
  <si>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</si>
  <si>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272314</t>
  </si>
  <si>
    <t>ZÁKLADY Z PROSTÉHO BETONU DO C25/30</t>
  </si>
  <si>
    <t>zabetonování sloupků 
0.41469=0,41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</si>
  <si>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</si>
  <si>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a kompletní konstrukce</t>
  </si>
  <si>
    <t>33817D</t>
  </si>
  <si>
    <t>VZPĚRY PLOTOVÉ Z DÍLCŮ KOVOVÝCH DO BETONOVÝCH PATEK</t>
  </si>
  <si>
    <t>KS</t>
  </si>
  <si>
    <t>- dodání a osazení předepsané vzpěry včetně PKO  
- případnou betonovou patku z předepsané třídy betonu  
- nutné zemní práce</t>
  </si>
  <si>
    <t>33894A</t>
  </si>
  <si>
    <t>SLOUPKY OHRADNÍ A PLOTOVÉ KOVOVÉ KOTVENÉ DO PATEK NEBO BERANĚNÉ</t>
  </si>
  <si>
    <t>T</t>
  </si>
  <si>
    <t>56/2,5 pole 
23*0.0045*2.5=0,26 [A] 
5 vzpěr 
Celkem: A=0,26 [B]</t>
  </si>
  <si>
    <t>- dodání a osazení předepsaného sloupku včetně PKO  
- případnou betonovou patku z předepsané třídy betonu  
- nutné zemní práce</t>
  </si>
  <si>
    <t>767</t>
  </si>
  <si>
    <t>Konstrukce zámečnické</t>
  </si>
  <si>
    <t>767911</t>
  </si>
  <si>
    <t>OPLOCENÍ Z DRÁTĚNÉHO PLETIVA POZINKOVANÉHO STANDARDNÍHO</t>
  </si>
  <si>
    <t>56*2=112,00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</si>
  <si>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případně i ostnatý drát, uvažovaná plocha se pak vypočítává po horní hranu drátu.</t>
  </si>
  <si>
    <t>966842</t>
  </si>
  <si>
    <t>ODSTRANĚNÍ OPLOCENÍ Z DRÁT PLETIVA</t>
  </si>
  <si>
    <t>56=56,00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</si>
  <si>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</si>
  <si>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11.1C</t>
  </si>
  <si>
    <t>Chodník, cyklopruh a sadové úpravy (km 0,55 - 0,90) - odvodnění, propustky, kanalizace</t>
  </si>
  <si>
    <t>6+10.5+10.5=27,00 [A]</t>
  </si>
  <si>
    <t>12932</t>
  </si>
  <si>
    <t>ČIŠTĚNÍ PŘÍKOPŮ OD NÁNOSU DO 0,5M3/M</t>
  </si>
  <si>
    <t>PROPUSTEK V KM 0.730  55 
tloušťka 0,4 m 
1*2=2,00 [A] 
PROPUSTEK V KM 0.794 66 
tloušťka 0,4 m 
2*2=4,00 [B] 
Celkem: A+B=6,00 [C]</t>
  </si>
  <si>
    <t>Součástí položky je vodorovná a svislá doprava, přemístění, přeložení, manipulace s materiálem a uložení na skládku.  
 Nezahrnuje poplatek za skládku, který se vykazuje v položce 0141** (s výjimkou malého množství materiálu, kde je možné poplatek zahrnout do jednotkové ceny položky – tento fakt musí být uveden v doplňujícím textu k položce)</t>
  </si>
  <si>
    <t>129946</t>
  </si>
  <si>
    <t>ČIŠTĚNÍ POTRUBÍ DN DO 400MM</t>
  </si>
  <si>
    <t>PROPUSTEK V KM 0.730  55 
12.1=12,10 [A] 
10.5=10,50 [B]</t>
  </si>
  <si>
    <t>12996</t>
  </si>
  <si>
    <t>ČIŠTĚNÍ POTRUBÍ DN DO 800MM</t>
  </si>
  <si>
    <t>PROPUSTEK V KM 0.794 66 
10.5=10,50 [A]</t>
  </si>
  <si>
    <t>13173</t>
  </si>
  <si>
    <t>HLOUBENÍ JAM ZAPAŽ I NEPAŽ TŘ. I</t>
  </si>
  <si>
    <t>PROPUSTEK V KM 0.730  55 
5=5,00 [A] 
PROPUSTEK V KM 0.794 66 
plocha výkopu v řezu * délka výkopu    
0.5*3.9   =1,95 [B] 
5.00   =5,00 [C] 
plocha v řezu x šířka výkopu    
2.50   =2,50 [D] 
Celkem: A+B+C+D=14,45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</si>
  <si>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</si>
  <si>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</si>
  <si>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</si>
  <si>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PROPUSTEK V KM 0.730  55 
plocha výkopu v řezu * délka čela 
0.5*4=2,00 [A] 
PROPUSTEK V KM 0.794 66 
5=5,00 [B] 
Celkem: A+B=7,00 [C]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</si>
  <si>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</si>
  <si>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18222</t>
  </si>
  <si>
    <t>ROZPROSTŘENÍ ORNICE VE SVAHU V TL DO 0,15M</t>
  </si>
  <si>
    <t>PROPUSTEK V KM 0.730  55 
délka ohumusování x šířka čela 
1*4=4,00 [A] 
PROPUSTEK V KM 0.794 66 
1.2*4=4,80 [B] 
Celkem: A+B=8,80 [C]</t>
  </si>
  <si>
    <t>položka zahrnuje:  
nutné přemístění ornice z dočasných skládek vzdálených do 50m  
rozprostření ornice v předepsané tloušťce ve svahu přes 1:5</t>
  </si>
  <si>
    <t>Založení trávníku</t>
  </si>
  <si>
    <t>PROPUSTEK V KM 0.730  55 
4*0.005*5=0,10 [A] 
PROPUSTEK V KM 0.794 66 
4.8*0.005*5=0,12 [B] 
Celkem: A+B=0,22 [C]</t>
  </si>
  <si>
    <t>317325</t>
  </si>
  <si>
    <t>ŘÍMSY ZE ŽELEZOBETONU DO C30/37</t>
  </si>
  <si>
    <t>PROPUSTEK V KM 0.730  55 
C30/37 XF4. XD3, šířa x výška x délka 
0.57*0.3*4=0,68 [A] 
PROPUSTEK V KM 0.794 66 
C30/37 XF4. XD3, šířa x výška x délka 
0=0,00 [B] 
Celkem: A+B=0,68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</si>
  <si>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</si>
  <si>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</si>
  <si>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</si>
  <si>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PROPUSTEK V KM 0.730  55 
0.2 t/m3 x objem betonu 
0.2*0.68=0,14 [A] 
PROPUSTEK V KM 0.794 66 
C30/37 XF4. XD3, šířa x výška x délka 
0=0,00 [B] 
Celkem: A+B=0,14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</si>
  <si>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</si>
  <si>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327125</t>
  </si>
  <si>
    <t>ZDI OPĚR, ZÁRUB, NÁBŘEŽ Z DÍLCŮ ŽELEZOBETON DO C30/37</t>
  </si>
  <si>
    <t>palisády  
0.16*0.16*1.2*12=0,37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</si>
  <si>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</si>
  <si>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389325</t>
  </si>
  <si>
    <t>MOSTNÍ RÁMOVÉ KONSTRUKCE ZE ŽELEZOBETONU C30/37</t>
  </si>
  <si>
    <t>PROPUSTEK V KM 0.794 66 
Nadprží čela propustku 
0.6*0.27*3.3=0,53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</si>
  <si>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</si>
  <si>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389365</t>
  </si>
  <si>
    <t>VÝZTUŽ MOSTNÍ RÁMOVÉ KONSTRUKCE Z OCELI 10505, B500B</t>
  </si>
  <si>
    <t>PROPUSTEK V KM 0.794 66 
Nadprží čela propustku 
(0.48+0.51+0.53+1.33)*0.2=0,57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</si>
  <si>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</si>
  <si>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</si>
  <si>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451314</t>
  </si>
  <si>
    <t>PODKLADNÍ A VÝPLŇOVÉ VRSTVY Z PROSTÉHO BETONU C25/30</t>
  </si>
  <si>
    <t>PROPUSTEK V KM 0.794 66 
Podkladní beton pod prahy 
1=1,00 [A] 
Podkladní beton pod palisády 
2=2,00 [B] 
Podkladní beton pod 
0.2*0.8=0,16 [C] 
Celkem: A+B+C=3,16 [D]</t>
  </si>
  <si>
    <t>461385</t>
  </si>
  <si>
    <t>PATKY ZE ŽELEZOBETONU DO C30/37 VČET VÝZTUŽE</t>
  </si>
  <si>
    <t>PROPUSTEK V KM 0.794 66 
0.72*0.6*1.1=0,48 [A] 
0.77*0.6*1.1=0,51 [B] 
Celkem: A+B=0,99 [C]</t>
  </si>
  <si>
    <t>položka zahrnuje:  
- nutné zemní práce (hloubení rýh a pod.)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</si>
  <si>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581101</t>
  </si>
  <si>
    <t>CEMENTOBETONOVÝ KRYT JEDNOVRSTVÝ NEVYZTUŽENÝ TŘ.L</t>
  </si>
  <si>
    <t>PROPUSTEK V KM 0.794 66 
Přímo pochozí deska, šířka x výška x délka 
1.75*0.23*3.3=1,33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</si>
  <si>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</si>
  <si>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Úpravy povrchů, podlahy a osazování výplní</t>
  </si>
  <si>
    <t>62547</t>
  </si>
  <si>
    <t>ÚPRAVA POVRCHŮ VNĚJŠ KONSTR BETON OMÍT Z MALTY ZVLÁŠTNÍ</t>
  </si>
  <si>
    <t>PROPUSTEK V KM 0.730  55 
4*0.57=2,28 [A] 
PROPUSTEK V KM 0.794 66 
3.49*0.53   =1,85 [B] 
Celkem: A+B=4,13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</si>
  <si>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</si>
  <si>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</si>
  <si>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</si>
  <si>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PROPUSTEK V KM 0.730  55 
šířka x délka + výška x délka + výška x délka + počet x délka x šířka 
1.1*4+0.6*4+2*0.6*0.6=7,52 [A] 
PROPUSTEK V KM 0.794 66 
4*0.5+4*1+2*2*1.5   =12,00 [B] 
Celkem: A+B=19,52 [C]</t>
  </si>
  <si>
    <t>62631</t>
  </si>
  <si>
    <t>SPOJOVACÍ MŮSTEK MEZI STARÝM A NOVÝM BETONEM</t>
  </si>
  <si>
    <t>PROPUSTEK V KM 0.730  55 
délka x šířka 
4*0.57=2,28 [A] 
PROPUSTEK V KM 0.794 66   
3.3*0.53+2*0.6*1.1   =3,07 [B] 
Celkem: A+B=5,35 [C]</t>
  </si>
  <si>
    <t>711</t>
  </si>
  <si>
    <t>Izolace proti vodě, vlhkosti a plynům</t>
  </si>
  <si>
    <t>711509</t>
  </si>
  <si>
    <t>OCHRANA IZOLACE NA POVRCHU TEXTILIÍ</t>
  </si>
  <si>
    <t>PROPUSTEK V KM 0.730  55 
Izolace čela , délka římsy x průměrná výška + délka výkopu x šířka nátěru na propusktu 
4*1.5+0.8*1=6,80 [A]</t>
  </si>
  <si>
    <t>položka zahrnuje:  
- dodání předepsaného ochranného materiálu  
- zřízení ochrany izolace</t>
  </si>
  <si>
    <t>711715 R</t>
  </si>
  <si>
    <t>IZOLACE PROTI ZEM VLHK POLYMERNÍ STŘÍKANÁ</t>
  </si>
  <si>
    <t>PROPUSTEK V KM 0.730  55 
Izolace čela , délka římsy x průměrná výška + délka výkopu x šířka nátěru na propusktu 
4*1.5+0.8*1=6,80 [A] 
PROPUSTEK V KM 0.794 66 
4*1.2=4,80 [B] 
Celkem: A+B=11,60 [C]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</si>
  <si>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</si>
  <si>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783</t>
  </si>
  <si>
    <t>Dokončovací práce - nátěry</t>
  </si>
  <si>
    <t>78382</t>
  </si>
  <si>
    <t>NÁTĚRY BETON KONSTR TYP S2 (OS-B)</t>
  </si>
  <si>
    <t>PROPUSTEK V KM 0.730  55 
délka nátěru v řezu x délka římsy 
0.5*4=2,00 [A] 
PROPUSTEK V KM 0.794 66 
0.24*3.3   (čelo římsy) (OS-B)=0,79 [B] 
0.2*3.3   (na římse) (OS-B)=0,66 [C] 
Celkem: A+B+C=3,45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</si>
  <si>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</si>
  <si>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</si>
  <si>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</si>
  <si>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PROPUSTEK V KM 0.794 66 
0.5*3.3=1,65 [A]</t>
  </si>
  <si>
    <t>Trubní vedení</t>
  </si>
  <si>
    <t>87434</t>
  </si>
  <si>
    <t>POTRUBÍ Z TRUB PLASTOVÝCH ODPADNÍCH DN DO 200MM</t>
  </si>
  <si>
    <t>PROPUSTEK V KM 0.730  55 
5=5,00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</si>
  <si>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</si>
  <si>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87633</t>
  </si>
  <si>
    <t>CHRÁNIČKY Z TRUB PLASTOVÝCH DN DO 150MM</t>
  </si>
  <si>
    <t>PROPUSTEK V KM 0.794 66 
plastová chránička DN 110 
7.3=7,30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</si>
  <si>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</si>
  <si>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897627</t>
  </si>
  <si>
    <t>VPUSŤ ŠTĚRBINOVÝCH ŽLABŮ Z BETON DÍLCŮ SV. ŠÍŘKY DO 500MM</t>
  </si>
  <si>
    <t>PROPUSTEK V KM 0.730  55 
3=3,00 [A]</t>
  </si>
  <si>
    <t>položka zahrnuje dodávku a osazení předepsaného dílce včetně mříže  
nezahrnuje předepsané podkladní konstrukce</t>
  </si>
  <si>
    <t>897727</t>
  </si>
  <si>
    <t>ČISTÍCÍ KUSY ŠTĚRBIN ŽLABŮ Z BETON DÍLCŮ SV. ŠÍŘKY DO 500MM</t>
  </si>
  <si>
    <t>PROPUSTEK V KM 0.730  55 
4=4,00 [A]</t>
  </si>
  <si>
    <t>položka zahrnuje dodávku a osazení předepsaného dílce  
nezahrnuje předepsané podkladní konstrukce</t>
  </si>
  <si>
    <t>9112B1</t>
  </si>
  <si>
    <t>ZÁBRADLÍ MOSTNÍ SE SVISLOU VÝPLNÍ - DODÁVKA A MONTÁŽ</t>
  </si>
  <si>
    <t>PROPUSTEK V KM 0.730  55 
viz půdorys 
6=6,00 [A] 
PROPUSTEK V KM 0.794 66 
5=5,00 [B] 
Celkem: A+B=11,00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</si>
  <si>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</si>
  <si>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93513 R</t>
  </si>
  <si>
    <t>ŠTĚRBINOVÉ ŽLABY Z BET DÍLCŮ ŠÍŘ 500MM VÝŠ 500MM</t>
  </si>
  <si>
    <t>PROPUSTEK V KM 0.730  55 
111=111,00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</si>
  <si>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délky osy žlabu bez čistících kusů a odtokových vpustí.</t>
  </si>
  <si>
    <t>93650 R</t>
  </si>
  <si>
    <t>DROBNÉ DOPLŇK KONSTR KOVOVÉ</t>
  </si>
  <si>
    <t>KG</t>
  </si>
  <si>
    <t>PROPUSTEK V KM 0.730  55 
délka jednoho prutu 1.6 x (délka čela/rozteč-zaokrouhleno nahoru=počet vložek) * váha 1m prutu 
1.6*20*0.89=28,48 [A] 
PROPUSTEK V KM 0.794 66 
1.7*20*0.89=30,26 [B] 
Celkem: A+B=58,74 [C]</t>
  </si>
  <si>
    <t>- dílenská dokumentace, včetně technologického předpisu spojování,  
- dodání materiálu v požadované kvalitě a výroba konstrukce i dílenská (včetně pomůcek, přípravků a prostředků pro výrobu) bez ohledu na náročnost a její hmotnost, dílenská montáž,  
- dodání spojovacího materiálu,  
- zřízení montážních a dilatačních spojů,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a montážních sestav, včetně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(příp. podlití patních desek) maltou, betonem nebo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</si>
  <si>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96616</t>
  </si>
  <si>
    <t>BOURÁNÍ KONSTRUKCÍ ZE ŽELEZOBETONU</t>
  </si>
  <si>
    <t>PROPUSTEK V KM 0.730  55 
plocha v řezu x délka 
0.2*4=0,80 [A] 
PROPUSTEK V KM 0.794 66 
0.2*3.75=0,75 [B] 
Celkem: A+B=1,55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</si>
  <si>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</si>
  <si>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35</t>
  </si>
  <si>
    <t>96815</t>
  </si>
  <si>
    <t>VYSEKÁNÍ OTVORŮ, KAPES, RÝH V ŽELEZOBETONOVÉ KONSTRUKCI</t>
  </si>
  <si>
    <t>PROPUSTEK V KM 0.730  55 
ruční opracování stávajícího betonu pro odstranění nekvalitních betonových míst v zóně napojení nové římsy na starý beton 
0.35=0,35 [A] 
PROPUSTEK V KM 0.794 66 
0.65=0,65 [B] 
Celkem: A+B=1,00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</si>
  <si>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</si>
  <si>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11.2</t>
  </si>
  <si>
    <t>Chodník, cyklopruh a sadové úpravy (km 0,90 - 1,90)</t>
  </si>
  <si>
    <t>zemina přebytek 
12.24=12,24 [A]</t>
  </si>
  <si>
    <t>kamenivo 
841.58=841,58 [A]</t>
  </si>
  <si>
    <t>asfalty 
164.76=164,76 [A]</t>
  </si>
  <si>
    <t>014102</t>
  </si>
  <si>
    <t>beton z obrub 
1710*0.022=37,62 [A] 
beton z UV z pol. 96687 
0=0,00 [B] 
Celkem: A+B=37,62 [C]</t>
  </si>
  <si>
    <t>11120</t>
  </si>
  <si>
    <t>ODSTRANĚNÍ KŘOVIN</t>
  </si>
  <si>
    <t>9=9,00 [A]</t>
  </si>
  <si>
    <t>odstranění křovin a stromů do průměru 100 mm  
doprava dřevin bez ohledu na vzdálenost  
spálení na hromadách nebo štěpkování</t>
  </si>
  <si>
    <t>chodník 
3589*0.04=143,56 [A] 
silnice 
165*0.08=13,20 [B] 
vjezdy 
100*0.08=8,00 [C] 
Celkem: A+B+C=164,76 [D]</t>
  </si>
  <si>
    <t>chodník 
341*0.06=20,46 [A] 
vjezdy 
50*0.08=4,00 [B] 
Celkem: A+B=24,46 [C]</t>
  </si>
  <si>
    <t>pod asfaltem  
3589*0.20=717,80 [A] 
pod dlažbou 
341*0.18=61,38 [B] 
vjezdy 
150*0.24=36,00 [C] 
vozovka 
165*0.16=26,40 [D] 
Celkem: A+B+C+D=841,58 [E]</t>
  </si>
  <si>
    <t>11351</t>
  </si>
  <si>
    <t>ODSTRANĚNÍ ZÁHONOVÝCH OBRUBNÍKŮ</t>
  </si>
  <si>
    <t>1710=1 710,00 [A]</t>
  </si>
  <si>
    <t>11352</t>
  </si>
  <si>
    <t>ODSTRANĚNÍ CHODNÍKOVÝCH A SILNIČNÍCH OBRUBNÍKŮ BETONOVÝCH</t>
  </si>
  <si>
    <t>2155=2 155,00 [A]</t>
  </si>
  <si>
    <t>51*0.24=12,24 [A]</t>
  </si>
  <si>
    <t>20=20,00 [A]</t>
  </si>
  <si>
    <t>17110</t>
  </si>
  <si>
    <t>ULOŽENÍ SYPANINY DO NÁSYPŮ SE ZHUTNĚNÍM</t>
  </si>
  <si>
    <t>10 % +nový vjezd k pozemku 1309/13 
200*0.1=20,00 [A] 
dorovnání vjezdů na pozemky č.p.71/3 a 71/4 
54*0.5*0.3=8,10 [B] 
Celkem: A+B=28,10 [C]</t>
  </si>
  <si>
    <t>položka zahrnuje:  
- kompletní provedení zemní konstrukce vč. výběru vhodného materiálu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</si>
  <si>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</si>
  <si>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</si>
  <si>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</si>
  <si>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17180</t>
  </si>
  <si>
    <t>ULOŽENÍ SYPANINY DO NÁSYPŮ Z NAKUPOVANÝCH MATERIÁLŮ</t>
  </si>
  <si>
    <t>90 % 
200*0.9=180,00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</si>
  <si>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</si>
  <si>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17680</t>
  </si>
  <si>
    <t>VÝPLNĚ Z NAKUPOVANÝCH MATERIÁLŮ</t>
  </si>
  <si>
    <t>výplň prostoru za obrubníkem mimo půdorys chodníku - dosypávka kameniva pro dorovnání terénu (pouze ve VV), odhadované množství,  
 bude fakturováno dle skutečného množství 
200*0.5*0.25=25,00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</si>
  <si>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</si>
  <si>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4082.2=4 082,20 [A] 
234.3=234,30 [B] 
Celkem: A+B=4 316,50 [C]</t>
  </si>
  <si>
    <t>2155*1=2 155,00 [A]</t>
  </si>
  <si>
    <t>2155*0.005*5=53,88 [A]</t>
  </si>
  <si>
    <t>56313</t>
  </si>
  <si>
    <t>VOZOVKOVÉ VRSTVY Z MECHANICKY ZPEVNĚNÉHO KAMENIVA TL. DO 150MM</t>
  </si>
  <si>
    <t>parkování 
163=163,00 [A]</t>
  </si>
  <si>
    <t>chodník 
(3277+195)*1.1=3 819,20 [A] 
parkování 
163=163,00 [B] 
CYKLOPRUH 
90*1.5=135,00 [C] 
Celkem: A+B+C=4 117,20 [D]</t>
  </si>
  <si>
    <t>vjezdy 
213*1.1=234,30 [A] 
dorovnání vjezdů na pozemky č.p.71/3 a 71/4 
54*0.5*0.2=5,40 [B] 
Celkem: A+B=239,70 [C]</t>
  </si>
  <si>
    <t>22*1.1=24,20 [A]</t>
  </si>
  <si>
    <t>572121</t>
  </si>
  <si>
    <t>INFILTRAČNÍ POSTŘIK ASFALTOVÝ DO 1,0KG/M2</t>
  </si>
  <si>
    <t>CYKLOPRUH 
90*1.5=135,00 [A]</t>
  </si>
  <si>
    <t>574E46</t>
  </si>
  <si>
    <t>ASFALTOVÝ BETON PRO PODKLADNÍ VRSTVY ACP 16+, 16S TL. 50MM</t>
  </si>
  <si>
    <t>CYKLOPRUH 
100=100,00 [A]</t>
  </si>
  <si>
    <t>575B33</t>
  </si>
  <si>
    <t>LITÝ ASFALT MA II (KŘIŽ, PARKOVIŠTĚ, ZASTÁVKY) 11 TL. 30MM</t>
  </si>
  <si>
    <t>58222</t>
  </si>
  <si>
    <t>DLÁŽDĚNÉ KRYTY Z DROBNÝCH KOSTEK DO LOŽE Z MC</t>
  </si>
  <si>
    <t>58252</t>
  </si>
  <si>
    <t>DLÁŽDĚNÉ KRYTY Z BETONOVÝCH DLAŽDIC DO LOŽE Z MC</t>
  </si>
  <si>
    <t>90*0.25=22,50 [A]</t>
  </si>
  <si>
    <t>3277=3 277,00 [A]</t>
  </si>
  <si>
    <t>582612</t>
  </si>
  <si>
    <t>KRYTY Z BETON DLAŽDIC SE ZÁMKEM ŠEDÝCH TL 80MM DO LOŽE Z KAM</t>
  </si>
  <si>
    <t>vjezd 
213+22=235,00 [A]</t>
  </si>
  <si>
    <t>195=195,00 [A]</t>
  </si>
  <si>
    <t>41</t>
  </si>
  <si>
    <t>711127</t>
  </si>
  <si>
    <t>IZOLACE BĚŽN KONSTR PROTI TLAK VODĚ Z PE FÓLIÍ</t>
  </si>
  <si>
    <t>nopova folie včetně ukončovacích lišt 
250=250,00 [A]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</si>
  <si>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</si>
  <si>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42</t>
  </si>
  <si>
    <t>76793 R1</t>
  </si>
  <si>
    <t>OPLOCENÍ Z RÁMEČKOVÉHO PLETIVA</t>
  </si>
  <si>
    <t>posun oplocení z demontovaného materiálu, včetně doplnění potřebných dílů a zřízení nové podezdívky v délce 50 m 
50*2=100,00 [A]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</si>
  <si>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</si>
  <si>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</si>
  <si>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</si>
  <si>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36</t>
  </si>
  <si>
    <t>91551</t>
  </si>
  <si>
    <t>VODOROVNÉ DOPRAVNÍ ZNAČENÍ - PŘEDEM PŘIPRAVENÉ SYMBOLY</t>
  </si>
  <si>
    <t>CYKLOPIKTOGRAM na vozovce, směrové šipky, cyklista na cyklopruhu 
13=13,00 [A]</t>
  </si>
  <si>
    <t>položka zahrnuje:  
- dodání a pokládku předepsaného symbolu  
- zahrnuje předznačení a reflexní úpravu</t>
  </si>
  <si>
    <t>37</t>
  </si>
  <si>
    <t>1711=1 711,00 [A]</t>
  </si>
  <si>
    <t>38</t>
  </si>
  <si>
    <t>2155-47=2 108,00 [A]</t>
  </si>
  <si>
    <t>39</t>
  </si>
  <si>
    <t>917426</t>
  </si>
  <si>
    <t>CHODNÍKOVÉ OBRUBY Z KAMENNÝCH OBRUBNÍKŮ ŠÍŘ 250MM</t>
  </si>
  <si>
    <t>47=47,00 [A]</t>
  </si>
  <si>
    <t>Položka zahrnuje:  
dodání a pokládku kamenných obrubníků o rozměrech předepsaných zadávací dokumentací  
betonové lože i boční betonovou opěrku.</t>
  </si>
  <si>
    <t>40</t>
  </si>
  <si>
    <t>966843</t>
  </si>
  <si>
    <t>ODSTRANĚNÍ OPLOCENÍ Z RÁMEČ PLETIVA</t>
  </si>
  <si>
    <t>demontáž plotového pole k zpětné montáži v nové pozici oplocení 
50 =50,00 [A]</t>
  </si>
  <si>
    <t>SO 11.3</t>
  </si>
  <si>
    <t>Chodník, cyklopruh a sadové úpravy (km 0,00 - 0,08 + ul. Poříčská)</t>
  </si>
  <si>
    <t>zemina přebytek 
60.24=60,24 [A]</t>
  </si>
  <si>
    <t>kamenivo 
8.2=8,20 [A]</t>
  </si>
  <si>
    <t>asfalty 
1.64=1,64 [A]</t>
  </si>
  <si>
    <t>chodník 
41*0.04=1,64 [A]</t>
  </si>
  <si>
    <t>chodník 
41*0.2=8,20 [A]</t>
  </si>
  <si>
    <t>11353</t>
  </si>
  <si>
    <t>ODSTRANĚNÍ CHODNÍKOVÝCH KAMENNÝCH OBRUBNÍKŮ</t>
  </si>
  <si>
    <t>pro chodník 
251*0.24=60,24 [A] 
Celkem: A=60,24 [B]</t>
  </si>
  <si>
    <t>22=22,00 [A]</t>
  </si>
  <si>
    <t>12673</t>
  </si>
  <si>
    <t>ZŘÍZENÍ STUPŇŮ V PODLOŽÍ NÁSYPŮ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</si>
  <si>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</si>
  <si>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10 % 
2*110*0.1=22,00 [A]</t>
  </si>
  <si>
    <t>90 % 
2*110*0.9=198,00 [A]</t>
  </si>
  <si>
    <t>1000*0.005*5=25,00 [A]</t>
  </si>
  <si>
    <t>292+8=300,00 [A]</t>
  </si>
  <si>
    <t>8=8,00 [A]</t>
  </si>
  <si>
    <t>9111B1</t>
  </si>
  <si>
    <t>ZÁBRADLÍ SILNIČNÍ SE SVISLOU VÝPLNÍ - DODÁVKA A MONTÁŽ</t>
  </si>
  <si>
    <t>110=110,00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</si>
  <si>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</si>
  <si>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9113A3</t>
  </si>
  <si>
    <t>SVODIDLO OCEL SILNIČ JEDNOSTR, ÚROVEŇ ZADRŽ N1, N2 - DEMONTÁŽ S PŘESUNEM</t>
  </si>
  <si>
    <t>včetně ekologické likvidace, bez poplatku za skládku 
143=143,00 [A]</t>
  </si>
  <si>
    <t>917211</t>
  </si>
  <si>
    <t>ZÁHONOVÉ OBRUBY Z BETONOVÝCH OBRUBNÍKŮ ŠÍŘ 50MM</t>
  </si>
  <si>
    <t>170=170,00 [A]</t>
  </si>
  <si>
    <t>150=150,00 [A]</t>
  </si>
  <si>
    <t>SO 41.2</t>
  </si>
  <si>
    <t>Veřejné osvětlení městys Velké Poříčí (km 1,50 - 1,9)</t>
  </si>
  <si>
    <t>014101 R</t>
  </si>
  <si>
    <t>beton 
16*0.8*0.8*1.2=12,29 [A]</t>
  </si>
  <si>
    <t>přebytečná zemina pol.4-pol.5 
24.28=24,28 [A]</t>
  </si>
  <si>
    <t>stožárový základ  
13*0.8*0.8*1.2=9,98 [A]</t>
  </si>
  <si>
    <t>13273</t>
  </si>
  <si>
    <t>HLOUBENÍ RÝH ŠÍŘ DO 2M PAŽ I NEPAŽ TŘ. I</t>
  </si>
  <si>
    <t>rýha 35x60cm  
0.35*0.6*441=92,61 [A] 
 rýha 50x120cm 
0.5*1.2*38=22,80 [B] 
Celkem: A+B=115,41 [C]</t>
  </si>
  <si>
    <t>17411</t>
  </si>
  <si>
    <t>ZÁSYP JAM A RÝH ZEMINOU SE ZHUTNĚNÍM</t>
  </si>
  <si>
    <t>0.35*0.4*441=61,74 [A] 
0.5*0.9*38=17,10 [B] 
16*0.8*0.8*1.2=12,29 [C] 
Celkem: A+B+C=91,13 [D]</t>
  </si>
  <si>
    <t>položka zahrnuje:  
- kompletní provedení zemní konstrukce vč. výběru vhodného materiálu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</si>
  <si>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17581</t>
  </si>
  <si>
    <t>OBSYP POTRUBÍ A OBJEKTŮ Z NAKUPOVANÝCH MATERIÁLŮ</t>
  </si>
  <si>
    <t>obsyp kabelů - kopaný písek  0,35x0,2  
0.35*0.2*441 =30,87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</si>
  <si>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- zemina vytlačená potrubím o DN do 180mm se od kubatury obsypů neodečítá</t>
  </si>
  <si>
    <t>Základy</t>
  </si>
  <si>
    <t>stožárové základy  
13*(0.8*0.8*1.2-(3.14*0.1575*0.1575*1.0))=8,97 [A]</t>
  </si>
  <si>
    <t>Přidružená stavební výroba</t>
  </si>
  <si>
    <t>702221</t>
  </si>
  <si>
    <t>KABELOVÁ CHRÁNIČKA ZEMNÍ UV STABILNÍ DN DO 100 MM</t>
  </si>
  <si>
    <t>kopoflex 50 
555=555,00 [A]</t>
  </si>
  <si>
    <t>1. Položka obsahuje:  
 – obnovu a výměnu poškozených krytů  
 – pomocné mechanismy  
2. Položka neobsahuje:  
 X  
3. Způsob měření:  
Měří se metr délkový.</t>
  </si>
  <si>
    <t>702222</t>
  </si>
  <si>
    <t>KABELOVÁ CHRÁNIČKA ZEMNÍ UV STABILNÍ DN PŘES 100 DO 200 MM</t>
  </si>
  <si>
    <t>TRUBKA KORUG. PE 110mm 
114=114,00 [A]</t>
  </si>
  <si>
    <t>1. Položka obsahuje:  
 – přípravu podkladu pro osazení  
2. Položka neobsahuje:  
 X  
3. Způsob měření:  
Měří se metr délkový.</t>
  </si>
  <si>
    <t>702312</t>
  </si>
  <si>
    <t>ZAKRYTÍ KABELŮ VÝSTRAŽNOU FÓLIÍ ŠÍŘKY PŘES 20 DO 40 CM</t>
  </si>
  <si>
    <t>479=479,00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</si>
  <si>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</si>
  <si>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702332</t>
  </si>
  <si>
    <t>ZAKRYTÍ KABELŮ PLASTOVOU DESKOU/PÁSEM ŠÍŘKY PŘES 20 DO 40 CM</t>
  </si>
  <si>
    <t>441=441,00 [A]</t>
  </si>
  <si>
    <t>741911</t>
  </si>
  <si>
    <t>UZEMŇOVACÍ VODIČ V ZEMI FEZN DO 120 MM2</t>
  </si>
  <si>
    <t>zemnící vodič FeZn10, svorky 
503=503,00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</si>
  <si>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</si>
  <si>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742H22</t>
  </si>
  <si>
    <t>KABEL NN ČTYŘ- A PĚTIŽÍLOVÝ AL S PLASTOVOU IZOLACÍ OD 4 DO 16 MM2</t>
  </si>
  <si>
    <t>AYKY 4x16  
555=555,00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</si>
  <si>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</si>
  <si>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</si>
  <si>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</si>
  <si>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27=27,00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</si>
  <si>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</si>
  <si>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742L22</t>
  </si>
  <si>
    <t>UKONČENÍ DVOU AŽ PĚTIŽÍLOVÉHO KABELU KABELOVOU SPOJKOU OD 4 DO 16 MM2</t>
  </si>
  <si>
    <t>742Z23</t>
  </si>
  <si>
    <t>DEMONTÁŽ KABELOVÉHO VEDENÍ NN</t>
  </si>
  <si>
    <t>569=569,00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</si>
  <si>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</si>
  <si>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743122</t>
  </si>
  <si>
    <t>OSVĚTLOVACÍ STOŽÁR PEVNÝ ŽÁROVĚ ZINKOVANÝ DÉLKY PŘES 6,5 DO 12 M</t>
  </si>
  <si>
    <t>silniční stožár 8m 
11=11,00 [A]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</si>
  <si>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</si>
  <si>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743141</t>
  </si>
  <si>
    <t>OSVĚTLOVACÍ STOŽÁR PŘECHODOVÝ DÉLKY DO 8 M</t>
  </si>
  <si>
    <t>stožár přechodový zesílený 6m 
2=2,00 [A]</t>
  </si>
  <si>
    <t>743142</t>
  </si>
  <si>
    <t>OSVĚTLOVACÍ STOŽÁR PŘECHODOVÝ - VÝLOŽNÍK S DÉLKOU VYLOŽENÍ DO 3 M</t>
  </si>
  <si>
    <t>výložník 1,5m 
2=2,00 [A]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</si>
  <si>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</si>
  <si>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743312</t>
  </si>
  <si>
    <t>VÝLOŽNÍK PRO MONTÁŽ SVÍTIDLA NA STOŽÁR JEDNORAMENNÝ DÉLKA VYLOŽENÍ PŘES 1 DO 2 M</t>
  </si>
  <si>
    <t>výložník 1,5m 
11=11,00 [A]</t>
  </si>
  <si>
    <t>743554</t>
  </si>
  <si>
    <t>SVÍTIDLO VENKOVNÍ VŠEOBECNÉ LED, MIN. IP 44, PŘES 45 W</t>
  </si>
  <si>
    <t>svítidlo asymetrické přechodové LED 75W  
2=2,00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</si>
  <si>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</si>
  <si>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743566</t>
  </si>
  <si>
    <t>SVÍTIDLO VENKOVNÍ VŠEOBECNÉ - MONTÁŽ SVÍTIDLA</t>
  </si>
  <si>
    <t>demontovaná svítidla 
11 =11,00 [A]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</si>
  <si>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</si>
  <si>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743Z11</t>
  </si>
  <si>
    <t>DEMONTÁŽ OSVĚTLOVACÍHO STOŽÁRU ULIČNÍHO VÝŠKY DO 15 M</t>
  </si>
  <si>
    <t>16=16,00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</si>
  <si>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</si>
  <si>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743Z33</t>
  </si>
  <si>
    <t>DEMONTÁŽ NOSNÝCH KONSTRUKCÍ PRO OSVĚTLENÍ</t>
  </si>
  <si>
    <t>demontáž výložníků 
16=16,00 [A]</t>
  </si>
  <si>
    <t>743Z35</t>
  </si>
  <si>
    <t>DEMONTÁŽ SVÍTIDLA Z OSVĚTLOVACÍHO STOŽÁRU VÝŠKY DO 15 M</t>
  </si>
  <si>
    <t>z toho 11 ks  k dalšímu použití 
16 =16,00 [A]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</si>
  <si>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</si>
  <si>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</si>
  <si>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</si>
  <si>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747705</t>
  </si>
  <si>
    <t>MANIPULACE NA ZAŘÍZENÍCH PROVÁDĚNÉ PROVOZOVATELEM</t>
  </si>
  <si>
    <t>HOD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</si>
  <si>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</si>
  <si>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87646</t>
  </si>
  <si>
    <t>CHRÁNIČKY Z TRUB PLASTOVÝCH DN DO 400MM</t>
  </si>
  <si>
    <t>stožárové pouzdro prům. 315mm 
13=13,00 [A]</t>
  </si>
  <si>
    <t>89952</t>
  </si>
  <si>
    <t>OBETONOVÁNÍ POTRUBÍ Z PROSTÉHO BETONU</t>
  </si>
  <si>
    <t>38*(0.5*0.3)=5,70 [A] 
-38*2*3.14*0.055*0.055=-0,72 [B] 
Celkem: A+B=4,98 [C]</t>
  </si>
  <si>
    <t>96615</t>
  </si>
  <si>
    <t>BOURÁNÍ KONSTRUKCÍ Z PROSTÉHO BETONU</t>
  </si>
  <si>
    <t>rozbourání bet. základů demontovaného VO vč. odvozu na skládku  
16*(0.8*0.8*1.2)=12,29 [A]</t>
  </si>
  <si>
    <t>SO 41.3</t>
  </si>
  <si>
    <t>Veřejné osvětlení městys Velké Poříčí (km 0,00 - 0,08 + ul. Poříčská)</t>
  </si>
  <si>
    <t>beton 
3*0.8*0.8*1.2=2,30 [A]</t>
  </si>
  <si>
    <t>přebytečná zemina pol.4-pol.5 
13.25=13,25 [A]</t>
  </si>
  <si>
    <t>stožárový základ  
11*0.6*0.6*0.9=3,56 [A]</t>
  </si>
  <si>
    <t>rýha 35x60cm  
0.35*0.6*190=39,90 [A] 
 rýha 50x120cm 
0.5*1.2*15=9,00 [B] 
Celkem: A+B=48,90 [C]</t>
  </si>
  <si>
    <t>0.35*0.4*190=26,60 [A] 
0.5*0.9*15=6,75 [B] 
3*0.8*0.8*1.2=2,30 [C] 
Celkem: A+B+C=35,65 [D]</t>
  </si>
  <si>
    <t>obsyp kabelů - kopaný písek  0,35x0,2  
0.35*0.2 *190=13,30 [A]</t>
  </si>
  <si>
    <t>stožárové základy  
11*(0.6*0.6*0.9-(3.14*0.125*0.125*0.80))=3,13 [A]</t>
  </si>
  <si>
    <t>kopoflex 50 
240=240,00 [A]</t>
  </si>
  <si>
    <t>TRUBKA KORUG. PE 110mm 
30=30,00 [A]</t>
  </si>
  <si>
    <t>0=0,00 [A]</t>
  </si>
  <si>
    <t>190=190,00 [A]</t>
  </si>
  <si>
    <t>zemnící vodič FeZn10, svorky 
220=220,00 [A]</t>
  </si>
  <si>
    <t>AYKY 4x16   
240=240,00 [A]</t>
  </si>
  <si>
    <t>742H22 R</t>
  </si>
  <si>
    <t>AYKYz 4x16   
55=55,00 [A]</t>
  </si>
  <si>
    <t>165=165,00 [A]</t>
  </si>
  <si>
    <t>743121</t>
  </si>
  <si>
    <t>OSVĚTLOVACÍ STOŽÁR PEVNÝ ŽÁROVĚ ZINKOVANÝ DÉLKY DO 6 M</t>
  </si>
  <si>
    <t>sadový stožár stožár 6m 
11=11,00 [A]</t>
  </si>
  <si>
    <t>743311</t>
  </si>
  <si>
    <t>VÝLOŽNÍK PRO MONTÁŽ SVÍTIDLA NA STOŽÁR JEDNORAMENNÝ DÉLKA VYLOŽENÍ DO 1 M</t>
  </si>
  <si>
    <t>výložník 0,3m 
11=11,00 [A]</t>
  </si>
  <si>
    <t>743552</t>
  </si>
  <si>
    <t>SVÍTIDLO VENKOVNÍ VŠEOBECNÉ LED, MIN. IP 44, PŘES 10 DO 25 W</t>
  </si>
  <si>
    <t>svítidlo LED 15W  
11=11,00 [A]</t>
  </si>
  <si>
    <t>743C11</t>
  </si>
  <si>
    <t>SKŘÍŇ PŘÍPOJKOVÁ POJISTKOVÁ NA STOŽÁR/STĚNU NEBO DO VÝKLENKU DO 63 A, DO 50 MM2, S 1-2 SADAMI JISTÍCÍCH PRVKŮ</t>
  </si>
  <si>
    <t>plastová pojistková skříň VO na sloup, 1xpojistky, 1xpřepěťová ochrana 
1=1,00 [A]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</si>
  <si>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</si>
  <si>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3=3,00 [A]</t>
  </si>
  <si>
    <t>demontáž výložníků 
4=4,00 [A]</t>
  </si>
  <si>
    <t>4=4,00 [A]</t>
  </si>
  <si>
    <t>747212</t>
  </si>
  <si>
    <t>CELKOVÁ PROHLÍDKA, ZKOUŠENÍ, MĚŘENÍ A VYHOTOVENÍ VÝCHOZÍ REVIZNÍ ZPRÁVY, PRO OBJEM IN PŘES 100 DO 500 TIS. KČ</t>
  </si>
  <si>
    <t>stožárové pouzdro prům. 250mm 
11*0.8=8,80 [A]</t>
  </si>
  <si>
    <t>15*(0.5*0.3)=2,25 [A] 
-15*2*3.14*0.055*0.055=-0,28 [B] 
Celkem: A+B=1,97 [C]</t>
  </si>
  <si>
    <t>rozbourání bet. základů demontovaného VO vč. odvozu na skládku  
3*(0.8*0.8*1.2)=2,30 [A]</t>
  </si>
  <si>
    <t>SO 51</t>
  </si>
  <si>
    <t>Autobusová zastávka v ZÚ</t>
  </si>
  <si>
    <t>zemina přebytek 
62.14+636.86-75=624,00 [A]</t>
  </si>
  <si>
    <t>kamenivo 
10.5=10,50 [A]</t>
  </si>
  <si>
    <t>asfalty 
2=2,00 [A]</t>
  </si>
  <si>
    <t>beton z pol. 11314 
2=2,00 [A]</t>
  </si>
  <si>
    <t>11090</t>
  </si>
  <si>
    <t>VŠEOBECNÉ VYKLIZENÍ OSTATNÍCH PLOCH</t>
  </si>
  <si>
    <t>mýcení travin a náletových křovin včetně ekologické likvidace 
160=160,00 [A]</t>
  </si>
  <si>
    <t>zahrnuje odstranění všech překážek pro uskutečnění stavby</t>
  </si>
  <si>
    <t>vozovka pro bus 
25*0.08=2,00 [A]</t>
  </si>
  <si>
    <t>11314</t>
  </si>
  <si>
    <t>ODSTRANĚNÍ KRYTU ZPEVNĚNÝCH PLOCH S CEMENTOVÝM POJIVEM</t>
  </si>
  <si>
    <t>vozovka pro bus  
25*0.42=10,50 [A]</t>
  </si>
  <si>
    <t>pro chodník 
77*0.24=18,48 [A] 
pro vozovku 
74*0.59=43,66 [B] 
Celkem: A+B=62,14 [C]</t>
  </si>
  <si>
    <t>ZPEVNĚNÍ SVAHU , výkop (plocha 13m2 * 36m délka úprav) 
699-62.14=636,86 [A]</t>
  </si>
  <si>
    <t>násyp svahu 10 % z celkového množství 
750 *0.1=75,00 [A]</t>
  </si>
  <si>
    <t>násyp svahu 90 % z celkového množství 
750 *0.9=675,00 [A]</t>
  </si>
  <si>
    <t>142=142,00 [A]</t>
  </si>
  <si>
    <t>ZPEVNĚNÍ SVAHU 
142=142,00 [A]</t>
  </si>
  <si>
    <t>289972</t>
  </si>
  <si>
    <t>OPLÁŠTĚNÍ (ZPEVNĚNÍ) Z GEOMŘÍŽOVIN</t>
  </si>
  <si>
    <t>1095=1 095,00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</si>
  <si>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</si>
  <si>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56114</t>
  </si>
  <si>
    <t>PODKLADNÍ BETON TL. DO 200MM</t>
  </si>
  <si>
    <t>bus zastávka 
65*1.1=71,50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</si>
  <si>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</si>
  <si>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vozovka, MZK (170mm) 
126=126,00 [A]</t>
  </si>
  <si>
    <t>128+8=136,00 [A]</t>
  </si>
  <si>
    <t>bus zastávka 
65*1.2=78,00 [A]</t>
  </si>
  <si>
    <t>vozovka,  
126=126,00 [A]</t>
  </si>
  <si>
    <t>VOZOVKA - BUS ZASTÁVKA 
34*2=68,00 [A]</t>
  </si>
  <si>
    <t>VOZOVKA - BUS ZASTÁVKA 
34=34,00 [A]</t>
  </si>
  <si>
    <t>58212</t>
  </si>
  <si>
    <t>DLÁŽDĚNÉ KRYTY Z VELKÝCH KOSTEK DO LOŽE Z MC</t>
  </si>
  <si>
    <t>bus zastávka 
65=65,00 [A]</t>
  </si>
  <si>
    <t>128=128,00 [A]</t>
  </si>
  <si>
    <t>911619 R</t>
  </si>
  <si>
    <t>Provizorní oplocení</t>
  </si>
  <si>
    <t>oddělení pracovního prostoru od dráhy cca 50 m dělky 
1=1,00 [A]</t>
  </si>
  <si>
    <t>ZPEVNĚNÍ SVAHU 
46+42=88,00 [A]</t>
  </si>
  <si>
    <t>15.4=15,40 [A]</t>
  </si>
  <si>
    <t>915211</t>
  </si>
  <si>
    <t>VODOROVNÉ DOPRAVNÍ ZNAČENÍ PLASTEM HLADKÉ - DODÁVKA A POKLÁDKA</t>
  </si>
  <si>
    <t>6  písmen , 2x nápis BUS=6,00 [A]</t>
  </si>
  <si>
    <t>85=85,00 [A]</t>
  </si>
  <si>
    <t>72=72,00 [A]</t>
  </si>
  <si>
    <t>91725</t>
  </si>
  <si>
    <t>NÁSTUPIŠTNÍ OBRUBNÍKY BETONOVÉ</t>
  </si>
  <si>
    <t>24=24,00 [A]</t>
  </si>
  <si>
    <t>917424</t>
  </si>
  <si>
    <t>CHODNÍKOVÉ OBRUBY Z KAMENNÝCH OBRUBNÍKŮ ŠÍŘ 150MM</t>
  </si>
  <si>
    <t>28=28,00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</si>
</sst>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0+C10+C11+C12+C13+C14+C15+C16+C17+C18</f>
      </c>
      <c s="1"/>
      <c s="1"/>
    </row>
    <row r="7" spans="1:5" ht="12.75" customHeight="1">
      <c r="A7" s="1"/>
      <c s="4" t="s">
        <v>5</v>
      </c>
      <c s="7">
        <f>0+E10+E11+E12+E13+E14+E15+E16+E17+E18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00.'!I3</f>
      </c>
      <c s="21">
        <f>'SO 00.'!O2</f>
      </c>
      <c s="21">
        <f>C10+D10</f>
      </c>
    </row>
    <row r="11" spans="1:5" ht="12.75" customHeight="1">
      <c r="A11" s="20" t="s">
        <v>79</v>
      </c>
      <c s="20" t="s">
        <v>80</v>
      </c>
      <c s="21">
        <f>'SO 11.1A'!I3</f>
      </c>
      <c s="21">
        <f>'SO 11.1A'!O2</f>
      </c>
      <c s="21">
        <f>C11+D11</f>
      </c>
    </row>
    <row r="12" spans="1:5" ht="12.75" customHeight="1">
      <c r="A12" s="20" t="s">
        <v>224</v>
      </c>
      <c s="20" t="s">
        <v>225</v>
      </c>
      <c s="21">
        <f>'SO 11.1B'!I3</f>
      </c>
      <c s="21">
        <f>'SO 11.1B'!O2</f>
      </c>
      <c s="21">
        <f>C12+D12</f>
      </c>
    </row>
    <row r="13" spans="1:5" ht="12.75" customHeight="1">
      <c r="A13" s="20" t="s">
        <v>257</v>
      </c>
      <c s="20" t="s">
        <v>258</v>
      </c>
      <c s="21">
        <f>'SO 11.1C'!I3</f>
      </c>
      <c s="21">
        <f>'SO 11.1C'!O2</f>
      </c>
      <c s="21">
        <f>C13+D13</f>
      </c>
    </row>
    <row r="14" spans="1:5" ht="12.75" customHeight="1">
      <c r="A14" s="20" t="s">
        <v>385</v>
      </c>
      <c s="20" t="s">
        <v>386</v>
      </c>
      <c s="21">
        <f>'SO 11.2'!I3</f>
      </c>
      <c s="21">
        <f>'SO 11.2'!O2</f>
      </c>
      <c s="21">
        <f>C14+D14</f>
      </c>
    </row>
    <row r="15" spans="1:5" ht="12.75" customHeight="1">
      <c r="A15" s="20" t="s">
        <v>479</v>
      </c>
      <c s="20" t="s">
        <v>480</v>
      </c>
      <c s="21">
        <f>'SO 11.3'!I3</f>
      </c>
      <c s="21">
        <f>'SO 11.3'!O2</f>
      </c>
      <c s="21">
        <f>C15+D15</f>
      </c>
    </row>
    <row r="16" spans="1:5" ht="12.75" customHeight="1">
      <c r="A16" s="20" t="s">
        <v>509</v>
      </c>
      <c s="20" t="s">
        <v>510</v>
      </c>
      <c s="21">
        <f>'SO 41.2'!I3</f>
      </c>
      <c s="21">
        <f>'SO 41.2'!O2</f>
      </c>
      <c s="21">
        <f>C16+D16</f>
      </c>
    </row>
    <row r="17" spans="1:5" ht="12.75" customHeight="1">
      <c r="A17" s="20" t="s">
        <v>610</v>
      </c>
      <c s="20" t="s">
        <v>611</v>
      </c>
      <c s="21">
        <f>'SO 41.3'!I3</f>
      </c>
      <c s="21">
        <f>'SO 41.3'!O2</f>
      </c>
      <c s="21">
        <f>C17+D17</f>
      </c>
    </row>
    <row r="18" spans="1:5" ht="12.75" customHeight="1">
      <c r="A18" s="20" t="s">
        <v>649</v>
      </c>
      <c s="20" t="s">
        <v>650</v>
      </c>
      <c s="21">
        <f>'SO 51'!I3</f>
      </c>
      <c s="21">
        <f>'SO 51'!O2</f>
      </c>
      <c s="21">
        <f>C18+D18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0+O8+O25+O78+O83+O140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649</v>
      </c>
      <c s="37">
        <f>0+I8+I25+I78+I83+I140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649</v>
      </c>
      <c s="6"/>
      <c s="18" t="s">
        <v>650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29</v>
      </c>
      <c s="29" t="s">
        <v>82</v>
      </c>
      <c s="25" t="s">
        <v>48</v>
      </c>
      <c s="30" t="s">
        <v>83</v>
      </c>
      <c s="31" t="s">
        <v>84</v>
      </c>
      <c s="32">
        <v>624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651</v>
      </c>
    </row>
    <row r="12" spans="1:5" ht="25.5">
      <c r="A12" t="s">
        <v>54</v>
      </c>
      <c r="E12" s="34" t="s">
        <v>86</v>
      </c>
    </row>
    <row r="13" spans="1:16" ht="12.75">
      <c r="A13" s="25" t="s">
        <v>46</v>
      </c>
      <c s="29" t="s">
        <v>22</v>
      </c>
      <c s="29" t="s">
        <v>87</v>
      </c>
      <c s="25" t="s">
        <v>48</v>
      </c>
      <c s="30" t="s">
        <v>83</v>
      </c>
      <c s="31" t="s">
        <v>84</v>
      </c>
      <c s="32">
        <v>10.5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83</v>
      </c>
    </row>
    <row r="15" spans="1:5" ht="25.5">
      <c r="A15" s="35" t="s">
        <v>52</v>
      </c>
      <c r="E15" s="36" t="s">
        <v>652</v>
      </c>
    </row>
    <row r="16" spans="1:5" ht="25.5">
      <c r="A16" t="s">
        <v>54</v>
      </c>
      <c r="E16" s="34" t="s">
        <v>86</v>
      </c>
    </row>
    <row r="17" spans="1:16" ht="12.75">
      <c r="A17" s="25" t="s">
        <v>46</v>
      </c>
      <c s="29" t="s">
        <v>32</v>
      </c>
      <c s="29" t="s">
        <v>89</v>
      </c>
      <c s="25" t="s">
        <v>48</v>
      </c>
      <c s="30" t="s">
        <v>83</v>
      </c>
      <c s="31" t="s">
        <v>84</v>
      </c>
      <c s="32">
        <v>2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51</v>
      </c>
      <c r="E18" s="34" t="s">
        <v>83</v>
      </c>
    </row>
    <row r="19" spans="1:5" ht="25.5">
      <c r="A19" s="35" t="s">
        <v>52</v>
      </c>
      <c r="E19" s="36" t="s">
        <v>653</v>
      </c>
    </row>
    <row r="20" spans="1:5" ht="25.5">
      <c r="A20" t="s">
        <v>54</v>
      </c>
      <c r="E20" s="34" t="s">
        <v>86</v>
      </c>
    </row>
    <row r="21" spans="1:16" ht="12.75">
      <c r="A21" s="25" t="s">
        <v>46</v>
      </c>
      <c s="29" t="s">
        <v>34</v>
      </c>
      <c s="29" t="s">
        <v>91</v>
      </c>
      <c s="25" t="s">
        <v>48</v>
      </c>
      <c s="30" t="s">
        <v>83</v>
      </c>
      <c s="31" t="s">
        <v>84</v>
      </c>
      <c s="32">
        <v>2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51</v>
      </c>
      <c r="E22" s="34" t="s">
        <v>83</v>
      </c>
    </row>
    <row r="23" spans="1:5" ht="25.5">
      <c r="A23" s="35" t="s">
        <v>52</v>
      </c>
      <c r="E23" s="36" t="s">
        <v>654</v>
      </c>
    </row>
    <row r="24" spans="1:5" ht="25.5">
      <c r="A24" t="s">
        <v>54</v>
      </c>
      <c r="E24" s="34" t="s">
        <v>86</v>
      </c>
    </row>
    <row r="25" spans="1:18" ht="12.75" customHeight="1">
      <c r="A25" s="6" t="s">
        <v>43</v>
      </c>
      <c s="6"/>
      <c s="39" t="s">
        <v>29</v>
      </c>
      <c s="6"/>
      <c s="27" t="s">
        <v>93</v>
      </c>
      <c s="6"/>
      <c s="6"/>
      <c s="6"/>
      <c s="40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25" t="s">
        <v>46</v>
      </c>
      <c s="29" t="s">
        <v>36</v>
      </c>
      <c s="29" t="s">
        <v>655</v>
      </c>
      <c s="25" t="s">
        <v>48</v>
      </c>
      <c s="30" t="s">
        <v>656</v>
      </c>
      <c s="31" t="s">
        <v>129</v>
      </c>
      <c s="32">
        <v>160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656</v>
      </c>
    </row>
    <row r="28" spans="1:5" ht="25.5">
      <c r="A28" s="35" t="s">
        <v>52</v>
      </c>
      <c r="E28" s="36" t="s">
        <v>657</v>
      </c>
    </row>
    <row r="29" spans="1:5" ht="12.75">
      <c r="A29" t="s">
        <v>54</v>
      </c>
      <c r="E29" s="34" t="s">
        <v>658</v>
      </c>
    </row>
    <row r="30" spans="1:16" ht="12.75">
      <c r="A30" s="25" t="s">
        <v>46</v>
      </c>
      <c s="29" t="s">
        <v>23</v>
      </c>
      <c s="29" t="s">
        <v>94</v>
      </c>
      <c s="25" t="s">
        <v>48</v>
      </c>
      <c s="30" t="s">
        <v>95</v>
      </c>
      <c s="31" t="s">
        <v>84</v>
      </c>
      <c s="32">
        <v>2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51</v>
      </c>
      <c r="E31" s="34" t="s">
        <v>95</v>
      </c>
    </row>
    <row r="32" spans="1:5" ht="25.5">
      <c r="A32" s="35" t="s">
        <v>52</v>
      </c>
      <c r="E32" s="36" t="s">
        <v>659</v>
      </c>
    </row>
    <row r="33" spans="1:5" ht="63.75">
      <c r="A33" t="s">
        <v>54</v>
      </c>
      <c r="E33" s="34" t="s">
        <v>97</v>
      </c>
    </row>
    <row r="34" spans="1:16" ht="12.75">
      <c r="A34" s="25" t="s">
        <v>46</v>
      </c>
      <c s="29" t="s">
        <v>74</v>
      </c>
      <c s="29" t="s">
        <v>660</v>
      </c>
      <c s="25" t="s">
        <v>48</v>
      </c>
      <c s="30" t="s">
        <v>661</v>
      </c>
      <c s="31" t="s">
        <v>84</v>
      </c>
      <c s="32">
        <v>2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51</v>
      </c>
      <c r="E35" s="34" t="s">
        <v>661</v>
      </c>
    </row>
    <row r="36" spans="1:5" ht="25.5">
      <c r="A36" s="35" t="s">
        <v>52</v>
      </c>
      <c r="E36" s="36" t="s">
        <v>659</v>
      </c>
    </row>
    <row r="37" spans="1:5" ht="63.75">
      <c r="A37" t="s">
        <v>54</v>
      </c>
      <c r="E37" s="34" t="s">
        <v>97</v>
      </c>
    </row>
    <row r="38" spans="1:16" ht="25.5">
      <c r="A38" s="25" t="s">
        <v>46</v>
      </c>
      <c s="29" t="s">
        <v>104</v>
      </c>
      <c s="29" t="s">
        <v>105</v>
      </c>
      <c s="25" t="s">
        <v>48</v>
      </c>
      <c s="30" t="s">
        <v>106</v>
      </c>
      <c s="31" t="s">
        <v>84</v>
      </c>
      <c s="32">
        <v>10.5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25.5">
      <c r="A39" s="33" t="s">
        <v>51</v>
      </c>
      <c r="E39" s="34" t="s">
        <v>106</v>
      </c>
    </row>
    <row r="40" spans="1:5" ht="25.5">
      <c r="A40" s="35" t="s">
        <v>52</v>
      </c>
      <c r="E40" s="36" t="s">
        <v>662</v>
      </c>
    </row>
    <row r="41" spans="1:5" ht="63.75">
      <c r="A41" t="s">
        <v>54</v>
      </c>
      <c r="E41" s="34" t="s">
        <v>97</v>
      </c>
    </row>
    <row r="42" spans="1:16" ht="12.75">
      <c r="A42" s="25" t="s">
        <v>46</v>
      </c>
      <c s="29" t="s">
        <v>40</v>
      </c>
      <c s="29" t="s">
        <v>486</v>
      </c>
      <c s="25" t="s">
        <v>48</v>
      </c>
      <c s="30" t="s">
        <v>487</v>
      </c>
      <c s="31" t="s">
        <v>212</v>
      </c>
      <c s="32">
        <v>25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51</v>
      </c>
      <c r="E43" s="34" t="s">
        <v>487</v>
      </c>
    </row>
    <row r="44" spans="1:5" ht="12.75">
      <c r="A44" s="35" t="s">
        <v>52</v>
      </c>
      <c r="E44" s="36" t="s">
        <v>203</v>
      </c>
    </row>
    <row r="45" spans="1:5" ht="63.75">
      <c r="A45" t="s">
        <v>54</v>
      </c>
      <c r="E45" s="34" t="s">
        <v>97</v>
      </c>
    </row>
    <row r="46" spans="1:16" ht="12.75">
      <c r="A46" s="25" t="s">
        <v>46</v>
      </c>
      <c s="29" t="s">
        <v>42</v>
      </c>
      <c s="29" t="s">
        <v>112</v>
      </c>
      <c s="25" t="s">
        <v>48</v>
      </c>
      <c s="30" t="s">
        <v>113</v>
      </c>
      <c s="31" t="s">
        <v>84</v>
      </c>
      <c s="32">
        <v>62.14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51</v>
      </c>
      <c r="E47" s="34" t="s">
        <v>113</v>
      </c>
    </row>
    <row r="48" spans="1:5" ht="63.75">
      <c r="A48" s="35" t="s">
        <v>52</v>
      </c>
      <c r="E48" s="36" t="s">
        <v>663</v>
      </c>
    </row>
    <row r="49" spans="1:5" ht="369.75">
      <c r="A49" t="s">
        <v>54</v>
      </c>
      <c r="E49" s="34" t="s">
        <v>115</v>
      </c>
    </row>
    <row r="50" spans="1:16" ht="12.75">
      <c r="A50" s="25" t="s">
        <v>46</v>
      </c>
      <c s="29" t="s">
        <v>116</v>
      </c>
      <c s="29" t="s">
        <v>117</v>
      </c>
      <c s="25" t="s">
        <v>48</v>
      </c>
      <c s="30" t="s">
        <v>118</v>
      </c>
      <c s="31" t="s">
        <v>84</v>
      </c>
      <c s="32">
        <v>75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51</v>
      </c>
      <c r="E51" s="34" t="s">
        <v>118</v>
      </c>
    </row>
    <row r="52" spans="1:5" ht="12.75">
      <c r="A52" s="35" t="s">
        <v>52</v>
      </c>
      <c r="E52" s="36" t="s">
        <v>48</v>
      </c>
    </row>
    <row r="53" spans="1:5" ht="306">
      <c r="A53" t="s">
        <v>54</v>
      </c>
      <c r="E53" s="34" t="s">
        <v>120</v>
      </c>
    </row>
    <row r="54" spans="1:16" ht="12.75">
      <c r="A54" s="25" t="s">
        <v>46</v>
      </c>
      <c s="29" t="s">
        <v>121</v>
      </c>
      <c s="29" t="s">
        <v>490</v>
      </c>
      <c s="25" t="s">
        <v>48</v>
      </c>
      <c s="30" t="s">
        <v>491</v>
      </c>
      <c s="31" t="s">
        <v>84</v>
      </c>
      <c s="32">
        <v>636.86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51</v>
      </c>
      <c r="E55" s="34" t="s">
        <v>491</v>
      </c>
    </row>
    <row r="56" spans="1:5" ht="25.5">
      <c r="A56" s="35" t="s">
        <v>52</v>
      </c>
      <c r="E56" s="36" t="s">
        <v>664</v>
      </c>
    </row>
    <row r="57" spans="1:5" ht="293.25">
      <c r="A57" t="s">
        <v>54</v>
      </c>
      <c r="E57" s="34" t="s">
        <v>492</v>
      </c>
    </row>
    <row r="58" spans="1:16" ht="12.75">
      <c r="A58" s="25" t="s">
        <v>46</v>
      </c>
      <c s="29" t="s">
        <v>126</v>
      </c>
      <c s="29" t="s">
        <v>407</v>
      </c>
      <c s="25" t="s">
        <v>48</v>
      </c>
      <c s="30" t="s">
        <v>408</v>
      </c>
      <c s="31" t="s">
        <v>84</v>
      </c>
      <c s="32">
        <v>75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51</v>
      </c>
      <c r="E59" s="34" t="s">
        <v>408</v>
      </c>
    </row>
    <row r="60" spans="1:5" ht="25.5">
      <c r="A60" s="35" t="s">
        <v>52</v>
      </c>
      <c r="E60" s="36" t="s">
        <v>665</v>
      </c>
    </row>
    <row r="61" spans="1:5" ht="267.75">
      <c r="A61" t="s">
        <v>54</v>
      </c>
      <c r="E61" s="34" t="s">
        <v>410</v>
      </c>
    </row>
    <row r="62" spans="1:16" ht="12.75">
      <c r="A62" s="25" t="s">
        <v>46</v>
      </c>
      <c s="29" t="s">
        <v>132</v>
      </c>
      <c s="29" t="s">
        <v>411</v>
      </c>
      <c s="25" t="s">
        <v>48</v>
      </c>
      <c s="30" t="s">
        <v>412</v>
      </c>
      <c s="31" t="s">
        <v>84</v>
      </c>
      <c s="32">
        <v>75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51</v>
      </c>
      <c r="E63" s="34" t="s">
        <v>412</v>
      </c>
    </row>
    <row r="64" spans="1:5" ht="12.75">
      <c r="A64" s="35" t="s">
        <v>52</v>
      </c>
      <c r="E64" s="36" t="s">
        <v>48</v>
      </c>
    </row>
    <row r="65" spans="1:5" ht="191.25">
      <c r="A65" t="s">
        <v>54</v>
      </c>
      <c r="E65" s="34" t="s">
        <v>413</v>
      </c>
    </row>
    <row r="66" spans="1:16" ht="12.75">
      <c r="A66" s="25" t="s">
        <v>46</v>
      </c>
      <c s="29" t="s">
        <v>137</v>
      </c>
      <c s="29" t="s">
        <v>414</v>
      </c>
      <c s="25" t="s">
        <v>48</v>
      </c>
      <c s="30" t="s">
        <v>415</v>
      </c>
      <c s="31" t="s">
        <v>84</v>
      </c>
      <c s="32">
        <v>675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51</v>
      </c>
      <c r="E67" s="34" t="s">
        <v>415</v>
      </c>
    </row>
    <row r="68" spans="1:5" ht="25.5">
      <c r="A68" s="35" t="s">
        <v>52</v>
      </c>
      <c r="E68" s="36" t="s">
        <v>666</v>
      </c>
    </row>
    <row r="69" spans="1:5" ht="280.5">
      <c r="A69" t="s">
        <v>54</v>
      </c>
      <c r="E69" s="34" t="s">
        <v>417</v>
      </c>
    </row>
    <row r="70" spans="1:16" ht="12.75">
      <c r="A70" s="25" t="s">
        <v>46</v>
      </c>
      <c s="29" t="s">
        <v>141</v>
      </c>
      <c s="29" t="s">
        <v>278</v>
      </c>
      <c s="25" t="s">
        <v>48</v>
      </c>
      <c s="30" t="s">
        <v>279</v>
      </c>
      <c s="31" t="s">
        <v>129</v>
      </c>
      <c s="32">
        <v>142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51</v>
      </c>
      <c r="E71" s="34" t="s">
        <v>279</v>
      </c>
    </row>
    <row r="72" spans="1:5" ht="12.75">
      <c r="A72" s="35" t="s">
        <v>52</v>
      </c>
      <c r="E72" s="36" t="s">
        <v>667</v>
      </c>
    </row>
    <row r="73" spans="1:5" ht="38.25">
      <c r="A73" t="s">
        <v>54</v>
      </c>
      <c r="E73" s="34" t="s">
        <v>281</v>
      </c>
    </row>
    <row r="74" spans="1:16" ht="12.75">
      <c r="A74" s="25" t="s">
        <v>46</v>
      </c>
      <c s="29" t="s">
        <v>146</v>
      </c>
      <c s="29" t="s">
        <v>142</v>
      </c>
      <c s="25" t="s">
        <v>48</v>
      </c>
      <c s="30" t="s">
        <v>143</v>
      </c>
      <c s="31" t="s">
        <v>129</v>
      </c>
      <c s="32">
        <v>142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51</v>
      </c>
      <c r="E75" s="34" t="s">
        <v>143</v>
      </c>
    </row>
    <row r="76" spans="1:5" ht="25.5">
      <c r="A76" s="35" t="s">
        <v>52</v>
      </c>
      <c r="E76" s="36" t="s">
        <v>668</v>
      </c>
    </row>
    <row r="77" spans="1:5" ht="25.5">
      <c r="A77" t="s">
        <v>54</v>
      </c>
      <c r="E77" s="34" t="s">
        <v>145</v>
      </c>
    </row>
    <row r="78" spans="1:18" ht="12.75" customHeight="1">
      <c r="A78" s="6" t="s">
        <v>43</v>
      </c>
      <c s="6"/>
      <c s="39" t="s">
        <v>22</v>
      </c>
      <c s="6"/>
      <c s="27" t="s">
        <v>228</v>
      </c>
      <c s="6"/>
      <c s="6"/>
      <c s="6"/>
      <c s="40">
        <f>0+Q78</f>
      </c>
      <c r="O78">
        <f>0+R78</f>
      </c>
      <c r="Q78">
        <f>0+I79</f>
      </c>
      <c>
        <f>0+O79</f>
      </c>
    </row>
    <row r="79" spans="1:16" ht="12.75">
      <c r="A79" s="25" t="s">
        <v>46</v>
      </c>
      <c s="29" t="s">
        <v>150</v>
      </c>
      <c s="29" t="s">
        <v>669</v>
      </c>
      <c s="25" t="s">
        <v>48</v>
      </c>
      <c s="30" t="s">
        <v>670</v>
      </c>
      <c s="31" t="s">
        <v>129</v>
      </c>
      <c s="32">
        <v>1095</v>
      </c>
      <c s="32">
        <v>0</v>
      </c>
      <c s="32">
        <f>ROUND(ROUND(H79,2)*ROUND(G79,2),2)</f>
      </c>
      <c r="O79">
        <f>(I79*21)/100</f>
      </c>
      <c t="s">
        <v>22</v>
      </c>
    </row>
    <row r="80" spans="1:5" ht="12.75">
      <c r="A80" s="33" t="s">
        <v>51</v>
      </c>
      <c r="E80" s="34" t="s">
        <v>670</v>
      </c>
    </row>
    <row r="81" spans="1:5" ht="12.75">
      <c r="A81" s="35" t="s">
        <v>52</v>
      </c>
      <c r="E81" s="36" t="s">
        <v>671</v>
      </c>
    </row>
    <row r="82" spans="1:5" ht="102">
      <c r="A82" t="s">
        <v>54</v>
      </c>
      <c r="E82" s="34" t="s">
        <v>672</v>
      </c>
    </row>
    <row r="83" spans="1:18" ht="12.75" customHeight="1">
      <c r="A83" s="6" t="s">
        <v>43</v>
      </c>
      <c s="6"/>
      <c s="39" t="s">
        <v>36</v>
      </c>
      <c s="6"/>
      <c s="27" t="s">
        <v>159</v>
      </c>
      <c s="6"/>
      <c s="6"/>
      <c s="6"/>
      <c s="40">
        <f>0+Q83</f>
      </c>
      <c r="O83">
        <f>0+R83</f>
      </c>
      <c r="Q83">
        <f>0+I84+I88+I92+I96+I100+I104+I108+I112+I116+I120+I124+I128+I132+I136</f>
      </c>
      <c>
        <f>0+O84+O88+O92+O96+O100+O104+O108+O112+O116+O120+O124+O128+O132+O136</f>
      </c>
    </row>
    <row r="84" spans="1:16" ht="12.75">
      <c r="A84" s="25" t="s">
        <v>46</v>
      </c>
      <c s="29" t="s">
        <v>154</v>
      </c>
      <c s="29" t="s">
        <v>673</v>
      </c>
      <c s="25" t="s">
        <v>48</v>
      </c>
      <c s="30" t="s">
        <v>674</v>
      </c>
      <c s="31" t="s">
        <v>129</v>
      </c>
      <c s="32">
        <v>71.5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12.75">
      <c r="A85" s="33" t="s">
        <v>51</v>
      </c>
      <c r="E85" s="34" t="s">
        <v>674</v>
      </c>
    </row>
    <row r="86" spans="1:5" ht="25.5">
      <c r="A86" s="35" t="s">
        <v>52</v>
      </c>
      <c r="E86" s="36" t="s">
        <v>675</v>
      </c>
    </row>
    <row r="87" spans="1:5" ht="127.5">
      <c r="A87" t="s">
        <v>54</v>
      </c>
      <c r="E87" s="34" t="s">
        <v>676</v>
      </c>
    </row>
    <row r="88" spans="1:16" ht="25.5">
      <c r="A88" s="25" t="s">
        <v>46</v>
      </c>
      <c s="29" t="s">
        <v>160</v>
      </c>
      <c s="29" t="s">
        <v>161</v>
      </c>
      <c s="25" t="s">
        <v>48</v>
      </c>
      <c s="30" t="s">
        <v>162</v>
      </c>
      <c s="31" t="s">
        <v>129</v>
      </c>
      <c s="32">
        <v>126</v>
      </c>
      <c s="32">
        <v>0</v>
      </c>
      <c s="32">
        <f>ROUND(ROUND(H88,2)*ROUND(G88,2),2)</f>
      </c>
      <c r="O88">
        <f>(I88*21)/100</f>
      </c>
      <c t="s">
        <v>22</v>
      </c>
    </row>
    <row r="89" spans="1:5" ht="25.5">
      <c r="A89" s="33" t="s">
        <v>51</v>
      </c>
      <c r="E89" s="34" t="s">
        <v>162</v>
      </c>
    </row>
    <row r="90" spans="1:5" ht="25.5">
      <c r="A90" s="35" t="s">
        <v>52</v>
      </c>
      <c r="E90" s="36" t="s">
        <v>677</v>
      </c>
    </row>
    <row r="91" spans="1:5" ht="51">
      <c r="A91" t="s">
        <v>54</v>
      </c>
      <c r="E91" s="34" t="s">
        <v>164</v>
      </c>
    </row>
    <row r="92" spans="1:16" ht="12.75">
      <c r="A92" s="25" t="s">
        <v>46</v>
      </c>
      <c s="29" t="s">
        <v>165</v>
      </c>
      <c s="29" t="s">
        <v>166</v>
      </c>
      <c s="25" t="s">
        <v>48</v>
      </c>
      <c s="30" t="s">
        <v>167</v>
      </c>
      <c s="31" t="s">
        <v>129</v>
      </c>
      <c s="32">
        <v>136</v>
      </c>
      <c s="32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3" t="s">
        <v>51</v>
      </c>
      <c r="E93" s="34" t="s">
        <v>167</v>
      </c>
    </row>
    <row r="94" spans="1:5" ht="12.75">
      <c r="A94" s="35" t="s">
        <v>52</v>
      </c>
      <c r="E94" s="36" t="s">
        <v>678</v>
      </c>
    </row>
    <row r="95" spans="1:5" ht="51">
      <c r="A95" t="s">
        <v>54</v>
      </c>
      <c r="E95" s="34" t="s">
        <v>164</v>
      </c>
    </row>
    <row r="96" spans="1:16" ht="12.75">
      <c r="A96" s="25" t="s">
        <v>46</v>
      </c>
      <c s="29" t="s">
        <v>169</v>
      </c>
      <c s="29" t="s">
        <v>170</v>
      </c>
      <c s="25" t="s">
        <v>48</v>
      </c>
      <c s="30" t="s">
        <v>171</v>
      </c>
      <c s="31" t="s">
        <v>129</v>
      </c>
      <c s="32">
        <v>78</v>
      </c>
      <c s="32">
        <v>0</v>
      </c>
      <c s="32">
        <f>ROUND(ROUND(H96,2)*ROUND(G96,2),2)</f>
      </c>
      <c r="O96">
        <f>(I96*21)/100</f>
      </c>
      <c t="s">
        <v>22</v>
      </c>
    </row>
    <row r="97" spans="1:5" ht="12.75">
      <c r="A97" s="33" t="s">
        <v>51</v>
      </c>
      <c r="E97" s="34" t="s">
        <v>171</v>
      </c>
    </row>
    <row r="98" spans="1:5" ht="25.5">
      <c r="A98" s="35" t="s">
        <v>52</v>
      </c>
      <c r="E98" s="36" t="s">
        <v>679</v>
      </c>
    </row>
    <row r="99" spans="1:5" ht="51">
      <c r="A99" t="s">
        <v>54</v>
      </c>
      <c r="E99" s="34" t="s">
        <v>164</v>
      </c>
    </row>
    <row r="100" spans="1:16" ht="12.75">
      <c r="A100" s="25" t="s">
        <v>46</v>
      </c>
      <c s="29" t="s">
        <v>173</v>
      </c>
      <c s="29" t="s">
        <v>174</v>
      </c>
      <c s="25" t="s">
        <v>48</v>
      </c>
      <c s="30" t="s">
        <v>175</v>
      </c>
      <c s="31" t="s">
        <v>129</v>
      </c>
      <c s="32">
        <v>126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51</v>
      </c>
      <c r="E101" s="34" t="s">
        <v>175</v>
      </c>
    </row>
    <row r="102" spans="1:5" ht="25.5">
      <c r="A102" s="35" t="s">
        <v>52</v>
      </c>
      <c r="E102" s="36" t="s">
        <v>680</v>
      </c>
    </row>
    <row r="103" spans="1:5" ht="51">
      <c r="A103" t="s">
        <v>54</v>
      </c>
      <c r="E103" s="34" t="s">
        <v>164</v>
      </c>
    </row>
    <row r="104" spans="1:16" ht="12.75">
      <c r="A104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129</v>
      </c>
      <c s="32">
        <v>34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12.75">
      <c r="A105" s="33" t="s">
        <v>51</v>
      </c>
      <c r="E105" s="34" t="s">
        <v>179</v>
      </c>
    </row>
    <row r="106" spans="1:5" ht="12.75">
      <c r="A106" s="35" t="s">
        <v>52</v>
      </c>
      <c r="E106" s="36" t="s">
        <v>48</v>
      </c>
    </row>
    <row r="107" spans="1:5" ht="51">
      <c r="A107" t="s">
        <v>54</v>
      </c>
      <c r="E107" s="34" t="s">
        <v>181</v>
      </c>
    </row>
    <row r="108" spans="1:16" ht="12.75">
      <c r="A108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129</v>
      </c>
      <c s="32">
        <v>68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3" t="s">
        <v>51</v>
      </c>
      <c r="E109" s="34" t="s">
        <v>184</v>
      </c>
    </row>
    <row r="110" spans="1:5" ht="25.5">
      <c r="A110" s="35" t="s">
        <v>52</v>
      </c>
      <c r="E110" s="36" t="s">
        <v>681</v>
      </c>
    </row>
    <row r="111" spans="1:5" ht="51">
      <c r="A111" t="s">
        <v>54</v>
      </c>
      <c r="E111" s="34" t="s">
        <v>181</v>
      </c>
    </row>
    <row r="112" spans="1:16" ht="12.75">
      <c r="A112" s="25" t="s">
        <v>46</v>
      </c>
      <c s="29" t="s">
        <v>186</v>
      </c>
      <c s="29" t="s">
        <v>187</v>
      </c>
      <c s="25" t="s">
        <v>48</v>
      </c>
      <c s="30" t="s">
        <v>188</v>
      </c>
      <c s="31" t="s">
        <v>129</v>
      </c>
      <c s="32">
        <v>34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12.75">
      <c r="A113" s="33" t="s">
        <v>51</v>
      </c>
      <c r="E113" s="34" t="s">
        <v>188</v>
      </c>
    </row>
    <row r="114" spans="1:5" ht="25.5">
      <c r="A114" s="35" t="s">
        <v>52</v>
      </c>
      <c r="E114" s="36" t="s">
        <v>682</v>
      </c>
    </row>
    <row r="115" spans="1:5" ht="140.25">
      <c r="A115" t="s">
        <v>54</v>
      </c>
      <c r="E115" s="34" t="s">
        <v>189</v>
      </c>
    </row>
    <row r="116" spans="1:16" ht="12.75">
      <c r="A116" s="25" t="s">
        <v>46</v>
      </c>
      <c s="29" t="s">
        <v>190</v>
      </c>
      <c s="29" t="s">
        <v>191</v>
      </c>
      <c s="25" t="s">
        <v>48</v>
      </c>
      <c s="30" t="s">
        <v>192</v>
      </c>
      <c s="31" t="s">
        <v>129</v>
      </c>
      <c s="32">
        <v>34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3" t="s">
        <v>51</v>
      </c>
      <c r="E117" s="34" t="s">
        <v>192</v>
      </c>
    </row>
    <row r="118" spans="1:5" ht="25.5">
      <c r="A118" s="35" t="s">
        <v>52</v>
      </c>
      <c r="E118" s="36" t="s">
        <v>682</v>
      </c>
    </row>
    <row r="119" spans="1:5" ht="140.25">
      <c r="A119" t="s">
        <v>54</v>
      </c>
      <c r="E119" s="34" t="s">
        <v>189</v>
      </c>
    </row>
    <row r="120" spans="1:16" ht="25.5">
      <c r="A120" s="25" t="s">
        <v>46</v>
      </c>
      <c s="29" t="s">
        <v>193</v>
      </c>
      <c s="29" t="s">
        <v>194</v>
      </c>
      <c s="25" t="s">
        <v>48</v>
      </c>
      <c s="30" t="s">
        <v>195</v>
      </c>
      <c s="31" t="s">
        <v>129</v>
      </c>
      <c s="32">
        <v>34</v>
      </c>
      <c s="32">
        <v>0</v>
      </c>
      <c s="32">
        <f>ROUND(ROUND(H120,2)*ROUND(G120,2),2)</f>
      </c>
      <c r="O120">
        <f>(I120*21)/100</f>
      </c>
      <c t="s">
        <v>22</v>
      </c>
    </row>
    <row r="121" spans="1:5" ht="25.5">
      <c r="A121" s="33" t="s">
        <v>51</v>
      </c>
      <c r="E121" s="34" t="s">
        <v>195</v>
      </c>
    </row>
    <row r="122" spans="1:5" ht="25.5">
      <c r="A122" s="35" t="s">
        <v>52</v>
      </c>
      <c r="E122" s="36" t="s">
        <v>682</v>
      </c>
    </row>
    <row r="123" spans="1:5" ht="140.25">
      <c r="A123" t="s">
        <v>54</v>
      </c>
      <c r="E123" s="34" t="s">
        <v>189</v>
      </c>
    </row>
    <row r="124" spans="1:16" ht="12.75">
      <c r="A124" s="25" t="s">
        <v>46</v>
      </c>
      <c s="29" t="s">
        <v>196</v>
      </c>
      <c s="29" t="s">
        <v>683</v>
      </c>
      <c s="25" t="s">
        <v>48</v>
      </c>
      <c s="30" t="s">
        <v>684</v>
      </c>
      <c s="31" t="s">
        <v>129</v>
      </c>
      <c s="32">
        <v>65</v>
      </c>
      <c s="32">
        <v>0</v>
      </c>
      <c s="32">
        <f>ROUND(ROUND(H124,2)*ROUND(G124,2),2)</f>
      </c>
      <c r="O124">
        <f>(I124*21)/100</f>
      </c>
      <c t="s">
        <v>22</v>
      </c>
    </row>
    <row r="125" spans="1:5" ht="12.75">
      <c r="A125" s="33" t="s">
        <v>51</v>
      </c>
      <c r="E125" s="34" t="s">
        <v>684</v>
      </c>
    </row>
    <row r="126" spans="1:5" ht="25.5">
      <c r="A126" s="35" t="s">
        <v>52</v>
      </c>
      <c r="E126" s="36" t="s">
        <v>685</v>
      </c>
    </row>
    <row r="127" spans="1:5" ht="153">
      <c r="A127" t="s">
        <v>54</v>
      </c>
      <c r="E127" s="34" t="s">
        <v>199</v>
      </c>
    </row>
    <row r="128" spans="1:16" ht="12.75">
      <c r="A128" s="25" t="s">
        <v>46</v>
      </c>
      <c s="29" t="s">
        <v>200</v>
      </c>
      <c s="29" t="s">
        <v>197</v>
      </c>
      <c s="25" t="s">
        <v>48</v>
      </c>
      <c s="30" t="s">
        <v>198</v>
      </c>
      <c s="31" t="s">
        <v>129</v>
      </c>
      <c s="32">
        <v>128</v>
      </c>
      <c s="32">
        <v>0</v>
      </c>
      <c s="32">
        <f>ROUND(ROUND(H128,2)*ROUND(G128,2),2)</f>
      </c>
      <c r="O128">
        <f>(I128*21)/100</f>
      </c>
      <c t="s">
        <v>22</v>
      </c>
    </row>
    <row r="129" spans="1:5" ht="12.75">
      <c r="A129" s="33" t="s">
        <v>51</v>
      </c>
      <c r="E129" s="34" t="s">
        <v>198</v>
      </c>
    </row>
    <row r="130" spans="1:5" ht="12.75">
      <c r="A130" s="35" t="s">
        <v>52</v>
      </c>
      <c r="E130" s="36" t="s">
        <v>686</v>
      </c>
    </row>
    <row r="131" spans="1:5" ht="153">
      <c r="A131" t="s">
        <v>54</v>
      </c>
      <c r="E131" s="34" t="s">
        <v>199</v>
      </c>
    </row>
    <row r="132" spans="1:16" ht="25.5">
      <c r="A132" s="25" t="s">
        <v>46</v>
      </c>
      <c s="29" t="s">
        <v>204</v>
      </c>
      <c s="29" t="s">
        <v>205</v>
      </c>
      <c s="25" t="s">
        <v>48</v>
      </c>
      <c s="30" t="s">
        <v>206</v>
      </c>
      <c s="31" t="s">
        <v>129</v>
      </c>
      <c s="32">
        <v>8</v>
      </c>
      <c s="32">
        <v>0</v>
      </c>
      <c s="32">
        <f>ROUND(ROUND(H132,2)*ROUND(G132,2),2)</f>
      </c>
      <c r="O132">
        <f>(I132*21)/100</f>
      </c>
      <c t="s">
        <v>22</v>
      </c>
    </row>
    <row r="133" spans="1:5" ht="25.5">
      <c r="A133" s="33" t="s">
        <v>51</v>
      </c>
      <c r="E133" s="34" t="s">
        <v>206</v>
      </c>
    </row>
    <row r="134" spans="1:5" ht="12.75">
      <c r="A134" s="35" t="s">
        <v>52</v>
      </c>
      <c r="E134" s="36" t="s">
        <v>497</v>
      </c>
    </row>
    <row r="135" spans="1:5" ht="153">
      <c r="A135" t="s">
        <v>54</v>
      </c>
      <c r="E135" s="34" t="s">
        <v>199</v>
      </c>
    </row>
    <row r="136" spans="1:16" ht="12.75">
      <c r="A136" s="25" t="s">
        <v>46</v>
      </c>
      <c s="29" t="s">
        <v>209</v>
      </c>
      <c s="29" t="s">
        <v>687</v>
      </c>
      <c s="25" t="s">
        <v>48</v>
      </c>
      <c s="30" t="s">
        <v>688</v>
      </c>
      <c s="31" t="s">
        <v>50</v>
      </c>
      <c s="32">
        <v>1</v>
      </c>
      <c s="32">
        <v>0</v>
      </c>
      <c s="32">
        <f>ROUND(ROUND(H136,2)*ROUND(G136,2),2)</f>
      </c>
      <c r="O136">
        <f>(I136*21)/100</f>
      </c>
      <c t="s">
        <v>22</v>
      </c>
    </row>
    <row r="137" spans="1:5" ht="12.75">
      <c r="A137" s="33" t="s">
        <v>51</v>
      </c>
      <c r="E137" s="34" t="s">
        <v>688</v>
      </c>
    </row>
    <row r="138" spans="1:5" ht="25.5">
      <c r="A138" s="35" t="s">
        <v>52</v>
      </c>
      <c r="E138" s="36" t="s">
        <v>689</v>
      </c>
    </row>
    <row r="139" spans="1:5" ht="12.75">
      <c r="A139" t="s">
        <v>54</v>
      </c>
      <c r="E139" s="34" t="s">
        <v>48</v>
      </c>
    </row>
    <row r="140" spans="1:18" ht="12.75" customHeight="1">
      <c r="A140" s="6" t="s">
        <v>43</v>
      </c>
      <c s="6"/>
      <c s="39" t="s">
        <v>40</v>
      </c>
      <c s="6"/>
      <c s="27" t="s">
        <v>208</v>
      </c>
      <c s="6"/>
      <c s="6"/>
      <c s="6"/>
      <c s="40">
        <f>0+Q140</f>
      </c>
      <c r="O140">
        <f>0+R140</f>
      </c>
      <c r="Q140">
        <f>0+I141+I145+I149+I153+I157+I161+I165+I169</f>
      </c>
      <c>
        <f>0+O141+O145+O149+O153+O157+O161+O165+O169</f>
      </c>
    </row>
    <row r="141" spans="1:16" ht="12.75">
      <c r="A141" s="25" t="s">
        <v>46</v>
      </c>
      <c s="29" t="s">
        <v>215</v>
      </c>
      <c s="29" t="s">
        <v>498</v>
      </c>
      <c s="25" t="s">
        <v>48</v>
      </c>
      <c s="30" t="s">
        <v>499</v>
      </c>
      <c s="31" t="s">
        <v>212</v>
      </c>
      <c s="32">
        <v>88</v>
      </c>
      <c s="32">
        <v>0</v>
      </c>
      <c s="32">
        <f>ROUND(ROUND(H141,2)*ROUND(G141,2),2)</f>
      </c>
      <c r="O141">
        <f>(I141*21)/100</f>
      </c>
      <c t="s">
        <v>22</v>
      </c>
    </row>
    <row r="142" spans="1:5" ht="12.75">
      <c r="A142" s="33" t="s">
        <v>51</v>
      </c>
      <c r="E142" s="34" t="s">
        <v>499</v>
      </c>
    </row>
    <row r="143" spans="1:5" ht="25.5">
      <c r="A143" s="35" t="s">
        <v>52</v>
      </c>
      <c r="E143" s="36" t="s">
        <v>690</v>
      </c>
    </row>
    <row r="144" spans="1:5" ht="63.75">
      <c r="A144" t="s">
        <v>54</v>
      </c>
      <c r="E144" s="34" t="s">
        <v>501</v>
      </c>
    </row>
    <row r="145" spans="1:16" ht="25.5">
      <c r="A145" s="25" t="s">
        <v>46</v>
      </c>
      <c s="29" t="s">
        <v>220</v>
      </c>
      <c s="29" t="s">
        <v>458</v>
      </c>
      <c s="25" t="s">
        <v>48</v>
      </c>
      <c s="30" t="s">
        <v>459</v>
      </c>
      <c s="31" t="s">
        <v>129</v>
      </c>
      <c s="32">
        <v>15.4</v>
      </c>
      <c s="32">
        <v>0</v>
      </c>
      <c s="32">
        <f>ROUND(ROUND(H145,2)*ROUND(G145,2),2)</f>
      </c>
      <c r="O145">
        <f>(I145*21)/100</f>
      </c>
      <c t="s">
        <v>22</v>
      </c>
    </row>
    <row r="146" spans="1:5" ht="25.5">
      <c r="A146" s="33" t="s">
        <v>51</v>
      </c>
      <c r="E146" s="34" t="s">
        <v>459</v>
      </c>
    </row>
    <row r="147" spans="1:5" ht="12.75">
      <c r="A147" s="35" t="s">
        <v>52</v>
      </c>
      <c r="E147" s="36" t="s">
        <v>691</v>
      </c>
    </row>
    <row r="148" spans="1:5" ht="38.25">
      <c r="A148" t="s">
        <v>54</v>
      </c>
      <c r="E148" s="34" t="s">
        <v>460</v>
      </c>
    </row>
    <row r="149" spans="1:16" ht="25.5">
      <c r="A149" s="25" t="s">
        <v>46</v>
      </c>
      <c s="29" t="s">
        <v>380</v>
      </c>
      <c s="29" t="s">
        <v>692</v>
      </c>
      <c s="25" t="s">
        <v>48</v>
      </c>
      <c s="30" t="s">
        <v>693</v>
      </c>
      <c s="31" t="s">
        <v>129</v>
      </c>
      <c s="32">
        <v>15.4</v>
      </c>
      <c s="32">
        <v>0</v>
      </c>
      <c s="32">
        <f>ROUND(ROUND(H149,2)*ROUND(G149,2),2)</f>
      </c>
      <c r="O149">
        <f>(I149*21)/100</f>
      </c>
      <c t="s">
        <v>22</v>
      </c>
    </row>
    <row r="150" spans="1:5" ht="25.5">
      <c r="A150" s="33" t="s">
        <v>51</v>
      </c>
      <c r="E150" s="34" t="s">
        <v>693</v>
      </c>
    </row>
    <row r="151" spans="1:5" ht="12.75">
      <c r="A151" s="35" t="s">
        <v>52</v>
      </c>
      <c r="E151" s="36" t="s">
        <v>48</v>
      </c>
    </row>
    <row r="152" spans="1:5" ht="38.25">
      <c r="A152" t="s">
        <v>54</v>
      </c>
      <c r="E152" s="34" t="s">
        <v>460</v>
      </c>
    </row>
    <row r="153" spans="1:16" ht="12.75">
      <c r="A153" s="25" t="s">
        <v>46</v>
      </c>
      <c s="29" t="s">
        <v>461</v>
      </c>
      <c s="29" t="s">
        <v>462</v>
      </c>
      <c s="25" t="s">
        <v>48</v>
      </c>
      <c s="30" t="s">
        <v>463</v>
      </c>
      <c s="31" t="s">
        <v>72</v>
      </c>
      <c s="32">
        <v>6</v>
      </c>
      <c s="32">
        <v>0</v>
      </c>
      <c s="32">
        <f>ROUND(ROUND(H153,2)*ROUND(G153,2),2)</f>
      </c>
      <c r="O153">
        <f>(I153*21)/100</f>
      </c>
      <c t="s">
        <v>22</v>
      </c>
    </row>
    <row r="154" spans="1:5" ht="12.75">
      <c r="A154" s="33" t="s">
        <v>51</v>
      </c>
      <c r="E154" s="34" t="s">
        <v>463</v>
      </c>
    </row>
    <row r="155" spans="1:5" ht="12.75">
      <c r="A155" s="35" t="s">
        <v>52</v>
      </c>
      <c r="E155" s="36" t="s">
        <v>694</v>
      </c>
    </row>
    <row r="156" spans="1:5" ht="38.25">
      <c r="A156" t="s">
        <v>54</v>
      </c>
      <c r="E156" s="34" t="s">
        <v>465</v>
      </c>
    </row>
    <row r="157" spans="1:16" ht="12.75">
      <c r="A157" s="25" t="s">
        <v>46</v>
      </c>
      <c s="29" t="s">
        <v>466</v>
      </c>
      <c s="29" t="s">
        <v>216</v>
      </c>
      <c s="25" t="s">
        <v>48</v>
      </c>
      <c s="30" t="s">
        <v>217</v>
      </c>
      <c s="31" t="s">
        <v>212</v>
      </c>
      <c s="32">
        <v>85</v>
      </c>
      <c s="32">
        <v>0</v>
      </c>
      <c s="32">
        <f>ROUND(ROUND(H157,2)*ROUND(G157,2),2)</f>
      </c>
      <c r="O157">
        <f>(I157*21)/100</f>
      </c>
      <c t="s">
        <v>22</v>
      </c>
    </row>
    <row r="158" spans="1:5" ht="12.75">
      <c r="A158" s="33" t="s">
        <v>51</v>
      </c>
      <c r="E158" s="34" t="s">
        <v>217</v>
      </c>
    </row>
    <row r="159" spans="1:5" ht="12.75">
      <c r="A159" s="35" t="s">
        <v>52</v>
      </c>
      <c r="E159" s="36" t="s">
        <v>695</v>
      </c>
    </row>
    <row r="160" spans="1:5" ht="51">
      <c r="A160" t="s">
        <v>54</v>
      </c>
      <c r="E160" s="34" t="s">
        <v>219</v>
      </c>
    </row>
    <row r="161" spans="1:16" ht="12.75">
      <c r="A161" s="25" t="s">
        <v>46</v>
      </c>
      <c s="29" t="s">
        <v>468</v>
      </c>
      <c s="29" t="s">
        <v>221</v>
      </c>
      <c s="25" t="s">
        <v>48</v>
      </c>
      <c s="30" t="s">
        <v>222</v>
      </c>
      <c s="31" t="s">
        <v>212</v>
      </c>
      <c s="32">
        <v>72</v>
      </c>
      <c s="32">
        <v>0</v>
      </c>
      <c s="32">
        <f>ROUND(ROUND(H161,2)*ROUND(G161,2),2)</f>
      </c>
      <c r="O161">
        <f>(I161*21)/100</f>
      </c>
      <c t="s">
        <v>22</v>
      </c>
    </row>
    <row r="162" spans="1:5" ht="12.75">
      <c r="A162" s="33" t="s">
        <v>51</v>
      </c>
      <c r="E162" s="34" t="s">
        <v>222</v>
      </c>
    </row>
    <row r="163" spans="1:5" ht="12.75">
      <c r="A163" s="35" t="s">
        <v>52</v>
      </c>
      <c r="E163" s="36" t="s">
        <v>696</v>
      </c>
    </row>
    <row r="164" spans="1:5" ht="51">
      <c r="A164" t="s">
        <v>54</v>
      </c>
      <c r="E164" s="34" t="s">
        <v>219</v>
      </c>
    </row>
    <row r="165" spans="1:16" ht="12.75">
      <c r="A165" s="25" t="s">
        <v>46</v>
      </c>
      <c s="29" t="s">
        <v>470</v>
      </c>
      <c s="29" t="s">
        <v>697</v>
      </c>
      <c s="25" t="s">
        <v>48</v>
      </c>
      <c s="30" t="s">
        <v>698</v>
      </c>
      <c s="31" t="s">
        <v>212</v>
      </c>
      <c s="32">
        <v>24</v>
      </c>
      <c s="32">
        <v>0</v>
      </c>
      <c s="32">
        <f>ROUND(ROUND(H165,2)*ROUND(G165,2),2)</f>
      </c>
      <c r="O165">
        <f>(I165*21)/100</f>
      </c>
      <c t="s">
        <v>22</v>
      </c>
    </row>
    <row r="166" spans="1:5" ht="12.75">
      <c r="A166" s="33" t="s">
        <v>51</v>
      </c>
      <c r="E166" s="34" t="s">
        <v>698</v>
      </c>
    </row>
    <row r="167" spans="1:5" ht="12.75">
      <c r="A167" s="35" t="s">
        <v>52</v>
      </c>
      <c r="E167" s="36" t="s">
        <v>699</v>
      </c>
    </row>
    <row r="168" spans="1:5" ht="51">
      <c r="A168" t="s">
        <v>54</v>
      </c>
      <c r="E168" s="34" t="s">
        <v>219</v>
      </c>
    </row>
    <row r="169" spans="1:16" ht="12.75">
      <c r="A169" s="25" t="s">
        <v>46</v>
      </c>
      <c s="29" t="s">
        <v>475</v>
      </c>
      <c s="29" t="s">
        <v>700</v>
      </c>
      <c s="25" t="s">
        <v>48</v>
      </c>
      <c s="30" t="s">
        <v>701</v>
      </c>
      <c s="31" t="s">
        <v>212</v>
      </c>
      <c s="32">
        <v>28</v>
      </c>
      <c s="32">
        <v>0</v>
      </c>
      <c s="32">
        <f>ROUND(ROUND(H169,2)*ROUND(G169,2),2)</f>
      </c>
      <c r="O169">
        <f>(I169*21)/100</f>
      </c>
      <c t="s">
        <v>22</v>
      </c>
    </row>
    <row r="170" spans="1:5" ht="12.75">
      <c r="A170" s="33" t="s">
        <v>51</v>
      </c>
      <c r="E170" s="34" t="s">
        <v>701</v>
      </c>
    </row>
    <row r="171" spans="1:5" ht="12.75">
      <c r="A171" s="35" t="s">
        <v>52</v>
      </c>
      <c r="E171" s="36" t="s">
        <v>702</v>
      </c>
    </row>
    <row r="172" spans="1:5" ht="51">
      <c r="A172" t="s">
        <v>54</v>
      </c>
      <c r="E172" s="34" t="s">
        <v>474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44</v>
      </c>
      <c s="19"/>
      <c s="27" t="s">
        <v>45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46</v>
      </c>
      <c s="29" t="s">
        <v>29</v>
      </c>
      <c s="29" t="s">
        <v>47</v>
      </c>
      <c s="25" t="s">
        <v>48</v>
      </c>
      <c s="30" t="s">
        <v>49</v>
      </c>
      <c s="31" t="s">
        <v>50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49</v>
      </c>
    </row>
    <row r="11" spans="1:5" ht="25.5">
      <c r="A11" s="35" t="s">
        <v>52</v>
      </c>
      <c r="E11" s="36" t="s">
        <v>53</v>
      </c>
    </row>
    <row r="12" spans="1:5" ht="12.75">
      <c r="A12" t="s">
        <v>54</v>
      </c>
      <c r="E12" s="34" t="s">
        <v>55</v>
      </c>
    </row>
    <row r="13" spans="1:16" ht="12.75">
      <c r="A13" s="25" t="s">
        <v>46</v>
      </c>
      <c s="29" t="s">
        <v>22</v>
      </c>
      <c s="29" t="s">
        <v>56</v>
      </c>
      <c s="25" t="s">
        <v>48</v>
      </c>
      <c s="30" t="s">
        <v>57</v>
      </c>
      <c s="31" t="s">
        <v>50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57</v>
      </c>
    </row>
    <row r="15" spans="1:5" ht="25.5">
      <c r="A15" s="35" t="s">
        <v>52</v>
      </c>
      <c r="E15" s="36" t="s">
        <v>58</v>
      </c>
    </row>
    <row r="16" spans="1:5" ht="12.75">
      <c r="A16" t="s">
        <v>54</v>
      </c>
      <c r="E16" s="34" t="s">
        <v>55</v>
      </c>
    </row>
    <row r="17" spans="1:16" ht="12.75">
      <c r="A17" s="25" t="s">
        <v>46</v>
      </c>
      <c s="29" t="s">
        <v>32</v>
      </c>
      <c s="29" t="s">
        <v>59</v>
      </c>
      <c s="25" t="s">
        <v>48</v>
      </c>
      <c s="30" t="s">
        <v>60</v>
      </c>
      <c s="31" t="s">
        <v>50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51</v>
      </c>
      <c r="E18" s="34" t="s">
        <v>60</v>
      </c>
    </row>
    <row r="19" spans="1:5" ht="12.75">
      <c r="A19" s="35" t="s">
        <v>52</v>
      </c>
      <c r="E19" s="36" t="s">
        <v>61</v>
      </c>
    </row>
    <row r="20" spans="1:5" ht="12.75">
      <c r="A20" t="s">
        <v>54</v>
      </c>
      <c r="E20" s="34" t="s">
        <v>48</v>
      </c>
    </row>
    <row r="21" spans="1:16" ht="12.75">
      <c r="A21" s="25" t="s">
        <v>46</v>
      </c>
      <c s="29" t="s">
        <v>34</v>
      </c>
      <c s="29" t="s">
        <v>62</v>
      </c>
      <c s="25" t="s">
        <v>48</v>
      </c>
      <c s="30" t="s">
        <v>63</v>
      </c>
      <c s="31" t="s">
        <v>50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51</v>
      </c>
      <c r="E22" s="34" t="s">
        <v>63</v>
      </c>
    </row>
    <row r="23" spans="1:5" ht="25.5">
      <c r="A23" s="35" t="s">
        <v>52</v>
      </c>
      <c r="E23" s="36" t="s">
        <v>64</v>
      </c>
    </row>
    <row r="24" spans="1:5" ht="12.75">
      <c r="A24" t="s">
        <v>54</v>
      </c>
      <c r="E24" s="34" t="s">
        <v>65</v>
      </c>
    </row>
    <row r="25" spans="1:16" ht="12.75">
      <c r="A25" s="25" t="s">
        <v>46</v>
      </c>
      <c s="29" t="s">
        <v>36</v>
      </c>
      <c s="29" t="s">
        <v>66</v>
      </c>
      <c s="25" t="s">
        <v>48</v>
      </c>
      <c s="30" t="s">
        <v>67</v>
      </c>
      <c s="31" t="s">
        <v>50</v>
      </c>
      <c s="32">
        <v>1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12.75">
      <c r="A26" s="33" t="s">
        <v>51</v>
      </c>
      <c r="E26" s="34" t="s">
        <v>67</v>
      </c>
    </row>
    <row r="27" spans="1:5" ht="25.5">
      <c r="A27" s="35" t="s">
        <v>52</v>
      </c>
      <c r="E27" s="36" t="s">
        <v>68</v>
      </c>
    </row>
    <row r="28" spans="1:5" ht="76.5">
      <c r="A28" t="s">
        <v>54</v>
      </c>
      <c r="E28" s="34" t="s">
        <v>69</v>
      </c>
    </row>
    <row r="29" spans="1:16" ht="12.75">
      <c r="A29" s="25" t="s">
        <v>46</v>
      </c>
      <c s="29" t="s">
        <v>23</v>
      </c>
      <c s="29" t="s">
        <v>70</v>
      </c>
      <c s="25" t="s">
        <v>48</v>
      </c>
      <c s="30" t="s">
        <v>71</v>
      </c>
      <c s="31" t="s">
        <v>72</v>
      </c>
      <c s="32">
        <v>2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12.75">
      <c r="A30" s="33" t="s">
        <v>51</v>
      </c>
      <c r="E30" s="34" t="s">
        <v>71</v>
      </c>
    </row>
    <row r="31" spans="1:5" ht="12.75">
      <c r="A31" s="35" t="s">
        <v>52</v>
      </c>
      <c r="E31" s="36" t="s">
        <v>48</v>
      </c>
    </row>
    <row r="32" spans="1:5" ht="89.25">
      <c r="A32" t="s">
        <v>54</v>
      </c>
      <c r="E32" s="34" t="s">
        <v>73</v>
      </c>
    </row>
    <row r="33" spans="1:16" ht="12.75">
      <c r="A33" s="25" t="s">
        <v>46</v>
      </c>
      <c s="29" t="s">
        <v>74</v>
      </c>
      <c s="29" t="s">
        <v>75</v>
      </c>
      <c s="25" t="s">
        <v>48</v>
      </c>
      <c s="30" t="s">
        <v>76</v>
      </c>
      <c s="31" t="s">
        <v>50</v>
      </c>
      <c s="32">
        <v>1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12.75">
      <c r="A34" s="33" t="s">
        <v>51</v>
      </c>
      <c r="E34" s="34" t="s">
        <v>76</v>
      </c>
    </row>
    <row r="35" spans="1:5" ht="38.25">
      <c r="A35" s="35" t="s">
        <v>52</v>
      </c>
      <c r="E35" s="36" t="s">
        <v>77</v>
      </c>
    </row>
    <row r="36" spans="1:5" ht="25.5">
      <c r="A36" t="s">
        <v>54</v>
      </c>
      <c r="E36" s="34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0+O8+O25+O86+O135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</v>
      </c>
      <c s="37">
        <f>0+I8+I25+I86+I135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79</v>
      </c>
      <c s="6"/>
      <c s="18" t="s">
        <v>80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29</v>
      </c>
      <c s="29" t="s">
        <v>82</v>
      </c>
      <c s="25" t="s">
        <v>48</v>
      </c>
      <c s="30" t="s">
        <v>83</v>
      </c>
      <c s="31" t="s">
        <v>84</v>
      </c>
      <c s="32">
        <v>93.15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85</v>
      </c>
    </row>
    <row r="12" spans="1:5" ht="25.5">
      <c r="A12" t="s">
        <v>54</v>
      </c>
      <c r="E12" s="34" t="s">
        <v>86</v>
      </c>
    </row>
    <row r="13" spans="1:16" ht="12.75">
      <c r="A13" s="25" t="s">
        <v>46</v>
      </c>
      <c s="29" t="s">
        <v>22</v>
      </c>
      <c s="29" t="s">
        <v>87</v>
      </c>
      <c s="25" t="s">
        <v>48</v>
      </c>
      <c s="30" t="s">
        <v>83</v>
      </c>
      <c s="31" t="s">
        <v>84</v>
      </c>
      <c s="32">
        <v>32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83</v>
      </c>
    </row>
    <row r="15" spans="1:5" ht="25.5">
      <c r="A15" s="35" t="s">
        <v>52</v>
      </c>
      <c r="E15" s="36" t="s">
        <v>88</v>
      </c>
    </row>
    <row r="16" spans="1:5" ht="25.5">
      <c r="A16" t="s">
        <v>54</v>
      </c>
      <c r="E16" s="34" t="s">
        <v>86</v>
      </c>
    </row>
    <row r="17" spans="1:16" ht="12.75">
      <c r="A17" s="25" t="s">
        <v>46</v>
      </c>
      <c s="29" t="s">
        <v>32</v>
      </c>
      <c s="29" t="s">
        <v>89</v>
      </c>
      <c s="25" t="s">
        <v>48</v>
      </c>
      <c s="30" t="s">
        <v>83</v>
      </c>
      <c s="31" t="s">
        <v>84</v>
      </c>
      <c s="32">
        <v>5.2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51</v>
      </c>
      <c r="E18" s="34" t="s">
        <v>83</v>
      </c>
    </row>
    <row r="19" spans="1:5" ht="25.5">
      <c r="A19" s="35" t="s">
        <v>52</v>
      </c>
      <c r="E19" s="36" t="s">
        <v>90</v>
      </c>
    </row>
    <row r="20" spans="1:5" ht="25.5">
      <c r="A20" t="s">
        <v>54</v>
      </c>
      <c r="E20" s="34" t="s">
        <v>86</v>
      </c>
    </row>
    <row r="21" spans="1:16" ht="12.75">
      <c r="A21" s="25" t="s">
        <v>46</v>
      </c>
      <c s="29" t="s">
        <v>34</v>
      </c>
      <c s="29" t="s">
        <v>91</v>
      </c>
      <c s="25" t="s">
        <v>48</v>
      </c>
      <c s="30" t="s">
        <v>83</v>
      </c>
      <c s="31" t="s">
        <v>84</v>
      </c>
      <c s="32">
        <v>1.76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51</v>
      </c>
      <c r="E22" s="34" t="s">
        <v>83</v>
      </c>
    </row>
    <row r="23" spans="1:5" ht="25.5">
      <c r="A23" s="35" t="s">
        <v>52</v>
      </c>
      <c r="E23" s="36" t="s">
        <v>92</v>
      </c>
    </row>
    <row r="24" spans="1:5" ht="25.5">
      <c r="A24" t="s">
        <v>54</v>
      </c>
      <c r="E24" s="34" t="s">
        <v>86</v>
      </c>
    </row>
    <row r="25" spans="1:18" ht="12.75" customHeight="1">
      <c r="A25" s="6" t="s">
        <v>43</v>
      </c>
      <c s="6"/>
      <c s="39" t="s">
        <v>29</v>
      </c>
      <c s="6"/>
      <c s="27" t="s">
        <v>93</v>
      </c>
      <c s="6"/>
      <c s="6"/>
      <c s="6"/>
      <c s="40">
        <f>0+Q25</f>
      </c>
      <c r="O25">
        <f>0+R25</f>
      </c>
      <c r="Q25">
        <f>0+I26+I30+I34+I38+I42+I46+I50+I54+I58+I62+I66+I70+I74+I78+I82</f>
      </c>
      <c>
        <f>0+O26+O30+O34+O38+O42+O46+O50+O54+O58+O62+O66+O70+O74+O78+O82</f>
      </c>
    </row>
    <row r="26" spans="1:16" ht="12.75">
      <c r="A26" s="25" t="s">
        <v>46</v>
      </c>
      <c s="29" t="s">
        <v>36</v>
      </c>
      <c s="29" t="s">
        <v>94</v>
      </c>
      <c s="25" t="s">
        <v>48</v>
      </c>
      <c s="30" t="s">
        <v>95</v>
      </c>
      <c s="31" t="s">
        <v>84</v>
      </c>
      <c s="32">
        <v>5.2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95</v>
      </c>
    </row>
    <row r="28" spans="1:5" ht="25.5">
      <c r="A28" s="35" t="s">
        <v>52</v>
      </c>
      <c r="E28" s="36" t="s">
        <v>96</v>
      </c>
    </row>
    <row r="29" spans="1:5" ht="63.75">
      <c r="A29" t="s">
        <v>54</v>
      </c>
      <c r="E29" s="34" t="s">
        <v>97</v>
      </c>
    </row>
    <row r="30" spans="1:16" ht="12.75">
      <c r="A30" s="25" t="s">
        <v>46</v>
      </c>
      <c s="29" t="s">
        <v>23</v>
      </c>
      <c s="29" t="s">
        <v>98</v>
      </c>
      <c s="25" t="s">
        <v>48</v>
      </c>
      <c s="30" t="s">
        <v>99</v>
      </c>
      <c s="31" t="s">
        <v>84</v>
      </c>
      <c s="32">
        <v>0.24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51</v>
      </c>
      <c r="E31" s="34" t="s">
        <v>99</v>
      </c>
    </row>
    <row r="32" spans="1:5" ht="25.5">
      <c r="A32" s="35" t="s">
        <v>52</v>
      </c>
      <c r="E32" s="36" t="s">
        <v>100</v>
      </c>
    </row>
    <row r="33" spans="1:5" ht="63.75">
      <c r="A33" t="s">
        <v>54</v>
      </c>
      <c r="E33" s="34" t="s">
        <v>97</v>
      </c>
    </row>
    <row r="34" spans="1:16" ht="12.75">
      <c r="A34" s="25" t="s">
        <v>46</v>
      </c>
      <c s="29" t="s">
        <v>74</v>
      </c>
      <c s="29" t="s">
        <v>101</v>
      </c>
      <c s="25" t="s">
        <v>48</v>
      </c>
      <c s="30" t="s">
        <v>102</v>
      </c>
      <c s="31" t="s">
        <v>84</v>
      </c>
      <c s="32">
        <v>1.76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51</v>
      </c>
      <c r="E35" s="34" t="s">
        <v>102</v>
      </c>
    </row>
    <row r="36" spans="1:5" ht="25.5">
      <c r="A36" s="35" t="s">
        <v>52</v>
      </c>
      <c r="E36" s="36" t="s">
        <v>103</v>
      </c>
    </row>
    <row r="37" spans="1:5" ht="63.75">
      <c r="A37" t="s">
        <v>54</v>
      </c>
      <c r="E37" s="34" t="s">
        <v>97</v>
      </c>
    </row>
    <row r="38" spans="1:16" ht="25.5">
      <c r="A38" s="25" t="s">
        <v>46</v>
      </c>
      <c s="29" t="s">
        <v>104</v>
      </c>
      <c s="29" t="s">
        <v>105</v>
      </c>
      <c s="25" t="s">
        <v>48</v>
      </c>
      <c s="30" t="s">
        <v>106</v>
      </c>
      <c s="31" t="s">
        <v>84</v>
      </c>
      <c s="32">
        <v>32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25.5">
      <c r="A39" s="33" t="s">
        <v>51</v>
      </c>
      <c r="E39" s="34" t="s">
        <v>106</v>
      </c>
    </row>
    <row r="40" spans="1:5" ht="63.75">
      <c r="A40" s="35" t="s">
        <v>52</v>
      </c>
      <c r="E40" s="36" t="s">
        <v>107</v>
      </c>
    </row>
    <row r="41" spans="1:5" ht="63.75">
      <c r="A41" t="s">
        <v>54</v>
      </c>
      <c r="E41" s="34" t="s">
        <v>97</v>
      </c>
    </row>
    <row r="42" spans="1:16" ht="12.75">
      <c r="A42" s="25" t="s">
        <v>46</v>
      </c>
      <c s="29" t="s">
        <v>40</v>
      </c>
      <c s="29" t="s">
        <v>108</v>
      </c>
      <c s="25" t="s">
        <v>48</v>
      </c>
      <c s="30" t="s">
        <v>109</v>
      </c>
      <c s="31" t="s">
        <v>84</v>
      </c>
      <c s="32">
        <v>104.25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51</v>
      </c>
      <c r="E43" s="34" t="s">
        <v>109</v>
      </c>
    </row>
    <row r="44" spans="1:5" ht="38.25">
      <c r="A44" s="35" t="s">
        <v>52</v>
      </c>
      <c r="E44" s="36" t="s">
        <v>110</v>
      </c>
    </row>
    <row r="45" spans="1:5" ht="38.25">
      <c r="A45" t="s">
        <v>54</v>
      </c>
      <c r="E45" s="34" t="s">
        <v>111</v>
      </c>
    </row>
    <row r="46" spans="1:16" ht="12.75">
      <c r="A46" s="25" t="s">
        <v>46</v>
      </c>
      <c s="29" t="s">
        <v>42</v>
      </c>
      <c s="29" t="s">
        <v>112</v>
      </c>
      <c s="25" t="s">
        <v>48</v>
      </c>
      <c s="30" t="s">
        <v>113</v>
      </c>
      <c s="31" t="s">
        <v>84</v>
      </c>
      <c s="32">
        <v>93.15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51</v>
      </c>
      <c r="E47" s="34" t="s">
        <v>113</v>
      </c>
    </row>
    <row r="48" spans="1:5" ht="63.75">
      <c r="A48" s="35" t="s">
        <v>52</v>
      </c>
      <c r="E48" s="36" t="s">
        <v>114</v>
      </c>
    </row>
    <row r="49" spans="1:5" ht="369.75">
      <c r="A49" t="s">
        <v>54</v>
      </c>
      <c r="E49" s="34" t="s">
        <v>115</v>
      </c>
    </row>
    <row r="50" spans="1:16" ht="12.75">
      <c r="A50" s="25" t="s">
        <v>46</v>
      </c>
      <c s="29" t="s">
        <v>116</v>
      </c>
      <c s="29" t="s">
        <v>117</v>
      </c>
      <c s="25" t="s">
        <v>48</v>
      </c>
      <c s="30" t="s">
        <v>118</v>
      </c>
      <c s="31" t="s">
        <v>84</v>
      </c>
      <c s="32">
        <v>54.75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51</v>
      </c>
      <c r="E51" s="34" t="s">
        <v>118</v>
      </c>
    </row>
    <row r="52" spans="1:5" ht="12.75">
      <c r="A52" s="35" t="s">
        <v>52</v>
      </c>
      <c r="E52" s="36" t="s">
        <v>119</v>
      </c>
    </row>
    <row r="53" spans="1:5" ht="306">
      <c r="A53" t="s">
        <v>54</v>
      </c>
      <c r="E53" s="34" t="s">
        <v>120</v>
      </c>
    </row>
    <row r="54" spans="1:16" ht="12.75">
      <c r="A54" s="25" t="s">
        <v>46</v>
      </c>
      <c s="29" t="s">
        <v>121</v>
      </c>
      <c s="29" t="s">
        <v>122</v>
      </c>
      <c s="25" t="s">
        <v>48</v>
      </c>
      <c s="30" t="s">
        <v>123</v>
      </c>
      <c s="31" t="s">
        <v>84</v>
      </c>
      <c s="32">
        <v>35.8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51</v>
      </c>
      <c r="E55" s="34" t="s">
        <v>123</v>
      </c>
    </row>
    <row r="56" spans="1:5" ht="63.75">
      <c r="A56" s="35" t="s">
        <v>52</v>
      </c>
      <c r="E56" s="36" t="s">
        <v>124</v>
      </c>
    </row>
    <row r="57" spans="1:5" ht="242.25">
      <c r="A57" t="s">
        <v>54</v>
      </c>
      <c r="E57" s="34" t="s">
        <v>125</v>
      </c>
    </row>
    <row r="58" spans="1:16" ht="12.75">
      <c r="A58" s="25" t="s">
        <v>46</v>
      </c>
      <c s="29" t="s">
        <v>126</v>
      </c>
      <c s="29" t="s">
        <v>127</v>
      </c>
      <c s="25" t="s">
        <v>48</v>
      </c>
      <c s="30" t="s">
        <v>128</v>
      </c>
      <c s="31" t="s">
        <v>129</v>
      </c>
      <c s="32">
        <v>460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51</v>
      </c>
      <c r="E59" s="34" t="s">
        <v>128</v>
      </c>
    </row>
    <row r="60" spans="1:5" ht="12.75">
      <c r="A60" s="35" t="s">
        <v>52</v>
      </c>
      <c r="E60" s="36" t="s">
        <v>130</v>
      </c>
    </row>
    <row r="61" spans="1:5" ht="12.75">
      <c r="A61" t="s">
        <v>54</v>
      </c>
      <c r="E61" s="34" t="s">
        <v>131</v>
      </c>
    </row>
    <row r="62" spans="1:16" ht="12.75">
      <c r="A62" s="25" t="s">
        <v>46</v>
      </c>
      <c s="29" t="s">
        <v>132</v>
      </c>
      <c s="29" t="s">
        <v>133</v>
      </c>
      <c s="25" t="s">
        <v>48</v>
      </c>
      <c s="30" t="s">
        <v>134</v>
      </c>
      <c s="31" t="s">
        <v>129</v>
      </c>
      <c s="32">
        <v>365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51</v>
      </c>
      <c r="E63" s="34" t="s">
        <v>134</v>
      </c>
    </row>
    <row r="64" spans="1:5" ht="12.75">
      <c r="A64" s="35" t="s">
        <v>52</v>
      </c>
      <c r="E64" s="36" t="s">
        <v>135</v>
      </c>
    </row>
    <row r="65" spans="1:5" ht="38.25">
      <c r="A65" t="s">
        <v>54</v>
      </c>
      <c r="E65" s="34" t="s">
        <v>136</v>
      </c>
    </row>
    <row r="66" spans="1:16" ht="12.75">
      <c r="A66" s="25" t="s">
        <v>46</v>
      </c>
      <c s="29" t="s">
        <v>137</v>
      </c>
      <c s="29" t="s">
        <v>138</v>
      </c>
      <c s="25" t="s">
        <v>48</v>
      </c>
      <c s="30" t="s">
        <v>139</v>
      </c>
      <c s="31" t="s">
        <v>129</v>
      </c>
      <c s="32">
        <v>365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51</v>
      </c>
      <c r="E67" s="34" t="s">
        <v>139</v>
      </c>
    </row>
    <row r="68" spans="1:5" ht="12.75">
      <c r="A68" s="35" t="s">
        <v>52</v>
      </c>
      <c r="E68" s="36" t="s">
        <v>48</v>
      </c>
    </row>
    <row r="69" spans="1:5" ht="25.5">
      <c r="A69" t="s">
        <v>54</v>
      </c>
      <c r="E69" s="34" t="s">
        <v>140</v>
      </c>
    </row>
    <row r="70" spans="1:16" ht="12.75">
      <c r="A70" s="25" t="s">
        <v>46</v>
      </c>
      <c s="29" t="s">
        <v>141</v>
      </c>
      <c s="29" t="s">
        <v>142</v>
      </c>
      <c s="25" t="s">
        <v>48</v>
      </c>
      <c s="30" t="s">
        <v>143</v>
      </c>
      <c s="31" t="s">
        <v>129</v>
      </c>
      <c s="32">
        <v>8.8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51</v>
      </c>
      <c r="E71" s="34" t="s">
        <v>143</v>
      </c>
    </row>
    <row r="72" spans="1:5" ht="63.75">
      <c r="A72" s="35" t="s">
        <v>52</v>
      </c>
      <c r="E72" s="36" t="s">
        <v>144</v>
      </c>
    </row>
    <row r="73" spans="1:5" ht="25.5">
      <c r="A73" t="s">
        <v>54</v>
      </c>
      <c r="E73" s="34" t="s">
        <v>145</v>
      </c>
    </row>
    <row r="74" spans="1:16" ht="12.75">
      <c r="A74" s="25" t="s">
        <v>46</v>
      </c>
      <c s="29" t="s">
        <v>146</v>
      </c>
      <c s="29" t="s">
        <v>147</v>
      </c>
      <c s="25" t="s">
        <v>48</v>
      </c>
      <c s="30" t="s">
        <v>148</v>
      </c>
      <c s="31" t="s">
        <v>129</v>
      </c>
      <c s="32">
        <v>365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51</v>
      </c>
      <c r="E75" s="34" t="s">
        <v>148</v>
      </c>
    </row>
    <row r="76" spans="1:5" ht="12.75">
      <c r="A76" s="35" t="s">
        <v>52</v>
      </c>
      <c r="E76" s="36" t="s">
        <v>48</v>
      </c>
    </row>
    <row r="77" spans="1:5" ht="38.25">
      <c r="A77" t="s">
        <v>54</v>
      </c>
      <c r="E77" s="34" t="s">
        <v>149</v>
      </c>
    </row>
    <row r="78" spans="1:16" ht="12.75">
      <c r="A78" s="25" t="s">
        <v>46</v>
      </c>
      <c s="29" t="s">
        <v>150</v>
      </c>
      <c s="29" t="s">
        <v>151</v>
      </c>
      <c s="25" t="s">
        <v>48</v>
      </c>
      <c s="30" t="s">
        <v>152</v>
      </c>
      <c s="31" t="s">
        <v>129</v>
      </c>
      <c s="32">
        <v>365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12.75">
      <c r="A79" s="33" t="s">
        <v>51</v>
      </c>
      <c r="E79" s="34" t="s">
        <v>152</v>
      </c>
    </row>
    <row r="80" spans="1:5" ht="12.75">
      <c r="A80" s="35" t="s">
        <v>52</v>
      </c>
      <c r="E80" s="36" t="s">
        <v>48</v>
      </c>
    </row>
    <row r="81" spans="1:5" ht="25.5">
      <c r="A81" t="s">
        <v>54</v>
      </c>
      <c r="E81" s="34" t="s">
        <v>153</v>
      </c>
    </row>
    <row r="82" spans="1:16" ht="12.75">
      <c r="A82" s="25" t="s">
        <v>46</v>
      </c>
      <c s="29" t="s">
        <v>154</v>
      </c>
      <c s="29" t="s">
        <v>155</v>
      </c>
      <c s="25" t="s">
        <v>48</v>
      </c>
      <c s="30" t="s">
        <v>156</v>
      </c>
      <c s="31" t="s">
        <v>84</v>
      </c>
      <c s="32">
        <v>9.13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51</v>
      </c>
      <c r="E83" s="34" t="s">
        <v>156</v>
      </c>
    </row>
    <row r="84" spans="1:5" ht="12.75">
      <c r="A84" s="35" t="s">
        <v>52</v>
      </c>
      <c r="E84" s="36" t="s">
        <v>157</v>
      </c>
    </row>
    <row r="85" spans="1:5" ht="38.25">
      <c r="A85" t="s">
        <v>54</v>
      </c>
      <c r="E85" s="34" t="s">
        <v>158</v>
      </c>
    </row>
    <row r="86" spans="1:18" ht="12.75" customHeight="1">
      <c r="A86" s="6" t="s">
        <v>43</v>
      </c>
      <c s="6"/>
      <c s="39" t="s">
        <v>36</v>
      </c>
      <c s="6"/>
      <c s="27" t="s">
        <v>159</v>
      </c>
      <c s="6"/>
      <c s="6"/>
      <c s="6"/>
      <c s="40">
        <f>0+Q86</f>
      </c>
      <c r="O86">
        <f>0+R86</f>
      </c>
      <c r="Q86">
        <f>0+I87+I91+I95+I99+I103+I107+I111+I115+I119+I123+I127+I131</f>
      </c>
      <c>
        <f>0+O87+O91+O95+O99+O103+O107+O111+O115+O119+O123+O127+O131</f>
      </c>
    </row>
    <row r="87" spans="1:16" ht="25.5">
      <c r="A87" s="25" t="s">
        <v>46</v>
      </c>
      <c s="29" t="s">
        <v>160</v>
      </c>
      <c s="29" t="s">
        <v>161</v>
      </c>
      <c s="25" t="s">
        <v>48</v>
      </c>
      <c s="30" t="s">
        <v>162</v>
      </c>
      <c s="31" t="s">
        <v>129</v>
      </c>
      <c s="32">
        <v>21.7</v>
      </c>
      <c s="32">
        <v>0</v>
      </c>
      <c s="32">
        <f>ROUND(ROUND(H87,2)*ROUND(G87,2),2)</f>
      </c>
      <c r="O87">
        <f>(I87*21)/100</f>
      </c>
      <c t="s">
        <v>22</v>
      </c>
    </row>
    <row r="88" spans="1:5" ht="25.5">
      <c r="A88" s="33" t="s">
        <v>51</v>
      </c>
      <c r="E88" s="34" t="s">
        <v>162</v>
      </c>
    </row>
    <row r="89" spans="1:5" ht="25.5">
      <c r="A89" s="35" t="s">
        <v>52</v>
      </c>
      <c r="E89" s="36" t="s">
        <v>163</v>
      </c>
    </row>
    <row r="90" spans="1:5" ht="51">
      <c r="A90" t="s">
        <v>54</v>
      </c>
      <c r="E90" s="34" t="s">
        <v>164</v>
      </c>
    </row>
    <row r="91" spans="1:16" ht="12.75">
      <c r="A91" s="25" t="s">
        <v>46</v>
      </c>
      <c s="29" t="s">
        <v>165</v>
      </c>
      <c s="29" t="s">
        <v>166</v>
      </c>
      <c s="25" t="s">
        <v>48</v>
      </c>
      <c s="30" t="s">
        <v>167</v>
      </c>
      <c s="31" t="s">
        <v>129</v>
      </c>
      <c s="32">
        <v>564</v>
      </c>
      <c s="32">
        <v>0</v>
      </c>
      <c s="32">
        <f>ROUND(ROUND(H91,2)*ROUND(G91,2),2)</f>
      </c>
      <c r="O91">
        <f>(I91*21)/100</f>
      </c>
      <c t="s">
        <v>22</v>
      </c>
    </row>
    <row r="92" spans="1:5" ht="12.75">
      <c r="A92" s="33" t="s">
        <v>51</v>
      </c>
      <c r="E92" s="34" t="s">
        <v>167</v>
      </c>
    </row>
    <row r="93" spans="1:5" ht="25.5">
      <c r="A93" s="35" t="s">
        <v>52</v>
      </c>
      <c r="E93" s="36" t="s">
        <v>168</v>
      </c>
    </row>
    <row r="94" spans="1:5" ht="51">
      <c r="A94" t="s">
        <v>54</v>
      </c>
      <c r="E94" s="34" t="s">
        <v>164</v>
      </c>
    </row>
    <row r="95" spans="1:16" ht="12.75">
      <c r="A95" s="25" t="s">
        <v>46</v>
      </c>
      <c s="29" t="s">
        <v>169</v>
      </c>
      <c s="29" t="s">
        <v>170</v>
      </c>
      <c s="25" t="s">
        <v>48</v>
      </c>
      <c s="30" t="s">
        <v>171</v>
      </c>
      <c s="31" t="s">
        <v>129</v>
      </c>
      <c s="32">
        <v>25</v>
      </c>
      <c s="32">
        <v>0</v>
      </c>
      <c s="32">
        <f>ROUND(ROUND(H95,2)*ROUND(G95,2),2)</f>
      </c>
      <c r="O95">
        <f>(I95*21)/100</f>
      </c>
      <c t="s">
        <v>22</v>
      </c>
    </row>
    <row r="96" spans="1:5" ht="12.75">
      <c r="A96" s="33" t="s">
        <v>51</v>
      </c>
      <c r="E96" s="34" t="s">
        <v>171</v>
      </c>
    </row>
    <row r="97" spans="1:5" ht="25.5">
      <c r="A97" s="35" t="s">
        <v>52</v>
      </c>
      <c r="E97" s="36" t="s">
        <v>172</v>
      </c>
    </row>
    <row r="98" spans="1:5" ht="51">
      <c r="A98" t="s">
        <v>54</v>
      </c>
      <c r="E98" s="34" t="s">
        <v>164</v>
      </c>
    </row>
    <row r="99" spans="1:16" ht="12.75">
      <c r="A99" s="25" t="s">
        <v>46</v>
      </c>
      <c s="29" t="s">
        <v>173</v>
      </c>
      <c s="29" t="s">
        <v>174</v>
      </c>
      <c s="25" t="s">
        <v>48</v>
      </c>
      <c s="30" t="s">
        <v>175</v>
      </c>
      <c s="31" t="s">
        <v>129</v>
      </c>
      <c s="32">
        <v>23.87</v>
      </c>
      <c s="32">
        <v>0</v>
      </c>
      <c s="32">
        <f>ROUND(ROUND(H99,2)*ROUND(G99,2),2)</f>
      </c>
      <c r="O99">
        <f>(I99*21)/100</f>
      </c>
      <c t="s">
        <v>22</v>
      </c>
    </row>
    <row r="100" spans="1:5" ht="12.75">
      <c r="A100" s="33" t="s">
        <v>51</v>
      </c>
      <c r="E100" s="34" t="s">
        <v>175</v>
      </c>
    </row>
    <row r="101" spans="1:5" ht="25.5">
      <c r="A101" s="35" t="s">
        <v>52</v>
      </c>
      <c r="E101" s="36" t="s">
        <v>176</v>
      </c>
    </row>
    <row r="102" spans="1:5" ht="51">
      <c r="A102" t="s">
        <v>54</v>
      </c>
      <c r="E102" s="34" t="s">
        <v>164</v>
      </c>
    </row>
    <row r="103" spans="1:16" ht="12.75">
      <c r="A103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129</v>
      </c>
      <c s="32">
        <v>21.7</v>
      </c>
      <c s="32">
        <v>0</v>
      </c>
      <c s="32">
        <f>ROUND(ROUND(H103,2)*ROUND(G103,2),2)</f>
      </c>
      <c r="O103">
        <f>(I103*21)/100</f>
      </c>
      <c t="s">
        <v>22</v>
      </c>
    </row>
    <row r="104" spans="1:5" ht="12.75">
      <c r="A104" s="33" t="s">
        <v>51</v>
      </c>
      <c r="E104" s="34" t="s">
        <v>179</v>
      </c>
    </row>
    <row r="105" spans="1:5" ht="25.5">
      <c r="A105" s="35" t="s">
        <v>52</v>
      </c>
      <c r="E105" s="36" t="s">
        <v>180</v>
      </c>
    </row>
    <row r="106" spans="1:5" ht="51">
      <c r="A106" t="s">
        <v>54</v>
      </c>
      <c r="E106" s="34" t="s">
        <v>181</v>
      </c>
    </row>
    <row r="107" spans="1:16" ht="12.75">
      <c r="A107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129</v>
      </c>
      <c s="32">
        <v>43.4</v>
      </c>
      <c s="32">
        <v>0</v>
      </c>
      <c s="32">
        <f>ROUND(ROUND(H107,2)*ROUND(G107,2),2)</f>
      </c>
      <c r="O107">
        <f>(I107*21)/100</f>
      </c>
      <c t="s">
        <v>22</v>
      </c>
    </row>
    <row r="108" spans="1:5" ht="12.75">
      <c r="A108" s="33" t="s">
        <v>51</v>
      </c>
      <c r="E108" s="34" t="s">
        <v>184</v>
      </c>
    </row>
    <row r="109" spans="1:5" ht="25.5">
      <c r="A109" s="35" t="s">
        <v>52</v>
      </c>
      <c r="E109" s="36" t="s">
        <v>185</v>
      </c>
    </row>
    <row r="110" spans="1:5" ht="51">
      <c r="A110" t="s">
        <v>54</v>
      </c>
      <c r="E110" s="34" t="s">
        <v>181</v>
      </c>
    </row>
    <row r="111" spans="1:16" ht="12.75">
      <c r="A111" s="25" t="s">
        <v>46</v>
      </c>
      <c s="29" t="s">
        <v>186</v>
      </c>
      <c s="29" t="s">
        <v>187</v>
      </c>
      <c s="25" t="s">
        <v>48</v>
      </c>
      <c s="30" t="s">
        <v>188</v>
      </c>
      <c s="31" t="s">
        <v>129</v>
      </c>
      <c s="32">
        <v>21.7</v>
      </c>
      <c s="32">
        <v>0</v>
      </c>
      <c s="32">
        <f>ROUND(ROUND(H111,2)*ROUND(G111,2),2)</f>
      </c>
      <c r="O111">
        <f>(I111*21)/100</f>
      </c>
      <c t="s">
        <v>22</v>
      </c>
    </row>
    <row r="112" spans="1:5" ht="12.75">
      <c r="A112" s="33" t="s">
        <v>51</v>
      </c>
      <c r="E112" s="34" t="s">
        <v>188</v>
      </c>
    </row>
    <row r="113" spans="1:5" ht="25.5">
      <c r="A113" s="35" t="s">
        <v>52</v>
      </c>
      <c r="E113" s="36" t="s">
        <v>180</v>
      </c>
    </row>
    <row r="114" spans="1:5" ht="140.25">
      <c r="A114" t="s">
        <v>54</v>
      </c>
      <c r="E114" s="34" t="s">
        <v>189</v>
      </c>
    </row>
    <row r="115" spans="1:16" ht="12.75">
      <c r="A115" s="25" t="s">
        <v>46</v>
      </c>
      <c s="29" t="s">
        <v>190</v>
      </c>
      <c s="29" t="s">
        <v>191</v>
      </c>
      <c s="25" t="s">
        <v>48</v>
      </c>
      <c s="30" t="s">
        <v>192</v>
      </c>
      <c s="31" t="s">
        <v>129</v>
      </c>
      <c s="32">
        <v>21.7</v>
      </c>
      <c s="32">
        <v>0</v>
      </c>
      <c s="32">
        <f>ROUND(ROUND(H115,2)*ROUND(G115,2),2)</f>
      </c>
      <c r="O115">
        <f>(I115*21)/100</f>
      </c>
      <c t="s">
        <v>22</v>
      </c>
    </row>
    <row r="116" spans="1:5" ht="12.75">
      <c r="A116" s="33" t="s">
        <v>51</v>
      </c>
      <c r="E116" s="34" t="s">
        <v>192</v>
      </c>
    </row>
    <row r="117" spans="1:5" ht="25.5">
      <c r="A117" s="35" t="s">
        <v>52</v>
      </c>
      <c r="E117" s="36" t="s">
        <v>180</v>
      </c>
    </row>
    <row r="118" spans="1:5" ht="140.25">
      <c r="A118" t="s">
        <v>54</v>
      </c>
      <c r="E118" s="34" t="s">
        <v>189</v>
      </c>
    </row>
    <row r="119" spans="1:16" ht="25.5">
      <c r="A119" s="25" t="s">
        <v>46</v>
      </c>
      <c s="29" t="s">
        <v>193</v>
      </c>
      <c s="29" t="s">
        <v>194</v>
      </c>
      <c s="25" t="s">
        <v>48</v>
      </c>
      <c s="30" t="s">
        <v>195</v>
      </c>
      <c s="31" t="s">
        <v>129</v>
      </c>
      <c s="32">
        <v>21.7</v>
      </c>
      <c s="32">
        <v>0</v>
      </c>
      <c s="32">
        <f>ROUND(ROUND(H119,2)*ROUND(G119,2),2)</f>
      </c>
      <c r="O119">
        <f>(I119*21)/100</f>
      </c>
      <c t="s">
        <v>22</v>
      </c>
    </row>
    <row r="120" spans="1:5" ht="25.5">
      <c r="A120" s="33" t="s">
        <v>51</v>
      </c>
      <c r="E120" s="34" t="s">
        <v>195</v>
      </c>
    </row>
    <row r="121" spans="1:5" ht="25.5">
      <c r="A121" s="35" t="s">
        <v>52</v>
      </c>
      <c r="E121" s="36" t="s">
        <v>180</v>
      </c>
    </row>
    <row r="122" spans="1:5" ht="140.25">
      <c r="A122" t="s">
        <v>54</v>
      </c>
      <c r="E122" s="34" t="s">
        <v>189</v>
      </c>
    </row>
    <row r="123" spans="1:16" ht="12.75">
      <c r="A123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129</v>
      </c>
      <c s="32">
        <v>460</v>
      </c>
      <c s="32">
        <v>0</v>
      </c>
      <c s="32">
        <f>ROUND(ROUND(H123,2)*ROUND(G123,2),2)</f>
      </c>
      <c r="O123">
        <f>(I123*21)/100</f>
      </c>
      <c t="s">
        <v>22</v>
      </c>
    </row>
    <row r="124" spans="1:5" ht="12.75">
      <c r="A124" s="33" t="s">
        <v>51</v>
      </c>
      <c r="E124" s="34" t="s">
        <v>198</v>
      </c>
    </row>
    <row r="125" spans="1:5" ht="12.75">
      <c r="A125" s="35" t="s">
        <v>52</v>
      </c>
      <c r="E125" s="36" t="s">
        <v>130</v>
      </c>
    </row>
    <row r="126" spans="1:5" ht="153">
      <c r="A126" t="s">
        <v>54</v>
      </c>
      <c r="E126" s="34" t="s">
        <v>199</v>
      </c>
    </row>
    <row r="127" spans="1:16" ht="12.75">
      <c r="A127" s="25" t="s">
        <v>46</v>
      </c>
      <c s="29" t="s">
        <v>200</v>
      </c>
      <c s="29" t="s">
        <v>201</v>
      </c>
      <c s="25" t="s">
        <v>48</v>
      </c>
      <c s="30" t="s">
        <v>202</v>
      </c>
      <c s="31" t="s">
        <v>129</v>
      </c>
      <c s="32">
        <v>25</v>
      </c>
      <c s="32">
        <v>0</v>
      </c>
      <c s="32">
        <f>ROUND(ROUND(H127,2)*ROUND(G127,2),2)</f>
      </c>
      <c r="O127">
        <f>(I127*21)/100</f>
      </c>
      <c t="s">
        <v>22</v>
      </c>
    </row>
    <row r="128" spans="1:5" ht="12.75">
      <c r="A128" s="33" t="s">
        <v>51</v>
      </c>
      <c r="E128" s="34" t="s">
        <v>202</v>
      </c>
    </row>
    <row r="129" spans="1:5" ht="12.75">
      <c r="A129" s="35" t="s">
        <v>52</v>
      </c>
      <c r="E129" s="36" t="s">
        <v>203</v>
      </c>
    </row>
    <row r="130" spans="1:5" ht="153">
      <c r="A130" t="s">
        <v>54</v>
      </c>
      <c r="E130" s="34" t="s">
        <v>199</v>
      </c>
    </row>
    <row r="131" spans="1:16" ht="25.5">
      <c r="A131" s="25" t="s">
        <v>46</v>
      </c>
      <c s="29" t="s">
        <v>204</v>
      </c>
      <c s="29" t="s">
        <v>205</v>
      </c>
      <c s="25" t="s">
        <v>48</v>
      </c>
      <c s="30" t="s">
        <v>206</v>
      </c>
      <c s="31" t="s">
        <v>129</v>
      </c>
      <c s="32">
        <v>10</v>
      </c>
      <c s="32">
        <v>0</v>
      </c>
      <c s="32">
        <f>ROUND(ROUND(H131,2)*ROUND(G131,2),2)</f>
      </c>
      <c r="O131">
        <f>(I131*21)/100</f>
      </c>
      <c t="s">
        <v>22</v>
      </c>
    </row>
    <row r="132" spans="1:5" ht="25.5">
      <c r="A132" s="33" t="s">
        <v>51</v>
      </c>
      <c r="E132" s="34" t="s">
        <v>206</v>
      </c>
    </row>
    <row r="133" spans="1:5" ht="12.75">
      <c r="A133" s="35" t="s">
        <v>52</v>
      </c>
      <c r="E133" s="36" t="s">
        <v>207</v>
      </c>
    </row>
    <row r="134" spans="1:5" ht="153">
      <c r="A134" t="s">
        <v>54</v>
      </c>
      <c r="E134" s="34" t="s">
        <v>199</v>
      </c>
    </row>
    <row r="135" spans="1:18" ht="12.75" customHeight="1">
      <c r="A135" s="6" t="s">
        <v>43</v>
      </c>
      <c s="6"/>
      <c s="39" t="s">
        <v>40</v>
      </c>
      <c s="6"/>
      <c s="27" t="s">
        <v>208</v>
      </c>
      <c s="6"/>
      <c s="6"/>
      <c s="6"/>
      <c s="40">
        <f>0+Q135</f>
      </c>
      <c r="O135">
        <f>0+R135</f>
      </c>
      <c r="Q135">
        <f>0+I136+I140+I144</f>
      </c>
      <c>
        <f>0+O136+O140+O144</f>
      </c>
    </row>
    <row r="136" spans="1:16" ht="12.75">
      <c r="A136" s="25" t="s">
        <v>46</v>
      </c>
      <c s="29" t="s">
        <v>209</v>
      </c>
      <c s="29" t="s">
        <v>210</v>
      </c>
      <c s="25" t="s">
        <v>48</v>
      </c>
      <c s="30" t="s">
        <v>211</v>
      </c>
      <c s="31" t="s">
        <v>212</v>
      </c>
      <c s="32">
        <v>60</v>
      </c>
      <c s="32">
        <v>0</v>
      </c>
      <c s="32">
        <f>ROUND(ROUND(H136,2)*ROUND(G136,2),2)</f>
      </c>
      <c r="O136">
        <f>(I136*21)/100</f>
      </c>
      <c t="s">
        <v>22</v>
      </c>
    </row>
    <row r="137" spans="1:5" ht="12.75">
      <c r="A137" s="33" t="s">
        <v>51</v>
      </c>
      <c r="E137" s="34" t="s">
        <v>211</v>
      </c>
    </row>
    <row r="138" spans="1:5" ht="12.75">
      <c r="A138" s="35" t="s">
        <v>52</v>
      </c>
      <c r="E138" s="36" t="s">
        <v>213</v>
      </c>
    </row>
    <row r="139" spans="1:5" ht="38.25">
      <c r="A139" t="s">
        <v>54</v>
      </c>
      <c r="E139" s="34" t="s">
        <v>214</v>
      </c>
    </row>
    <row r="140" spans="1:16" ht="12.75">
      <c r="A140" s="25" t="s">
        <v>46</v>
      </c>
      <c s="29" t="s">
        <v>215</v>
      </c>
      <c s="29" t="s">
        <v>216</v>
      </c>
      <c s="25" t="s">
        <v>48</v>
      </c>
      <c s="30" t="s">
        <v>217</v>
      </c>
      <c s="31" t="s">
        <v>212</v>
      </c>
      <c s="32">
        <v>434</v>
      </c>
      <c s="32">
        <v>0</v>
      </c>
      <c s="32">
        <f>ROUND(ROUND(H140,2)*ROUND(G140,2),2)</f>
      </c>
      <c r="O140">
        <f>(I140*21)/100</f>
      </c>
      <c t="s">
        <v>22</v>
      </c>
    </row>
    <row r="141" spans="1:5" ht="12.75">
      <c r="A141" s="33" t="s">
        <v>51</v>
      </c>
      <c r="E141" s="34" t="s">
        <v>217</v>
      </c>
    </row>
    <row r="142" spans="1:5" ht="12.75">
      <c r="A142" s="35" t="s">
        <v>52</v>
      </c>
      <c r="E142" s="36" t="s">
        <v>218</v>
      </c>
    </row>
    <row r="143" spans="1:5" ht="51">
      <c r="A143" t="s">
        <v>54</v>
      </c>
      <c r="E143" s="34" t="s">
        <v>219</v>
      </c>
    </row>
    <row r="144" spans="1:16" ht="12.75">
      <c r="A144" s="25" t="s">
        <v>46</v>
      </c>
      <c s="29" t="s">
        <v>220</v>
      </c>
      <c s="29" t="s">
        <v>221</v>
      </c>
      <c s="25" t="s">
        <v>48</v>
      </c>
      <c s="30" t="s">
        <v>222</v>
      </c>
      <c s="31" t="s">
        <v>212</v>
      </c>
      <c s="32">
        <v>223</v>
      </c>
      <c s="32">
        <v>0</v>
      </c>
      <c s="32">
        <f>ROUND(ROUND(H144,2)*ROUND(G144,2),2)</f>
      </c>
      <c r="O144">
        <f>(I144*21)/100</f>
      </c>
      <c t="s">
        <v>22</v>
      </c>
    </row>
    <row r="145" spans="1:5" ht="12.75">
      <c r="A145" s="33" t="s">
        <v>51</v>
      </c>
      <c r="E145" s="34" t="s">
        <v>222</v>
      </c>
    </row>
    <row r="146" spans="1:5" ht="12.75">
      <c r="A146" s="35" t="s">
        <v>52</v>
      </c>
      <c r="E146" s="36" t="s">
        <v>223</v>
      </c>
    </row>
    <row r="147" spans="1:5" ht="51">
      <c r="A147" t="s">
        <v>54</v>
      </c>
      <c r="E147" s="34" t="s">
        <v>219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0+O8+O13+O18+O27+O36+O41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</v>
      </c>
      <c s="37">
        <f>0+I8+I13+I18+I27+I36+I41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224</v>
      </c>
      <c s="6"/>
      <c s="18" t="s">
        <v>225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29</v>
      </c>
      <c s="29" t="s">
        <v>82</v>
      </c>
      <c s="25" t="s">
        <v>48</v>
      </c>
      <c s="30" t="s">
        <v>83</v>
      </c>
      <c s="31" t="s">
        <v>84</v>
      </c>
      <c s="32">
        <v>0.41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226</v>
      </c>
    </row>
    <row r="12" spans="1:5" ht="25.5">
      <c r="A12" t="s">
        <v>54</v>
      </c>
      <c r="E12" s="34" t="s">
        <v>86</v>
      </c>
    </row>
    <row r="13" spans="1:18" ht="12.75" customHeight="1">
      <c r="A13" s="6" t="s">
        <v>43</v>
      </c>
      <c s="6"/>
      <c s="39" t="s">
        <v>29</v>
      </c>
      <c s="6"/>
      <c s="27" t="s">
        <v>93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46</v>
      </c>
      <c s="29" t="s">
        <v>22</v>
      </c>
      <c s="29" t="s">
        <v>127</v>
      </c>
      <c s="25" t="s">
        <v>48</v>
      </c>
      <c s="30" t="s">
        <v>128</v>
      </c>
      <c s="31" t="s">
        <v>129</v>
      </c>
      <c s="32">
        <v>56</v>
      </c>
      <c s="32">
        <v>0</v>
      </c>
      <c s="32">
        <f>ROUND(ROUND(H14,2)*ROUND(G14,2),2)</f>
      </c>
      <c r="O14">
        <f>(I14*21)/100</f>
      </c>
      <c t="s">
        <v>22</v>
      </c>
    </row>
    <row r="15" spans="1:5" ht="12.75">
      <c r="A15" s="33" t="s">
        <v>51</v>
      </c>
      <c r="E15" s="34" t="s">
        <v>128</v>
      </c>
    </row>
    <row r="16" spans="1:5" ht="12.75">
      <c r="A16" s="35" t="s">
        <v>52</v>
      </c>
      <c r="E16" s="36" t="s">
        <v>227</v>
      </c>
    </row>
    <row r="17" spans="1:5" ht="12.75">
      <c r="A17" t="s">
        <v>54</v>
      </c>
      <c r="E17" s="34" t="s">
        <v>131</v>
      </c>
    </row>
    <row r="18" spans="1:18" ht="12.75" customHeight="1">
      <c r="A18" s="6" t="s">
        <v>43</v>
      </c>
      <c s="6"/>
      <c s="39" t="s">
        <v>22</v>
      </c>
      <c s="6"/>
      <c s="27" t="s">
        <v>228</v>
      </c>
      <c s="6"/>
      <c s="6"/>
      <c s="6"/>
      <c s="40">
        <f>0+Q18</f>
      </c>
      <c r="O18">
        <f>0+R18</f>
      </c>
      <c r="Q18">
        <f>0+I19+I23</f>
      </c>
      <c>
        <f>0+O19+O23</f>
      </c>
    </row>
    <row r="19" spans="1:16" ht="12.75">
      <c r="A19" s="25" t="s">
        <v>46</v>
      </c>
      <c s="29" t="s">
        <v>32</v>
      </c>
      <c s="29" t="s">
        <v>229</v>
      </c>
      <c s="25" t="s">
        <v>48</v>
      </c>
      <c s="30" t="s">
        <v>230</v>
      </c>
      <c s="31" t="s">
        <v>212</v>
      </c>
      <c s="32">
        <v>13.8</v>
      </c>
      <c s="32">
        <v>0</v>
      </c>
      <c s="32">
        <f>ROUND(ROUND(H19,2)*ROUND(G19,2),2)</f>
      </c>
      <c r="O19">
        <f>(I19*21)/100</f>
      </c>
      <c t="s">
        <v>22</v>
      </c>
    </row>
    <row r="20" spans="1:5" ht="12.75">
      <c r="A20" s="33" t="s">
        <v>51</v>
      </c>
      <c r="E20" s="34" t="s">
        <v>230</v>
      </c>
    </row>
    <row r="21" spans="1:5" ht="12.75">
      <c r="A21" s="35" t="s">
        <v>52</v>
      </c>
      <c r="E21" s="36" t="s">
        <v>231</v>
      </c>
    </row>
    <row r="22" spans="1:5" ht="102">
      <c r="A22" t="s">
        <v>54</v>
      </c>
      <c r="E22" s="34" t="s">
        <v>232</v>
      </c>
    </row>
    <row r="23" spans="1:16" ht="12.75">
      <c r="A23" s="25" t="s">
        <v>46</v>
      </c>
      <c s="29" t="s">
        <v>34</v>
      </c>
      <c s="29" t="s">
        <v>233</v>
      </c>
      <c s="25" t="s">
        <v>48</v>
      </c>
      <c s="30" t="s">
        <v>234</v>
      </c>
      <c s="31" t="s">
        <v>84</v>
      </c>
      <c s="32">
        <v>0.41</v>
      </c>
      <c s="32">
        <v>0</v>
      </c>
      <c s="32">
        <f>ROUND(ROUND(H23,2)*ROUND(G23,2),2)</f>
      </c>
      <c r="O23">
        <f>(I23*21)/100</f>
      </c>
      <c t="s">
        <v>22</v>
      </c>
    </row>
    <row r="24" spans="1:5" ht="12.75">
      <c r="A24" s="33" t="s">
        <v>51</v>
      </c>
      <c r="E24" s="34" t="s">
        <v>234</v>
      </c>
    </row>
    <row r="25" spans="1:5" ht="25.5">
      <c r="A25" s="35" t="s">
        <v>52</v>
      </c>
      <c r="E25" s="36" t="s">
        <v>235</v>
      </c>
    </row>
    <row r="26" spans="1:5" ht="369.75">
      <c r="A26" t="s">
        <v>54</v>
      </c>
      <c r="E26" s="34" t="s">
        <v>236</v>
      </c>
    </row>
    <row r="27" spans="1:18" ht="12.75" customHeight="1">
      <c r="A27" s="6" t="s">
        <v>43</v>
      </c>
      <c s="6"/>
      <c s="39" t="s">
        <v>32</v>
      </c>
      <c s="6"/>
      <c s="27" t="s">
        <v>237</v>
      </c>
      <c s="6"/>
      <c s="6"/>
      <c s="6"/>
      <c s="40">
        <f>0+Q27</f>
      </c>
      <c r="O27">
        <f>0+R27</f>
      </c>
      <c r="Q27">
        <f>0+I28+I32</f>
      </c>
      <c>
        <f>0+O28+O32</f>
      </c>
    </row>
    <row r="28" spans="1:16" ht="12.75">
      <c r="A28" s="25" t="s">
        <v>46</v>
      </c>
      <c s="29" t="s">
        <v>36</v>
      </c>
      <c s="29" t="s">
        <v>238</v>
      </c>
      <c s="25" t="s">
        <v>48</v>
      </c>
      <c s="30" t="s">
        <v>239</v>
      </c>
      <c s="31" t="s">
        <v>240</v>
      </c>
      <c s="32">
        <v>6</v>
      </c>
      <c s="32">
        <v>0</v>
      </c>
      <c s="32">
        <f>ROUND(ROUND(H28,2)*ROUND(G28,2),2)</f>
      </c>
      <c r="O28">
        <f>(I28*21)/100</f>
      </c>
      <c t="s">
        <v>22</v>
      </c>
    </row>
    <row r="29" spans="1:5" ht="12.75">
      <c r="A29" s="33" t="s">
        <v>51</v>
      </c>
      <c r="E29" s="34" t="s">
        <v>239</v>
      </c>
    </row>
    <row r="30" spans="1:5" ht="12.75">
      <c r="A30" s="35" t="s">
        <v>52</v>
      </c>
      <c r="E30" s="36" t="s">
        <v>48</v>
      </c>
    </row>
    <row r="31" spans="1:5" ht="38.25">
      <c r="A31" t="s">
        <v>54</v>
      </c>
      <c r="E31" s="34" t="s">
        <v>241</v>
      </c>
    </row>
    <row r="32" spans="1:16" ht="25.5">
      <c r="A32" s="25" t="s">
        <v>46</v>
      </c>
      <c s="29" t="s">
        <v>23</v>
      </c>
      <c s="29" t="s">
        <v>242</v>
      </c>
      <c s="25" t="s">
        <v>48</v>
      </c>
      <c s="30" t="s">
        <v>243</v>
      </c>
      <c s="31" t="s">
        <v>244</v>
      </c>
      <c s="32">
        <v>0.26</v>
      </c>
      <c s="32">
        <v>0</v>
      </c>
      <c s="32">
        <f>ROUND(ROUND(H32,2)*ROUND(G32,2),2)</f>
      </c>
      <c r="O32">
        <f>(I32*21)/100</f>
      </c>
      <c t="s">
        <v>22</v>
      </c>
    </row>
    <row r="33" spans="1:5" ht="25.5">
      <c r="A33" s="33" t="s">
        <v>51</v>
      </c>
      <c r="E33" s="34" t="s">
        <v>243</v>
      </c>
    </row>
    <row r="34" spans="1:5" ht="51">
      <c r="A34" s="35" t="s">
        <v>52</v>
      </c>
      <c r="E34" s="36" t="s">
        <v>245</v>
      </c>
    </row>
    <row r="35" spans="1:5" ht="38.25">
      <c r="A35" t="s">
        <v>54</v>
      </c>
      <c r="E35" s="34" t="s">
        <v>246</v>
      </c>
    </row>
    <row r="36" spans="1:18" ht="12.75" customHeight="1">
      <c r="A36" s="6" t="s">
        <v>43</v>
      </c>
      <c s="6"/>
      <c s="39" t="s">
        <v>247</v>
      </c>
      <c s="6"/>
      <c s="27" t="s">
        <v>248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12.75">
      <c r="A37" s="25" t="s">
        <v>46</v>
      </c>
      <c s="29" t="s">
        <v>104</v>
      </c>
      <c s="29" t="s">
        <v>249</v>
      </c>
      <c s="25" t="s">
        <v>48</v>
      </c>
      <c s="30" t="s">
        <v>250</v>
      </c>
      <c s="31" t="s">
        <v>129</v>
      </c>
      <c s="32">
        <v>112</v>
      </c>
      <c s="32">
        <v>0</v>
      </c>
      <c s="32">
        <f>ROUND(ROUND(H37,2)*ROUND(G37,2),2)</f>
      </c>
      <c r="O37">
        <f>(I37*21)/100</f>
      </c>
      <c t="s">
        <v>22</v>
      </c>
    </row>
    <row r="38" spans="1:5" ht="12.75">
      <c r="A38" s="33" t="s">
        <v>51</v>
      </c>
      <c r="E38" s="34" t="s">
        <v>250</v>
      </c>
    </row>
    <row r="39" spans="1:5" ht="12.75">
      <c r="A39" s="35" t="s">
        <v>52</v>
      </c>
      <c r="E39" s="36" t="s">
        <v>251</v>
      </c>
    </row>
    <row r="40" spans="1:5" ht="89.25">
      <c r="A40" t="s">
        <v>54</v>
      </c>
      <c r="E40" s="34" t="s">
        <v>252</v>
      </c>
    </row>
    <row r="41" spans="1:18" ht="12.75" customHeight="1">
      <c r="A41" s="6" t="s">
        <v>43</v>
      </c>
      <c s="6"/>
      <c s="39" t="s">
        <v>40</v>
      </c>
      <c s="6"/>
      <c s="27" t="s">
        <v>208</v>
      </c>
      <c s="6"/>
      <c s="6"/>
      <c s="6"/>
      <c s="40">
        <f>0+Q41</f>
      </c>
      <c r="O41">
        <f>0+R41</f>
      </c>
      <c r="Q41">
        <f>0+I42</f>
      </c>
      <c>
        <f>0+O42</f>
      </c>
    </row>
    <row r="42" spans="1:16" ht="12.75">
      <c r="A42" s="25" t="s">
        <v>46</v>
      </c>
      <c s="29" t="s">
        <v>74</v>
      </c>
      <c s="29" t="s">
        <v>253</v>
      </c>
      <c s="25" t="s">
        <v>48</v>
      </c>
      <c s="30" t="s">
        <v>254</v>
      </c>
      <c s="31" t="s">
        <v>212</v>
      </c>
      <c s="32">
        <v>56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51</v>
      </c>
      <c r="E43" s="34" t="s">
        <v>254</v>
      </c>
    </row>
    <row r="44" spans="1:5" ht="12.75">
      <c r="A44" s="35" t="s">
        <v>52</v>
      </c>
      <c r="E44" s="36" t="s">
        <v>255</v>
      </c>
    </row>
    <row r="45" spans="1:5" ht="114.75">
      <c r="A45" t="s">
        <v>54</v>
      </c>
      <c r="E45" s="34" t="s">
        <v>256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0+O8+O13+O54+O75+O84+O89+O102+O111+O120+O137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257</v>
      </c>
      <c s="37">
        <f>0+I8+I13+I54+I75+I84+I89+I102+I111+I120+I137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257</v>
      </c>
      <c s="6"/>
      <c s="18" t="s">
        <v>258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29</v>
      </c>
      <c s="29" t="s">
        <v>82</v>
      </c>
      <c s="25" t="s">
        <v>48</v>
      </c>
      <c s="30" t="s">
        <v>83</v>
      </c>
      <c s="31" t="s">
        <v>84</v>
      </c>
      <c s="32">
        <v>27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12.75">
      <c r="A11" s="35" t="s">
        <v>52</v>
      </c>
      <c r="E11" s="36" t="s">
        <v>259</v>
      </c>
    </row>
    <row r="12" spans="1:5" ht="25.5">
      <c r="A12" t="s">
        <v>54</v>
      </c>
      <c r="E12" s="34" t="s">
        <v>86</v>
      </c>
    </row>
    <row r="13" spans="1:18" ht="12.75" customHeight="1">
      <c r="A13" s="6" t="s">
        <v>43</v>
      </c>
      <c s="6"/>
      <c s="39" t="s">
        <v>29</v>
      </c>
      <c s="6"/>
      <c s="27" t="s">
        <v>93</v>
      </c>
      <c s="6"/>
      <c s="6"/>
      <c s="6"/>
      <c s="40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5" t="s">
        <v>46</v>
      </c>
      <c s="29" t="s">
        <v>22</v>
      </c>
      <c s="29" t="s">
        <v>260</v>
      </c>
      <c s="25" t="s">
        <v>48</v>
      </c>
      <c s="30" t="s">
        <v>261</v>
      </c>
      <c s="31" t="s">
        <v>212</v>
      </c>
      <c s="32">
        <v>6</v>
      </c>
      <c s="32">
        <v>0</v>
      </c>
      <c s="32">
        <f>ROUND(ROUND(H14,2)*ROUND(G14,2),2)</f>
      </c>
      <c r="O14">
        <f>(I14*21)/100</f>
      </c>
      <c t="s">
        <v>22</v>
      </c>
    </row>
    <row r="15" spans="1:5" ht="12.75">
      <c r="A15" s="33" t="s">
        <v>51</v>
      </c>
      <c r="E15" s="34" t="s">
        <v>261</v>
      </c>
    </row>
    <row r="16" spans="1:5" ht="89.25">
      <c r="A16" s="35" t="s">
        <v>52</v>
      </c>
      <c r="E16" s="36" t="s">
        <v>262</v>
      </c>
    </row>
    <row r="17" spans="1:5" ht="63.75">
      <c r="A17" t="s">
        <v>54</v>
      </c>
      <c r="E17" s="34" t="s">
        <v>263</v>
      </c>
    </row>
    <row r="18" spans="1:16" ht="12.75">
      <c r="A18" s="25" t="s">
        <v>46</v>
      </c>
      <c s="29" t="s">
        <v>32</v>
      </c>
      <c s="29" t="s">
        <v>264</v>
      </c>
      <c s="25" t="s">
        <v>48</v>
      </c>
      <c s="30" t="s">
        <v>265</v>
      </c>
      <c s="31" t="s">
        <v>212</v>
      </c>
      <c s="32">
        <v>10.5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51</v>
      </c>
      <c r="E19" s="34" t="s">
        <v>265</v>
      </c>
    </row>
    <row r="20" spans="1:5" ht="38.25">
      <c r="A20" s="35" t="s">
        <v>52</v>
      </c>
      <c r="E20" s="36" t="s">
        <v>266</v>
      </c>
    </row>
    <row r="21" spans="1:5" ht="63.75">
      <c r="A21" t="s">
        <v>54</v>
      </c>
      <c r="E21" s="34" t="s">
        <v>263</v>
      </c>
    </row>
    <row r="22" spans="1:16" ht="12.75">
      <c r="A22" s="25" t="s">
        <v>46</v>
      </c>
      <c s="29" t="s">
        <v>34</v>
      </c>
      <c s="29" t="s">
        <v>267</v>
      </c>
      <c s="25" t="s">
        <v>48</v>
      </c>
      <c s="30" t="s">
        <v>268</v>
      </c>
      <c s="31" t="s">
        <v>212</v>
      </c>
      <c s="32">
        <v>10.5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51</v>
      </c>
      <c r="E23" s="34" t="s">
        <v>268</v>
      </c>
    </row>
    <row r="24" spans="1:5" ht="25.5">
      <c r="A24" s="35" t="s">
        <v>52</v>
      </c>
      <c r="E24" s="36" t="s">
        <v>269</v>
      </c>
    </row>
    <row r="25" spans="1:5" ht="63.75">
      <c r="A25" t="s">
        <v>54</v>
      </c>
      <c r="E25" s="34" t="s">
        <v>263</v>
      </c>
    </row>
    <row r="26" spans="1:16" ht="12.75">
      <c r="A26" s="25" t="s">
        <v>46</v>
      </c>
      <c s="29" t="s">
        <v>36</v>
      </c>
      <c s="29" t="s">
        <v>270</v>
      </c>
      <c s="25" t="s">
        <v>48</v>
      </c>
      <c s="30" t="s">
        <v>271</v>
      </c>
      <c s="31" t="s">
        <v>84</v>
      </c>
      <c s="32">
        <v>14.45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271</v>
      </c>
    </row>
    <row r="28" spans="1:5" ht="114.75">
      <c r="A28" s="35" t="s">
        <v>52</v>
      </c>
      <c r="E28" s="36" t="s">
        <v>272</v>
      </c>
    </row>
    <row r="29" spans="1:5" ht="318.75">
      <c r="A29" t="s">
        <v>54</v>
      </c>
      <c r="E29" s="34" t="s">
        <v>273</v>
      </c>
    </row>
    <row r="30" spans="1:16" ht="12.75">
      <c r="A30" s="25" t="s">
        <v>46</v>
      </c>
      <c s="29" t="s">
        <v>23</v>
      </c>
      <c s="29" t="s">
        <v>274</v>
      </c>
      <c s="25" t="s">
        <v>48</v>
      </c>
      <c s="30" t="s">
        <v>275</v>
      </c>
      <c s="31" t="s">
        <v>84</v>
      </c>
      <c s="32">
        <v>7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51</v>
      </c>
      <c r="E31" s="34" t="s">
        <v>275</v>
      </c>
    </row>
    <row r="32" spans="1:5" ht="76.5">
      <c r="A32" s="35" t="s">
        <v>52</v>
      </c>
      <c r="E32" s="36" t="s">
        <v>276</v>
      </c>
    </row>
    <row r="33" spans="1:5" ht="229.5">
      <c r="A33" t="s">
        <v>54</v>
      </c>
      <c r="E33" s="34" t="s">
        <v>277</v>
      </c>
    </row>
    <row r="34" spans="1:16" ht="12.75">
      <c r="A34" s="25" t="s">
        <v>46</v>
      </c>
      <c s="29" t="s">
        <v>74</v>
      </c>
      <c s="29" t="s">
        <v>278</v>
      </c>
      <c s="25" t="s">
        <v>48</v>
      </c>
      <c s="30" t="s">
        <v>279</v>
      </c>
      <c s="31" t="s">
        <v>129</v>
      </c>
      <c s="32">
        <v>8.8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51</v>
      </c>
      <c r="E35" s="34" t="s">
        <v>279</v>
      </c>
    </row>
    <row r="36" spans="1:5" ht="76.5">
      <c r="A36" s="35" t="s">
        <v>52</v>
      </c>
      <c r="E36" s="36" t="s">
        <v>280</v>
      </c>
    </row>
    <row r="37" spans="1:5" ht="38.25">
      <c r="A37" t="s">
        <v>54</v>
      </c>
      <c r="E37" s="34" t="s">
        <v>281</v>
      </c>
    </row>
    <row r="38" spans="1:16" ht="12.75">
      <c r="A38" s="25" t="s">
        <v>46</v>
      </c>
      <c s="29" t="s">
        <v>104</v>
      </c>
      <c s="29" t="s">
        <v>138</v>
      </c>
      <c s="25" t="s">
        <v>48</v>
      </c>
      <c s="30" t="s">
        <v>139</v>
      </c>
      <c s="31" t="s">
        <v>129</v>
      </c>
      <c s="32">
        <v>8.8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51</v>
      </c>
      <c r="E39" s="34" t="s">
        <v>282</v>
      </c>
    </row>
    <row r="40" spans="1:5" ht="63.75">
      <c r="A40" s="35" t="s">
        <v>52</v>
      </c>
      <c r="E40" s="36" t="s">
        <v>144</v>
      </c>
    </row>
    <row r="41" spans="1:5" ht="25.5">
      <c r="A41" t="s">
        <v>54</v>
      </c>
      <c r="E41" s="34" t="s">
        <v>140</v>
      </c>
    </row>
    <row r="42" spans="1:16" ht="12.75">
      <c r="A42" s="25" t="s">
        <v>46</v>
      </c>
      <c s="29" t="s">
        <v>40</v>
      </c>
      <c s="29" t="s">
        <v>147</v>
      </c>
      <c s="25" t="s">
        <v>48</v>
      </c>
      <c s="30" t="s">
        <v>148</v>
      </c>
      <c s="31" t="s">
        <v>129</v>
      </c>
      <c s="32">
        <v>8.8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51</v>
      </c>
      <c r="E43" s="34" t="s">
        <v>148</v>
      </c>
    </row>
    <row r="44" spans="1:5" ht="63.75">
      <c r="A44" s="35" t="s">
        <v>52</v>
      </c>
      <c r="E44" s="36" t="s">
        <v>144</v>
      </c>
    </row>
    <row r="45" spans="1:5" ht="38.25">
      <c r="A45" t="s">
        <v>54</v>
      </c>
      <c r="E45" s="34" t="s">
        <v>149</v>
      </c>
    </row>
    <row r="46" spans="1:16" ht="12.75">
      <c r="A46" s="25" t="s">
        <v>46</v>
      </c>
      <c s="29" t="s">
        <v>42</v>
      </c>
      <c s="29" t="s">
        <v>151</v>
      </c>
      <c s="25" t="s">
        <v>48</v>
      </c>
      <c s="30" t="s">
        <v>152</v>
      </c>
      <c s="31" t="s">
        <v>129</v>
      </c>
      <c s="32">
        <v>8.8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51</v>
      </c>
      <c r="E47" s="34" t="s">
        <v>152</v>
      </c>
    </row>
    <row r="48" spans="1:5" ht="63.75">
      <c r="A48" s="35" t="s">
        <v>52</v>
      </c>
      <c r="E48" s="36" t="s">
        <v>144</v>
      </c>
    </row>
    <row r="49" spans="1:5" ht="25.5">
      <c r="A49" t="s">
        <v>54</v>
      </c>
      <c r="E49" s="34" t="s">
        <v>153</v>
      </c>
    </row>
    <row r="50" spans="1:16" ht="12.75">
      <c r="A50" s="25" t="s">
        <v>46</v>
      </c>
      <c s="29" t="s">
        <v>116</v>
      </c>
      <c s="29" t="s">
        <v>155</v>
      </c>
      <c s="25" t="s">
        <v>48</v>
      </c>
      <c s="30" t="s">
        <v>156</v>
      </c>
      <c s="31" t="s">
        <v>84</v>
      </c>
      <c s="32">
        <v>0.22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51</v>
      </c>
      <c r="E51" s="34" t="s">
        <v>156</v>
      </c>
    </row>
    <row r="52" spans="1:5" ht="63.75">
      <c r="A52" s="35" t="s">
        <v>52</v>
      </c>
      <c r="E52" s="36" t="s">
        <v>283</v>
      </c>
    </row>
    <row r="53" spans="1:5" ht="38.25">
      <c r="A53" t="s">
        <v>54</v>
      </c>
      <c r="E53" s="34" t="s">
        <v>158</v>
      </c>
    </row>
    <row r="54" spans="1:18" ht="12.75" customHeight="1">
      <c r="A54" s="6" t="s">
        <v>43</v>
      </c>
      <c s="6"/>
      <c s="39" t="s">
        <v>32</v>
      </c>
      <c s="6"/>
      <c s="27" t="s">
        <v>237</v>
      </c>
      <c s="6"/>
      <c s="6"/>
      <c s="6"/>
      <c s="40">
        <f>0+Q54</f>
      </c>
      <c r="O54">
        <f>0+R54</f>
      </c>
      <c r="Q54">
        <f>0+I55+I59+I63+I67+I71</f>
      </c>
      <c>
        <f>0+O55+O59+O63+O67+O71</f>
      </c>
    </row>
    <row r="55" spans="1:16" ht="12.75">
      <c r="A55" s="25" t="s">
        <v>46</v>
      </c>
      <c s="29" t="s">
        <v>121</v>
      </c>
      <c s="29" t="s">
        <v>284</v>
      </c>
      <c s="25" t="s">
        <v>48</v>
      </c>
      <c s="30" t="s">
        <v>285</v>
      </c>
      <c s="31" t="s">
        <v>84</v>
      </c>
      <c s="32">
        <v>0.68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12.75">
      <c r="A56" s="33" t="s">
        <v>51</v>
      </c>
      <c r="E56" s="34" t="s">
        <v>285</v>
      </c>
    </row>
    <row r="57" spans="1:5" ht="89.25">
      <c r="A57" s="35" t="s">
        <v>52</v>
      </c>
      <c r="E57" s="36" t="s">
        <v>286</v>
      </c>
    </row>
    <row r="58" spans="1:5" ht="382.5">
      <c r="A58" t="s">
        <v>54</v>
      </c>
      <c r="E58" s="34" t="s">
        <v>287</v>
      </c>
    </row>
    <row r="59" spans="1:16" ht="12.75">
      <c r="A59" s="25" t="s">
        <v>46</v>
      </c>
      <c s="29" t="s">
        <v>126</v>
      </c>
      <c s="29" t="s">
        <v>288</v>
      </c>
      <c s="25" t="s">
        <v>48</v>
      </c>
      <c s="30" t="s">
        <v>289</v>
      </c>
      <c s="31" t="s">
        <v>244</v>
      </c>
      <c s="32">
        <v>0.14</v>
      </c>
      <c s="32">
        <v>0</v>
      </c>
      <c s="32">
        <f>ROUND(ROUND(H59,2)*ROUND(G59,2),2)</f>
      </c>
      <c r="O59">
        <f>(I59*21)/100</f>
      </c>
      <c t="s">
        <v>22</v>
      </c>
    </row>
    <row r="60" spans="1:5" ht="12.75">
      <c r="A60" s="33" t="s">
        <v>51</v>
      </c>
      <c r="E60" s="34" t="s">
        <v>289</v>
      </c>
    </row>
    <row r="61" spans="1:5" ht="89.25">
      <c r="A61" s="35" t="s">
        <v>52</v>
      </c>
      <c r="E61" s="36" t="s">
        <v>290</v>
      </c>
    </row>
    <row r="62" spans="1:5" ht="242.25">
      <c r="A62" t="s">
        <v>54</v>
      </c>
      <c r="E62" s="34" t="s">
        <v>291</v>
      </c>
    </row>
    <row r="63" spans="1:16" ht="12.75">
      <c r="A63" s="25" t="s">
        <v>46</v>
      </c>
      <c s="29" t="s">
        <v>132</v>
      </c>
      <c s="29" t="s">
        <v>292</v>
      </c>
      <c s="25" t="s">
        <v>48</v>
      </c>
      <c s="30" t="s">
        <v>293</v>
      </c>
      <c s="31" t="s">
        <v>84</v>
      </c>
      <c s="32">
        <v>0.37</v>
      </c>
      <c s="32">
        <v>0</v>
      </c>
      <c s="32">
        <f>ROUND(ROUND(H63,2)*ROUND(G63,2),2)</f>
      </c>
      <c r="O63">
        <f>(I63*21)/100</f>
      </c>
      <c t="s">
        <v>22</v>
      </c>
    </row>
    <row r="64" spans="1:5" ht="12.75">
      <c r="A64" s="33" t="s">
        <v>51</v>
      </c>
      <c r="E64" s="34" t="s">
        <v>293</v>
      </c>
    </row>
    <row r="65" spans="1:5" ht="25.5">
      <c r="A65" s="35" t="s">
        <v>52</v>
      </c>
      <c r="E65" s="36" t="s">
        <v>294</v>
      </c>
    </row>
    <row r="66" spans="1:5" ht="229.5">
      <c r="A66" t="s">
        <v>54</v>
      </c>
      <c r="E66" s="34" t="s">
        <v>295</v>
      </c>
    </row>
    <row r="67" spans="1:16" ht="12.75">
      <c r="A67" s="25" t="s">
        <v>46</v>
      </c>
      <c s="29" t="s">
        <v>137</v>
      </c>
      <c s="29" t="s">
        <v>296</v>
      </c>
      <c s="25" t="s">
        <v>48</v>
      </c>
      <c s="30" t="s">
        <v>297</v>
      </c>
      <c s="31" t="s">
        <v>84</v>
      </c>
      <c s="32">
        <v>0.53</v>
      </c>
      <c s="32">
        <v>0</v>
      </c>
      <c s="32">
        <f>ROUND(ROUND(H67,2)*ROUND(G67,2),2)</f>
      </c>
      <c r="O67">
        <f>(I67*21)/100</f>
      </c>
      <c t="s">
        <v>22</v>
      </c>
    </row>
    <row r="68" spans="1:5" ht="12.75">
      <c r="A68" s="33" t="s">
        <v>51</v>
      </c>
      <c r="E68" s="34" t="s">
        <v>297</v>
      </c>
    </row>
    <row r="69" spans="1:5" ht="38.25">
      <c r="A69" s="35" t="s">
        <v>52</v>
      </c>
      <c r="E69" s="36" t="s">
        <v>298</v>
      </c>
    </row>
    <row r="70" spans="1:5" ht="369.75">
      <c r="A70" t="s">
        <v>54</v>
      </c>
      <c r="E70" s="34" t="s">
        <v>299</v>
      </c>
    </row>
    <row r="71" spans="1:16" ht="12.75">
      <c r="A71" s="25" t="s">
        <v>46</v>
      </c>
      <c s="29" t="s">
        <v>141</v>
      </c>
      <c s="29" t="s">
        <v>300</v>
      </c>
      <c s="25" t="s">
        <v>48</v>
      </c>
      <c s="30" t="s">
        <v>301</v>
      </c>
      <c s="31" t="s">
        <v>244</v>
      </c>
      <c s="32">
        <v>0.57</v>
      </c>
      <c s="32">
        <v>0</v>
      </c>
      <c s="32">
        <f>ROUND(ROUND(H71,2)*ROUND(G71,2),2)</f>
      </c>
      <c r="O71">
        <f>(I71*21)/100</f>
      </c>
      <c t="s">
        <v>22</v>
      </c>
    </row>
    <row r="72" spans="1:5" ht="12.75">
      <c r="A72" s="33" t="s">
        <v>51</v>
      </c>
      <c r="E72" s="34" t="s">
        <v>301</v>
      </c>
    </row>
    <row r="73" spans="1:5" ht="38.25">
      <c r="A73" s="35" t="s">
        <v>52</v>
      </c>
      <c r="E73" s="36" t="s">
        <v>302</v>
      </c>
    </row>
    <row r="74" spans="1:5" ht="267.75">
      <c r="A74" t="s">
        <v>54</v>
      </c>
      <c r="E74" s="34" t="s">
        <v>303</v>
      </c>
    </row>
    <row r="75" spans="1:18" ht="12.75" customHeight="1">
      <c r="A75" s="6" t="s">
        <v>43</v>
      </c>
      <c s="6"/>
      <c s="39" t="s">
        <v>34</v>
      </c>
      <c s="6"/>
      <c s="27" t="s">
        <v>304</v>
      </c>
      <c s="6"/>
      <c s="6"/>
      <c s="6"/>
      <c s="40">
        <f>0+Q75</f>
      </c>
      <c r="O75">
        <f>0+R75</f>
      </c>
      <c r="Q75">
        <f>0+I76+I80</f>
      </c>
      <c>
        <f>0+O76+O80</f>
      </c>
    </row>
    <row r="76" spans="1:16" ht="12.75">
      <c r="A76" s="25" t="s">
        <v>46</v>
      </c>
      <c s="29" t="s">
        <v>146</v>
      </c>
      <c s="29" t="s">
        <v>305</v>
      </c>
      <c s="25" t="s">
        <v>48</v>
      </c>
      <c s="30" t="s">
        <v>306</v>
      </c>
      <c s="31" t="s">
        <v>84</v>
      </c>
      <c s="32">
        <v>3.16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12.75">
      <c r="A77" s="33" t="s">
        <v>51</v>
      </c>
      <c r="E77" s="34" t="s">
        <v>306</v>
      </c>
    </row>
    <row r="78" spans="1:5" ht="102">
      <c r="A78" s="35" t="s">
        <v>52</v>
      </c>
      <c r="E78" s="36" t="s">
        <v>307</v>
      </c>
    </row>
    <row r="79" spans="1:5" ht="369.75">
      <c r="A79" t="s">
        <v>54</v>
      </c>
      <c r="E79" s="34" t="s">
        <v>299</v>
      </c>
    </row>
    <row r="80" spans="1:16" ht="12.75">
      <c r="A80" s="25" t="s">
        <v>46</v>
      </c>
      <c s="29" t="s">
        <v>150</v>
      </c>
      <c s="29" t="s">
        <v>308</v>
      </c>
      <c s="25" t="s">
        <v>48</v>
      </c>
      <c s="30" t="s">
        <v>309</v>
      </c>
      <c s="31" t="s">
        <v>84</v>
      </c>
      <c s="32">
        <v>0.99</v>
      </c>
      <c s="32">
        <v>0</v>
      </c>
      <c s="32">
        <f>ROUND(ROUND(H80,2)*ROUND(G80,2),2)</f>
      </c>
      <c r="O80">
        <f>(I80*21)/100</f>
      </c>
      <c t="s">
        <v>22</v>
      </c>
    </row>
    <row r="81" spans="1:5" ht="12.75">
      <c r="A81" s="33" t="s">
        <v>51</v>
      </c>
      <c r="E81" s="34" t="s">
        <v>309</v>
      </c>
    </row>
    <row r="82" spans="1:5" ht="51">
      <c r="A82" s="35" t="s">
        <v>52</v>
      </c>
      <c r="E82" s="36" t="s">
        <v>310</v>
      </c>
    </row>
    <row r="83" spans="1:5" ht="409.5">
      <c r="A83" t="s">
        <v>54</v>
      </c>
      <c r="E83" s="34" t="s">
        <v>311</v>
      </c>
    </row>
    <row r="84" spans="1:18" ht="12.75" customHeight="1">
      <c r="A84" s="6" t="s">
        <v>43</v>
      </c>
      <c s="6"/>
      <c s="39" t="s">
        <v>36</v>
      </c>
      <c s="6"/>
      <c s="27" t="s">
        <v>159</v>
      </c>
      <c s="6"/>
      <c s="6"/>
      <c s="6"/>
      <c s="40">
        <f>0+Q84</f>
      </c>
      <c r="O84">
        <f>0+R84</f>
      </c>
      <c r="Q84">
        <f>0+I85</f>
      </c>
      <c>
        <f>0+O85</f>
      </c>
    </row>
    <row r="85" spans="1:16" ht="12.75">
      <c r="A85" s="25" t="s">
        <v>46</v>
      </c>
      <c s="29" t="s">
        <v>154</v>
      </c>
      <c s="29" t="s">
        <v>312</v>
      </c>
      <c s="25" t="s">
        <v>48</v>
      </c>
      <c s="30" t="s">
        <v>313</v>
      </c>
      <c s="31" t="s">
        <v>84</v>
      </c>
      <c s="32">
        <v>1.33</v>
      </c>
      <c s="32">
        <v>0</v>
      </c>
      <c s="32">
        <f>ROUND(ROUND(H85,2)*ROUND(G85,2),2)</f>
      </c>
      <c r="O85">
        <f>(I85*21)/100</f>
      </c>
      <c t="s">
        <v>22</v>
      </c>
    </row>
    <row r="86" spans="1:5" ht="12.75">
      <c r="A86" s="33" t="s">
        <v>51</v>
      </c>
      <c r="E86" s="34" t="s">
        <v>313</v>
      </c>
    </row>
    <row r="87" spans="1:5" ht="38.25">
      <c r="A87" s="35" t="s">
        <v>52</v>
      </c>
      <c r="E87" s="36" t="s">
        <v>314</v>
      </c>
    </row>
    <row r="88" spans="1:5" ht="140.25">
      <c r="A88" t="s">
        <v>54</v>
      </c>
      <c r="E88" s="34" t="s">
        <v>315</v>
      </c>
    </row>
    <row r="89" spans="1:18" ht="12.75" customHeight="1">
      <c r="A89" s="6" t="s">
        <v>43</v>
      </c>
      <c s="6"/>
      <c s="39" t="s">
        <v>23</v>
      </c>
      <c s="6"/>
      <c s="27" t="s">
        <v>316</v>
      </c>
      <c s="6"/>
      <c s="6"/>
      <c s="6"/>
      <c s="40">
        <f>0+Q89</f>
      </c>
      <c r="O89">
        <f>0+R89</f>
      </c>
      <c r="Q89">
        <f>0+I90+I94+I98</f>
      </c>
      <c>
        <f>0+O90+O94+O98</f>
      </c>
    </row>
    <row r="90" spans="1:16" ht="12.75">
      <c r="A90" s="25" t="s">
        <v>46</v>
      </c>
      <c s="29" t="s">
        <v>160</v>
      </c>
      <c s="29" t="s">
        <v>317</v>
      </c>
      <c s="25" t="s">
        <v>48</v>
      </c>
      <c s="30" t="s">
        <v>318</v>
      </c>
      <c s="31" t="s">
        <v>129</v>
      </c>
      <c s="32">
        <v>4.13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12.75">
      <c r="A91" s="33" t="s">
        <v>51</v>
      </c>
      <c r="E91" s="34" t="s">
        <v>318</v>
      </c>
    </row>
    <row r="92" spans="1:5" ht="63.75">
      <c r="A92" s="35" t="s">
        <v>52</v>
      </c>
      <c r="E92" s="36" t="s">
        <v>319</v>
      </c>
    </row>
    <row r="93" spans="1:5" ht="76.5">
      <c r="A93" t="s">
        <v>54</v>
      </c>
      <c r="E93" s="34" t="s">
        <v>320</v>
      </c>
    </row>
    <row r="94" spans="1:16" ht="25.5">
      <c r="A94" s="25" t="s">
        <v>46</v>
      </c>
      <c s="29" t="s">
        <v>165</v>
      </c>
      <c s="29" t="s">
        <v>321</v>
      </c>
      <c s="25" t="s">
        <v>48</v>
      </c>
      <c s="30" t="s">
        <v>322</v>
      </c>
      <c s="31" t="s">
        <v>129</v>
      </c>
      <c s="32">
        <v>19.52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25.5">
      <c r="A95" s="33" t="s">
        <v>51</v>
      </c>
      <c r="E95" s="34" t="s">
        <v>322</v>
      </c>
    </row>
    <row r="96" spans="1:5" ht="76.5">
      <c r="A96" s="35" t="s">
        <v>52</v>
      </c>
      <c r="E96" s="36" t="s">
        <v>323</v>
      </c>
    </row>
    <row r="97" spans="1:5" ht="76.5">
      <c r="A97" t="s">
        <v>54</v>
      </c>
      <c r="E97" s="34" t="s">
        <v>320</v>
      </c>
    </row>
    <row r="98" spans="1:16" ht="12.75">
      <c r="A98" s="25" t="s">
        <v>46</v>
      </c>
      <c s="29" t="s">
        <v>169</v>
      </c>
      <c s="29" t="s">
        <v>324</v>
      </c>
      <c s="25" t="s">
        <v>48</v>
      </c>
      <c s="30" t="s">
        <v>325</v>
      </c>
      <c s="31" t="s">
        <v>129</v>
      </c>
      <c s="32">
        <v>5.35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12.75">
      <c r="A99" s="33" t="s">
        <v>51</v>
      </c>
      <c r="E99" s="34" t="s">
        <v>325</v>
      </c>
    </row>
    <row r="100" spans="1:5" ht="76.5">
      <c r="A100" s="35" t="s">
        <v>52</v>
      </c>
      <c r="E100" s="36" t="s">
        <v>326</v>
      </c>
    </row>
    <row r="101" spans="1:5" ht="76.5">
      <c r="A101" t="s">
        <v>54</v>
      </c>
      <c r="E101" s="34" t="s">
        <v>320</v>
      </c>
    </row>
    <row r="102" spans="1:18" ht="12.75" customHeight="1">
      <c r="A102" s="6" t="s">
        <v>43</v>
      </c>
      <c s="6"/>
      <c s="39" t="s">
        <v>327</v>
      </c>
      <c s="6"/>
      <c s="27" t="s">
        <v>328</v>
      </c>
      <c s="6"/>
      <c s="6"/>
      <c s="6"/>
      <c s="40">
        <f>0+Q102</f>
      </c>
      <c r="O102">
        <f>0+R102</f>
      </c>
      <c r="Q102">
        <f>0+I103+I107</f>
      </c>
      <c>
        <f>0+O103+O107</f>
      </c>
    </row>
    <row r="103" spans="1:16" ht="12.75">
      <c r="A103" s="25" t="s">
        <v>46</v>
      </c>
      <c s="29" t="s">
        <v>173</v>
      </c>
      <c s="29" t="s">
        <v>329</v>
      </c>
      <c s="25" t="s">
        <v>48</v>
      </c>
      <c s="30" t="s">
        <v>330</v>
      </c>
      <c s="31" t="s">
        <v>129</v>
      </c>
      <c s="32">
        <v>6.8</v>
      </c>
      <c s="32">
        <v>0</v>
      </c>
      <c s="32">
        <f>ROUND(ROUND(H103,2)*ROUND(G103,2),2)</f>
      </c>
      <c r="O103">
        <f>(I103*21)/100</f>
      </c>
      <c t="s">
        <v>22</v>
      </c>
    </row>
    <row r="104" spans="1:5" ht="12.75">
      <c r="A104" s="33" t="s">
        <v>51</v>
      </c>
      <c r="E104" s="34" t="s">
        <v>330</v>
      </c>
    </row>
    <row r="105" spans="1:5" ht="51">
      <c r="A105" s="35" t="s">
        <v>52</v>
      </c>
      <c r="E105" s="36" t="s">
        <v>331</v>
      </c>
    </row>
    <row r="106" spans="1:5" ht="38.25">
      <c r="A106" t="s">
        <v>54</v>
      </c>
      <c r="E106" s="34" t="s">
        <v>332</v>
      </c>
    </row>
    <row r="107" spans="1:16" ht="12.75">
      <c r="A107" s="25" t="s">
        <v>46</v>
      </c>
      <c s="29" t="s">
        <v>177</v>
      </c>
      <c s="29" t="s">
        <v>333</v>
      </c>
      <c s="25" t="s">
        <v>48</v>
      </c>
      <c s="30" t="s">
        <v>334</v>
      </c>
      <c s="31" t="s">
        <v>129</v>
      </c>
      <c s="32">
        <v>11.6</v>
      </c>
      <c s="32">
        <v>0</v>
      </c>
      <c s="32">
        <f>ROUND(ROUND(H107,2)*ROUND(G107,2),2)</f>
      </c>
      <c r="O107">
        <f>(I107*21)/100</f>
      </c>
      <c t="s">
        <v>22</v>
      </c>
    </row>
    <row r="108" spans="1:5" ht="12.75">
      <c r="A108" s="33" t="s">
        <v>51</v>
      </c>
      <c r="E108" s="34" t="s">
        <v>334</v>
      </c>
    </row>
    <row r="109" spans="1:5" ht="89.25">
      <c r="A109" s="35" t="s">
        <v>52</v>
      </c>
      <c r="E109" s="36" t="s">
        <v>335</v>
      </c>
    </row>
    <row r="110" spans="1:5" ht="191.25">
      <c r="A110" t="s">
        <v>54</v>
      </c>
      <c r="E110" s="34" t="s">
        <v>336</v>
      </c>
    </row>
    <row r="111" spans="1:18" ht="12.75" customHeight="1">
      <c r="A111" s="6" t="s">
        <v>43</v>
      </c>
      <c s="6"/>
      <c s="39" t="s">
        <v>337</v>
      </c>
      <c s="6"/>
      <c s="27" t="s">
        <v>338</v>
      </c>
      <c s="6"/>
      <c s="6"/>
      <c s="6"/>
      <c s="40">
        <f>0+Q111</f>
      </c>
      <c r="O111">
        <f>0+R111</f>
      </c>
      <c r="Q111">
        <f>0+I112+I116</f>
      </c>
      <c>
        <f>0+O112+O116</f>
      </c>
    </row>
    <row r="112" spans="1:16" ht="12.75">
      <c r="A112" s="25" t="s">
        <v>46</v>
      </c>
      <c s="29" t="s">
        <v>182</v>
      </c>
      <c s="29" t="s">
        <v>339</v>
      </c>
      <c s="25" t="s">
        <v>48</v>
      </c>
      <c s="30" t="s">
        <v>340</v>
      </c>
      <c s="31" t="s">
        <v>129</v>
      </c>
      <c s="32">
        <v>3.45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12.75">
      <c r="A113" s="33" t="s">
        <v>51</v>
      </c>
      <c r="E113" s="34" t="s">
        <v>340</v>
      </c>
    </row>
    <row r="114" spans="1:5" ht="89.25">
      <c r="A114" s="35" t="s">
        <v>52</v>
      </c>
      <c r="E114" s="36" t="s">
        <v>341</v>
      </c>
    </row>
    <row r="115" spans="1:5" ht="51">
      <c r="A115" t="s">
        <v>54</v>
      </c>
      <c r="E115" s="34" t="s">
        <v>342</v>
      </c>
    </row>
    <row r="116" spans="1:16" ht="12.75">
      <c r="A116" s="25" t="s">
        <v>46</v>
      </c>
      <c s="29" t="s">
        <v>186</v>
      </c>
      <c s="29" t="s">
        <v>343</v>
      </c>
      <c s="25" t="s">
        <v>48</v>
      </c>
      <c s="30" t="s">
        <v>344</v>
      </c>
      <c s="31" t="s">
        <v>129</v>
      </c>
      <c s="32">
        <v>1.65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3" t="s">
        <v>51</v>
      </c>
      <c r="E117" s="34" t="s">
        <v>344</v>
      </c>
    </row>
    <row r="118" spans="1:5" ht="25.5">
      <c r="A118" s="35" t="s">
        <v>52</v>
      </c>
      <c r="E118" s="36" t="s">
        <v>345</v>
      </c>
    </row>
    <row r="119" spans="1:5" ht="51">
      <c r="A119" t="s">
        <v>54</v>
      </c>
      <c r="E119" s="34" t="s">
        <v>342</v>
      </c>
    </row>
    <row r="120" spans="1:18" ht="12.75" customHeight="1">
      <c r="A120" s="6" t="s">
        <v>43</v>
      </c>
      <c s="6"/>
      <c s="39" t="s">
        <v>104</v>
      </c>
      <c s="6"/>
      <c s="27" t="s">
        <v>346</v>
      </c>
      <c s="6"/>
      <c s="6"/>
      <c s="6"/>
      <c s="40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25" t="s">
        <v>46</v>
      </c>
      <c s="29" t="s">
        <v>190</v>
      </c>
      <c s="29" t="s">
        <v>347</v>
      </c>
      <c s="25" t="s">
        <v>48</v>
      </c>
      <c s="30" t="s">
        <v>348</v>
      </c>
      <c s="31" t="s">
        <v>212</v>
      </c>
      <c s="32">
        <v>5</v>
      </c>
      <c s="32">
        <v>0</v>
      </c>
      <c s="32">
        <f>ROUND(ROUND(H121,2)*ROUND(G121,2),2)</f>
      </c>
      <c r="O121">
        <f>(I121*21)/100</f>
      </c>
      <c t="s">
        <v>22</v>
      </c>
    </row>
    <row r="122" spans="1:5" ht="12.75">
      <c r="A122" s="33" t="s">
        <v>51</v>
      </c>
      <c r="E122" s="34" t="s">
        <v>348</v>
      </c>
    </row>
    <row r="123" spans="1:5" ht="25.5">
      <c r="A123" s="35" t="s">
        <v>52</v>
      </c>
      <c r="E123" s="36" t="s">
        <v>349</v>
      </c>
    </row>
    <row r="124" spans="1:5" ht="255">
      <c r="A124" t="s">
        <v>54</v>
      </c>
      <c r="E124" s="34" t="s">
        <v>350</v>
      </c>
    </row>
    <row r="125" spans="1:16" ht="12.75">
      <c r="A125" s="25" t="s">
        <v>46</v>
      </c>
      <c s="29" t="s">
        <v>193</v>
      </c>
      <c s="29" t="s">
        <v>351</v>
      </c>
      <c s="25" t="s">
        <v>48</v>
      </c>
      <c s="30" t="s">
        <v>352</v>
      </c>
      <c s="31" t="s">
        <v>212</v>
      </c>
      <c s="32">
        <v>7.3</v>
      </c>
      <c s="32">
        <v>0</v>
      </c>
      <c s="32">
        <f>ROUND(ROUND(H125,2)*ROUND(G125,2),2)</f>
      </c>
      <c r="O125">
        <f>(I125*21)/100</f>
      </c>
      <c t="s">
        <v>22</v>
      </c>
    </row>
    <row r="126" spans="1:5" ht="12.75">
      <c r="A126" s="33" t="s">
        <v>51</v>
      </c>
      <c r="E126" s="34" t="s">
        <v>352</v>
      </c>
    </row>
    <row r="127" spans="1:5" ht="38.25">
      <c r="A127" s="35" t="s">
        <v>52</v>
      </c>
      <c r="E127" s="36" t="s">
        <v>353</v>
      </c>
    </row>
    <row r="128" spans="1:5" ht="242.25">
      <c r="A128" t="s">
        <v>54</v>
      </c>
      <c r="E128" s="34" t="s">
        <v>354</v>
      </c>
    </row>
    <row r="129" spans="1:16" ht="12.75">
      <c r="A129" s="25" t="s">
        <v>46</v>
      </c>
      <c s="29" t="s">
        <v>196</v>
      </c>
      <c s="29" t="s">
        <v>355</v>
      </c>
      <c s="25" t="s">
        <v>48</v>
      </c>
      <c s="30" t="s">
        <v>356</v>
      </c>
      <c s="31" t="s">
        <v>72</v>
      </c>
      <c s="32">
        <v>3</v>
      </c>
      <c s="32">
        <v>0</v>
      </c>
      <c s="32">
        <f>ROUND(ROUND(H129,2)*ROUND(G129,2),2)</f>
      </c>
      <c r="O129">
        <f>(I129*21)/100</f>
      </c>
      <c t="s">
        <v>22</v>
      </c>
    </row>
    <row r="130" spans="1:5" ht="12.75">
      <c r="A130" s="33" t="s">
        <v>51</v>
      </c>
      <c r="E130" s="34" t="s">
        <v>356</v>
      </c>
    </row>
    <row r="131" spans="1:5" ht="25.5">
      <c r="A131" s="35" t="s">
        <v>52</v>
      </c>
      <c r="E131" s="36" t="s">
        <v>357</v>
      </c>
    </row>
    <row r="132" spans="1:5" ht="25.5">
      <c r="A132" t="s">
        <v>54</v>
      </c>
      <c r="E132" s="34" t="s">
        <v>358</v>
      </c>
    </row>
    <row r="133" spans="1:16" ht="12.75">
      <c r="A133" s="25" t="s">
        <v>46</v>
      </c>
      <c s="29" t="s">
        <v>200</v>
      </c>
      <c s="29" t="s">
        <v>359</v>
      </c>
      <c s="25" t="s">
        <v>48</v>
      </c>
      <c s="30" t="s">
        <v>360</v>
      </c>
      <c s="31" t="s">
        <v>72</v>
      </c>
      <c s="32">
        <v>4</v>
      </c>
      <c s="32">
        <v>0</v>
      </c>
      <c s="32">
        <f>ROUND(ROUND(H133,2)*ROUND(G133,2),2)</f>
      </c>
      <c r="O133">
        <f>(I133*21)/100</f>
      </c>
      <c t="s">
        <v>22</v>
      </c>
    </row>
    <row r="134" spans="1:5" ht="12.75">
      <c r="A134" s="33" t="s">
        <v>51</v>
      </c>
      <c r="E134" s="34" t="s">
        <v>360</v>
      </c>
    </row>
    <row r="135" spans="1:5" ht="25.5">
      <c r="A135" s="35" t="s">
        <v>52</v>
      </c>
      <c r="E135" s="36" t="s">
        <v>361</v>
      </c>
    </row>
    <row r="136" spans="1:5" ht="25.5">
      <c r="A136" t="s">
        <v>54</v>
      </c>
      <c r="E136" s="34" t="s">
        <v>362</v>
      </c>
    </row>
    <row r="137" spans="1:18" ht="12.75" customHeight="1">
      <c r="A137" s="6" t="s">
        <v>43</v>
      </c>
      <c s="6"/>
      <c s="39" t="s">
        <v>40</v>
      </c>
      <c s="6"/>
      <c s="27" t="s">
        <v>208</v>
      </c>
      <c s="6"/>
      <c s="6"/>
      <c s="6"/>
      <c s="40">
        <f>0+Q137</f>
      </c>
      <c r="O137">
        <f>0+R137</f>
      </c>
      <c r="Q137">
        <f>0+I138+I142+I146+I150+I154</f>
      </c>
      <c>
        <f>0+O138+O142+O146+O150+O154</f>
      </c>
    </row>
    <row r="138" spans="1:16" ht="12.75">
      <c r="A138" s="25" t="s">
        <v>46</v>
      </c>
      <c s="29" t="s">
        <v>204</v>
      </c>
      <c s="29" t="s">
        <v>363</v>
      </c>
      <c s="25" t="s">
        <v>48</v>
      </c>
      <c s="30" t="s">
        <v>364</v>
      </c>
      <c s="31" t="s">
        <v>212</v>
      </c>
      <c s="32">
        <v>11</v>
      </c>
      <c s="32">
        <v>0</v>
      </c>
      <c s="32">
        <f>ROUND(ROUND(H138,2)*ROUND(G138,2),2)</f>
      </c>
      <c r="O138">
        <f>(I138*21)/100</f>
      </c>
      <c t="s">
        <v>22</v>
      </c>
    </row>
    <row r="139" spans="1:5" ht="12.75">
      <c r="A139" s="33" t="s">
        <v>51</v>
      </c>
      <c r="E139" s="34" t="s">
        <v>364</v>
      </c>
    </row>
    <row r="140" spans="1:5" ht="76.5">
      <c r="A140" s="35" t="s">
        <v>52</v>
      </c>
      <c r="E140" s="36" t="s">
        <v>365</v>
      </c>
    </row>
    <row r="141" spans="1:5" ht="63.75">
      <c r="A141" t="s">
        <v>54</v>
      </c>
      <c r="E141" s="34" t="s">
        <v>366</v>
      </c>
    </row>
    <row r="142" spans="1:16" ht="12.75">
      <c r="A142" s="25" t="s">
        <v>46</v>
      </c>
      <c s="29" t="s">
        <v>209</v>
      </c>
      <c s="29" t="s">
        <v>367</v>
      </c>
      <c s="25" t="s">
        <v>48</v>
      </c>
      <c s="30" t="s">
        <v>368</v>
      </c>
      <c s="31" t="s">
        <v>212</v>
      </c>
      <c s="32">
        <v>111</v>
      </c>
      <c s="32">
        <v>0</v>
      </c>
      <c s="32">
        <f>ROUND(ROUND(H142,2)*ROUND(G142,2),2)</f>
      </c>
      <c r="O142">
        <f>(I142*21)/100</f>
      </c>
      <c t="s">
        <v>22</v>
      </c>
    </row>
    <row r="143" spans="1:5" ht="12.75">
      <c r="A143" s="33" t="s">
        <v>51</v>
      </c>
      <c r="E143" s="34" t="s">
        <v>368</v>
      </c>
    </row>
    <row r="144" spans="1:5" ht="25.5">
      <c r="A144" s="35" t="s">
        <v>52</v>
      </c>
      <c r="E144" s="36" t="s">
        <v>369</v>
      </c>
    </row>
    <row r="145" spans="1:5" ht="76.5">
      <c r="A145" t="s">
        <v>54</v>
      </c>
      <c r="E145" s="34" t="s">
        <v>370</v>
      </c>
    </row>
    <row r="146" spans="1:16" ht="12.75">
      <c r="A146" s="25" t="s">
        <v>46</v>
      </c>
      <c s="29" t="s">
        <v>215</v>
      </c>
      <c s="29" t="s">
        <v>371</v>
      </c>
      <c s="25" t="s">
        <v>48</v>
      </c>
      <c s="30" t="s">
        <v>372</v>
      </c>
      <c s="31" t="s">
        <v>373</v>
      </c>
      <c s="32">
        <v>58.74</v>
      </c>
      <c s="32">
        <v>0</v>
      </c>
      <c s="32">
        <f>ROUND(ROUND(H146,2)*ROUND(G146,2),2)</f>
      </c>
      <c r="O146">
        <f>(I146*21)/100</f>
      </c>
      <c t="s">
        <v>22</v>
      </c>
    </row>
    <row r="147" spans="1:5" ht="12.75">
      <c r="A147" s="33" t="s">
        <v>51</v>
      </c>
      <c r="E147" s="34" t="s">
        <v>372</v>
      </c>
    </row>
    <row r="148" spans="1:5" ht="89.25">
      <c r="A148" s="35" t="s">
        <v>52</v>
      </c>
      <c r="E148" s="36" t="s">
        <v>374</v>
      </c>
    </row>
    <row r="149" spans="1:5" ht="409.5">
      <c r="A149" t="s">
        <v>54</v>
      </c>
      <c r="E149" s="34" t="s">
        <v>375</v>
      </c>
    </row>
    <row r="150" spans="1:16" ht="12.75">
      <c r="A150" s="25" t="s">
        <v>46</v>
      </c>
      <c s="29" t="s">
        <v>220</v>
      </c>
      <c s="29" t="s">
        <v>376</v>
      </c>
      <c s="25" t="s">
        <v>48</v>
      </c>
      <c s="30" t="s">
        <v>377</v>
      </c>
      <c s="31" t="s">
        <v>84</v>
      </c>
      <c s="32">
        <v>1.55</v>
      </c>
      <c s="32">
        <v>0</v>
      </c>
      <c s="32">
        <f>ROUND(ROUND(H150,2)*ROUND(G150,2),2)</f>
      </c>
      <c r="O150">
        <f>(I150*21)/100</f>
      </c>
      <c t="s">
        <v>22</v>
      </c>
    </row>
    <row r="151" spans="1:5" ht="12.75">
      <c r="A151" s="33" t="s">
        <v>51</v>
      </c>
      <c r="E151" s="34" t="s">
        <v>377</v>
      </c>
    </row>
    <row r="152" spans="1:5" ht="76.5">
      <c r="A152" s="35" t="s">
        <v>52</v>
      </c>
      <c r="E152" s="36" t="s">
        <v>378</v>
      </c>
    </row>
    <row r="153" spans="1:5" ht="102">
      <c r="A153" t="s">
        <v>54</v>
      </c>
      <c r="E153" s="34" t="s">
        <v>379</v>
      </c>
    </row>
    <row r="154" spans="1:16" ht="12.75">
      <c r="A154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84</v>
      </c>
      <c s="32">
        <v>1</v>
      </c>
      <c s="32">
        <v>0</v>
      </c>
      <c s="32">
        <f>ROUND(ROUND(H154,2)*ROUND(G154,2),2)</f>
      </c>
      <c r="O154">
        <f>(I154*21)/100</f>
      </c>
      <c t="s">
        <v>22</v>
      </c>
    </row>
    <row r="155" spans="1:5" ht="12.75">
      <c r="A155" s="33" t="s">
        <v>51</v>
      </c>
      <c r="E155" s="34" t="s">
        <v>382</v>
      </c>
    </row>
    <row r="156" spans="1:5" ht="89.25">
      <c r="A156" s="35" t="s">
        <v>52</v>
      </c>
      <c r="E156" s="36" t="s">
        <v>383</v>
      </c>
    </row>
    <row r="157" spans="1:5" ht="76.5">
      <c r="A157" t="s">
        <v>54</v>
      </c>
      <c r="E157" s="34" t="s">
        <v>384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0+O8+O25+O98+O147+O152+O157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385</v>
      </c>
      <c s="37">
        <f>0+I8+I25+I98+I147+I152+I157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385</v>
      </c>
      <c s="6"/>
      <c s="18" t="s">
        <v>386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29</v>
      </c>
      <c s="29" t="s">
        <v>82</v>
      </c>
      <c s="25" t="s">
        <v>48</v>
      </c>
      <c s="30" t="s">
        <v>83</v>
      </c>
      <c s="31" t="s">
        <v>84</v>
      </c>
      <c s="32">
        <v>12.24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387</v>
      </c>
    </row>
    <row r="12" spans="1:5" ht="25.5">
      <c r="A12" t="s">
        <v>54</v>
      </c>
      <c r="E12" s="34" t="s">
        <v>86</v>
      </c>
    </row>
    <row r="13" spans="1:16" ht="12.75">
      <c r="A13" s="25" t="s">
        <v>46</v>
      </c>
      <c s="29" t="s">
        <v>22</v>
      </c>
      <c s="29" t="s">
        <v>87</v>
      </c>
      <c s="25" t="s">
        <v>48</v>
      </c>
      <c s="30" t="s">
        <v>83</v>
      </c>
      <c s="31" t="s">
        <v>84</v>
      </c>
      <c s="32">
        <v>841.58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83</v>
      </c>
    </row>
    <row r="15" spans="1:5" ht="25.5">
      <c r="A15" s="35" t="s">
        <v>52</v>
      </c>
      <c r="E15" s="36" t="s">
        <v>388</v>
      </c>
    </row>
    <row r="16" spans="1:5" ht="25.5">
      <c r="A16" t="s">
        <v>54</v>
      </c>
      <c r="E16" s="34" t="s">
        <v>86</v>
      </c>
    </row>
    <row r="17" spans="1:16" ht="12.75">
      <c r="A17" s="25" t="s">
        <v>46</v>
      </c>
      <c s="29" t="s">
        <v>32</v>
      </c>
      <c s="29" t="s">
        <v>89</v>
      </c>
      <c s="25" t="s">
        <v>48</v>
      </c>
      <c s="30" t="s">
        <v>83</v>
      </c>
      <c s="31" t="s">
        <v>84</v>
      </c>
      <c s="32">
        <v>164.76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51</v>
      </c>
      <c r="E18" s="34" t="s">
        <v>83</v>
      </c>
    </row>
    <row r="19" spans="1:5" ht="25.5">
      <c r="A19" s="35" t="s">
        <v>52</v>
      </c>
      <c r="E19" s="36" t="s">
        <v>389</v>
      </c>
    </row>
    <row r="20" spans="1:5" ht="25.5">
      <c r="A20" t="s">
        <v>54</v>
      </c>
      <c r="E20" s="34" t="s">
        <v>86</v>
      </c>
    </row>
    <row r="21" spans="1:16" ht="12.75">
      <c r="A21" s="25" t="s">
        <v>46</v>
      </c>
      <c s="29" t="s">
        <v>34</v>
      </c>
      <c s="29" t="s">
        <v>390</v>
      </c>
      <c s="25" t="s">
        <v>48</v>
      </c>
      <c s="30" t="s">
        <v>83</v>
      </c>
      <c s="31" t="s">
        <v>244</v>
      </c>
      <c s="32">
        <v>37.62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51</v>
      </c>
      <c r="E22" s="34" t="s">
        <v>83</v>
      </c>
    </row>
    <row r="23" spans="1:5" ht="63.75">
      <c r="A23" s="35" t="s">
        <v>52</v>
      </c>
      <c r="E23" s="36" t="s">
        <v>391</v>
      </c>
    </row>
    <row r="24" spans="1:5" ht="25.5">
      <c r="A24" t="s">
        <v>54</v>
      </c>
      <c r="E24" s="34" t="s">
        <v>86</v>
      </c>
    </row>
    <row r="25" spans="1:18" ht="12.75" customHeight="1">
      <c r="A25" s="6" t="s">
        <v>43</v>
      </c>
      <c s="6"/>
      <c s="39" t="s">
        <v>29</v>
      </c>
      <c s="6"/>
      <c s="27" t="s">
        <v>93</v>
      </c>
      <c s="6"/>
      <c s="6"/>
      <c s="6"/>
      <c s="40">
        <f>0+Q25</f>
      </c>
      <c r="O25">
        <f>0+R25</f>
      </c>
      <c r="Q25">
        <f>0+I26+I30+I34+I38+I42+I46+I50+I54+I58+I62+I66+I70+I74+I78+I82+I86+I90+I94</f>
      </c>
      <c>
        <f>0+O26+O30+O34+O38+O42+O46+O50+O54+O58+O62+O66+O70+O74+O78+O82+O86+O90+O94</f>
      </c>
    </row>
    <row r="26" spans="1:16" ht="12.75">
      <c r="A26" s="25" t="s">
        <v>46</v>
      </c>
      <c s="29" t="s">
        <v>36</v>
      </c>
      <c s="29" t="s">
        <v>392</v>
      </c>
      <c s="25" t="s">
        <v>48</v>
      </c>
      <c s="30" t="s">
        <v>393</v>
      </c>
      <c s="31" t="s">
        <v>129</v>
      </c>
      <c s="32">
        <v>9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393</v>
      </c>
    </row>
    <row r="28" spans="1:5" ht="12.75">
      <c r="A28" s="35" t="s">
        <v>52</v>
      </c>
      <c r="E28" s="36" t="s">
        <v>394</v>
      </c>
    </row>
    <row r="29" spans="1:5" ht="38.25">
      <c r="A29" t="s">
        <v>54</v>
      </c>
      <c r="E29" s="34" t="s">
        <v>395</v>
      </c>
    </row>
    <row r="30" spans="1:16" ht="12.75">
      <c r="A30" s="25" t="s">
        <v>46</v>
      </c>
      <c s="29" t="s">
        <v>23</v>
      </c>
      <c s="29" t="s">
        <v>94</v>
      </c>
      <c s="25" t="s">
        <v>48</v>
      </c>
      <c s="30" t="s">
        <v>95</v>
      </c>
      <c s="31" t="s">
        <v>84</v>
      </c>
      <c s="32">
        <v>164.76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51</v>
      </c>
      <c r="E31" s="34" t="s">
        <v>95</v>
      </c>
    </row>
    <row r="32" spans="1:5" ht="89.25">
      <c r="A32" s="35" t="s">
        <v>52</v>
      </c>
      <c r="E32" s="36" t="s">
        <v>396</v>
      </c>
    </row>
    <row r="33" spans="1:5" ht="63.75">
      <c r="A33" t="s">
        <v>54</v>
      </c>
      <c r="E33" s="34" t="s">
        <v>97</v>
      </c>
    </row>
    <row r="34" spans="1:16" ht="12.75">
      <c r="A34" s="25" t="s">
        <v>46</v>
      </c>
      <c s="29" t="s">
        <v>74</v>
      </c>
      <c s="29" t="s">
        <v>101</v>
      </c>
      <c s="25" t="s">
        <v>48</v>
      </c>
      <c s="30" t="s">
        <v>102</v>
      </c>
      <c s="31" t="s">
        <v>84</v>
      </c>
      <c s="32">
        <v>24.46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51</v>
      </c>
      <c r="E35" s="34" t="s">
        <v>102</v>
      </c>
    </row>
    <row r="36" spans="1:5" ht="63.75">
      <c r="A36" s="35" t="s">
        <v>52</v>
      </c>
      <c r="E36" s="36" t="s">
        <v>397</v>
      </c>
    </row>
    <row r="37" spans="1:5" ht="63.75">
      <c r="A37" t="s">
        <v>54</v>
      </c>
      <c r="E37" s="34" t="s">
        <v>97</v>
      </c>
    </row>
    <row r="38" spans="1:16" ht="25.5">
      <c r="A38" s="25" t="s">
        <v>46</v>
      </c>
      <c s="29" t="s">
        <v>104</v>
      </c>
      <c s="29" t="s">
        <v>105</v>
      </c>
      <c s="25" t="s">
        <v>48</v>
      </c>
      <c s="30" t="s">
        <v>106</v>
      </c>
      <c s="31" t="s">
        <v>84</v>
      </c>
      <c s="32">
        <v>841.58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25.5">
      <c r="A39" s="33" t="s">
        <v>51</v>
      </c>
      <c r="E39" s="34" t="s">
        <v>106</v>
      </c>
    </row>
    <row r="40" spans="1:5" ht="114.75">
      <c r="A40" s="35" t="s">
        <v>52</v>
      </c>
      <c r="E40" s="36" t="s">
        <v>398</v>
      </c>
    </row>
    <row r="41" spans="1:5" ht="63.75">
      <c r="A41" t="s">
        <v>54</v>
      </c>
      <c r="E41" s="34" t="s">
        <v>97</v>
      </c>
    </row>
    <row r="42" spans="1:16" ht="12.75">
      <c r="A42" s="25" t="s">
        <v>46</v>
      </c>
      <c s="29" t="s">
        <v>40</v>
      </c>
      <c s="29" t="s">
        <v>399</v>
      </c>
      <c s="25" t="s">
        <v>48</v>
      </c>
      <c s="30" t="s">
        <v>400</v>
      </c>
      <c s="31" t="s">
        <v>212</v>
      </c>
      <c s="32">
        <v>1710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51</v>
      </c>
      <c r="E43" s="34" t="s">
        <v>400</v>
      </c>
    </row>
    <row r="44" spans="1:5" ht="12.75">
      <c r="A44" s="35" t="s">
        <v>52</v>
      </c>
      <c r="E44" s="36" t="s">
        <v>401</v>
      </c>
    </row>
    <row r="45" spans="1:5" ht="63.75">
      <c r="A45" t="s">
        <v>54</v>
      </c>
      <c r="E45" s="34" t="s">
        <v>97</v>
      </c>
    </row>
    <row r="46" spans="1:16" ht="12.75">
      <c r="A46" s="25" t="s">
        <v>46</v>
      </c>
      <c s="29" t="s">
        <v>42</v>
      </c>
      <c s="29" t="s">
        <v>402</v>
      </c>
      <c s="25" t="s">
        <v>48</v>
      </c>
      <c s="30" t="s">
        <v>403</v>
      </c>
      <c s="31" t="s">
        <v>212</v>
      </c>
      <c s="32">
        <v>2155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51</v>
      </c>
      <c r="E47" s="34" t="s">
        <v>403</v>
      </c>
    </row>
    <row r="48" spans="1:5" ht="12.75">
      <c r="A48" s="35" t="s">
        <v>52</v>
      </c>
      <c r="E48" s="36" t="s">
        <v>404</v>
      </c>
    </row>
    <row r="49" spans="1:5" ht="63.75">
      <c r="A49" t="s">
        <v>54</v>
      </c>
      <c r="E49" s="34" t="s">
        <v>97</v>
      </c>
    </row>
    <row r="50" spans="1:16" ht="12.75">
      <c r="A50" s="25" t="s">
        <v>46</v>
      </c>
      <c s="29" t="s">
        <v>116</v>
      </c>
      <c s="29" t="s">
        <v>112</v>
      </c>
      <c s="25" t="s">
        <v>48</v>
      </c>
      <c s="30" t="s">
        <v>113</v>
      </c>
      <c s="31" t="s">
        <v>84</v>
      </c>
      <c s="32">
        <v>12.24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51</v>
      </c>
      <c r="E51" s="34" t="s">
        <v>113</v>
      </c>
    </row>
    <row r="52" spans="1:5" ht="12.75">
      <c r="A52" s="35" t="s">
        <v>52</v>
      </c>
      <c r="E52" s="36" t="s">
        <v>405</v>
      </c>
    </row>
    <row r="53" spans="1:5" ht="369.75">
      <c r="A53" t="s">
        <v>54</v>
      </c>
      <c r="E53" s="34" t="s">
        <v>115</v>
      </c>
    </row>
    <row r="54" spans="1:16" ht="12.75">
      <c r="A54" s="25" t="s">
        <v>46</v>
      </c>
      <c s="29" t="s">
        <v>121</v>
      </c>
      <c s="29" t="s">
        <v>117</v>
      </c>
      <c s="25" t="s">
        <v>48</v>
      </c>
      <c s="30" t="s">
        <v>118</v>
      </c>
      <c s="31" t="s">
        <v>84</v>
      </c>
      <c s="32">
        <v>20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51</v>
      </c>
      <c r="E55" s="34" t="s">
        <v>118</v>
      </c>
    </row>
    <row r="56" spans="1:5" ht="12.75">
      <c r="A56" s="35" t="s">
        <v>52</v>
      </c>
      <c r="E56" s="36" t="s">
        <v>406</v>
      </c>
    </row>
    <row r="57" spans="1:5" ht="306">
      <c r="A57" t="s">
        <v>54</v>
      </c>
      <c r="E57" s="34" t="s">
        <v>120</v>
      </c>
    </row>
    <row r="58" spans="1:16" ht="12.75">
      <c r="A58" s="25" t="s">
        <v>46</v>
      </c>
      <c s="29" t="s">
        <v>126</v>
      </c>
      <c s="29" t="s">
        <v>407</v>
      </c>
      <c s="25" t="s">
        <v>48</v>
      </c>
      <c s="30" t="s">
        <v>408</v>
      </c>
      <c s="31" t="s">
        <v>84</v>
      </c>
      <c s="32">
        <v>28.1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51</v>
      </c>
      <c r="E59" s="34" t="s">
        <v>408</v>
      </c>
    </row>
    <row r="60" spans="1:5" ht="63.75">
      <c r="A60" s="35" t="s">
        <v>52</v>
      </c>
      <c r="E60" s="36" t="s">
        <v>409</v>
      </c>
    </row>
    <row r="61" spans="1:5" ht="267.75">
      <c r="A61" t="s">
        <v>54</v>
      </c>
      <c r="E61" s="34" t="s">
        <v>410</v>
      </c>
    </row>
    <row r="62" spans="1:16" ht="12.75">
      <c r="A62" s="25" t="s">
        <v>46</v>
      </c>
      <c s="29" t="s">
        <v>132</v>
      </c>
      <c s="29" t="s">
        <v>411</v>
      </c>
      <c s="25" t="s">
        <v>48</v>
      </c>
      <c s="30" t="s">
        <v>412</v>
      </c>
      <c s="31" t="s">
        <v>84</v>
      </c>
      <c s="32">
        <v>20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51</v>
      </c>
      <c r="E63" s="34" t="s">
        <v>412</v>
      </c>
    </row>
    <row r="64" spans="1:5" ht="12.75">
      <c r="A64" s="35" t="s">
        <v>52</v>
      </c>
      <c r="E64" s="36" t="s">
        <v>48</v>
      </c>
    </row>
    <row r="65" spans="1:5" ht="191.25">
      <c r="A65" t="s">
        <v>54</v>
      </c>
      <c r="E65" s="34" t="s">
        <v>413</v>
      </c>
    </row>
    <row r="66" spans="1:16" ht="12.75">
      <c r="A66" s="25" t="s">
        <v>46</v>
      </c>
      <c s="29" t="s">
        <v>137</v>
      </c>
      <c s="29" t="s">
        <v>414</v>
      </c>
      <c s="25" t="s">
        <v>48</v>
      </c>
      <c s="30" t="s">
        <v>415</v>
      </c>
      <c s="31" t="s">
        <v>84</v>
      </c>
      <c s="32">
        <v>180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51</v>
      </c>
      <c r="E67" s="34" t="s">
        <v>415</v>
      </c>
    </row>
    <row r="68" spans="1:5" ht="25.5">
      <c r="A68" s="35" t="s">
        <v>52</v>
      </c>
      <c r="E68" s="36" t="s">
        <v>416</v>
      </c>
    </row>
    <row r="69" spans="1:5" ht="280.5">
      <c r="A69" t="s">
        <v>54</v>
      </c>
      <c r="E69" s="34" t="s">
        <v>417</v>
      </c>
    </row>
    <row r="70" spans="1:16" ht="12.75">
      <c r="A70" s="25" t="s">
        <v>46</v>
      </c>
      <c s="29" t="s">
        <v>141</v>
      </c>
      <c s="29" t="s">
        <v>418</v>
      </c>
      <c s="25" t="s">
        <v>48</v>
      </c>
      <c s="30" t="s">
        <v>419</v>
      </c>
      <c s="31" t="s">
        <v>84</v>
      </c>
      <c s="32">
        <v>25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51</v>
      </c>
      <c r="E71" s="34" t="s">
        <v>419</v>
      </c>
    </row>
    <row r="72" spans="1:5" ht="51">
      <c r="A72" s="35" t="s">
        <v>52</v>
      </c>
      <c r="E72" s="36" t="s">
        <v>420</v>
      </c>
    </row>
    <row r="73" spans="1:5" ht="255">
      <c r="A73" t="s">
        <v>54</v>
      </c>
      <c r="E73" s="34" t="s">
        <v>421</v>
      </c>
    </row>
    <row r="74" spans="1:16" ht="12.75">
      <c r="A74" s="25" t="s">
        <v>46</v>
      </c>
      <c s="29" t="s">
        <v>146</v>
      </c>
      <c s="29" t="s">
        <v>127</v>
      </c>
      <c s="25" t="s">
        <v>48</v>
      </c>
      <c s="30" t="s">
        <v>128</v>
      </c>
      <c s="31" t="s">
        <v>129</v>
      </c>
      <c s="32">
        <v>4316.5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51</v>
      </c>
      <c r="E75" s="34" t="s">
        <v>128</v>
      </c>
    </row>
    <row r="76" spans="1:5" ht="38.25">
      <c r="A76" s="35" t="s">
        <v>52</v>
      </c>
      <c r="E76" s="36" t="s">
        <v>422</v>
      </c>
    </row>
    <row r="77" spans="1:5" ht="12.75">
      <c r="A77" t="s">
        <v>54</v>
      </c>
      <c r="E77" s="34" t="s">
        <v>131</v>
      </c>
    </row>
    <row r="78" spans="1:16" ht="12.75">
      <c r="A78" s="25" t="s">
        <v>46</v>
      </c>
      <c s="29" t="s">
        <v>150</v>
      </c>
      <c s="29" t="s">
        <v>133</v>
      </c>
      <c s="25" t="s">
        <v>48</v>
      </c>
      <c s="30" t="s">
        <v>134</v>
      </c>
      <c s="31" t="s">
        <v>129</v>
      </c>
      <c s="32">
        <v>2155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12.75">
      <c r="A79" s="33" t="s">
        <v>51</v>
      </c>
      <c r="E79" s="34" t="s">
        <v>134</v>
      </c>
    </row>
    <row r="80" spans="1:5" ht="12.75">
      <c r="A80" s="35" t="s">
        <v>52</v>
      </c>
      <c r="E80" s="36" t="s">
        <v>423</v>
      </c>
    </row>
    <row r="81" spans="1:5" ht="38.25">
      <c r="A81" t="s">
        <v>54</v>
      </c>
      <c r="E81" s="34" t="s">
        <v>136</v>
      </c>
    </row>
    <row r="82" spans="1:16" ht="12.75">
      <c r="A82" s="25" t="s">
        <v>46</v>
      </c>
      <c s="29" t="s">
        <v>154</v>
      </c>
      <c s="29" t="s">
        <v>138</v>
      </c>
      <c s="25" t="s">
        <v>48</v>
      </c>
      <c s="30" t="s">
        <v>139</v>
      </c>
      <c s="31" t="s">
        <v>129</v>
      </c>
      <c s="32">
        <v>2155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51</v>
      </c>
      <c r="E83" s="34" t="s">
        <v>139</v>
      </c>
    </row>
    <row r="84" spans="1:5" ht="12.75">
      <c r="A84" s="35" t="s">
        <v>52</v>
      </c>
      <c r="E84" s="36" t="s">
        <v>404</v>
      </c>
    </row>
    <row r="85" spans="1:5" ht="25.5">
      <c r="A85" t="s">
        <v>54</v>
      </c>
      <c r="E85" s="34" t="s">
        <v>140</v>
      </c>
    </row>
    <row r="86" spans="1:16" ht="12.75">
      <c r="A86" s="25" t="s">
        <v>46</v>
      </c>
      <c s="29" t="s">
        <v>160</v>
      </c>
      <c s="29" t="s">
        <v>147</v>
      </c>
      <c s="25" t="s">
        <v>48</v>
      </c>
      <c s="30" t="s">
        <v>148</v>
      </c>
      <c s="31" t="s">
        <v>129</v>
      </c>
      <c s="32">
        <v>2155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12.75">
      <c r="A87" s="33" t="s">
        <v>51</v>
      </c>
      <c r="E87" s="34" t="s">
        <v>148</v>
      </c>
    </row>
    <row r="88" spans="1:5" ht="12.75">
      <c r="A88" s="35" t="s">
        <v>52</v>
      </c>
      <c r="E88" s="36" t="s">
        <v>404</v>
      </c>
    </row>
    <row r="89" spans="1:5" ht="38.25">
      <c r="A89" t="s">
        <v>54</v>
      </c>
      <c r="E89" s="34" t="s">
        <v>149</v>
      </c>
    </row>
    <row r="90" spans="1:16" ht="12.75">
      <c r="A90" s="25" t="s">
        <v>46</v>
      </c>
      <c s="29" t="s">
        <v>165</v>
      </c>
      <c s="29" t="s">
        <v>151</v>
      </c>
      <c s="25" t="s">
        <v>48</v>
      </c>
      <c s="30" t="s">
        <v>152</v>
      </c>
      <c s="31" t="s">
        <v>129</v>
      </c>
      <c s="32">
        <v>2155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12.75">
      <c r="A91" s="33" t="s">
        <v>51</v>
      </c>
      <c r="E91" s="34" t="s">
        <v>152</v>
      </c>
    </row>
    <row r="92" spans="1:5" ht="12.75">
      <c r="A92" s="35" t="s">
        <v>52</v>
      </c>
      <c r="E92" s="36" t="s">
        <v>404</v>
      </c>
    </row>
    <row r="93" spans="1:5" ht="25.5">
      <c r="A93" t="s">
        <v>54</v>
      </c>
      <c r="E93" s="34" t="s">
        <v>153</v>
      </c>
    </row>
    <row r="94" spans="1:16" ht="12.75">
      <c r="A94" s="25" t="s">
        <v>46</v>
      </c>
      <c s="29" t="s">
        <v>169</v>
      </c>
      <c s="29" t="s">
        <v>155</v>
      </c>
      <c s="25" t="s">
        <v>48</v>
      </c>
      <c s="30" t="s">
        <v>156</v>
      </c>
      <c s="31" t="s">
        <v>84</v>
      </c>
      <c s="32">
        <v>53.88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12.75">
      <c r="A95" s="33" t="s">
        <v>51</v>
      </c>
      <c r="E95" s="34" t="s">
        <v>156</v>
      </c>
    </row>
    <row r="96" spans="1:5" ht="12.75">
      <c r="A96" s="35" t="s">
        <v>52</v>
      </c>
      <c r="E96" s="36" t="s">
        <v>424</v>
      </c>
    </row>
    <row r="97" spans="1:5" ht="38.25">
      <c r="A97" t="s">
        <v>54</v>
      </c>
      <c r="E97" s="34" t="s">
        <v>158</v>
      </c>
    </row>
    <row r="98" spans="1:18" ht="12.75" customHeight="1">
      <c r="A98" s="6" t="s">
        <v>43</v>
      </c>
      <c s="6"/>
      <c s="39" t="s">
        <v>36</v>
      </c>
      <c s="6"/>
      <c s="27" t="s">
        <v>159</v>
      </c>
      <c s="6"/>
      <c s="6"/>
      <c s="6"/>
      <c s="40">
        <f>0+Q98</f>
      </c>
      <c r="O98">
        <f>0+R98</f>
      </c>
      <c r="Q98">
        <f>0+I99+I103+I107+I111+I115+I119+I123+I127+I131+I135+I139+I143</f>
      </c>
      <c>
        <f>0+O99+O103+O107+O111+O115+O119+O123+O127+O131+O135+O139+O143</f>
      </c>
    </row>
    <row r="99" spans="1:16" ht="25.5">
      <c r="A99" s="25" t="s">
        <v>46</v>
      </c>
      <c s="29" t="s">
        <v>173</v>
      </c>
      <c s="29" t="s">
        <v>425</v>
      </c>
      <c s="25" t="s">
        <v>48</v>
      </c>
      <c s="30" t="s">
        <v>426</v>
      </c>
      <c s="31" t="s">
        <v>129</v>
      </c>
      <c s="32">
        <v>163</v>
      </c>
      <c s="32">
        <v>0</v>
      </c>
      <c s="32">
        <f>ROUND(ROUND(H99,2)*ROUND(G99,2),2)</f>
      </c>
      <c r="O99">
        <f>(I99*21)/100</f>
      </c>
      <c t="s">
        <v>22</v>
      </c>
    </row>
    <row r="100" spans="1:5" ht="25.5">
      <c r="A100" s="33" t="s">
        <v>51</v>
      </c>
      <c r="E100" s="34" t="s">
        <v>426</v>
      </c>
    </row>
    <row r="101" spans="1:5" ht="25.5">
      <c r="A101" s="35" t="s">
        <v>52</v>
      </c>
      <c r="E101" s="36" t="s">
        <v>427</v>
      </c>
    </row>
    <row r="102" spans="1:5" ht="51">
      <c r="A102" t="s">
        <v>54</v>
      </c>
      <c r="E102" s="34" t="s">
        <v>164</v>
      </c>
    </row>
    <row r="103" spans="1:16" ht="12.75">
      <c r="A103" s="25" t="s">
        <v>46</v>
      </c>
      <c s="29" t="s">
        <v>177</v>
      </c>
      <c s="29" t="s">
        <v>166</v>
      </c>
      <c s="25" t="s">
        <v>48</v>
      </c>
      <c s="30" t="s">
        <v>167</v>
      </c>
      <c s="31" t="s">
        <v>129</v>
      </c>
      <c s="32">
        <v>4117.2</v>
      </c>
      <c s="32">
        <v>0</v>
      </c>
      <c s="32">
        <f>ROUND(ROUND(H103,2)*ROUND(G103,2),2)</f>
      </c>
      <c r="O103">
        <f>(I103*21)/100</f>
      </c>
      <c t="s">
        <v>22</v>
      </c>
    </row>
    <row r="104" spans="1:5" ht="12.75">
      <c r="A104" s="33" t="s">
        <v>51</v>
      </c>
      <c r="E104" s="34" t="s">
        <v>167</v>
      </c>
    </row>
    <row r="105" spans="1:5" ht="89.25">
      <c r="A105" s="35" t="s">
        <v>52</v>
      </c>
      <c r="E105" s="36" t="s">
        <v>428</v>
      </c>
    </row>
    <row r="106" spans="1:5" ht="51">
      <c r="A106" t="s">
        <v>54</v>
      </c>
      <c r="E106" s="34" t="s">
        <v>164</v>
      </c>
    </row>
    <row r="107" spans="1:16" ht="12.75">
      <c r="A107" s="25" t="s">
        <v>46</v>
      </c>
      <c s="29" t="s">
        <v>182</v>
      </c>
      <c s="29" t="s">
        <v>170</v>
      </c>
      <c s="25" t="s">
        <v>48</v>
      </c>
      <c s="30" t="s">
        <v>171</v>
      </c>
      <c s="31" t="s">
        <v>129</v>
      </c>
      <c s="32">
        <v>239.7</v>
      </c>
      <c s="32">
        <v>0</v>
      </c>
      <c s="32">
        <f>ROUND(ROUND(H107,2)*ROUND(G107,2),2)</f>
      </c>
      <c r="O107">
        <f>(I107*21)/100</f>
      </c>
      <c t="s">
        <v>22</v>
      </c>
    </row>
    <row r="108" spans="1:5" ht="12.75">
      <c r="A108" s="33" t="s">
        <v>51</v>
      </c>
      <c r="E108" s="34" t="s">
        <v>171</v>
      </c>
    </row>
    <row r="109" spans="1:5" ht="63.75">
      <c r="A109" s="35" t="s">
        <v>52</v>
      </c>
      <c r="E109" s="36" t="s">
        <v>429</v>
      </c>
    </row>
    <row r="110" spans="1:5" ht="51">
      <c r="A110" t="s">
        <v>54</v>
      </c>
      <c r="E110" s="34" t="s">
        <v>164</v>
      </c>
    </row>
    <row r="111" spans="1:16" ht="12.75">
      <c r="A111" s="25" t="s">
        <v>46</v>
      </c>
      <c s="29" t="s">
        <v>186</v>
      </c>
      <c s="29" t="s">
        <v>174</v>
      </c>
      <c s="25" t="s">
        <v>48</v>
      </c>
      <c s="30" t="s">
        <v>175</v>
      </c>
      <c s="31" t="s">
        <v>129</v>
      </c>
      <c s="32">
        <v>24.2</v>
      </c>
      <c s="32">
        <v>0</v>
      </c>
      <c s="32">
        <f>ROUND(ROUND(H111,2)*ROUND(G111,2),2)</f>
      </c>
      <c r="O111">
        <f>(I111*21)/100</f>
      </c>
      <c t="s">
        <v>22</v>
      </c>
    </row>
    <row r="112" spans="1:5" ht="12.75">
      <c r="A112" s="33" t="s">
        <v>51</v>
      </c>
      <c r="E112" s="34" t="s">
        <v>175</v>
      </c>
    </row>
    <row r="113" spans="1:5" ht="12.75">
      <c r="A113" s="35" t="s">
        <v>52</v>
      </c>
      <c r="E113" s="36" t="s">
        <v>430</v>
      </c>
    </row>
    <row r="114" spans="1:5" ht="51">
      <c r="A114" t="s">
        <v>54</v>
      </c>
      <c r="E114" s="34" t="s">
        <v>164</v>
      </c>
    </row>
    <row r="115" spans="1:16" ht="12.75">
      <c r="A115" s="25" t="s">
        <v>46</v>
      </c>
      <c s="29" t="s">
        <v>190</v>
      </c>
      <c s="29" t="s">
        <v>431</v>
      </c>
      <c s="25" t="s">
        <v>48</v>
      </c>
      <c s="30" t="s">
        <v>432</v>
      </c>
      <c s="31" t="s">
        <v>129</v>
      </c>
      <c s="32">
        <v>135</v>
      </c>
      <c s="32">
        <v>0</v>
      </c>
      <c s="32">
        <f>ROUND(ROUND(H115,2)*ROUND(G115,2),2)</f>
      </c>
      <c r="O115">
        <f>(I115*21)/100</f>
      </c>
      <c t="s">
        <v>22</v>
      </c>
    </row>
    <row r="116" spans="1:5" ht="12.75">
      <c r="A116" s="33" t="s">
        <v>51</v>
      </c>
      <c r="E116" s="34" t="s">
        <v>432</v>
      </c>
    </row>
    <row r="117" spans="1:5" ht="25.5">
      <c r="A117" s="35" t="s">
        <v>52</v>
      </c>
      <c r="E117" s="36" t="s">
        <v>433</v>
      </c>
    </row>
    <row r="118" spans="1:5" ht="51">
      <c r="A118" t="s">
        <v>54</v>
      </c>
      <c r="E118" s="34" t="s">
        <v>181</v>
      </c>
    </row>
    <row r="119" spans="1:16" ht="12.75">
      <c r="A119" s="25" t="s">
        <v>46</v>
      </c>
      <c s="29" t="s">
        <v>193</v>
      </c>
      <c s="29" t="s">
        <v>434</v>
      </c>
      <c s="25" t="s">
        <v>48</v>
      </c>
      <c s="30" t="s">
        <v>435</v>
      </c>
      <c s="31" t="s">
        <v>129</v>
      </c>
      <c s="32">
        <v>100</v>
      </c>
      <c s="32">
        <v>0</v>
      </c>
      <c s="32">
        <f>ROUND(ROUND(H119,2)*ROUND(G119,2),2)</f>
      </c>
      <c r="O119">
        <f>(I119*21)/100</f>
      </c>
      <c t="s">
        <v>22</v>
      </c>
    </row>
    <row r="120" spans="1:5" ht="12.75">
      <c r="A120" s="33" t="s">
        <v>51</v>
      </c>
      <c r="E120" s="34" t="s">
        <v>435</v>
      </c>
    </row>
    <row r="121" spans="1:5" ht="25.5">
      <c r="A121" s="35" t="s">
        <v>52</v>
      </c>
      <c r="E121" s="36" t="s">
        <v>436</v>
      </c>
    </row>
    <row r="122" spans="1:5" ht="140.25">
      <c r="A122" t="s">
        <v>54</v>
      </c>
      <c r="E122" s="34" t="s">
        <v>189</v>
      </c>
    </row>
    <row r="123" spans="1:16" ht="12.75">
      <c r="A123" s="25" t="s">
        <v>46</v>
      </c>
      <c s="29" t="s">
        <v>196</v>
      </c>
      <c s="29" t="s">
        <v>437</v>
      </c>
      <c s="25" t="s">
        <v>48</v>
      </c>
      <c s="30" t="s">
        <v>438</v>
      </c>
      <c s="31" t="s">
        <v>129</v>
      </c>
      <c s="32">
        <v>100</v>
      </c>
      <c s="32">
        <v>0</v>
      </c>
      <c s="32">
        <f>ROUND(ROUND(H123,2)*ROUND(G123,2),2)</f>
      </c>
      <c r="O123">
        <f>(I123*21)/100</f>
      </c>
      <c t="s">
        <v>22</v>
      </c>
    </row>
    <row r="124" spans="1:5" ht="12.75">
      <c r="A124" s="33" t="s">
        <v>51</v>
      </c>
      <c r="E124" s="34" t="s">
        <v>438</v>
      </c>
    </row>
    <row r="125" spans="1:5" ht="25.5">
      <c r="A125" s="35" t="s">
        <v>52</v>
      </c>
      <c r="E125" s="36" t="s">
        <v>436</v>
      </c>
    </row>
    <row r="126" spans="1:5" ht="140.25">
      <c r="A126" t="s">
        <v>54</v>
      </c>
      <c r="E126" s="34" t="s">
        <v>189</v>
      </c>
    </row>
    <row r="127" spans="1:16" ht="12.75">
      <c r="A127" s="25" t="s">
        <v>46</v>
      </c>
      <c s="29" t="s">
        <v>200</v>
      </c>
      <c s="29" t="s">
        <v>439</v>
      </c>
      <c s="25" t="s">
        <v>48</v>
      </c>
      <c s="30" t="s">
        <v>440</v>
      </c>
      <c s="31" t="s">
        <v>129</v>
      </c>
      <c s="32">
        <v>163</v>
      </c>
      <c s="32">
        <v>0</v>
      </c>
      <c s="32">
        <f>ROUND(ROUND(H127,2)*ROUND(G127,2),2)</f>
      </c>
      <c r="O127">
        <f>(I127*21)/100</f>
      </c>
      <c t="s">
        <v>22</v>
      </c>
    </row>
    <row r="128" spans="1:5" ht="12.75">
      <c r="A128" s="33" t="s">
        <v>51</v>
      </c>
      <c r="E128" s="34" t="s">
        <v>440</v>
      </c>
    </row>
    <row r="129" spans="1:5" ht="25.5">
      <c r="A129" s="35" t="s">
        <v>52</v>
      </c>
      <c r="E129" s="36" t="s">
        <v>427</v>
      </c>
    </row>
    <row r="130" spans="1:5" ht="153">
      <c r="A130" t="s">
        <v>54</v>
      </c>
      <c r="E130" s="34" t="s">
        <v>199</v>
      </c>
    </row>
    <row r="131" spans="1:16" ht="12.75">
      <c r="A131" s="25" t="s">
        <v>46</v>
      </c>
      <c s="29" t="s">
        <v>204</v>
      </c>
      <c s="29" t="s">
        <v>441</v>
      </c>
      <c s="25" t="s">
        <v>48</v>
      </c>
      <c s="30" t="s">
        <v>442</v>
      </c>
      <c s="31" t="s">
        <v>129</v>
      </c>
      <c s="32">
        <v>22.5</v>
      </c>
      <c s="32">
        <v>0</v>
      </c>
      <c s="32">
        <f>ROUND(ROUND(H131,2)*ROUND(G131,2),2)</f>
      </c>
      <c r="O131">
        <f>(I131*21)/100</f>
      </c>
      <c t="s">
        <v>22</v>
      </c>
    </row>
    <row r="132" spans="1:5" ht="12.75">
      <c r="A132" s="33" t="s">
        <v>51</v>
      </c>
      <c r="E132" s="34" t="s">
        <v>442</v>
      </c>
    </row>
    <row r="133" spans="1:5" ht="12.75">
      <c r="A133" s="35" t="s">
        <v>52</v>
      </c>
      <c r="E133" s="36" t="s">
        <v>443</v>
      </c>
    </row>
    <row r="134" spans="1:5" ht="153">
      <c r="A134" t="s">
        <v>54</v>
      </c>
      <c r="E134" s="34" t="s">
        <v>199</v>
      </c>
    </row>
    <row r="135" spans="1:16" ht="12.75">
      <c r="A135" s="25" t="s">
        <v>46</v>
      </c>
      <c s="29" t="s">
        <v>209</v>
      </c>
      <c s="29" t="s">
        <v>197</v>
      </c>
      <c s="25" t="s">
        <v>48</v>
      </c>
      <c s="30" t="s">
        <v>198</v>
      </c>
      <c s="31" t="s">
        <v>129</v>
      </c>
      <c s="32">
        <v>3277</v>
      </c>
      <c s="32">
        <v>0</v>
      </c>
      <c s="32">
        <f>ROUND(ROUND(H135,2)*ROUND(G135,2),2)</f>
      </c>
      <c r="O135">
        <f>(I135*21)/100</f>
      </c>
      <c t="s">
        <v>22</v>
      </c>
    </row>
    <row r="136" spans="1:5" ht="12.75">
      <c r="A136" s="33" t="s">
        <v>51</v>
      </c>
      <c r="E136" s="34" t="s">
        <v>198</v>
      </c>
    </row>
    <row r="137" spans="1:5" ht="12.75">
      <c r="A137" s="35" t="s">
        <v>52</v>
      </c>
      <c r="E137" s="36" t="s">
        <v>444</v>
      </c>
    </row>
    <row r="138" spans="1:5" ht="153">
      <c r="A138" t="s">
        <v>54</v>
      </c>
      <c r="E138" s="34" t="s">
        <v>199</v>
      </c>
    </row>
    <row r="139" spans="1:16" ht="12.75">
      <c r="A139" s="25" t="s">
        <v>46</v>
      </c>
      <c s="29" t="s">
        <v>215</v>
      </c>
      <c s="29" t="s">
        <v>445</v>
      </c>
      <c s="25" t="s">
        <v>48</v>
      </c>
      <c s="30" t="s">
        <v>446</v>
      </c>
      <c s="31" t="s">
        <v>129</v>
      </c>
      <c s="32">
        <v>235</v>
      </c>
      <c s="32">
        <v>0</v>
      </c>
      <c s="32">
        <f>ROUND(ROUND(H139,2)*ROUND(G139,2),2)</f>
      </c>
      <c r="O139">
        <f>(I139*21)/100</f>
      </c>
      <c t="s">
        <v>22</v>
      </c>
    </row>
    <row r="140" spans="1:5" ht="12.75">
      <c r="A140" s="33" t="s">
        <v>51</v>
      </c>
      <c r="E140" s="34" t="s">
        <v>446</v>
      </c>
    </row>
    <row r="141" spans="1:5" ht="25.5">
      <c r="A141" s="35" t="s">
        <v>52</v>
      </c>
      <c r="E141" s="36" t="s">
        <v>447</v>
      </c>
    </row>
    <row r="142" spans="1:5" ht="153">
      <c r="A142" t="s">
        <v>54</v>
      </c>
      <c r="E142" s="34" t="s">
        <v>199</v>
      </c>
    </row>
    <row r="143" spans="1:16" ht="25.5">
      <c r="A143" s="25" t="s">
        <v>46</v>
      </c>
      <c s="29" t="s">
        <v>220</v>
      </c>
      <c s="29" t="s">
        <v>205</v>
      </c>
      <c s="25" t="s">
        <v>48</v>
      </c>
      <c s="30" t="s">
        <v>206</v>
      </c>
      <c s="31" t="s">
        <v>129</v>
      </c>
      <c s="32">
        <v>195</v>
      </c>
      <c s="32">
        <v>0</v>
      </c>
      <c s="32">
        <f>ROUND(ROUND(H143,2)*ROUND(G143,2),2)</f>
      </c>
      <c r="O143">
        <f>(I143*21)/100</f>
      </c>
      <c t="s">
        <v>22</v>
      </c>
    </row>
    <row r="144" spans="1:5" ht="25.5">
      <c r="A144" s="33" t="s">
        <v>51</v>
      </c>
      <c r="E144" s="34" t="s">
        <v>206</v>
      </c>
    </row>
    <row r="145" spans="1:5" ht="12.75">
      <c r="A145" s="35" t="s">
        <v>52</v>
      </c>
      <c r="E145" s="36" t="s">
        <v>448</v>
      </c>
    </row>
    <row r="146" spans="1:5" ht="153">
      <c r="A146" t="s">
        <v>54</v>
      </c>
      <c r="E146" s="34" t="s">
        <v>199</v>
      </c>
    </row>
    <row r="147" spans="1:18" ht="12.75" customHeight="1">
      <c r="A147" s="6" t="s">
        <v>43</v>
      </c>
      <c s="6"/>
      <c s="39" t="s">
        <v>327</v>
      </c>
      <c s="6"/>
      <c s="27" t="s">
        <v>328</v>
      </c>
      <c s="6"/>
      <c s="6"/>
      <c s="6"/>
      <c s="40">
        <f>0+Q147</f>
      </c>
      <c r="O147">
        <f>0+R147</f>
      </c>
      <c r="Q147">
        <f>0+I148</f>
      </c>
      <c>
        <f>0+O148</f>
      </c>
    </row>
    <row r="148" spans="1:16" ht="12.75">
      <c r="A148" s="25" t="s">
        <v>46</v>
      </c>
      <c s="29" t="s">
        <v>449</v>
      </c>
      <c s="29" t="s">
        <v>450</v>
      </c>
      <c s="25" t="s">
        <v>48</v>
      </c>
      <c s="30" t="s">
        <v>451</v>
      </c>
      <c s="31" t="s">
        <v>129</v>
      </c>
      <c s="32">
        <v>250</v>
      </c>
      <c s="32">
        <v>0</v>
      </c>
      <c s="32">
        <f>ROUND(ROUND(H148,2)*ROUND(G148,2),2)</f>
      </c>
      <c r="O148">
        <f>(I148*21)/100</f>
      </c>
      <c t="s">
        <v>22</v>
      </c>
    </row>
    <row r="149" spans="1:5" ht="12.75">
      <c r="A149" s="33" t="s">
        <v>51</v>
      </c>
      <c r="E149" s="34" t="s">
        <v>451</v>
      </c>
    </row>
    <row r="150" spans="1:5" ht="25.5">
      <c r="A150" s="35" t="s">
        <v>52</v>
      </c>
      <c r="E150" s="36" t="s">
        <v>452</v>
      </c>
    </row>
    <row r="151" spans="1:5" ht="191.25">
      <c r="A151" t="s">
        <v>54</v>
      </c>
      <c r="E151" s="34" t="s">
        <v>453</v>
      </c>
    </row>
    <row r="152" spans="1:18" ht="12.75" customHeight="1">
      <c r="A152" s="6" t="s">
        <v>43</v>
      </c>
      <c s="6"/>
      <c s="39" t="s">
        <v>247</v>
      </c>
      <c s="6"/>
      <c s="27" t="s">
        <v>248</v>
      </c>
      <c s="6"/>
      <c s="6"/>
      <c s="6"/>
      <c s="40">
        <f>0+Q152</f>
      </c>
      <c r="O152">
        <f>0+R152</f>
      </c>
      <c r="Q152">
        <f>0+I153</f>
      </c>
      <c>
        <f>0+O153</f>
      </c>
    </row>
    <row r="153" spans="1:16" ht="12.75">
      <c r="A153" s="25" t="s">
        <v>46</v>
      </c>
      <c s="29" t="s">
        <v>454</v>
      </c>
      <c s="29" t="s">
        <v>455</v>
      </c>
      <c s="25" t="s">
        <v>48</v>
      </c>
      <c s="30" t="s">
        <v>456</v>
      </c>
      <c s="31" t="s">
        <v>129</v>
      </c>
      <c s="32">
        <v>100</v>
      </c>
      <c s="32">
        <v>0</v>
      </c>
      <c s="32">
        <f>ROUND(ROUND(H153,2)*ROUND(G153,2),2)</f>
      </c>
      <c r="O153">
        <f>(I153*21)/100</f>
      </c>
      <c t="s">
        <v>22</v>
      </c>
    </row>
    <row r="154" spans="1:5" ht="12.75">
      <c r="A154" s="33" t="s">
        <v>51</v>
      </c>
      <c r="E154" s="34" t="s">
        <v>456</v>
      </c>
    </row>
    <row r="155" spans="1:5" ht="38.25">
      <c r="A155" s="35" t="s">
        <v>52</v>
      </c>
      <c r="E155" s="36" t="s">
        <v>457</v>
      </c>
    </row>
    <row r="156" spans="1:5" ht="12.75">
      <c r="A156" t="s">
        <v>54</v>
      </c>
      <c r="E156" s="34" t="s">
        <v>48</v>
      </c>
    </row>
    <row r="157" spans="1:18" ht="12.75" customHeight="1">
      <c r="A157" s="6" t="s">
        <v>43</v>
      </c>
      <c s="6"/>
      <c s="39" t="s">
        <v>40</v>
      </c>
      <c s="6"/>
      <c s="27" t="s">
        <v>208</v>
      </c>
      <c s="6"/>
      <c s="6"/>
      <c s="6"/>
      <c s="40">
        <f>0+Q157</f>
      </c>
      <c r="O157">
        <f>0+R157</f>
      </c>
      <c r="Q157">
        <f>0+I158+I162+I166+I170+I174+I178</f>
      </c>
      <c>
        <f>0+O158+O162+O166+O170+O174+O178</f>
      </c>
    </row>
    <row r="158" spans="1:16" ht="25.5">
      <c r="A158" s="25" t="s">
        <v>46</v>
      </c>
      <c s="29" t="s">
        <v>380</v>
      </c>
      <c s="29" t="s">
        <v>458</v>
      </c>
      <c s="25" t="s">
        <v>48</v>
      </c>
      <c s="30" t="s">
        <v>459</v>
      </c>
      <c s="31" t="s">
        <v>129</v>
      </c>
      <c s="32">
        <v>14</v>
      </c>
      <c s="32">
        <v>0</v>
      </c>
      <c s="32">
        <f>ROUND(ROUND(H158,2)*ROUND(G158,2),2)</f>
      </c>
      <c r="O158">
        <f>(I158*21)/100</f>
      </c>
      <c t="s">
        <v>22</v>
      </c>
    </row>
    <row r="159" spans="1:5" ht="25.5">
      <c r="A159" s="33" t="s">
        <v>51</v>
      </c>
      <c r="E159" s="34" t="s">
        <v>459</v>
      </c>
    </row>
    <row r="160" spans="1:5" ht="12.75">
      <c r="A160" s="35" t="s">
        <v>52</v>
      </c>
      <c r="E160" s="36" t="s">
        <v>48</v>
      </c>
    </row>
    <row r="161" spans="1:5" ht="38.25">
      <c r="A161" t="s">
        <v>54</v>
      </c>
      <c r="E161" s="34" t="s">
        <v>460</v>
      </c>
    </row>
    <row r="162" spans="1:16" ht="12.75">
      <c r="A162" s="25" t="s">
        <v>46</v>
      </c>
      <c s="29" t="s">
        <v>461</v>
      </c>
      <c s="29" t="s">
        <v>462</v>
      </c>
      <c s="25" t="s">
        <v>48</v>
      </c>
      <c s="30" t="s">
        <v>463</v>
      </c>
      <c s="31" t="s">
        <v>72</v>
      </c>
      <c s="32">
        <v>13</v>
      </c>
      <c s="32">
        <v>0</v>
      </c>
      <c s="32">
        <f>ROUND(ROUND(H162,2)*ROUND(G162,2),2)</f>
      </c>
      <c r="O162">
        <f>(I162*21)/100</f>
      </c>
      <c t="s">
        <v>22</v>
      </c>
    </row>
    <row r="163" spans="1:5" ht="12.75">
      <c r="A163" s="33" t="s">
        <v>51</v>
      </c>
      <c r="E163" s="34" t="s">
        <v>463</v>
      </c>
    </row>
    <row r="164" spans="1:5" ht="25.5">
      <c r="A164" s="35" t="s">
        <v>52</v>
      </c>
      <c r="E164" s="36" t="s">
        <v>464</v>
      </c>
    </row>
    <row r="165" spans="1:5" ht="38.25">
      <c r="A165" t="s">
        <v>54</v>
      </c>
      <c r="E165" s="34" t="s">
        <v>465</v>
      </c>
    </row>
    <row r="166" spans="1:16" ht="12.75">
      <c r="A166" s="25" t="s">
        <v>46</v>
      </c>
      <c s="29" t="s">
        <v>466</v>
      </c>
      <c s="29" t="s">
        <v>216</v>
      </c>
      <c s="25" t="s">
        <v>48</v>
      </c>
      <c s="30" t="s">
        <v>217</v>
      </c>
      <c s="31" t="s">
        <v>212</v>
      </c>
      <c s="32">
        <v>1711</v>
      </c>
      <c s="32">
        <v>0</v>
      </c>
      <c s="32">
        <f>ROUND(ROUND(H166,2)*ROUND(G166,2),2)</f>
      </c>
      <c r="O166">
        <f>(I166*21)/100</f>
      </c>
      <c t="s">
        <v>22</v>
      </c>
    </row>
    <row r="167" spans="1:5" ht="12.75">
      <c r="A167" s="33" t="s">
        <v>51</v>
      </c>
      <c r="E167" s="34" t="s">
        <v>217</v>
      </c>
    </row>
    <row r="168" spans="1:5" ht="12.75">
      <c r="A168" s="35" t="s">
        <v>52</v>
      </c>
      <c r="E168" s="36" t="s">
        <v>467</v>
      </c>
    </row>
    <row r="169" spans="1:5" ht="51">
      <c r="A169" t="s">
        <v>54</v>
      </c>
      <c r="E169" s="34" t="s">
        <v>219</v>
      </c>
    </row>
    <row r="170" spans="1:16" ht="12.75">
      <c r="A170" s="25" t="s">
        <v>46</v>
      </c>
      <c s="29" t="s">
        <v>468</v>
      </c>
      <c s="29" t="s">
        <v>221</v>
      </c>
      <c s="25" t="s">
        <v>48</v>
      </c>
      <c s="30" t="s">
        <v>222</v>
      </c>
      <c s="31" t="s">
        <v>212</v>
      </c>
      <c s="32">
        <v>2108</v>
      </c>
      <c s="32">
        <v>0</v>
      </c>
      <c s="32">
        <f>ROUND(ROUND(H170,2)*ROUND(G170,2),2)</f>
      </c>
      <c r="O170">
        <f>(I170*21)/100</f>
      </c>
      <c t="s">
        <v>22</v>
      </c>
    </row>
    <row r="171" spans="1:5" ht="12.75">
      <c r="A171" s="33" t="s">
        <v>51</v>
      </c>
      <c r="E171" s="34" t="s">
        <v>222</v>
      </c>
    </row>
    <row r="172" spans="1:5" ht="12.75">
      <c r="A172" s="35" t="s">
        <v>52</v>
      </c>
      <c r="E172" s="36" t="s">
        <v>469</v>
      </c>
    </row>
    <row r="173" spans="1:5" ht="51">
      <c r="A173" t="s">
        <v>54</v>
      </c>
      <c r="E173" s="34" t="s">
        <v>219</v>
      </c>
    </row>
    <row r="174" spans="1:16" ht="12.75">
      <c r="A174" s="25" t="s">
        <v>46</v>
      </c>
      <c s="29" t="s">
        <v>470</v>
      </c>
      <c s="29" t="s">
        <v>471</v>
      </c>
      <c s="25" t="s">
        <v>48</v>
      </c>
      <c s="30" t="s">
        <v>472</v>
      </c>
      <c s="31" t="s">
        <v>212</v>
      </c>
      <c s="32">
        <v>47</v>
      </c>
      <c s="32">
        <v>0</v>
      </c>
      <c s="32">
        <f>ROUND(ROUND(H174,2)*ROUND(G174,2),2)</f>
      </c>
      <c r="O174">
        <f>(I174*21)/100</f>
      </c>
      <c t="s">
        <v>22</v>
      </c>
    </row>
    <row r="175" spans="1:5" ht="12.75">
      <c r="A175" s="33" t="s">
        <v>51</v>
      </c>
      <c r="E175" s="34" t="s">
        <v>472</v>
      </c>
    </row>
    <row r="176" spans="1:5" ht="12.75">
      <c r="A176" s="35" t="s">
        <v>52</v>
      </c>
      <c r="E176" s="36" t="s">
        <v>473</v>
      </c>
    </row>
    <row r="177" spans="1:5" ht="51">
      <c r="A177" t="s">
        <v>54</v>
      </c>
      <c r="E177" s="34" t="s">
        <v>474</v>
      </c>
    </row>
    <row r="178" spans="1:16" ht="12.75">
      <c r="A178" s="25" t="s">
        <v>46</v>
      </c>
      <c s="29" t="s">
        <v>475</v>
      </c>
      <c s="29" t="s">
        <v>476</v>
      </c>
      <c s="25" t="s">
        <v>48</v>
      </c>
      <c s="30" t="s">
        <v>477</v>
      </c>
      <c s="31" t="s">
        <v>212</v>
      </c>
      <c s="32">
        <v>50</v>
      </c>
      <c s="32">
        <v>0</v>
      </c>
      <c s="32">
        <f>ROUND(ROUND(H178,2)*ROUND(G178,2),2)</f>
      </c>
      <c r="O178">
        <f>(I178*21)/100</f>
      </c>
      <c t="s">
        <v>22</v>
      </c>
    </row>
    <row r="179" spans="1:5" ht="12.75">
      <c r="A179" s="33" t="s">
        <v>51</v>
      </c>
      <c r="E179" s="34" t="s">
        <v>477</v>
      </c>
    </row>
    <row r="180" spans="1:5" ht="25.5">
      <c r="A180" s="35" t="s">
        <v>52</v>
      </c>
      <c r="E180" s="36" t="s">
        <v>478</v>
      </c>
    </row>
    <row r="181" spans="1:5" ht="114.75">
      <c r="A181" t="s">
        <v>54</v>
      </c>
      <c r="E181" s="34" t="s">
        <v>256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0+O8+O21+O86+O99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479</v>
      </c>
      <c s="37">
        <f>0+I8+I21+I86+I99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479</v>
      </c>
      <c s="6"/>
      <c s="18" t="s">
        <v>480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29</v>
      </c>
      <c s="29" t="s">
        <v>82</v>
      </c>
      <c s="25" t="s">
        <v>48</v>
      </c>
      <c s="30" t="s">
        <v>83</v>
      </c>
      <c s="31" t="s">
        <v>84</v>
      </c>
      <c s="32">
        <v>60.24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481</v>
      </c>
    </row>
    <row r="12" spans="1:5" ht="25.5">
      <c r="A12" t="s">
        <v>54</v>
      </c>
      <c r="E12" s="34" t="s">
        <v>86</v>
      </c>
    </row>
    <row r="13" spans="1:16" ht="12.75">
      <c r="A13" s="25" t="s">
        <v>46</v>
      </c>
      <c s="29" t="s">
        <v>22</v>
      </c>
      <c s="29" t="s">
        <v>87</v>
      </c>
      <c s="25" t="s">
        <v>48</v>
      </c>
      <c s="30" t="s">
        <v>83</v>
      </c>
      <c s="31" t="s">
        <v>84</v>
      </c>
      <c s="32">
        <v>8.2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83</v>
      </c>
    </row>
    <row r="15" spans="1:5" ht="25.5">
      <c r="A15" s="35" t="s">
        <v>52</v>
      </c>
      <c r="E15" s="36" t="s">
        <v>482</v>
      </c>
    </row>
    <row r="16" spans="1:5" ht="25.5">
      <c r="A16" t="s">
        <v>54</v>
      </c>
      <c r="E16" s="34" t="s">
        <v>86</v>
      </c>
    </row>
    <row r="17" spans="1:16" ht="12.75">
      <c r="A17" s="25" t="s">
        <v>46</v>
      </c>
      <c s="29" t="s">
        <v>32</v>
      </c>
      <c s="29" t="s">
        <v>89</v>
      </c>
      <c s="25" t="s">
        <v>48</v>
      </c>
      <c s="30" t="s">
        <v>83</v>
      </c>
      <c s="31" t="s">
        <v>84</v>
      </c>
      <c s="32">
        <v>1.64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51</v>
      </c>
      <c r="E18" s="34" t="s">
        <v>83</v>
      </c>
    </row>
    <row r="19" spans="1:5" ht="25.5">
      <c r="A19" s="35" t="s">
        <v>52</v>
      </c>
      <c r="E19" s="36" t="s">
        <v>483</v>
      </c>
    </row>
    <row r="20" spans="1:5" ht="25.5">
      <c r="A20" t="s">
        <v>54</v>
      </c>
      <c r="E20" s="34" t="s">
        <v>86</v>
      </c>
    </row>
    <row r="21" spans="1:18" ht="12.75" customHeight="1">
      <c r="A21" s="6" t="s">
        <v>43</v>
      </c>
      <c s="6"/>
      <c s="39" t="s">
        <v>29</v>
      </c>
      <c s="6"/>
      <c s="27" t="s">
        <v>93</v>
      </c>
      <c s="6"/>
      <c s="6"/>
      <c s="6"/>
      <c s="40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12.75">
      <c r="A22" s="25" t="s">
        <v>46</v>
      </c>
      <c s="29" t="s">
        <v>34</v>
      </c>
      <c s="29" t="s">
        <v>392</v>
      </c>
      <c s="25" t="s">
        <v>48</v>
      </c>
      <c s="30" t="s">
        <v>393</v>
      </c>
      <c s="31" t="s">
        <v>129</v>
      </c>
      <c s="32">
        <v>20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51</v>
      </c>
      <c r="E23" s="34" t="s">
        <v>393</v>
      </c>
    </row>
    <row r="24" spans="1:5" ht="12.75">
      <c r="A24" s="35" t="s">
        <v>52</v>
      </c>
      <c r="E24" s="36" t="s">
        <v>406</v>
      </c>
    </row>
    <row r="25" spans="1:5" ht="38.25">
      <c r="A25" t="s">
        <v>54</v>
      </c>
      <c r="E25" s="34" t="s">
        <v>395</v>
      </c>
    </row>
    <row r="26" spans="1:16" ht="12.75">
      <c r="A26" s="25" t="s">
        <v>46</v>
      </c>
      <c s="29" t="s">
        <v>36</v>
      </c>
      <c s="29" t="s">
        <v>94</v>
      </c>
      <c s="25" t="s">
        <v>48</v>
      </c>
      <c s="30" t="s">
        <v>95</v>
      </c>
      <c s="31" t="s">
        <v>84</v>
      </c>
      <c s="32">
        <v>1.64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95</v>
      </c>
    </row>
    <row r="28" spans="1:5" ht="25.5">
      <c r="A28" s="35" t="s">
        <v>52</v>
      </c>
      <c r="E28" s="36" t="s">
        <v>484</v>
      </c>
    </row>
    <row r="29" spans="1:5" ht="63.75">
      <c r="A29" t="s">
        <v>54</v>
      </c>
      <c r="E29" s="34" t="s">
        <v>97</v>
      </c>
    </row>
    <row r="30" spans="1:16" ht="25.5">
      <c r="A30" s="25" t="s">
        <v>46</v>
      </c>
      <c s="29" t="s">
        <v>23</v>
      </c>
      <c s="29" t="s">
        <v>105</v>
      </c>
      <c s="25" t="s">
        <v>48</v>
      </c>
      <c s="30" t="s">
        <v>106</v>
      </c>
      <c s="31" t="s">
        <v>84</v>
      </c>
      <c s="32">
        <v>8.2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25.5">
      <c r="A31" s="33" t="s">
        <v>51</v>
      </c>
      <c r="E31" s="34" t="s">
        <v>106</v>
      </c>
    </row>
    <row r="32" spans="1:5" ht="25.5">
      <c r="A32" s="35" t="s">
        <v>52</v>
      </c>
      <c r="E32" s="36" t="s">
        <v>485</v>
      </c>
    </row>
    <row r="33" spans="1:5" ht="63.75">
      <c r="A33" t="s">
        <v>54</v>
      </c>
      <c r="E33" s="34" t="s">
        <v>97</v>
      </c>
    </row>
    <row r="34" spans="1:16" ht="12.75">
      <c r="A34" s="25" t="s">
        <v>46</v>
      </c>
      <c s="29" t="s">
        <v>74</v>
      </c>
      <c s="29" t="s">
        <v>486</v>
      </c>
      <c s="25" t="s">
        <v>48</v>
      </c>
      <c s="30" t="s">
        <v>487</v>
      </c>
      <c s="31" t="s">
        <v>212</v>
      </c>
      <c s="32">
        <v>25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51</v>
      </c>
      <c r="E35" s="34" t="s">
        <v>487</v>
      </c>
    </row>
    <row r="36" spans="1:5" ht="12.75">
      <c r="A36" s="35" t="s">
        <v>52</v>
      </c>
      <c r="E36" s="36" t="s">
        <v>203</v>
      </c>
    </row>
    <row r="37" spans="1:5" ht="63.75">
      <c r="A37" t="s">
        <v>54</v>
      </c>
      <c r="E37" s="34" t="s">
        <v>97</v>
      </c>
    </row>
    <row r="38" spans="1:16" ht="12.75">
      <c r="A38" s="25" t="s">
        <v>46</v>
      </c>
      <c s="29" t="s">
        <v>104</v>
      </c>
      <c s="29" t="s">
        <v>112</v>
      </c>
      <c s="25" t="s">
        <v>48</v>
      </c>
      <c s="30" t="s">
        <v>113</v>
      </c>
      <c s="31" t="s">
        <v>84</v>
      </c>
      <c s="32">
        <v>60.24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51</v>
      </c>
      <c r="E39" s="34" t="s">
        <v>113</v>
      </c>
    </row>
    <row r="40" spans="1:5" ht="38.25">
      <c r="A40" s="35" t="s">
        <v>52</v>
      </c>
      <c r="E40" s="36" t="s">
        <v>488</v>
      </c>
    </row>
    <row r="41" spans="1:5" ht="369.75">
      <c r="A41" t="s">
        <v>54</v>
      </c>
      <c r="E41" s="34" t="s">
        <v>115</v>
      </c>
    </row>
    <row r="42" spans="1:16" ht="12.75">
      <c r="A42" s="25" t="s">
        <v>46</v>
      </c>
      <c s="29" t="s">
        <v>40</v>
      </c>
      <c s="29" t="s">
        <v>117</v>
      </c>
      <c s="25" t="s">
        <v>48</v>
      </c>
      <c s="30" t="s">
        <v>118</v>
      </c>
      <c s="31" t="s">
        <v>84</v>
      </c>
      <c s="32">
        <v>22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51</v>
      </c>
      <c r="E43" s="34" t="s">
        <v>118</v>
      </c>
    </row>
    <row r="44" spans="1:5" ht="12.75">
      <c r="A44" s="35" t="s">
        <v>52</v>
      </c>
      <c r="E44" s="36" t="s">
        <v>489</v>
      </c>
    </row>
    <row r="45" spans="1:5" ht="306">
      <c r="A45" t="s">
        <v>54</v>
      </c>
      <c r="E45" s="34" t="s">
        <v>120</v>
      </c>
    </row>
    <row r="46" spans="1:16" ht="12.75">
      <c r="A46" s="25" t="s">
        <v>46</v>
      </c>
      <c s="29" t="s">
        <v>42</v>
      </c>
      <c s="29" t="s">
        <v>490</v>
      </c>
      <c s="25" t="s">
        <v>48</v>
      </c>
      <c s="30" t="s">
        <v>491</v>
      </c>
      <c s="31" t="s">
        <v>84</v>
      </c>
      <c s="32">
        <v>220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51</v>
      </c>
      <c r="E47" s="34" t="s">
        <v>491</v>
      </c>
    </row>
    <row r="48" spans="1:5" ht="12.75">
      <c r="A48" s="35" t="s">
        <v>52</v>
      </c>
      <c r="E48" s="36" t="s">
        <v>48</v>
      </c>
    </row>
    <row r="49" spans="1:5" ht="293.25">
      <c r="A49" t="s">
        <v>54</v>
      </c>
      <c r="E49" s="34" t="s">
        <v>492</v>
      </c>
    </row>
    <row r="50" spans="1:16" ht="12.75">
      <c r="A50" s="25" t="s">
        <v>46</v>
      </c>
      <c s="29" t="s">
        <v>116</v>
      </c>
      <c s="29" t="s">
        <v>407</v>
      </c>
      <c s="25" t="s">
        <v>48</v>
      </c>
      <c s="30" t="s">
        <v>408</v>
      </c>
      <c s="31" t="s">
        <v>84</v>
      </c>
      <c s="32">
        <v>22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51</v>
      </c>
      <c r="E51" s="34" t="s">
        <v>408</v>
      </c>
    </row>
    <row r="52" spans="1:5" ht="25.5">
      <c r="A52" s="35" t="s">
        <v>52</v>
      </c>
      <c r="E52" s="36" t="s">
        <v>493</v>
      </c>
    </row>
    <row r="53" spans="1:5" ht="267.75">
      <c r="A53" t="s">
        <v>54</v>
      </c>
      <c r="E53" s="34" t="s">
        <v>410</v>
      </c>
    </row>
    <row r="54" spans="1:16" ht="12.75">
      <c r="A54" s="25" t="s">
        <v>46</v>
      </c>
      <c s="29" t="s">
        <v>121</v>
      </c>
      <c s="29" t="s">
        <v>411</v>
      </c>
      <c s="25" t="s">
        <v>48</v>
      </c>
      <c s="30" t="s">
        <v>412</v>
      </c>
      <c s="31" t="s">
        <v>84</v>
      </c>
      <c s="32">
        <v>22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3" t="s">
        <v>51</v>
      </c>
      <c r="E55" s="34" t="s">
        <v>412</v>
      </c>
    </row>
    <row r="56" spans="1:5" ht="12.75">
      <c r="A56" s="35" t="s">
        <v>52</v>
      </c>
      <c r="E56" s="36" t="s">
        <v>48</v>
      </c>
    </row>
    <row r="57" spans="1:5" ht="191.25">
      <c r="A57" t="s">
        <v>54</v>
      </c>
      <c r="E57" s="34" t="s">
        <v>413</v>
      </c>
    </row>
    <row r="58" spans="1:16" ht="12.75">
      <c r="A58" s="25" t="s">
        <v>46</v>
      </c>
      <c s="29" t="s">
        <v>126</v>
      </c>
      <c s="29" t="s">
        <v>414</v>
      </c>
      <c s="25" t="s">
        <v>48</v>
      </c>
      <c s="30" t="s">
        <v>415</v>
      </c>
      <c s="31" t="s">
        <v>84</v>
      </c>
      <c s="32">
        <v>198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51</v>
      </c>
      <c r="E59" s="34" t="s">
        <v>415</v>
      </c>
    </row>
    <row r="60" spans="1:5" ht="25.5">
      <c r="A60" s="35" t="s">
        <v>52</v>
      </c>
      <c r="E60" s="36" t="s">
        <v>494</v>
      </c>
    </row>
    <row r="61" spans="1:5" ht="280.5">
      <c r="A61" t="s">
        <v>54</v>
      </c>
      <c r="E61" s="34" t="s">
        <v>417</v>
      </c>
    </row>
    <row r="62" spans="1:16" ht="12.75">
      <c r="A62" s="25" t="s">
        <v>46</v>
      </c>
      <c s="29" t="s">
        <v>132</v>
      </c>
      <c s="29" t="s">
        <v>127</v>
      </c>
      <c s="25" t="s">
        <v>48</v>
      </c>
      <c s="30" t="s">
        <v>128</v>
      </c>
      <c s="31" t="s">
        <v>129</v>
      </c>
      <c s="32">
        <v>1000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51</v>
      </c>
      <c r="E63" s="34" t="s">
        <v>128</v>
      </c>
    </row>
    <row r="64" spans="1:5" ht="12.75">
      <c r="A64" s="35" t="s">
        <v>52</v>
      </c>
      <c r="E64" s="36" t="s">
        <v>48</v>
      </c>
    </row>
    <row r="65" spans="1:5" ht="12.75">
      <c r="A65" t="s">
        <v>54</v>
      </c>
      <c r="E65" s="34" t="s">
        <v>131</v>
      </c>
    </row>
    <row r="66" spans="1:16" ht="12.75">
      <c r="A66" s="25" t="s">
        <v>46</v>
      </c>
      <c s="29" t="s">
        <v>137</v>
      </c>
      <c s="29" t="s">
        <v>133</v>
      </c>
      <c s="25" t="s">
        <v>48</v>
      </c>
      <c s="30" t="s">
        <v>134</v>
      </c>
      <c s="31" t="s">
        <v>129</v>
      </c>
      <c s="32">
        <v>1000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51</v>
      </c>
      <c r="E67" s="34" t="s">
        <v>134</v>
      </c>
    </row>
    <row r="68" spans="1:5" ht="12.75">
      <c r="A68" s="35" t="s">
        <v>52</v>
      </c>
      <c r="E68" s="36" t="s">
        <v>48</v>
      </c>
    </row>
    <row r="69" spans="1:5" ht="38.25">
      <c r="A69" t="s">
        <v>54</v>
      </c>
      <c r="E69" s="34" t="s">
        <v>136</v>
      </c>
    </row>
    <row r="70" spans="1:16" ht="12.75">
      <c r="A70" s="25" t="s">
        <v>46</v>
      </c>
      <c s="29" t="s">
        <v>141</v>
      </c>
      <c s="29" t="s">
        <v>138</v>
      </c>
      <c s="25" t="s">
        <v>48</v>
      </c>
      <c s="30" t="s">
        <v>139</v>
      </c>
      <c s="31" t="s">
        <v>129</v>
      </c>
      <c s="32">
        <v>1000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51</v>
      </c>
      <c r="E71" s="34" t="s">
        <v>139</v>
      </c>
    </row>
    <row r="72" spans="1:5" ht="12.75">
      <c r="A72" s="35" t="s">
        <v>52</v>
      </c>
      <c r="E72" s="36" t="s">
        <v>48</v>
      </c>
    </row>
    <row r="73" spans="1:5" ht="25.5">
      <c r="A73" t="s">
        <v>54</v>
      </c>
      <c r="E73" s="34" t="s">
        <v>140</v>
      </c>
    </row>
    <row r="74" spans="1:16" ht="12.75">
      <c r="A74" s="25" t="s">
        <v>46</v>
      </c>
      <c s="29" t="s">
        <v>146</v>
      </c>
      <c s="29" t="s">
        <v>147</v>
      </c>
      <c s="25" t="s">
        <v>48</v>
      </c>
      <c s="30" t="s">
        <v>148</v>
      </c>
      <c s="31" t="s">
        <v>129</v>
      </c>
      <c s="32">
        <v>1000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51</v>
      </c>
      <c r="E75" s="34" t="s">
        <v>148</v>
      </c>
    </row>
    <row r="76" spans="1:5" ht="12.75">
      <c r="A76" s="35" t="s">
        <v>52</v>
      </c>
      <c r="E76" s="36" t="s">
        <v>48</v>
      </c>
    </row>
    <row r="77" spans="1:5" ht="38.25">
      <c r="A77" t="s">
        <v>54</v>
      </c>
      <c r="E77" s="34" t="s">
        <v>149</v>
      </c>
    </row>
    <row r="78" spans="1:16" ht="12.75">
      <c r="A78" s="25" t="s">
        <v>46</v>
      </c>
      <c s="29" t="s">
        <v>150</v>
      </c>
      <c s="29" t="s">
        <v>151</v>
      </c>
      <c s="25" t="s">
        <v>48</v>
      </c>
      <c s="30" t="s">
        <v>152</v>
      </c>
      <c s="31" t="s">
        <v>129</v>
      </c>
      <c s="32">
        <v>1000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12.75">
      <c r="A79" s="33" t="s">
        <v>51</v>
      </c>
      <c r="E79" s="34" t="s">
        <v>152</v>
      </c>
    </row>
    <row r="80" spans="1:5" ht="12.75">
      <c r="A80" s="35" t="s">
        <v>52</v>
      </c>
      <c r="E80" s="36" t="s">
        <v>48</v>
      </c>
    </row>
    <row r="81" spans="1:5" ht="25.5">
      <c r="A81" t="s">
        <v>54</v>
      </c>
      <c r="E81" s="34" t="s">
        <v>153</v>
      </c>
    </row>
    <row r="82" spans="1:16" ht="12.75">
      <c r="A82" s="25" t="s">
        <v>46</v>
      </c>
      <c s="29" t="s">
        <v>154</v>
      </c>
      <c s="29" t="s">
        <v>155</v>
      </c>
      <c s="25" t="s">
        <v>48</v>
      </c>
      <c s="30" t="s">
        <v>156</v>
      </c>
      <c s="31" t="s">
        <v>84</v>
      </c>
      <c s="32">
        <v>25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51</v>
      </c>
      <c r="E83" s="34" t="s">
        <v>156</v>
      </c>
    </row>
    <row r="84" spans="1:5" ht="12.75">
      <c r="A84" s="35" t="s">
        <v>52</v>
      </c>
      <c r="E84" s="36" t="s">
        <v>495</v>
      </c>
    </row>
    <row r="85" spans="1:5" ht="38.25">
      <c r="A85" t="s">
        <v>54</v>
      </c>
      <c r="E85" s="34" t="s">
        <v>158</v>
      </c>
    </row>
    <row r="86" spans="1:18" ht="12.75" customHeight="1">
      <c r="A86" s="6" t="s">
        <v>43</v>
      </c>
      <c s="6"/>
      <c s="39" t="s">
        <v>36</v>
      </c>
      <c s="6"/>
      <c s="27" t="s">
        <v>159</v>
      </c>
      <c s="6"/>
      <c s="6"/>
      <c s="6"/>
      <c s="40">
        <f>0+Q86</f>
      </c>
      <c r="O86">
        <f>0+R86</f>
      </c>
      <c r="Q86">
        <f>0+I87+I91+I95</f>
      </c>
      <c>
        <f>0+O87+O91+O95</f>
      </c>
    </row>
    <row r="87" spans="1:16" ht="12.75">
      <c r="A87" s="25" t="s">
        <v>46</v>
      </c>
      <c s="29" t="s">
        <v>160</v>
      </c>
      <c s="29" t="s">
        <v>166</v>
      </c>
      <c s="25" t="s">
        <v>48</v>
      </c>
      <c s="30" t="s">
        <v>167</v>
      </c>
      <c s="31" t="s">
        <v>129</v>
      </c>
      <c s="32">
        <v>300</v>
      </c>
      <c s="32">
        <v>0</v>
      </c>
      <c s="32">
        <f>ROUND(ROUND(H87,2)*ROUND(G87,2),2)</f>
      </c>
      <c r="O87">
        <f>(I87*21)/100</f>
      </c>
      <c t="s">
        <v>22</v>
      </c>
    </row>
    <row r="88" spans="1:5" ht="12.75">
      <c r="A88" s="33" t="s">
        <v>51</v>
      </c>
      <c r="E88" s="34" t="s">
        <v>167</v>
      </c>
    </row>
    <row r="89" spans="1:5" ht="12.75">
      <c r="A89" s="35" t="s">
        <v>52</v>
      </c>
      <c r="E89" s="36" t="s">
        <v>496</v>
      </c>
    </row>
    <row r="90" spans="1:5" ht="51">
      <c r="A90" t="s">
        <v>54</v>
      </c>
      <c r="E90" s="34" t="s">
        <v>164</v>
      </c>
    </row>
    <row r="91" spans="1:16" ht="12.75">
      <c r="A91" s="25" t="s">
        <v>46</v>
      </c>
      <c s="29" t="s">
        <v>165</v>
      </c>
      <c s="29" t="s">
        <v>197</v>
      </c>
      <c s="25" t="s">
        <v>48</v>
      </c>
      <c s="30" t="s">
        <v>198</v>
      </c>
      <c s="31" t="s">
        <v>129</v>
      </c>
      <c s="32">
        <v>300</v>
      </c>
      <c s="32">
        <v>0</v>
      </c>
      <c s="32">
        <f>ROUND(ROUND(H91,2)*ROUND(G91,2),2)</f>
      </c>
      <c r="O91">
        <f>(I91*21)/100</f>
      </c>
      <c t="s">
        <v>22</v>
      </c>
    </row>
    <row r="92" spans="1:5" ht="12.75">
      <c r="A92" s="33" t="s">
        <v>51</v>
      </c>
      <c r="E92" s="34" t="s">
        <v>198</v>
      </c>
    </row>
    <row r="93" spans="1:5" ht="12.75">
      <c r="A93" s="35" t="s">
        <v>52</v>
      </c>
      <c r="E93" s="36" t="s">
        <v>496</v>
      </c>
    </row>
    <row r="94" spans="1:5" ht="153">
      <c r="A94" t="s">
        <v>54</v>
      </c>
      <c r="E94" s="34" t="s">
        <v>199</v>
      </c>
    </row>
    <row r="95" spans="1:16" ht="25.5">
      <c r="A95" s="25" t="s">
        <v>46</v>
      </c>
      <c s="29" t="s">
        <v>169</v>
      </c>
      <c s="29" t="s">
        <v>205</v>
      </c>
      <c s="25" t="s">
        <v>48</v>
      </c>
      <c s="30" t="s">
        <v>206</v>
      </c>
      <c s="31" t="s">
        <v>129</v>
      </c>
      <c s="32">
        <v>8</v>
      </c>
      <c s="32">
        <v>0</v>
      </c>
      <c s="32">
        <f>ROUND(ROUND(H95,2)*ROUND(G95,2),2)</f>
      </c>
      <c r="O95">
        <f>(I95*21)/100</f>
      </c>
      <c t="s">
        <v>22</v>
      </c>
    </row>
    <row r="96" spans="1:5" ht="25.5">
      <c r="A96" s="33" t="s">
        <v>51</v>
      </c>
      <c r="E96" s="34" t="s">
        <v>206</v>
      </c>
    </row>
    <row r="97" spans="1:5" ht="12.75">
      <c r="A97" s="35" t="s">
        <v>52</v>
      </c>
      <c r="E97" s="36" t="s">
        <v>497</v>
      </c>
    </row>
    <row r="98" spans="1:5" ht="153">
      <c r="A98" t="s">
        <v>54</v>
      </c>
      <c r="E98" s="34" t="s">
        <v>199</v>
      </c>
    </row>
    <row r="99" spans="1:18" ht="12.75" customHeight="1">
      <c r="A99" s="6" t="s">
        <v>43</v>
      </c>
      <c s="6"/>
      <c s="39" t="s">
        <v>40</v>
      </c>
      <c s="6"/>
      <c s="27" t="s">
        <v>208</v>
      </c>
      <c s="6"/>
      <c s="6"/>
      <c s="6"/>
      <c s="40">
        <f>0+Q99</f>
      </c>
      <c r="O99">
        <f>0+R99</f>
      </c>
      <c r="Q99">
        <f>0+I100+I104+I108+I112</f>
      </c>
      <c>
        <f>0+O100+O104+O108+O112</f>
      </c>
    </row>
    <row r="100" spans="1:16" ht="12.75">
      <c r="A100" s="25" t="s">
        <v>46</v>
      </c>
      <c s="29" t="s">
        <v>173</v>
      </c>
      <c s="29" t="s">
        <v>498</v>
      </c>
      <c s="25" t="s">
        <v>48</v>
      </c>
      <c s="30" t="s">
        <v>499</v>
      </c>
      <c s="31" t="s">
        <v>212</v>
      </c>
      <c s="32">
        <v>110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51</v>
      </c>
      <c r="E101" s="34" t="s">
        <v>499</v>
      </c>
    </row>
    <row r="102" spans="1:5" ht="12.75">
      <c r="A102" s="35" t="s">
        <v>52</v>
      </c>
      <c r="E102" s="36" t="s">
        <v>500</v>
      </c>
    </row>
    <row r="103" spans="1:5" ht="63.75">
      <c r="A103" t="s">
        <v>54</v>
      </c>
      <c r="E103" s="34" t="s">
        <v>501</v>
      </c>
    </row>
    <row r="104" spans="1:16" ht="25.5">
      <c r="A104" s="25" t="s">
        <v>46</v>
      </c>
      <c s="29" t="s">
        <v>177</v>
      </c>
      <c s="29" t="s">
        <v>502</v>
      </c>
      <c s="25" t="s">
        <v>48</v>
      </c>
      <c s="30" t="s">
        <v>503</v>
      </c>
      <c s="31" t="s">
        <v>212</v>
      </c>
      <c s="32">
        <v>143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25.5">
      <c r="A105" s="33" t="s">
        <v>51</v>
      </c>
      <c r="E105" s="34" t="s">
        <v>503</v>
      </c>
    </row>
    <row r="106" spans="1:5" ht="25.5">
      <c r="A106" s="35" t="s">
        <v>52</v>
      </c>
      <c r="E106" s="36" t="s">
        <v>504</v>
      </c>
    </row>
    <row r="107" spans="1:5" ht="38.25">
      <c r="A107" t="s">
        <v>54</v>
      </c>
      <c r="E107" s="34" t="s">
        <v>214</v>
      </c>
    </row>
    <row r="108" spans="1:16" ht="12.75">
      <c r="A108" s="25" t="s">
        <v>46</v>
      </c>
      <c s="29" t="s">
        <v>182</v>
      </c>
      <c s="29" t="s">
        <v>505</v>
      </c>
      <c s="25" t="s">
        <v>48</v>
      </c>
      <c s="30" t="s">
        <v>506</v>
      </c>
      <c s="31" t="s">
        <v>212</v>
      </c>
      <c s="32">
        <v>170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3" t="s">
        <v>51</v>
      </c>
      <c r="E109" s="34" t="s">
        <v>506</v>
      </c>
    </row>
    <row r="110" spans="1:5" ht="12.75">
      <c r="A110" s="35" t="s">
        <v>52</v>
      </c>
      <c r="E110" s="36" t="s">
        <v>507</v>
      </c>
    </row>
    <row r="111" spans="1:5" ht="51">
      <c r="A111" t="s">
        <v>54</v>
      </c>
      <c r="E111" s="34" t="s">
        <v>219</v>
      </c>
    </row>
    <row r="112" spans="1:16" ht="12.75">
      <c r="A112" s="25" t="s">
        <v>46</v>
      </c>
      <c s="29" t="s">
        <v>186</v>
      </c>
      <c s="29" t="s">
        <v>221</v>
      </c>
      <c s="25" t="s">
        <v>48</v>
      </c>
      <c s="30" t="s">
        <v>222</v>
      </c>
      <c s="31" t="s">
        <v>212</v>
      </c>
      <c s="32">
        <v>150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12.75">
      <c r="A113" s="33" t="s">
        <v>51</v>
      </c>
      <c r="E113" s="34" t="s">
        <v>222</v>
      </c>
    </row>
    <row r="114" spans="1:5" ht="12.75">
      <c r="A114" s="35" t="s">
        <v>52</v>
      </c>
      <c r="E114" s="36" t="s">
        <v>508</v>
      </c>
    </row>
    <row r="115" spans="1:5" ht="51">
      <c r="A115" t="s">
        <v>54</v>
      </c>
      <c r="E115" s="34" t="s">
        <v>219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0+O8+O17+O34+O39+O120+O129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37">
        <f>0+I8+I17+I34+I39+I120+I129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509</v>
      </c>
      <c s="6"/>
      <c s="18" t="s">
        <v>510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29</v>
      </c>
      <c s="29" t="s">
        <v>511</v>
      </c>
      <c s="25" t="s">
        <v>48</v>
      </c>
      <c s="30" t="s">
        <v>83</v>
      </c>
      <c s="31" t="s">
        <v>84</v>
      </c>
      <c s="32">
        <v>12.29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512</v>
      </c>
    </row>
    <row r="12" spans="1:5" ht="25.5">
      <c r="A12" t="s">
        <v>54</v>
      </c>
      <c r="E12" s="34" t="s">
        <v>86</v>
      </c>
    </row>
    <row r="13" spans="1:16" ht="12.75">
      <c r="A13" s="25" t="s">
        <v>46</v>
      </c>
      <c s="29" t="s">
        <v>22</v>
      </c>
      <c s="29" t="s">
        <v>87</v>
      </c>
      <c s="25" t="s">
        <v>48</v>
      </c>
      <c s="30" t="s">
        <v>83</v>
      </c>
      <c s="31" t="s">
        <v>84</v>
      </c>
      <c s="32">
        <v>24.28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83</v>
      </c>
    </row>
    <row r="15" spans="1:5" ht="25.5">
      <c r="A15" s="35" t="s">
        <v>52</v>
      </c>
      <c r="E15" s="36" t="s">
        <v>513</v>
      </c>
    </row>
    <row r="16" spans="1:5" ht="25.5">
      <c r="A16" t="s">
        <v>54</v>
      </c>
      <c r="E16" s="34" t="s">
        <v>86</v>
      </c>
    </row>
    <row r="17" spans="1:18" ht="12.75" customHeight="1">
      <c r="A17" s="6" t="s">
        <v>43</v>
      </c>
      <c s="6"/>
      <c s="39" t="s">
        <v>29</v>
      </c>
      <c s="6"/>
      <c s="27" t="s">
        <v>93</v>
      </c>
      <c s="6"/>
      <c s="6"/>
      <c s="6"/>
      <c s="40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46</v>
      </c>
      <c s="29" t="s">
        <v>32</v>
      </c>
      <c s="29" t="s">
        <v>270</v>
      </c>
      <c s="25" t="s">
        <v>48</v>
      </c>
      <c s="30" t="s">
        <v>271</v>
      </c>
      <c s="31" t="s">
        <v>84</v>
      </c>
      <c s="32">
        <v>9.98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51</v>
      </c>
      <c r="E19" s="34" t="s">
        <v>271</v>
      </c>
    </row>
    <row r="20" spans="1:5" ht="25.5">
      <c r="A20" s="35" t="s">
        <v>52</v>
      </c>
      <c r="E20" s="36" t="s">
        <v>514</v>
      </c>
    </row>
    <row r="21" spans="1:5" ht="318.75">
      <c r="A21" t="s">
        <v>54</v>
      </c>
      <c r="E21" s="34" t="s">
        <v>273</v>
      </c>
    </row>
    <row r="22" spans="1:16" ht="12.75">
      <c r="A22" s="25" t="s">
        <v>46</v>
      </c>
      <c s="29" t="s">
        <v>34</v>
      </c>
      <c s="29" t="s">
        <v>515</v>
      </c>
      <c s="25" t="s">
        <v>48</v>
      </c>
      <c s="30" t="s">
        <v>516</v>
      </c>
      <c s="31" t="s">
        <v>84</v>
      </c>
      <c s="32">
        <v>115.41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51</v>
      </c>
      <c r="E23" s="34" t="s">
        <v>516</v>
      </c>
    </row>
    <row r="24" spans="1:5" ht="63.75">
      <c r="A24" s="35" t="s">
        <v>52</v>
      </c>
      <c r="E24" s="36" t="s">
        <v>517</v>
      </c>
    </row>
    <row r="25" spans="1:5" ht="318.75">
      <c r="A25" t="s">
        <v>54</v>
      </c>
      <c r="E25" s="34" t="s">
        <v>273</v>
      </c>
    </row>
    <row r="26" spans="1:16" ht="12.75">
      <c r="A26" s="25" t="s">
        <v>46</v>
      </c>
      <c s="29" t="s">
        <v>36</v>
      </c>
      <c s="29" t="s">
        <v>518</v>
      </c>
      <c s="25" t="s">
        <v>48</v>
      </c>
      <c s="30" t="s">
        <v>519</v>
      </c>
      <c s="31" t="s">
        <v>84</v>
      </c>
      <c s="32">
        <v>91.13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519</v>
      </c>
    </row>
    <row r="28" spans="1:5" ht="51">
      <c r="A28" s="35" t="s">
        <v>52</v>
      </c>
      <c r="E28" s="36" t="s">
        <v>520</v>
      </c>
    </row>
    <row r="29" spans="1:5" ht="229.5">
      <c r="A29" t="s">
        <v>54</v>
      </c>
      <c r="E29" s="34" t="s">
        <v>521</v>
      </c>
    </row>
    <row r="30" spans="1:16" ht="12.75">
      <c r="A30" s="25" t="s">
        <v>46</v>
      </c>
      <c s="29" t="s">
        <v>23</v>
      </c>
      <c s="29" t="s">
        <v>522</v>
      </c>
      <c s="25" t="s">
        <v>48</v>
      </c>
      <c s="30" t="s">
        <v>523</v>
      </c>
      <c s="31" t="s">
        <v>84</v>
      </c>
      <c s="32">
        <v>30.87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51</v>
      </c>
      <c r="E31" s="34" t="s">
        <v>523</v>
      </c>
    </row>
    <row r="32" spans="1:5" ht="25.5">
      <c r="A32" s="35" t="s">
        <v>52</v>
      </c>
      <c r="E32" s="36" t="s">
        <v>524</v>
      </c>
    </row>
    <row r="33" spans="1:5" ht="293.25">
      <c r="A33" t="s">
        <v>54</v>
      </c>
      <c r="E33" s="34" t="s">
        <v>525</v>
      </c>
    </row>
    <row r="34" spans="1:18" ht="12.75" customHeight="1">
      <c r="A34" s="6" t="s">
        <v>43</v>
      </c>
      <c s="6"/>
      <c s="39" t="s">
        <v>22</v>
      </c>
      <c s="6"/>
      <c s="27" t="s">
        <v>526</v>
      </c>
      <c s="6"/>
      <c s="6"/>
      <c s="6"/>
      <c s="40">
        <f>0+Q34</f>
      </c>
      <c r="O34">
        <f>0+R34</f>
      </c>
      <c r="Q34">
        <f>0+I35</f>
      </c>
      <c>
        <f>0+O35</f>
      </c>
    </row>
    <row r="35" spans="1:16" ht="12.75">
      <c r="A35" s="25" t="s">
        <v>46</v>
      </c>
      <c s="29" t="s">
        <v>74</v>
      </c>
      <c s="29" t="s">
        <v>233</v>
      </c>
      <c s="25" t="s">
        <v>48</v>
      </c>
      <c s="30" t="s">
        <v>234</v>
      </c>
      <c s="31" t="s">
        <v>84</v>
      </c>
      <c s="32">
        <v>8.97</v>
      </c>
      <c s="32">
        <v>0</v>
      </c>
      <c s="32">
        <f>ROUND(ROUND(H35,2)*ROUND(G35,2),2)</f>
      </c>
      <c r="O35">
        <f>(I35*21)/100</f>
      </c>
      <c t="s">
        <v>22</v>
      </c>
    </row>
    <row r="36" spans="1:5" ht="12.75">
      <c r="A36" s="33" t="s">
        <v>51</v>
      </c>
      <c r="E36" s="34" t="s">
        <v>234</v>
      </c>
    </row>
    <row r="37" spans="1:5" ht="25.5">
      <c r="A37" s="35" t="s">
        <v>52</v>
      </c>
      <c r="E37" s="36" t="s">
        <v>527</v>
      </c>
    </row>
    <row r="38" spans="1:5" ht="369.75">
      <c r="A38" t="s">
        <v>54</v>
      </c>
      <c r="E38" s="34" t="s">
        <v>236</v>
      </c>
    </row>
    <row r="39" spans="1:18" ht="12.75" customHeight="1">
      <c r="A39" s="6" t="s">
        <v>43</v>
      </c>
      <c s="6"/>
      <c s="39" t="s">
        <v>74</v>
      </c>
      <c s="6"/>
      <c s="27" t="s">
        <v>528</v>
      </c>
      <c s="6"/>
      <c s="6"/>
      <c s="6"/>
      <c s="40">
        <f>0+Q39</f>
      </c>
      <c r="O39">
        <f>0+R39</f>
      </c>
      <c r="Q39">
        <f>0+I40+I44+I48+I52+I56+I60+I64+I68+I72+I76+I80+I84+I88+I92+I96+I100+I104+I108+I112+I116</f>
      </c>
      <c>
        <f>0+O40+O44+O48+O52+O56+O60+O64+O68+O72+O76+O80+O84+O88+O92+O96+O100+O104+O108+O112+O116</f>
      </c>
    </row>
    <row r="40" spans="1:16" ht="12.75">
      <c r="A40" s="25" t="s">
        <v>46</v>
      </c>
      <c s="29" t="s">
        <v>116</v>
      </c>
      <c s="29" t="s">
        <v>529</v>
      </c>
      <c s="25" t="s">
        <v>48</v>
      </c>
      <c s="30" t="s">
        <v>530</v>
      </c>
      <c s="31" t="s">
        <v>212</v>
      </c>
      <c s="32">
        <v>555</v>
      </c>
      <c s="32">
        <v>0</v>
      </c>
      <c s="32">
        <f>ROUND(ROUND(H40,2)*ROUND(G40,2),2)</f>
      </c>
      <c r="O40">
        <f>(I40*21)/100</f>
      </c>
      <c t="s">
        <v>22</v>
      </c>
    </row>
    <row r="41" spans="1:5" ht="12.75">
      <c r="A41" s="33" t="s">
        <v>51</v>
      </c>
      <c r="E41" s="34" t="s">
        <v>530</v>
      </c>
    </row>
    <row r="42" spans="1:5" ht="25.5">
      <c r="A42" s="35" t="s">
        <v>52</v>
      </c>
      <c r="E42" s="36" t="s">
        <v>531</v>
      </c>
    </row>
    <row r="43" spans="1:5" ht="89.25">
      <c r="A43" t="s">
        <v>54</v>
      </c>
      <c r="E43" s="34" t="s">
        <v>532</v>
      </c>
    </row>
    <row r="44" spans="1:16" ht="12.75">
      <c r="A44" s="25" t="s">
        <v>46</v>
      </c>
      <c s="29" t="s">
        <v>121</v>
      </c>
      <c s="29" t="s">
        <v>533</v>
      </c>
      <c s="25" t="s">
        <v>48</v>
      </c>
      <c s="30" t="s">
        <v>534</v>
      </c>
      <c s="31" t="s">
        <v>212</v>
      </c>
      <c s="32">
        <v>114</v>
      </c>
      <c s="32">
        <v>0</v>
      </c>
      <c s="32">
        <f>ROUND(ROUND(H44,2)*ROUND(G44,2),2)</f>
      </c>
      <c r="O44">
        <f>(I44*21)/100</f>
      </c>
      <c t="s">
        <v>22</v>
      </c>
    </row>
    <row r="45" spans="1:5" ht="12.75">
      <c r="A45" s="33" t="s">
        <v>51</v>
      </c>
      <c r="E45" s="34" t="s">
        <v>534</v>
      </c>
    </row>
    <row r="46" spans="1:5" ht="25.5">
      <c r="A46" s="35" t="s">
        <v>52</v>
      </c>
      <c r="E46" s="36" t="s">
        <v>535</v>
      </c>
    </row>
    <row r="47" spans="1:5" ht="76.5">
      <c r="A47" t="s">
        <v>54</v>
      </c>
      <c r="E47" s="34" t="s">
        <v>536</v>
      </c>
    </row>
    <row r="48" spans="1:16" ht="12.75">
      <c r="A48" s="25" t="s">
        <v>46</v>
      </c>
      <c s="29" t="s">
        <v>126</v>
      </c>
      <c s="29" t="s">
        <v>537</v>
      </c>
      <c s="25" t="s">
        <v>48</v>
      </c>
      <c s="30" t="s">
        <v>538</v>
      </c>
      <c s="31" t="s">
        <v>212</v>
      </c>
      <c s="32">
        <v>479</v>
      </c>
      <c s="32">
        <v>0</v>
      </c>
      <c s="32">
        <f>ROUND(ROUND(H48,2)*ROUND(G48,2),2)</f>
      </c>
      <c r="O48">
        <f>(I48*21)/100</f>
      </c>
      <c t="s">
        <v>22</v>
      </c>
    </row>
    <row r="49" spans="1:5" ht="12.75">
      <c r="A49" s="33" t="s">
        <v>51</v>
      </c>
      <c r="E49" s="34" t="s">
        <v>538</v>
      </c>
    </row>
    <row r="50" spans="1:5" ht="12.75">
      <c r="A50" s="35" t="s">
        <v>52</v>
      </c>
      <c r="E50" s="36" t="s">
        <v>539</v>
      </c>
    </row>
    <row r="51" spans="1:5" ht="140.25">
      <c r="A51" t="s">
        <v>54</v>
      </c>
      <c r="E51" s="34" t="s">
        <v>540</v>
      </c>
    </row>
    <row r="52" spans="1:16" ht="12.75">
      <c r="A52" s="25" t="s">
        <v>46</v>
      </c>
      <c s="29" t="s">
        <v>132</v>
      </c>
      <c s="29" t="s">
        <v>541</v>
      </c>
      <c s="25" t="s">
        <v>48</v>
      </c>
      <c s="30" t="s">
        <v>542</v>
      </c>
      <c s="31" t="s">
        <v>212</v>
      </c>
      <c s="32">
        <v>441</v>
      </c>
      <c s="32">
        <v>0</v>
      </c>
      <c s="32">
        <f>ROUND(ROUND(H52,2)*ROUND(G52,2),2)</f>
      </c>
      <c r="O52">
        <f>(I52*21)/100</f>
      </c>
      <c t="s">
        <v>22</v>
      </c>
    </row>
    <row r="53" spans="1:5" ht="12.75">
      <c r="A53" s="33" t="s">
        <v>51</v>
      </c>
      <c r="E53" s="34" t="s">
        <v>542</v>
      </c>
    </row>
    <row r="54" spans="1:5" ht="12.75">
      <c r="A54" s="35" t="s">
        <v>52</v>
      </c>
      <c r="E54" s="36" t="s">
        <v>543</v>
      </c>
    </row>
    <row r="55" spans="1:5" ht="140.25">
      <c r="A55" t="s">
        <v>54</v>
      </c>
      <c r="E55" s="34" t="s">
        <v>540</v>
      </c>
    </row>
    <row r="56" spans="1:16" ht="12.75">
      <c r="A56" s="25" t="s">
        <v>46</v>
      </c>
      <c s="29" t="s">
        <v>137</v>
      </c>
      <c s="29" t="s">
        <v>544</v>
      </c>
      <c s="25" t="s">
        <v>48</v>
      </c>
      <c s="30" t="s">
        <v>545</v>
      </c>
      <c s="31" t="s">
        <v>212</v>
      </c>
      <c s="32">
        <v>503</v>
      </c>
      <c s="32">
        <v>0</v>
      </c>
      <c s="32">
        <f>ROUND(ROUND(H56,2)*ROUND(G56,2),2)</f>
      </c>
      <c r="O56">
        <f>(I56*21)/100</f>
      </c>
      <c t="s">
        <v>22</v>
      </c>
    </row>
    <row r="57" spans="1:5" ht="12.75">
      <c r="A57" s="33" t="s">
        <v>51</v>
      </c>
      <c r="E57" s="34" t="s">
        <v>545</v>
      </c>
    </row>
    <row r="58" spans="1:5" ht="25.5">
      <c r="A58" s="35" t="s">
        <v>52</v>
      </c>
      <c r="E58" s="36" t="s">
        <v>546</v>
      </c>
    </row>
    <row r="59" spans="1:5" ht="127.5">
      <c r="A59" t="s">
        <v>54</v>
      </c>
      <c r="E59" s="34" t="s">
        <v>547</v>
      </c>
    </row>
    <row r="60" spans="1:16" ht="12.75">
      <c r="A60" s="25" t="s">
        <v>46</v>
      </c>
      <c s="29" t="s">
        <v>141</v>
      </c>
      <c s="29" t="s">
        <v>548</v>
      </c>
      <c s="25" t="s">
        <v>48</v>
      </c>
      <c s="30" t="s">
        <v>549</v>
      </c>
      <c s="31" t="s">
        <v>212</v>
      </c>
      <c s="32">
        <v>555</v>
      </c>
      <c s="32">
        <v>0</v>
      </c>
      <c s="32">
        <f>ROUND(ROUND(H60,2)*ROUND(G60,2),2)</f>
      </c>
      <c r="O60">
        <f>(I60*21)/100</f>
      </c>
      <c t="s">
        <v>22</v>
      </c>
    </row>
    <row r="61" spans="1:5" ht="12.75">
      <c r="A61" s="33" t="s">
        <v>51</v>
      </c>
      <c r="E61" s="34" t="s">
        <v>549</v>
      </c>
    </row>
    <row r="62" spans="1:5" ht="25.5">
      <c r="A62" s="35" t="s">
        <v>52</v>
      </c>
      <c r="E62" s="36" t="s">
        <v>550</v>
      </c>
    </row>
    <row r="63" spans="1:5" ht="89.25">
      <c r="A63" t="s">
        <v>54</v>
      </c>
      <c r="E63" s="34" t="s">
        <v>551</v>
      </c>
    </row>
    <row r="64" spans="1:16" ht="25.5">
      <c r="A64" s="25" t="s">
        <v>46</v>
      </c>
      <c s="29" t="s">
        <v>146</v>
      </c>
      <c s="29" t="s">
        <v>552</v>
      </c>
      <c s="25" t="s">
        <v>48</v>
      </c>
      <c s="30" t="s">
        <v>553</v>
      </c>
      <c s="31" t="s">
        <v>72</v>
      </c>
      <c s="32">
        <v>27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25.5">
      <c r="A65" s="33" t="s">
        <v>51</v>
      </c>
      <c r="E65" s="34" t="s">
        <v>553</v>
      </c>
    </row>
    <row r="66" spans="1:5" ht="12.75">
      <c r="A66" s="35" t="s">
        <v>52</v>
      </c>
      <c r="E66" s="36" t="s">
        <v>554</v>
      </c>
    </row>
    <row r="67" spans="1:5" ht="102">
      <c r="A67" t="s">
        <v>54</v>
      </c>
      <c r="E67" s="34" t="s">
        <v>555</v>
      </c>
    </row>
    <row r="68" spans="1:16" ht="25.5">
      <c r="A68" s="25" t="s">
        <v>46</v>
      </c>
      <c s="29" t="s">
        <v>150</v>
      </c>
      <c s="29" t="s">
        <v>556</v>
      </c>
      <c s="25" t="s">
        <v>48</v>
      </c>
      <c s="30" t="s">
        <v>557</v>
      </c>
      <c s="31" t="s">
        <v>72</v>
      </c>
      <c s="32">
        <v>1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25.5">
      <c r="A69" s="33" t="s">
        <v>51</v>
      </c>
      <c r="E69" s="34" t="s">
        <v>557</v>
      </c>
    </row>
    <row r="70" spans="1:5" ht="12.75">
      <c r="A70" s="35" t="s">
        <v>52</v>
      </c>
      <c r="E70" s="36" t="s">
        <v>61</v>
      </c>
    </row>
    <row r="71" spans="1:5" ht="102">
      <c r="A71" t="s">
        <v>54</v>
      </c>
      <c r="E71" s="34" t="s">
        <v>555</v>
      </c>
    </row>
    <row r="72" spans="1:16" ht="12.75">
      <c r="A72" s="25" t="s">
        <v>46</v>
      </c>
      <c s="29" t="s">
        <v>154</v>
      </c>
      <c s="29" t="s">
        <v>558</v>
      </c>
      <c s="25" t="s">
        <v>48</v>
      </c>
      <c s="30" t="s">
        <v>559</v>
      </c>
      <c s="31" t="s">
        <v>212</v>
      </c>
      <c s="32">
        <v>569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12.75">
      <c r="A73" s="33" t="s">
        <v>51</v>
      </c>
      <c r="E73" s="34" t="s">
        <v>559</v>
      </c>
    </row>
    <row r="74" spans="1:5" ht="12.75">
      <c r="A74" s="35" t="s">
        <v>52</v>
      </c>
      <c r="E74" s="36" t="s">
        <v>560</v>
      </c>
    </row>
    <row r="75" spans="1:5" ht="114.75">
      <c r="A75" t="s">
        <v>54</v>
      </c>
      <c r="E75" s="34" t="s">
        <v>561</v>
      </c>
    </row>
    <row r="76" spans="1:16" ht="25.5">
      <c r="A76" s="25" t="s">
        <v>46</v>
      </c>
      <c s="29" t="s">
        <v>160</v>
      </c>
      <c s="29" t="s">
        <v>562</v>
      </c>
      <c s="25" t="s">
        <v>48</v>
      </c>
      <c s="30" t="s">
        <v>563</v>
      </c>
      <c s="31" t="s">
        <v>72</v>
      </c>
      <c s="32">
        <v>11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25.5">
      <c r="A77" s="33" t="s">
        <v>51</v>
      </c>
      <c r="E77" s="34" t="s">
        <v>563</v>
      </c>
    </row>
    <row r="78" spans="1:5" ht="25.5">
      <c r="A78" s="35" t="s">
        <v>52</v>
      </c>
      <c r="E78" s="36" t="s">
        <v>564</v>
      </c>
    </row>
    <row r="79" spans="1:5" ht="114.75">
      <c r="A79" t="s">
        <v>54</v>
      </c>
      <c r="E79" s="34" t="s">
        <v>565</v>
      </c>
    </row>
    <row r="80" spans="1:16" ht="12.75">
      <c r="A80" s="25" t="s">
        <v>46</v>
      </c>
      <c s="29" t="s">
        <v>165</v>
      </c>
      <c s="29" t="s">
        <v>566</v>
      </c>
      <c s="25" t="s">
        <v>48</v>
      </c>
      <c s="30" t="s">
        <v>567</v>
      </c>
      <c s="31" t="s">
        <v>72</v>
      </c>
      <c s="32">
        <v>2</v>
      </c>
      <c s="32">
        <v>0</v>
      </c>
      <c s="32">
        <f>ROUND(ROUND(H80,2)*ROUND(G80,2),2)</f>
      </c>
      <c r="O80">
        <f>(I80*21)/100</f>
      </c>
      <c t="s">
        <v>22</v>
      </c>
    </row>
    <row r="81" spans="1:5" ht="12.75">
      <c r="A81" s="33" t="s">
        <v>51</v>
      </c>
      <c r="E81" s="34" t="s">
        <v>567</v>
      </c>
    </row>
    <row r="82" spans="1:5" ht="25.5">
      <c r="A82" s="35" t="s">
        <v>52</v>
      </c>
      <c r="E82" s="36" t="s">
        <v>568</v>
      </c>
    </row>
    <row r="83" spans="1:5" ht="114.75">
      <c r="A83" t="s">
        <v>54</v>
      </c>
      <c r="E83" s="34" t="s">
        <v>565</v>
      </c>
    </row>
    <row r="84" spans="1:16" ht="25.5">
      <c r="A84" s="25" t="s">
        <v>46</v>
      </c>
      <c s="29" t="s">
        <v>169</v>
      </c>
      <c s="29" t="s">
        <v>569</v>
      </c>
      <c s="25" t="s">
        <v>48</v>
      </c>
      <c s="30" t="s">
        <v>570</v>
      </c>
      <c s="31" t="s">
        <v>72</v>
      </c>
      <c s="32">
        <v>2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25.5">
      <c r="A85" s="33" t="s">
        <v>51</v>
      </c>
      <c r="E85" s="34" t="s">
        <v>570</v>
      </c>
    </row>
    <row r="86" spans="1:5" ht="25.5">
      <c r="A86" s="35" t="s">
        <v>52</v>
      </c>
      <c r="E86" s="36" t="s">
        <v>571</v>
      </c>
    </row>
    <row r="87" spans="1:5" ht="102">
      <c r="A87" t="s">
        <v>54</v>
      </c>
      <c r="E87" s="34" t="s">
        <v>572</v>
      </c>
    </row>
    <row r="88" spans="1:16" ht="25.5">
      <c r="A88" s="25" t="s">
        <v>46</v>
      </c>
      <c s="29" t="s">
        <v>173</v>
      </c>
      <c s="29" t="s">
        <v>573</v>
      </c>
      <c s="25" t="s">
        <v>48</v>
      </c>
      <c s="30" t="s">
        <v>574</v>
      </c>
      <c s="31" t="s">
        <v>72</v>
      </c>
      <c s="32">
        <v>11</v>
      </c>
      <c s="32">
        <v>0</v>
      </c>
      <c s="32">
        <f>ROUND(ROUND(H88,2)*ROUND(G88,2),2)</f>
      </c>
      <c r="O88">
        <f>(I88*21)/100</f>
      </c>
      <c t="s">
        <v>22</v>
      </c>
    </row>
    <row r="89" spans="1:5" ht="25.5">
      <c r="A89" s="33" t="s">
        <v>51</v>
      </c>
      <c r="E89" s="34" t="s">
        <v>574</v>
      </c>
    </row>
    <row r="90" spans="1:5" ht="25.5">
      <c r="A90" s="35" t="s">
        <v>52</v>
      </c>
      <c r="E90" s="36" t="s">
        <v>575</v>
      </c>
    </row>
    <row r="91" spans="1:5" ht="102">
      <c r="A91" t="s">
        <v>54</v>
      </c>
      <c r="E91" s="34" t="s">
        <v>572</v>
      </c>
    </row>
    <row r="92" spans="1:16" ht="12.75">
      <c r="A92" s="25" t="s">
        <v>46</v>
      </c>
      <c s="29" t="s">
        <v>177</v>
      </c>
      <c s="29" t="s">
        <v>576</v>
      </c>
      <c s="25" t="s">
        <v>48</v>
      </c>
      <c s="30" t="s">
        <v>577</v>
      </c>
      <c s="31" t="s">
        <v>72</v>
      </c>
      <c s="32">
        <v>2</v>
      </c>
      <c s="32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3" t="s">
        <v>51</v>
      </c>
      <c r="E93" s="34" t="s">
        <v>577</v>
      </c>
    </row>
    <row r="94" spans="1:5" ht="25.5">
      <c r="A94" s="35" t="s">
        <v>52</v>
      </c>
      <c r="E94" s="36" t="s">
        <v>578</v>
      </c>
    </row>
    <row r="95" spans="1:5" ht="89.25">
      <c r="A95" t="s">
        <v>54</v>
      </c>
      <c r="E95" s="34" t="s">
        <v>579</v>
      </c>
    </row>
    <row r="96" spans="1:16" ht="12.75">
      <c r="A96" s="25" t="s">
        <v>46</v>
      </c>
      <c s="29" t="s">
        <v>182</v>
      </c>
      <c s="29" t="s">
        <v>580</v>
      </c>
      <c s="25" t="s">
        <v>48</v>
      </c>
      <c s="30" t="s">
        <v>581</v>
      </c>
      <c s="31" t="s">
        <v>72</v>
      </c>
      <c s="32">
        <v>11</v>
      </c>
      <c s="32">
        <v>0</v>
      </c>
      <c s="32">
        <f>ROUND(ROUND(H96,2)*ROUND(G96,2),2)</f>
      </c>
      <c r="O96">
        <f>(I96*21)/100</f>
      </c>
      <c t="s">
        <v>22</v>
      </c>
    </row>
    <row r="97" spans="1:5" ht="12.75">
      <c r="A97" s="33" t="s">
        <v>51</v>
      </c>
      <c r="E97" s="34" t="s">
        <v>581</v>
      </c>
    </row>
    <row r="98" spans="1:5" ht="25.5">
      <c r="A98" s="35" t="s">
        <v>52</v>
      </c>
      <c r="E98" s="36" t="s">
        <v>582</v>
      </c>
    </row>
    <row r="99" spans="1:5" ht="89.25">
      <c r="A99" t="s">
        <v>54</v>
      </c>
      <c r="E99" s="34" t="s">
        <v>583</v>
      </c>
    </row>
    <row r="100" spans="1:16" ht="12.75">
      <c r="A100" s="25" t="s">
        <v>46</v>
      </c>
      <c s="29" t="s">
        <v>186</v>
      </c>
      <c s="29" t="s">
        <v>584</v>
      </c>
      <c s="25" t="s">
        <v>48</v>
      </c>
      <c s="30" t="s">
        <v>585</v>
      </c>
      <c s="31" t="s">
        <v>72</v>
      </c>
      <c s="32">
        <v>16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51</v>
      </c>
      <c r="E101" s="34" t="s">
        <v>585</v>
      </c>
    </row>
    <row r="102" spans="1:5" ht="12.75">
      <c r="A102" s="35" t="s">
        <v>52</v>
      </c>
      <c r="E102" s="36" t="s">
        <v>586</v>
      </c>
    </row>
    <row r="103" spans="1:5" ht="114.75">
      <c r="A103" t="s">
        <v>54</v>
      </c>
      <c r="E103" s="34" t="s">
        <v>587</v>
      </c>
    </row>
    <row r="104" spans="1:16" ht="12.75">
      <c r="A104" s="25" t="s">
        <v>46</v>
      </c>
      <c s="29" t="s">
        <v>190</v>
      </c>
      <c s="29" t="s">
        <v>588</v>
      </c>
      <c s="25" t="s">
        <v>48</v>
      </c>
      <c s="30" t="s">
        <v>589</v>
      </c>
      <c s="31" t="s">
        <v>72</v>
      </c>
      <c s="32">
        <v>16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12.75">
      <c r="A105" s="33" t="s">
        <v>51</v>
      </c>
      <c r="E105" s="34" t="s">
        <v>589</v>
      </c>
    </row>
    <row r="106" spans="1:5" ht="25.5">
      <c r="A106" s="35" t="s">
        <v>52</v>
      </c>
      <c r="E106" s="36" t="s">
        <v>590</v>
      </c>
    </row>
    <row r="107" spans="1:5" ht="114.75">
      <c r="A107" t="s">
        <v>54</v>
      </c>
      <c r="E107" s="34" t="s">
        <v>587</v>
      </c>
    </row>
    <row r="108" spans="1:16" ht="12.75">
      <c r="A108" s="25" t="s">
        <v>46</v>
      </c>
      <c s="29" t="s">
        <v>193</v>
      </c>
      <c s="29" t="s">
        <v>591</v>
      </c>
      <c s="25" t="s">
        <v>48</v>
      </c>
      <c s="30" t="s">
        <v>592</v>
      </c>
      <c s="31" t="s">
        <v>72</v>
      </c>
      <c s="32">
        <v>16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3" t="s">
        <v>51</v>
      </c>
      <c r="E109" s="34" t="s">
        <v>592</v>
      </c>
    </row>
    <row r="110" spans="1:5" ht="25.5">
      <c r="A110" s="35" t="s">
        <v>52</v>
      </c>
      <c r="E110" s="36" t="s">
        <v>593</v>
      </c>
    </row>
    <row r="111" spans="1:5" ht="114.75">
      <c r="A111" t="s">
        <v>54</v>
      </c>
      <c r="E111" s="34" t="s">
        <v>587</v>
      </c>
    </row>
    <row r="112" spans="1:16" ht="25.5">
      <c r="A112" s="25" t="s">
        <v>46</v>
      </c>
      <c s="29" t="s">
        <v>196</v>
      </c>
      <c s="29" t="s">
        <v>594</v>
      </c>
      <c s="25" t="s">
        <v>48</v>
      </c>
      <c s="30" t="s">
        <v>595</v>
      </c>
      <c s="31" t="s">
        <v>72</v>
      </c>
      <c s="32">
        <v>1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25.5">
      <c r="A113" s="33" t="s">
        <v>51</v>
      </c>
      <c r="E113" s="34" t="s">
        <v>595</v>
      </c>
    </row>
    <row r="114" spans="1:5" ht="12.75">
      <c r="A114" s="35" t="s">
        <v>52</v>
      </c>
      <c r="E114" s="36" t="s">
        <v>61</v>
      </c>
    </row>
    <row r="115" spans="1:5" ht="114.75">
      <c r="A115" t="s">
        <v>54</v>
      </c>
      <c r="E115" s="34" t="s">
        <v>596</v>
      </c>
    </row>
    <row r="116" spans="1:16" ht="12.75">
      <c r="A116" s="25" t="s">
        <v>46</v>
      </c>
      <c s="29" t="s">
        <v>200</v>
      </c>
      <c s="29" t="s">
        <v>597</v>
      </c>
      <c s="25" t="s">
        <v>48</v>
      </c>
      <c s="30" t="s">
        <v>598</v>
      </c>
      <c s="31" t="s">
        <v>599</v>
      </c>
      <c s="32">
        <v>8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3" t="s">
        <v>51</v>
      </c>
      <c r="E117" s="34" t="s">
        <v>598</v>
      </c>
    </row>
    <row r="118" spans="1:5" ht="12.75">
      <c r="A118" s="35" t="s">
        <v>52</v>
      </c>
      <c r="E118" s="36" t="s">
        <v>497</v>
      </c>
    </row>
    <row r="119" spans="1:5" ht="89.25">
      <c r="A119" t="s">
        <v>54</v>
      </c>
      <c r="E119" s="34" t="s">
        <v>600</v>
      </c>
    </row>
    <row r="120" spans="1:18" ht="12.75" customHeight="1">
      <c r="A120" s="6" t="s">
        <v>43</v>
      </c>
      <c s="6"/>
      <c s="39" t="s">
        <v>104</v>
      </c>
      <c s="6"/>
      <c s="27" t="s">
        <v>346</v>
      </c>
      <c s="6"/>
      <c s="6"/>
      <c s="6"/>
      <c s="40">
        <f>0+Q120</f>
      </c>
      <c r="O120">
        <f>0+R120</f>
      </c>
      <c r="Q120">
        <f>0+I121+I125</f>
      </c>
      <c>
        <f>0+O121+O125</f>
      </c>
    </row>
    <row r="121" spans="1:16" ht="12.75">
      <c r="A121" s="25" t="s">
        <v>46</v>
      </c>
      <c s="29" t="s">
        <v>104</v>
      </c>
      <c s="29" t="s">
        <v>601</v>
      </c>
      <c s="25" t="s">
        <v>48</v>
      </c>
      <c s="30" t="s">
        <v>602</v>
      </c>
      <c s="31" t="s">
        <v>212</v>
      </c>
      <c s="32">
        <v>13</v>
      </c>
      <c s="32">
        <v>0</v>
      </c>
      <c s="32">
        <f>ROUND(ROUND(H121,2)*ROUND(G121,2),2)</f>
      </c>
      <c r="O121">
        <f>(I121*21)/100</f>
      </c>
      <c t="s">
        <v>22</v>
      </c>
    </row>
    <row r="122" spans="1:5" ht="12.75">
      <c r="A122" s="33" t="s">
        <v>51</v>
      </c>
      <c r="E122" s="34" t="s">
        <v>602</v>
      </c>
    </row>
    <row r="123" spans="1:5" ht="25.5">
      <c r="A123" s="35" t="s">
        <v>52</v>
      </c>
      <c r="E123" s="36" t="s">
        <v>603</v>
      </c>
    </row>
    <row r="124" spans="1:5" ht="242.25">
      <c r="A124" t="s">
        <v>54</v>
      </c>
      <c r="E124" s="34" t="s">
        <v>354</v>
      </c>
    </row>
    <row r="125" spans="1:16" ht="12.75">
      <c r="A125" s="25" t="s">
        <v>46</v>
      </c>
      <c s="29" t="s">
        <v>40</v>
      </c>
      <c s="29" t="s">
        <v>604</v>
      </c>
      <c s="25" t="s">
        <v>48</v>
      </c>
      <c s="30" t="s">
        <v>605</v>
      </c>
      <c s="31" t="s">
        <v>84</v>
      </c>
      <c s="32">
        <v>4.98</v>
      </c>
      <c s="32">
        <v>0</v>
      </c>
      <c s="32">
        <f>ROUND(ROUND(H125,2)*ROUND(G125,2),2)</f>
      </c>
      <c r="O125">
        <f>(I125*21)/100</f>
      </c>
      <c t="s">
        <v>22</v>
      </c>
    </row>
    <row r="126" spans="1:5" ht="12.75">
      <c r="A126" s="33" t="s">
        <v>51</v>
      </c>
      <c r="E126" s="34" t="s">
        <v>605</v>
      </c>
    </row>
    <row r="127" spans="1:5" ht="38.25">
      <c r="A127" s="35" t="s">
        <v>52</v>
      </c>
      <c r="E127" s="36" t="s">
        <v>606</v>
      </c>
    </row>
    <row r="128" spans="1:5" ht="369.75">
      <c r="A128" t="s">
        <v>54</v>
      </c>
      <c r="E128" s="34" t="s">
        <v>299</v>
      </c>
    </row>
    <row r="129" spans="1:18" ht="12.75" customHeight="1">
      <c r="A129" s="6" t="s">
        <v>43</v>
      </c>
      <c s="6"/>
      <c s="39" t="s">
        <v>40</v>
      </c>
      <c s="6"/>
      <c s="27" t="s">
        <v>208</v>
      </c>
      <c s="6"/>
      <c s="6"/>
      <c s="6"/>
      <c s="40">
        <f>0+Q129</f>
      </c>
      <c r="O129">
        <f>0+R129</f>
      </c>
      <c r="Q129">
        <f>0+I130</f>
      </c>
      <c>
        <f>0+O130</f>
      </c>
    </row>
    <row r="130" spans="1:16" ht="12.75">
      <c r="A130" s="25" t="s">
        <v>46</v>
      </c>
      <c s="29" t="s">
        <v>42</v>
      </c>
      <c s="29" t="s">
        <v>607</v>
      </c>
      <c s="25" t="s">
        <v>48</v>
      </c>
      <c s="30" t="s">
        <v>608</v>
      </c>
      <c s="31" t="s">
        <v>84</v>
      </c>
      <c s="32">
        <v>12.29</v>
      </c>
      <c s="32">
        <v>0</v>
      </c>
      <c s="32">
        <f>ROUND(ROUND(H130,2)*ROUND(G130,2),2)</f>
      </c>
      <c r="O130">
        <f>(I130*21)/100</f>
      </c>
      <c t="s">
        <v>22</v>
      </c>
    </row>
    <row r="131" spans="1:5" ht="12.75">
      <c r="A131" s="33" t="s">
        <v>51</v>
      </c>
      <c r="E131" s="34" t="s">
        <v>608</v>
      </c>
    </row>
    <row r="132" spans="1:5" ht="25.5">
      <c r="A132" s="35" t="s">
        <v>52</v>
      </c>
      <c r="E132" s="36" t="s">
        <v>609</v>
      </c>
    </row>
    <row r="133" spans="1:5" ht="102">
      <c r="A133" t="s">
        <v>54</v>
      </c>
      <c r="E133" s="34" t="s">
        <v>379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0+O8+O17+O34+O39+O112+O121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610</v>
      </c>
      <c s="37">
        <f>0+I8+I17+I34+I39+I112+I121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610</v>
      </c>
      <c s="6"/>
      <c s="18" t="s">
        <v>611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32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81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29</v>
      </c>
      <c s="29" t="s">
        <v>511</v>
      </c>
      <c s="25" t="s">
        <v>48</v>
      </c>
      <c s="30" t="s">
        <v>83</v>
      </c>
      <c s="31" t="s">
        <v>84</v>
      </c>
      <c s="32">
        <v>2.3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51</v>
      </c>
      <c r="E10" s="34" t="s">
        <v>83</v>
      </c>
    </row>
    <row r="11" spans="1:5" ht="25.5">
      <c r="A11" s="35" t="s">
        <v>52</v>
      </c>
      <c r="E11" s="36" t="s">
        <v>612</v>
      </c>
    </row>
    <row r="12" spans="1:5" ht="25.5">
      <c r="A12" t="s">
        <v>54</v>
      </c>
      <c r="E12" s="34" t="s">
        <v>86</v>
      </c>
    </row>
    <row r="13" spans="1:16" ht="12.75">
      <c r="A13" s="25" t="s">
        <v>46</v>
      </c>
      <c s="29" t="s">
        <v>22</v>
      </c>
      <c s="29" t="s">
        <v>87</v>
      </c>
      <c s="25" t="s">
        <v>48</v>
      </c>
      <c s="30" t="s">
        <v>83</v>
      </c>
      <c s="31" t="s">
        <v>84</v>
      </c>
      <c s="32">
        <v>13.25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51</v>
      </c>
      <c r="E14" s="34" t="s">
        <v>83</v>
      </c>
    </row>
    <row r="15" spans="1:5" ht="25.5">
      <c r="A15" s="35" t="s">
        <v>52</v>
      </c>
      <c r="E15" s="36" t="s">
        <v>613</v>
      </c>
    </row>
    <row r="16" spans="1:5" ht="25.5">
      <c r="A16" t="s">
        <v>54</v>
      </c>
      <c r="E16" s="34" t="s">
        <v>86</v>
      </c>
    </row>
    <row r="17" spans="1:18" ht="12.75" customHeight="1">
      <c r="A17" s="6" t="s">
        <v>43</v>
      </c>
      <c s="6"/>
      <c s="39" t="s">
        <v>29</v>
      </c>
      <c s="6"/>
      <c s="27" t="s">
        <v>93</v>
      </c>
      <c s="6"/>
      <c s="6"/>
      <c s="6"/>
      <c s="40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46</v>
      </c>
      <c s="29" t="s">
        <v>32</v>
      </c>
      <c s="29" t="s">
        <v>270</v>
      </c>
      <c s="25" t="s">
        <v>48</v>
      </c>
      <c s="30" t="s">
        <v>271</v>
      </c>
      <c s="31" t="s">
        <v>84</v>
      </c>
      <c s="32">
        <v>3.56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51</v>
      </c>
      <c r="E19" s="34" t="s">
        <v>271</v>
      </c>
    </row>
    <row r="20" spans="1:5" ht="25.5">
      <c r="A20" s="35" t="s">
        <v>52</v>
      </c>
      <c r="E20" s="36" t="s">
        <v>614</v>
      </c>
    </row>
    <row r="21" spans="1:5" ht="318.75">
      <c r="A21" t="s">
        <v>54</v>
      </c>
      <c r="E21" s="34" t="s">
        <v>273</v>
      </c>
    </row>
    <row r="22" spans="1:16" ht="12.75">
      <c r="A22" s="25" t="s">
        <v>46</v>
      </c>
      <c s="29" t="s">
        <v>34</v>
      </c>
      <c s="29" t="s">
        <v>515</v>
      </c>
      <c s="25" t="s">
        <v>48</v>
      </c>
      <c s="30" t="s">
        <v>516</v>
      </c>
      <c s="31" t="s">
        <v>84</v>
      </c>
      <c s="32">
        <v>48.9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51</v>
      </c>
      <c r="E23" s="34" t="s">
        <v>516</v>
      </c>
    </row>
    <row r="24" spans="1:5" ht="63.75">
      <c r="A24" s="35" t="s">
        <v>52</v>
      </c>
      <c r="E24" s="36" t="s">
        <v>615</v>
      </c>
    </row>
    <row r="25" spans="1:5" ht="318.75">
      <c r="A25" t="s">
        <v>54</v>
      </c>
      <c r="E25" s="34" t="s">
        <v>273</v>
      </c>
    </row>
    <row r="26" spans="1:16" ht="12.75">
      <c r="A26" s="25" t="s">
        <v>46</v>
      </c>
      <c s="29" t="s">
        <v>36</v>
      </c>
      <c s="29" t="s">
        <v>518</v>
      </c>
      <c s="25" t="s">
        <v>48</v>
      </c>
      <c s="30" t="s">
        <v>519</v>
      </c>
      <c s="31" t="s">
        <v>84</v>
      </c>
      <c s="32">
        <v>35.65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51</v>
      </c>
      <c r="E27" s="34" t="s">
        <v>519</v>
      </c>
    </row>
    <row r="28" spans="1:5" ht="51">
      <c r="A28" s="35" t="s">
        <v>52</v>
      </c>
      <c r="E28" s="36" t="s">
        <v>616</v>
      </c>
    </row>
    <row r="29" spans="1:5" ht="229.5">
      <c r="A29" t="s">
        <v>54</v>
      </c>
      <c r="E29" s="34" t="s">
        <v>521</v>
      </c>
    </row>
    <row r="30" spans="1:16" ht="12.75">
      <c r="A30" s="25" t="s">
        <v>46</v>
      </c>
      <c s="29" t="s">
        <v>23</v>
      </c>
      <c s="29" t="s">
        <v>522</v>
      </c>
      <c s="25" t="s">
        <v>48</v>
      </c>
      <c s="30" t="s">
        <v>523</v>
      </c>
      <c s="31" t="s">
        <v>84</v>
      </c>
      <c s="32">
        <v>13.3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51</v>
      </c>
      <c r="E31" s="34" t="s">
        <v>523</v>
      </c>
    </row>
    <row r="32" spans="1:5" ht="25.5">
      <c r="A32" s="35" t="s">
        <v>52</v>
      </c>
      <c r="E32" s="36" t="s">
        <v>617</v>
      </c>
    </row>
    <row r="33" spans="1:5" ht="293.25">
      <c r="A33" t="s">
        <v>54</v>
      </c>
      <c r="E33" s="34" t="s">
        <v>525</v>
      </c>
    </row>
    <row r="34" spans="1:18" ht="12.75" customHeight="1">
      <c r="A34" s="6" t="s">
        <v>43</v>
      </c>
      <c s="6"/>
      <c s="39" t="s">
        <v>22</v>
      </c>
      <c s="6"/>
      <c s="27" t="s">
        <v>526</v>
      </c>
      <c s="6"/>
      <c s="6"/>
      <c s="6"/>
      <c s="40">
        <f>0+Q34</f>
      </c>
      <c r="O34">
        <f>0+R34</f>
      </c>
      <c r="Q34">
        <f>0+I35</f>
      </c>
      <c>
        <f>0+O35</f>
      </c>
    </row>
    <row r="35" spans="1:16" ht="12.75">
      <c r="A35" s="25" t="s">
        <v>46</v>
      </c>
      <c s="29" t="s">
        <v>74</v>
      </c>
      <c s="29" t="s">
        <v>233</v>
      </c>
      <c s="25" t="s">
        <v>48</v>
      </c>
      <c s="30" t="s">
        <v>234</v>
      </c>
      <c s="31" t="s">
        <v>84</v>
      </c>
      <c s="32">
        <v>3.13</v>
      </c>
      <c s="32">
        <v>0</v>
      </c>
      <c s="32">
        <f>ROUND(ROUND(H35,2)*ROUND(G35,2),2)</f>
      </c>
      <c r="O35">
        <f>(I35*21)/100</f>
      </c>
      <c t="s">
        <v>22</v>
      </c>
    </row>
    <row r="36" spans="1:5" ht="12.75">
      <c r="A36" s="33" t="s">
        <v>51</v>
      </c>
      <c r="E36" s="34" t="s">
        <v>234</v>
      </c>
    </row>
    <row r="37" spans="1:5" ht="25.5">
      <c r="A37" s="35" t="s">
        <v>52</v>
      </c>
      <c r="E37" s="36" t="s">
        <v>618</v>
      </c>
    </row>
    <row r="38" spans="1:5" ht="369.75">
      <c r="A38" t="s">
        <v>54</v>
      </c>
      <c r="E38" s="34" t="s">
        <v>236</v>
      </c>
    </row>
    <row r="39" spans="1:18" ht="12.75" customHeight="1">
      <c r="A39" s="6" t="s">
        <v>43</v>
      </c>
      <c s="6"/>
      <c s="39" t="s">
        <v>74</v>
      </c>
      <c s="6"/>
      <c s="27" t="s">
        <v>528</v>
      </c>
      <c s="6"/>
      <c s="6"/>
      <c s="6"/>
      <c s="40">
        <f>0+Q39</f>
      </c>
      <c r="O39">
        <f>0+R39</f>
      </c>
      <c r="Q39">
        <f>0+I40+I44+I48+I52+I56+I60+I64+I68+I72+I76+I80+I84+I88+I92+I96+I100+I104+I108</f>
      </c>
      <c>
        <f>0+O40+O44+O48+O52+O56+O60+O64+O68+O72+O76+O80+O84+O88+O92+O96+O100+O104+O108</f>
      </c>
    </row>
    <row r="40" spans="1:16" ht="12.75">
      <c r="A40" s="25" t="s">
        <v>46</v>
      </c>
      <c s="29" t="s">
        <v>116</v>
      </c>
      <c s="29" t="s">
        <v>529</v>
      </c>
      <c s="25" t="s">
        <v>48</v>
      </c>
      <c s="30" t="s">
        <v>530</v>
      </c>
      <c s="31" t="s">
        <v>212</v>
      </c>
      <c s="32">
        <v>240</v>
      </c>
      <c s="32">
        <v>0</v>
      </c>
      <c s="32">
        <f>ROUND(ROUND(H40,2)*ROUND(G40,2),2)</f>
      </c>
      <c r="O40">
        <f>(I40*21)/100</f>
      </c>
      <c t="s">
        <v>22</v>
      </c>
    </row>
    <row r="41" spans="1:5" ht="12.75">
      <c r="A41" s="33" t="s">
        <v>51</v>
      </c>
      <c r="E41" s="34" t="s">
        <v>530</v>
      </c>
    </row>
    <row r="42" spans="1:5" ht="25.5">
      <c r="A42" s="35" t="s">
        <v>52</v>
      </c>
      <c r="E42" s="36" t="s">
        <v>619</v>
      </c>
    </row>
    <row r="43" spans="1:5" ht="89.25">
      <c r="A43" t="s">
        <v>54</v>
      </c>
      <c r="E43" s="34" t="s">
        <v>532</v>
      </c>
    </row>
    <row r="44" spans="1:16" ht="12.75">
      <c r="A44" s="25" t="s">
        <v>46</v>
      </c>
      <c s="29" t="s">
        <v>121</v>
      </c>
      <c s="29" t="s">
        <v>533</v>
      </c>
      <c s="25" t="s">
        <v>48</v>
      </c>
      <c s="30" t="s">
        <v>534</v>
      </c>
      <c s="31" t="s">
        <v>212</v>
      </c>
      <c s="32">
        <v>30</v>
      </c>
      <c s="32">
        <v>0</v>
      </c>
      <c s="32">
        <f>ROUND(ROUND(H44,2)*ROUND(G44,2),2)</f>
      </c>
      <c r="O44">
        <f>(I44*21)/100</f>
      </c>
      <c t="s">
        <v>22</v>
      </c>
    </row>
    <row r="45" spans="1:5" ht="12.75">
      <c r="A45" s="33" t="s">
        <v>51</v>
      </c>
      <c r="E45" s="34" t="s">
        <v>534</v>
      </c>
    </row>
    <row r="46" spans="1:5" ht="25.5">
      <c r="A46" s="35" t="s">
        <v>52</v>
      </c>
      <c r="E46" s="36" t="s">
        <v>620</v>
      </c>
    </row>
    <row r="47" spans="1:5" ht="76.5">
      <c r="A47" t="s">
        <v>54</v>
      </c>
      <c r="E47" s="34" t="s">
        <v>536</v>
      </c>
    </row>
    <row r="48" spans="1:16" ht="12.75">
      <c r="A48" s="25" t="s">
        <v>46</v>
      </c>
      <c s="29" t="s">
        <v>126</v>
      </c>
      <c s="29" t="s">
        <v>537</v>
      </c>
      <c s="25" t="s">
        <v>48</v>
      </c>
      <c s="30" t="s">
        <v>538</v>
      </c>
      <c s="31" t="s">
        <v>212</v>
      </c>
      <c s="32">
        <v>0</v>
      </c>
      <c s="32">
        <v>0</v>
      </c>
      <c s="32">
        <f>ROUND(ROUND(H48,2)*ROUND(G48,2),2)</f>
      </c>
      <c r="O48">
        <f>(I48*21)/100</f>
      </c>
      <c t="s">
        <v>22</v>
      </c>
    </row>
    <row r="49" spans="1:5" ht="12.75">
      <c r="A49" s="33" t="s">
        <v>51</v>
      </c>
      <c r="E49" s="34" t="s">
        <v>538</v>
      </c>
    </row>
    <row r="50" spans="1:5" ht="12.75">
      <c r="A50" s="35" t="s">
        <v>52</v>
      </c>
      <c r="E50" s="36" t="s">
        <v>621</v>
      </c>
    </row>
    <row r="51" spans="1:5" ht="140.25">
      <c r="A51" t="s">
        <v>54</v>
      </c>
      <c r="E51" s="34" t="s">
        <v>540</v>
      </c>
    </row>
    <row r="52" spans="1:16" ht="12.75">
      <c r="A52" s="25" t="s">
        <v>46</v>
      </c>
      <c s="29" t="s">
        <v>132</v>
      </c>
      <c s="29" t="s">
        <v>541</v>
      </c>
      <c s="25" t="s">
        <v>48</v>
      </c>
      <c s="30" t="s">
        <v>542</v>
      </c>
      <c s="31" t="s">
        <v>212</v>
      </c>
      <c s="32">
        <v>190</v>
      </c>
      <c s="32">
        <v>0</v>
      </c>
      <c s="32">
        <f>ROUND(ROUND(H52,2)*ROUND(G52,2),2)</f>
      </c>
      <c r="O52">
        <f>(I52*21)/100</f>
      </c>
      <c t="s">
        <v>22</v>
      </c>
    </row>
    <row r="53" spans="1:5" ht="12.75">
      <c r="A53" s="33" t="s">
        <v>51</v>
      </c>
      <c r="E53" s="34" t="s">
        <v>542</v>
      </c>
    </row>
    <row r="54" spans="1:5" ht="12.75">
      <c r="A54" s="35" t="s">
        <v>52</v>
      </c>
      <c r="E54" s="36" t="s">
        <v>622</v>
      </c>
    </row>
    <row r="55" spans="1:5" ht="140.25">
      <c r="A55" t="s">
        <v>54</v>
      </c>
      <c r="E55" s="34" t="s">
        <v>540</v>
      </c>
    </row>
    <row r="56" spans="1:16" ht="12.75">
      <c r="A56" s="25" t="s">
        <v>46</v>
      </c>
      <c s="29" t="s">
        <v>137</v>
      </c>
      <c s="29" t="s">
        <v>544</v>
      </c>
      <c s="25" t="s">
        <v>48</v>
      </c>
      <c s="30" t="s">
        <v>545</v>
      </c>
      <c s="31" t="s">
        <v>212</v>
      </c>
      <c s="32">
        <v>220</v>
      </c>
      <c s="32">
        <v>0</v>
      </c>
      <c s="32">
        <f>ROUND(ROUND(H56,2)*ROUND(G56,2),2)</f>
      </c>
      <c r="O56">
        <f>(I56*21)/100</f>
      </c>
      <c t="s">
        <v>22</v>
      </c>
    </row>
    <row r="57" spans="1:5" ht="12.75">
      <c r="A57" s="33" t="s">
        <v>51</v>
      </c>
      <c r="E57" s="34" t="s">
        <v>545</v>
      </c>
    </row>
    <row r="58" spans="1:5" ht="25.5">
      <c r="A58" s="35" t="s">
        <v>52</v>
      </c>
      <c r="E58" s="36" t="s">
        <v>623</v>
      </c>
    </row>
    <row r="59" spans="1:5" ht="127.5">
      <c r="A59" t="s">
        <v>54</v>
      </c>
      <c r="E59" s="34" t="s">
        <v>547</v>
      </c>
    </row>
    <row r="60" spans="1:16" ht="12.75">
      <c r="A60" s="25" t="s">
        <v>46</v>
      </c>
      <c s="29" t="s">
        <v>141</v>
      </c>
      <c s="29" t="s">
        <v>548</v>
      </c>
      <c s="25" t="s">
        <v>48</v>
      </c>
      <c s="30" t="s">
        <v>549</v>
      </c>
      <c s="31" t="s">
        <v>212</v>
      </c>
      <c s="32">
        <v>240</v>
      </c>
      <c s="32">
        <v>0</v>
      </c>
      <c s="32">
        <f>ROUND(ROUND(H60,2)*ROUND(G60,2),2)</f>
      </c>
      <c r="O60">
        <f>(I60*21)/100</f>
      </c>
      <c t="s">
        <v>22</v>
      </c>
    </row>
    <row r="61" spans="1:5" ht="12.75">
      <c r="A61" s="33" t="s">
        <v>51</v>
      </c>
      <c r="E61" s="34" t="s">
        <v>549</v>
      </c>
    </row>
    <row r="62" spans="1:5" ht="25.5">
      <c r="A62" s="35" t="s">
        <v>52</v>
      </c>
      <c r="E62" s="36" t="s">
        <v>624</v>
      </c>
    </row>
    <row r="63" spans="1:5" ht="89.25">
      <c r="A63" t="s">
        <v>54</v>
      </c>
      <c r="E63" s="34" t="s">
        <v>551</v>
      </c>
    </row>
    <row r="64" spans="1:16" ht="12.75">
      <c r="A64" s="25" t="s">
        <v>46</v>
      </c>
      <c s="29" t="s">
        <v>146</v>
      </c>
      <c s="29" t="s">
        <v>625</v>
      </c>
      <c s="25" t="s">
        <v>48</v>
      </c>
      <c s="30" t="s">
        <v>549</v>
      </c>
      <c s="31" t="s">
        <v>212</v>
      </c>
      <c s="32">
        <v>55</v>
      </c>
      <c s="32">
        <v>0</v>
      </c>
      <c s="32">
        <f>ROUND(ROUND(H64,2)*ROUND(G64,2),2)</f>
      </c>
      <c r="O64">
        <f>(I64*21)/100</f>
      </c>
      <c t="s">
        <v>22</v>
      </c>
    </row>
    <row r="65" spans="1:5" ht="12.75">
      <c r="A65" s="33" t="s">
        <v>51</v>
      </c>
      <c r="E65" s="34" t="s">
        <v>549</v>
      </c>
    </row>
    <row r="66" spans="1:5" ht="25.5">
      <c r="A66" s="35" t="s">
        <v>52</v>
      </c>
      <c r="E66" s="36" t="s">
        <v>626</v>
      </c>
    </row>
    <row r="67" spans="1:5" ht="89.25">
      <c r="A67" t="s">
        <v>54</v>
      </c>
      <c r="E67" s="34" t="s">
        <v>551</v>
      </c>
    </row>
    <row r="68" spans="1:16" ht="25.5">
      <c r="A68" s="25" t="s">
        <v>46</v>
      </c>
      <c s="29" t="s">
        <v>150</v>
      </c>
      <c s="29" t="s">
        <v>552</v>
      </c>
      <c s="25" t="s">
        <v>48</v>
      </c>
      <c s="30" t="s">
        <v>553</v>
      </c>
      <c s="31" t="s">
        <v>72</v>
      </c>
      <c s="32">
        <v>22</v>
      </c>
      <c s="32">
        <v>0</v>
      </c>
      <c s="32">
        <f>ROUND(ROUND(H68,2)*ROUND(G68,2),2)</f>
      </c>
      <c r="O68">
        <f>(I68*21)/100</f>
      </c>
      <c t="s">
        <v>22</v>
      </c>
    </row>
    <row r="69" spans="1:5" ht="25.5">
      <c r="A69" s="33" t="s">
        <v>51</v>
      </c>
      <c r="E69" s="34" t="s">
        <v>553</v>
      </c>
    </row>
    <row r="70" spans="1:5" ht="12.75">
      <c r="A70" s="35" t="s">
        <v>52</v>
      </c>
      <c r="E70" s="36" t="s">
        <v>489</v>
      </c>
    </row>
    <row r="71" spans="1:5" ht="102">
      <c r="A71" t="s">
        <v>54</v>
      </c>
      <c r="E71" s="34" t="s">
        <v>555</v>
      </c>
    </row>
    <row r="72" spans="1:16" ht="12.75">
      <c r="A72" s="25" t="s">
        <v>46</v>
      </c>
      <c s="29" t="s">
        <v>154</v>
      </c>
      <c s="29" t="s">
        <v>558</v>
      </c>
      <c s="25" t="s">
        <v>48</v>
      </c>
      <c s="30" t="s">
        <v>559</v>
      </c>
      <c s="31" t="s">
        <v>212</v>
      </c>
      <c s="32">
        <v>165</v>
      </c>
      <c s="32">
        <v>0</v>
      </c>
      <c s="32">
        <f>ROUND(ROUND(H72,2)*ROUND(G72,2),2)</f>
      </c>
      <c r="O72">
        <f>(I72*21)/100</f>
      </c>
      <c t="s">
        <v>22</v>
      </c>
    </row>
    <row r="73" spans="1:5" ht="12.75">
      <c r="A73" s="33" t="s">
        <v>51</v>
      </c>
      <c r="E73" s="34" t="s">
        <v>559</v>
      </c>
    </row>
    <row r="74" spans="1:5" ht="12.75">
      <c r="A74" s="35" t="s">
        <v>52</v>
      </c>
      <c r="E74" s="36" t="s">
        <v>627</v>
      </c>
    </row>
    <row r="75" spans="1:5" ht="114.75">
      <c r="A75" t="s">
        <v>54</v>
      </c>
      <c r="E75" s="34" t="s">
        <v>561</v>
      </c>
    </row>
    <row r="76" spans="1:16" ht="12.75">
      <c r="A76" s="25" t="s">
        <v>46</v>
      </c>
      <c s="29" t="s">
        <v>160</v>
      </c>
      <c s="29" t="s">
        <v>628</v>
      </c>
      <c s="25" t="s">
        <v>48</v>
      </c>
      <c s="30" t="s">
        <v>629</v>
      </c>
      <c s="31" t="s">
        <v>72</v>
      </c>
      <c s="32">
        <v>11</v>
      </c>
      <c s="32">
        <v>0</v>
      </c>
      <c s="32">
        <f>ROUND(ROUND(H76,2)*ROUND(G76,2),2)</f>
      </c>
      <c r="O76">
        <f>(I76*21)/100</f>
      </c>
      <c t="s">
        <v>22</v>
      </c>
    </row>
    <row r="77" spans="1:5" ht="12.75">
      <c r="A77" s="33" t="s">
        <v>51</v>
      </c>
      <c r="E77" s="34" t="s">
        <v>629</v>
      </c>
    </row>
    <row r="78" spans="1:5" ht="25.5">
      <c r="A78" s="35" t="s">
        <v>52</v>
      </c>
      <c r="E78" s="36" t="s">
        <v>630</v>
      </c>
    </row>
    <row r="79" spans="1:5" ht="114.75">
      <c r="A79" t="s">
        <v>54</v>
      </c>
      <c r="E79" s="34" t="s">
        <v>565</v>
      </c>
    </row>
    <row r="80" spans="1:16" ht="25.5">
      <c r="A80" s="25" t="s">
        <v>46</v>
      </c>
      <c s="29" t="s">
        <v>165</v>
      </c>
      <c s="29" t="s">
        <v>631</v>
      </c>
      <c s="25" t="s">
        <v>48</v>
      </c>
      <c s="30" t="s">
        <v>632</v>
      </c>
      <c s="31" t="s">
        <v>72</v>
      </c>
      <c s="32">
        <v>11</v>
      </c>
      <c s="32">
        <v>0</v>
      </c>
      <c s="32">
        <f>ROUND(ROUND(H80,2)*ROUND(G80,2),2)</f>
      </c>
      <c r="O80">
        <f>(I80*21)/100</f>
      </c>
      <c t="s">
        <v>22</v>
      </c>
    </row>
    <row r="81" spans="1:5" ht="25.5">
      <c r="A81" s="33" t="s">
        <v>51</v>
      </c>
      <c r="E81" s="34" t="s">
        <v>632</v>
      </c>
    </row>
    <row r="82" spans="1:5" ht="25.5">
      <c r="A82" s="35" t="s">
        <v>52</v>
      </c>
      <c r="E82" s="36" t="s">
        <v>633</v>
      </c>
    </row>
    <row r="83" spans="1:5" ht="102">
      <c r="A83" t="s">
        <v>54</v>
      </c>
      <c r="E83" s="34" t="s">
        <v>572</v>
      </c>
    </row>
    <row r="84" spans="1:16" ht="12.75">
      <c r="A84" s="25" t="s">
        <v>46</v>
      </c>
      <c s="29" t="s">
        <v>169</v>
      </c>
      <c s="29" t="s">
        <v>634</v>
      </c>
      <c s="25" t="s">
        <v>48</v>
      </c>
      <c s="30" t="s">
        <v>635</v>
      </c>
      <c s="31" t="s">
        <v>72</v>
      </c>
      <c s="32">
        <v>11</v>
      </c>
      <c s="32">
        <v>0</v>
      </c>
      <c s="32">
        <f>ROUND(ROUND(H84,2)*ROUND(G84,2),2)</f>
      </c>
      <c r="O84">
        <f>(I84*21)/100</f>
      </c>
      <c t="s">
        <v>22</v>
      </c>
    </row>
    <row r="85" spans="1:5" ht="12.75">
      <c r="A85" s="33" t="s">
        <v>51</v>
      </c>
      <c r="E85" s="34" t="s">
        <v>635</v>
      </c>
    </row>
    <row r="86" spans="1:5" ht="25.5">
      <c r="A86" s="35" t="s">
        <v>52</v>
      </c>
      <c r="E86" s="36" t="s">
        <v>636</v>
      </c>
    </row>
    <row r="87" spans="1:5" ht="89.25">
      <c r="A87" t="s">
        <v>54</v>
      </c>
      <c r="E87" s="34" t="s">
        <v>579</v>
      </c>
    </row>
    <row r="88" spans="1:16" ht="25.5">
      <c r="A88" s="25" t="s">
        <v>46</v>
      </c>
      <c s="29" t="s">
        <v>173</v>
      </c>
      <c s="29" t="s">
        <v>637</v>
      </c>
      <c s="25" t="s">
        <v>48</v>
      </c>
      <c s="30" t="s">
        <v>638</v>
      </c>
      <c s="31" t="s">
        <v>72</v>
      </c>
      <c s="32">
        <v>1</v>
      </c>
      <c s="32">
        <v>0</v>
      </c>
      <c s="32">
        <f>ROUND(ROUND(H88,2)*ROUND(G88,2),2)</f>
      </c>
      <c r="O88">
        <f>(I88*21)/100</f>
      </c>
      <c t="s">
        <v>22</v>
      </c>
    </row>
    <row r="89" spans="1:5" ht="25.5">
      <c r="A89" s="33" t="s">
        <v>51</v>
      </c>
      <c r="E89" s="34" t="s">
        <v>638</v>
      </c>
    </row>
    <row r="90" spans="1:5" ht="25.5">
      <c r="A90" s="35" t="s">
        <v>52</v>
      </c>
      <c r="E90" s="36" t="s">
        <v>639</v>
      </c>
    </row>
    <row r="91" spans="1:5" ht="102">
      <c r="A91" t="s">
        <v>54</v>
      </c>
      <c r="E91" s="34" t="s">
        <v>640</v>
      </c>
    </row>
    <row r="92" spans="1:16" ht="12.75">
      <c r="A92" s="25" t="s">
        <v>46</v>
      </c>
      <c s="29" t="s">
        <v>177</v>
      </c>
      <c s="29" t="s">
        <v>584</v>
      </c>
      <c s="25" t="s">
        <v>48</v>
      </c>
      <c s="30" t="s">
        <v>585</v>
      </c>
      <c s="31" t="s">
        <v>72</v>
      </c>
      <c s="32">
        <v>3</v>
      </c>
      <c s="32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3" t="s">
        <v>51</v>
      </c>
      <c r="E93" s="34" t="s">
        <v>585</v>
      </c>
    </row>
    <row r="94" spans="1:5" ht="12.75">
      <c r="A94" s="35" t="s">
        <v>52</v>
      </c>
      <c r="E94" s="36" t="s">
        <v>641</v>
      </c>
    </row>
    <row r="95" spans="1:5" ht="114.75">
      <c r="A95" t="s">
        <v>54</v>
      </c>
      <c r="E95" s="34" t="s">
        <v>587</v>
      </c>
    </row>
    <row r="96" spans="1:16" ht="12.75">
      <c r="A96" s="25" t="s">
        <v>46</v>
      </c>
      <c s="29" t="s">
        <v>182</v>
      </c>
      <c s="29" t="s">
        <v>588</v>
      </c>
      <c s="25" t="s">
        <v>48</v>
      </c>
      <c s="30" t="s">
        <v>589</v>
      </c>
      <c s="31" t="s">
        <v>72</v>
      </c>
      <c s="32">
        <v>4</v>
      </c>
      <c s="32">
        <v>0</v>
      </c>
      <c s="32">
        <f>ROUND(ROUND(H96,2)*ROUND(G96,2),2)</f>
      </c>
      <c r="O96">
        <f>(I96*21)/100</f>
      </c>
      <c t="s">
        <v>22</v>
      </c>
    </row>
    <row r="97" spans="1:5" ht="12.75">
      <c r="A97" s="33" t="s">
        <v>51</v>
      </c>
      <c r="E97" s="34" t="s">
        <v>589</v>
      </c>
    </row>
    <row r="98" spans="1:5" ht="25.5">
      <c r="A98" s="35" t="s">
        <v>52</v>
      </c>
      <c r="E98" s="36" t="s">
        <v>642</v>
      </c>
    </row>
    <row r="99" spans="1:5" ht="114.75">
      <c r="A99" t="s">
        <v>54</v>
      </c>
      <c r="E99" s="34" t="s">
        <v>587</v>
      </c>
    </row>
    <row r="100" spans="1:16" ht="12.75">
      <c r="A100" s="25" t="s">
        <v>46</v>
      </c>
      <c s="29" t="s">
        <v>186</v>
      </c>
      <c s="29" t="s">
        <v>591</v>
      </c>
      <c s="25" t="s">
        <v>48</v>
      </c>
      <c s="30" t="s">
        <v>592</v>
      </c>
      <c s="31" t="s">
        <v>72</v>
      </c>
      <c s="32">
        <v>4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3" t="s">
        <v>51</v>
      </c>
      <c r="E101" s="34" t="s">
        <v>592</v>
      </c>
    </row>
    <row r="102" spans="1:5" ht="12.75">
      <c r="A102" s="35" t="s">
        <v>52</v>
      </c>
      <c r="E102" s="36" t="s">
        <v>643</v>
      </c>
    </row>
    <row r="103" spans="1:5" ht="114.75">
      <c r="A103" t="s">
        <v>54</v>
      </c>
      <c r="E103" s="34" t="s">
        <v>587</v>
      </c>
    </row>
    <row r="104" spans="1:16" ht="25.5">
      <c r="A104" s="25" t="s">
        <v>46</v>
      </c>
      <c s="29" t="s">
        <v>190</v>
      </c>
      <c s="29" t="s">
        <v>644</v>
      </c>
      <c s="25" t="s">
        <v>48</v>
      </c>
      <c s="30" t="s">
        <v>645</v>
      </c>
      <c s="31" t="s">
        <v>72</v>
      </c>
      <c s="32">
        <v>1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25.5">
      <c r="A105" s="33" t="s">
        <v>51</v>
      </c>
      <c r="E105" s="34" t="s">
        <v>645</v>
      </c>
    </row>
    <row r="106" spans="1:5" ht="12.75">
      <c r="A106" s="35" t="s">
        <v>52</v>
      </c>
      <c r="E106" s="36" t="s">
        <v>48</v>
      </c>
    </row>
    <row r="107" spans="1:5" ht="114.75">
      <c r="A107" t="s">
        <v>54</v>
      </c>
      <c r="E107" s="34" t="s">
        <v>596</v>
      </c>
    </row>
    <row r="108" spans="1:16" ht="12.75">
      <c r="A108" s="25" t="s">
        <v>46</v>
      </c>
      <c s="29" t="s">
        <v>193</v>
      </c>
      <c s="29" t="s">
        <v>597</v>
      </c>
      <c s="25" t="s">
        <v>48</v>
      </c>
      <c s="30" t="s">
        <v>598</v>
      </c>
      <c s="31" t="s">
        <v>599</v>
      </c>
      <c s="32">
        <v>8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3" t="s">
        <v>51</v>
      </c>
      <c r="E109" s="34" t="s">
        <v>598</v>
      </c>
    </row>
    <row r="110" spans="1:5" ht="12.75">
      <c r="A110" s="35" t="s">
        <v>52</v>
      </c>
      <c r="E110" s="36" t="s">
        <v>497</v>
      </c>
    </row>
    <row r="111" spans="1:5" ht="89.25">
      <c r="A111" t="s">
        <v>54</v>
      </c>
      <c r="E111" s="34" t="s">
        <v>600</v>
      </c>
    </row>
    <row r="112" spans="1:18" ht="12.75" customHeight="1">
      <c r="A112" s="6" t="s">
        <v>43</v>
      </c>
      <c s="6"/>
      <c s="39" t="s">
        <v>104</v>
      </c>
      <c s="6"/>
      <c s="27" t="s">
        <v>346</v>
      </c>
      <c s="6"/>
      <c s="6"/>
      <c s="6"/>
      <c s="40">
        <f>0+Q112</f>
      </c>
      <c r="O112">
        <f>0+R112</f>
      </c>
      <c r="Q112">
        <f>0+I113+I117</f>
      </c>
      <c>
        <f>0+O113+O117</f>
      </c>
    </row>
    <row r="113" spans="1:16" ht="12.75">
      <c r="A113" s="25" t="s">
        <v>46</v>
      </c>
      <c s="29" t="s">
        <v>104</v>
      </c>
      <c s="29" t="s">
        <v>601</v>
      </c>
      <c s="25" t="s">
        <v>48</v>
      </c>
      <c s="30" t="s">
        <v>602</v>
      </c>
      <c s="31" t="s">
        <v>212</v>
      </c>
      <c s="32">
        <v>8.8</v>
      </c>
      <c s="32">
        <v>0</v>
      </c>
      <c s="32">
        <f>ROUND(ROUND(H113,2)*ROUND(G113,2),2)</f>
      </c>
      <c r="O113">
        <f>(I113*21)/100</f>
      </c>
      <c t="s">
        <v>22</v>
      </c>
    </row>
    <row r="114" spans="1:5" ht="12.75">
      <c r="A114" s="33" t="s">
        <v>51</v>
      </c>
      <c r="E114" s="34" t="s">
        <v>602</v>
      </c>
    </row>
    <row r="115" spans="1:5" ht="25.5">
      <c r="A115" s="35" t="s">
        <v>52</v>
      </c>
      <c r="E115" s="36" t="s">
        <v>646</v>
      </c>
    </row>
    <row r="116" spans="1:5" ht="242.25">
      <c r="A116" t="s">
        <v>54</v>
      </c>
      <c r="E116" s="34" t="s">
        <v>354</v>
      </c>
    </row>
    <row r="117" spans="1:16" ht="12.75">
      <c r="A117" s="25" t="s">
        <v>46</v>
      </c>
      <c s="29" t="s">
        <v>40</v>
      </c>
      <c s="29" t="s">
        <v>604</v>
      </c>
      <c s="25" t="s">
        <v>48</v>
      </c>
      <c s="30" t="s">
        <v>605</v>
      </c>
      <c s="31" t="s">
        <v>84</v>
      </c>
      <c s="32">
        <v>1.97</v>
      </c>
      <c s="32">
        <v>0</v>
      </c>
      <c s="32">
        <f>ROUND(ROUND(H117,2)*ROUND(G117,2),2)</f>
      </c>
      <c r="O117">
        <f>(I117*21)/100</f>
      </c>
      <c t="s">
        <v>22</v>
      </c>
    </row>
    <row r="118" spans="1:5" ht="12.75">
      <c r="A118" s="33" t="s">
        <v>51</v>
      </c>
      <c r="E118" s="34" t="s">
        <v>605</v>
      </c>
    </row>
    <row r="119" spans="1:5" ht="38.25">
      <c r="A119" s="35" t="s">
        <v>52</v>
      </c>
      <c r="E119" s="36" t="s">
        <v>647</v>
      </c>
    </row>
    <row r="120" spans="1:5" ht="369.75">
      <c r="A120" t="s">
        <v>54</v>
      </c>
      <c r="E120" s="34" t="s">
        <v>299</v>
      </c>
    </row>
    <row r="121" spans="1:18" ht="12.75" customHeight="1">
      <c r="A121" s="6" t="s">
        <v>43</v>
      </c>
      <c s="6"/>
      <c s="39" t="s">
        <v>40</v>
      </c>
      <c s="6"/>
      <c s="27" t="s">
        <v>208</v>
      </c>
      <c s="6"/>
      <c s="6"/>
      <c s="6"/>
      <c s="40">
        <f>0+Q121</f>
      </c>
      <c r="O121">
        <f>0+R121</f>
      </c>
      <c r="Q121">
        <f>0+I122</f>
      </c>
      <c>
        <f>0+O122</f>
      </c>
    </row>
    <row r="122" spans="1:16" ht="12.75">
      <c r="A122" s="25" t="s">
        <v>46</v>
      </c>
      <c s="29" t="s">
        <v>42</v>
      </c>
      <c s="29" t="s">
        <v>607</v>
      </c>
      <c s="25" t="s">
        <v>48</v>
      </c>
      <c s="30" t="s">
        <v>608</v>
      </c>
      <c s="31" t="s">
        <v>84</v>
      </c>
      <c s="32">
        <v>2.3</v>
      </c>
      <c s="32">
        <v>0</v>
      </c>
      <c s="32">
        <f>ROUND(ROUND(H122,2)*ROUND(G122,2),2)</f>
      </c>
      <c r="O122">
        <f>(I122*21)/100</f>
      </c>
      <c t="s">
        <v>22</v>
      </c>
    </row>
    <row r="123" spans="1:5" ht="12.75">
      <c r="A123" s="33" t="s">
        <v>51</v>
      </c>
      <c r="E123" s="34" t="s">
        <v>608</v>
      </c>
    </row>
    <row r="124" spans="1:5" ht="25.5">
      <c r="A124" s="35" t="s">
        <v>52</v>
      </c>
      <c r="E124" s="36" t="s">
        <v>648</v>
      </c>
    </row>
    <row r="125" spans="1:5" ht="102">
      <c r="A125" t="s">
        <v>54</v>
      </c>
      <c r="E125" s="34" t="s">
        <v>379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