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28" yWindow="65428" windowWidth="23256" windowHeight="12576" tabRatio="855" activeTab="2"/>
  </bookViews>
  <sheets>
    <sheet name="Rekapitulace stavby" sheetId="1" r:id="rId1"/>
    <sheet name="DÍL-01 - Vedlejší a ostat..." sheetId="2" r:id="rId2"/>
    <sheet name="DÍL-02 - Stavební část" sheetId="3" r:id="rId3"/>
    <sheet name="DÍL-03 - Výkop pro hromosvod" sheetId="4" r:id="rId4"/>
    <sheet name="DÍL-04 - Hromosvod" sheetId="5" r:id="rId5"/>
    <sheet name="Seznam figur" sheetId="6" r:id="rId6"/>
    <sheet name="Pokyny pro vyplnění" sheetId="7" r:id="rId7"/>
  </sheets>
  <externalReferences>
    <externalReference r:id="rId10"/>
  </externalReferences>
  <definedNames>
    <definedName name="_xlnm._FilterDatabase" localSheetId="1" hidden="1">'DÍL-01 - Vedlejší a ostat...'!$C$88:$K$105</definedName>
    <definedName name="_xlnm._FilterDatabase" localSheetId="2" hidden="1">'DÍL-02 - Stavební část'!$C$101:$K$881</definedName>
    <definedName name="_xlnm._FilterDatabase" localSheetId="3" hidden="1">'DÍL-03 - Výkop pro hromosvod'!$C$90:$K$147</definedName>
    <definedName name="_xlnm._FilterDatabase" localSheetId="4" hidden="1">'DÍL-04 - Hromosvod'!$C$86:$K$90</definedName>
    <definedName name="_xlnm.Print_Area" localSheetId="1">'DÍL-01 - Vedlejší a ostat...'!$C$4:$J$41,'DÍL-01 - Vedlejší a ostat...'!$C$47:$J$68,'DÍL-01 - Vedlejší a ostat...'!$C$74:$K$105</definedName>
    <definedName name="_xlnm.Print_Area" localSheetId="2">'DÍL-02 - Stavební část'!$C$4:$J$41,'DÍL-02 - Stavební část'!$C$47:$J$81,'DÍL-02 - Stavební část'!$C$87:$K$881</definedName>
    <definedName name="_xlnm.Print_Area" localSheetId="3">'DÍL-03 - Výkop pro hromosvod'!$C$4:$J$41,'DÍL-03 - Výkop pro hromosvod'!$C$47:$J$70,'DÍL-03 - Výkop pro hromosvod'!$C$76:$K$147</definedName>
    <definedName name="_xlnm.Print_Area" localSheetId="4">'DÍL-04 - Hromosvod'!$C$4:$J$41,'DÍL-04 - Hromosvod'!$C$47:$J$66,'DÍL-04 - Hromosvod'!$C$72:$K$90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5">'Seznam figur'!$C$4:$G$200</definedName>
    <definedName name="_xlnm.Print_Titles" localSheetId="0">'Rekapitulace stavby'!$52:$52</definedName>
    <definedName name="_xlnm.Print_Titles" localSheetId="1">'DÍL-01 - Vedlejší a ostat...'!$88:$88</definedName>
    <definedName name="_xlnm.Print_Titles" localSheetId="2">'DÍL-02 - Stavební část'!$101:$101</definedName>
    <definedName name="_xlnm.Print_Titles" localSheetId="3">'DÍL-03 - Výkop pro hromosvod'!$90:$90</definedName>
    <definedName name="_xlnm.Print_Titles" localSheetId="4">'DÍL-04 - Hromosvod'!$86:$86</definedName>
    <definedName name="_xlnm.Print_Titles" localSheetId="5">'Seznam figur'!$9:$9</definedName>
  </definedNames>
  <calcPr calcId="181029"/>
</workbook>
</file>

<file path=xl/sharedStrings.xml><?xml version="1.0" encoding="utf-8"?>
<sst xmlns="http://schemas.openxmlformats.org/spreadsheetml/2006/main" count="10911" uniqueCount="1748">
  <si>
    <t>Export Komplet</t>
  </si>
  <si>
    <t>VZ</t>
  </si>
  <si>
    <t>2.0</t>
  </si>
  <si>
    <t/>
  </si>
  <si>
    <t>False</t>
  </si>
  <si>
    <t>{0a667d6f-30aa-434a-a2bf-5b7687572deb}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</si>
  <si>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</si>
  <si>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</si>
  <si>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</si>
  <si>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</si>
  <si>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</si>
  <si>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</si>
  <si>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</si>
  <si>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</si>
  <si>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</si>
  <si>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200505-1Z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</si>
  <si>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</si>
  <si>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</si>
  <si>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LNP NEMOCNICE BROUMOV II</t>
  </si>
  <si>
    <t>KSO:</t>
  </si>
  <si>
    <t>CC-CZ:</t>
  </si>
  <si>
    <t>Místo:</t>
  </si>
  <si>
    <t>nemocnice Broumov,Smetanova 91,Broumov</t>
  </si>
  <si>
    <t>Datum: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</si>
  <si>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</si>
  <si>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</si>
  <si>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</si>
  <si>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</si>
  <si>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</si>
  <si>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</si>
  <si>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</si>
  <si>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25264451</t>
  </si>
  <si>
    <t>Proxion s.r.o.</t>
  </si>
  <si>
    <t>True</t>
  </si>
  <si>
    <t>Zpracovatel:</t>
  </si>
  <si>
    <t>15080765</t>
  </si>
  <si>
    <t>Ivan Mezera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</si>
  <si>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</si>
  <si>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</si>
  <si>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</si>
  <si>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</si>
  <si>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</si>
  <si>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</si>
  <si>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</si>
  <si>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</si>
  <si>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</si>
  <si>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</si>
  <si>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</si>
  <si>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</si>
  <si>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</si>
  <si>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</si>
  <si>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</si>
  <si>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</si>
  <si>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</si>
  <si>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</si>
  <si>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</si>
  <si>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</si>
  <si>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</si>
  <si>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</si>
  <si>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</si>
  <si>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</si>
  <si>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</si>
  <si>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</si>
  <si>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</si>
  <si>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</si>
  <si>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</si>
  <si>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</si>
  <si>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</si>
  <si>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</si>
  <si>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</si>
  <si>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</si>
  <si>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</si>
  <si>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</si>
  <si>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</si>
  <si>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</si>
  <si>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</si>
  <si>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</si>
  <si>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03</t>
  </si>
  <si>
    <t>Oprava střechy</t>
  </si>
  <si>
    <t>STA</t>
  </si>
  <si>
    <t>1</t>
  </si>
  <si>
    <t>{7667dc0c-ab83-4d4c-b626-6cc117ef52ce}</t>
  </si>
  <si>
    <t>2</t>
  </si>
  <si>
    <t>/</t>
  </si>
  <si>
    <t>DÍL:01</t>
  </si>
  <si>
    <t>Vedlejší a ostatní náklady</t>
  </si>
  <si>
    <t>Soupis</t>
  </si>
  <si>
    <t>{39efea30-2b4f-43e6-86d6-953c0e20e934}</t>
  </si>
  <si>
    <t>DÍL:02</t>
  </si>
  <si>
    <t>Stavební část</t>
  </si>
  <si>
    <t>{23a88108-88c2-4bfd-99cf-3983495fcfee}</t>
  </si>
  <si>
    <t>DÍL:03</t>
  </si>
  <si>
    <t>Výkop pro hromosvod</t>
  </si>
  <si>
    <t>{2f1793b4-33d6-4fd5-984a-151b5a530844}</t>
  </si>
  <si>
    <t>DÍL:04</t>
  </si>
  <si>
    <t>Hromosvod</t>
  </si>
  <si>
    <t>{21d878fa-e875-4907-90a3-c758cccd6b17}</t>
  </si>
  <si>
    <t>KRYCÍ LIST SOUPISU PRACÍ</t>
  </si>
  <si>
    <t>Objekt:</t>
  </si>
  <si>
    <t>SO 03 - Oprava střechy</t>
  </si>
  <si>
    <t>Soupis:</t>
  </si>
  <si>
    <t>DÍL:01 - Vedlejší a ostatní náklady</t>
  </si>
  <si>
    <t>REKAPITULACE ČLENĚNÍ SOUPISU PRACÍ</t>
  </si>
  <si>
    <t>Kód dílu - Popis</t>
  </si>
  <si>
    <t>Cena celkem [CZK]</t>
  </si>
  <si>
    <t>-1</t>
  </si>
  <si>
    <t>OST - Ostatní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</si>
  <si>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</si>
  <si>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</si>
  <si>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</si>
  <si>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</si>
  <si>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</si>
  <si>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</si>
  <si>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</si>
  <si>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</si>
  <si>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</si>
  <si>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</si>
  <si>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</si>
  <si>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</si>
  <si>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</si>
  <si>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</si>
  <si>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</si>
  <si>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</si>
  <si>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</si>
  <si>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</si>
  <si>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</si>
  <si>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</si>
  <si>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</si>
  <si>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990-03.A.R</t>
  </si>
  <si>
    <t>Demontáž a zpětná montáž drobných konstrukcí na střeše -antény</t>
  </si>
  <si>
    <t>kus</t>
  </si>
  <si>
    <t>512</t>
  </si>
  <si>
    <t>-162125889</t>
  </si>
  <si>
    <t>VV</t>
  </si>
  <si>
    <t>0,000666666666666667*3000 'Přepočtené koeficientem množství</t>
  </si>
  <si>
    <t>990-02.VZT.R</t>
  </si>
  <si>
    <t>Demontáž a zpětná montáž vzt prvků - ventilační hlavice</t>
  </si>
  <si>
    <t>-1340212929</t>
  </si>
  <si>
    <t>3</t>
  </si>
  <si>
    <t>990-03.VZT.R</t>
  </si>
  <si>
    <t>Demontáž a zpětná montáž vzt prvků - klimatizační jednotka</t>
  </si>
  <si>
    <t>-1271894713</t>
  </si>
  <si>
    <t>HZS3249.R</t>
  </si>
  <si>
    <t>-1213497984</t>
  </si>
  <si>
    <t>5</t>
  </si>
  <si>
    <t>HZS3250.R</t>
  </si>
  <si>
    <t>den</t>
  </si>
  <si>
    <t>-1364406025</t>
  </si>
  <si>
    <t>6</t>
  </si>
  <si>
    <t>013194090.R</t>
  </si>
  <si>
    <t xml:space="preserve">Realizační dokumentace detailů </t>
  </si>
  <si>
    <t>hod</t>
  </si>
  <si>
    <t>1024</t>
  </si>
  <si>
    <t>645387864</t>
  </si>
  <si>
    <t>P</t>
  </si>
  <si>
    <t>Poznámka k položce:
- detaily střechy s taškovou krytinou u okapu a hřebene
- detaily střechy s plechovou krytinou u okapu a hřebene
- detail zděných ventilačních těles</t>
  </si>
  <si>
    <t>7</t>
  </si>
  <si>
    <t>013194091.R</t>
  </si>
  <si>
    <t>Koordinace realizace stavby střechy a stavby zateplení</t>
  </si>
  <si>
    <t>soubor</t>
  </si>
  <si>
    <t>-2084721900</t>
  </si>
  <si>
    <t>8</t>
  </si>
  <si>
    <t>990-\VP.R</t>
  </si>
  <si>
    <t>Vyklizení půdy</t>
  </si>
  <si>
    <t>-1260612518</t>
  </si>
  <si>
    <t>VRN</t>
  </si>
  <si>
    <t>Vedlejší rozpočtové náklady</t>
  </si>
  <si>
    <t>VRN3</t>
  </si>
  <si>
    <t>Zařízení staveniště</t>
  </si>
  <si>
    <t>9</t>
  </si>
  <si>
    <t>030001000</t>
  </si>
  <si>
    <t>%</t>
  </si>
  <si>
    <t>CS ÚRS 2020 01</t>
  </si>
  <si>
    <t>1147413759</t>
  </si>
  <si>
    <t>VRN7</t>
  </si>
  <si>
    <t>Provozní vlivy</t>
  </si>
  <si>
    <t>10</t>
  </si>
  <si>
    <t>070001000</t>
  </si>
  <si>
    <t>1918939932</t>
  </si>
  <si>
    <t>A</t>
  </si>
  <si>
    <t>betonová krytina</t>
  </si>
  <si>
    <t>1012</t>
  </si>
  <si>
    <t>B4</t>
  </si>
  <si>
    <t>nátěr stávající plechové střechy</t>
  </si>
  <si>
    <t>860</t>
  </si>
  <si>
    <t>L10</t>
  </si>
  <si>
    <t>lešení do 10 mm</t>
  </si>
  <si>
    <t>193,1</t>
  </si>
  <si>
    <t>L25</t>
  </si>
  <si>
    <t>lešení do 25 m</t>
  </si>
  <si>
    <t>142,14</t>
  </si>
  <si>
    <t>LAPU</t>
  </si>
  <si>
    <t>lišty apu</t>
  </si>
  <si>
    <t>20,4</t>
  </si>
  <si>
    <t>LP</t>
  </si>
  <si>
    <t>lišty parapetní</t>
  </si>
  <si>
    <t>2,7</t>
  </si>
  <si>
    <t>LR</t>
  </si>
  <si>
    <t>lišty rohové</t>
  </si>
  <si>
    <t>30,8</t>
  </si>
  <si>
    <t>NT</t>
  </si>
  <si>
    <t>nátěr tesařských konstrukcí</t>
  </si>
  <si>
    <t>1571,936</t>
  </si>
  <si>
    <t>OmKom</t>
  </si>
  <si>
    <t>omítka komínů</t>
  </si>
  <si>
    <t>106,8</t>
  </si>
  <si>
    <t>DÍL:02 - Stavební část</t>
  </si>
  <si>
    <t>OmV</t>
  </si>
  <si>
    <t>omítka vnější</t>
  </si>
  <si>
    <t>106,498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</si>
  <si>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</si>
  <si>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</si>
  <si>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</si>
  <si>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</si>
  <si>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</si>
  <si>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</si>
  <si>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</si>
  <si>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</si>
  <si>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</si>
  <si>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</si>
  <si>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</si>
  <si>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</si>
  <si>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</si>
  <si>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</si>
  <si>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</si>
  <si>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</si>
  <si>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</si>
  <si>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</si>
  <si>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</si>
  <si>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</si>
  <si>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310901115</t>
  </si>
  <si>
    <t>Úprava líce při zdění režného zdiva bez spárování jakékoliv vazby, popř. předlohy, prováděná přesně na lišty nebo s použitím jiné vhodné pomůcky</t>
  </si>
  <si>
    <t>m2</t>
  </si>
  <si>
    <t>-857295481</t>
  </si>
  <si>
    <t>"nové ventilační tělesa nadstřešní část</t>
  </si>
  <si>
    <t>(1,2+0,6)*1,6*2</t>
  </si>
  <si>
    <t>(2,5+0,6)*1,6*2</t>
  </si>
  <si>
    <t>(1,8+0,8)*1,6*2</t>
  </si>
  <si>
    <t>(1,5+0,7)*1,0*2</t>
  </si>
  <si>
    <t>(1,2+0,6)*1,0*2</t>
  </si>
  <si>
    <t>(1,7+0,7)*1,3*2</t>
  </si>
  <si>
    <t>(1,2+0,4)*1,3*2</t>
  </si>
  <si>
    <t>(1,8+0,7)*2,0*2</t>
  </si>
  <si>
    <t>(0,8+0,4)*1,4*2</t>
  </si>
  <si>
    <t>0,4*4*1,4*2*2</t>
  </si>
  <si>
    <t>(0,6+1,5)*1,4*2</t>
  </si>
  <si>
    <t>Součet</t>
  </si>
  <si>
    <t>311231126</t>
  </si>
  <si>
    <t>Zdivo z cihel pálených nosné z cihel plných dl. 290 mm P 20 až 25, na maltu MC-5 nebo MC-10</t>
  </si>
  <si>
    <t>m3</t>
  </si>
  <si>
    <t>-1150850554</t>
  </si>
  <si>
    <t>"ventilační tělesa půdní část</t>
  </si>
  <si>
    <t>1,2*0,6*2,0</t>
  </si>
  <si>
    <t>2,5*0,6*2,0</t>
  </si>
  <si>
    <t>1,8*0,8*2,0</t>
  </si>
  <si>
    <t>1,5*0,7*2,0</t>
  </si>
  <si>
    <t>1,7*0,7*2,1</t>
  </si>
  <si>
    <t>1,2*0,4*2,0</t>
  </si>
  <si>
    <t>1,8*0,7*2,0</t>
  </si>
  <si>
    <t>0,8*0,4*2,0</t>
  </si>
  <si>
    <t>0,4*0,4*2,0*2</t>
  </si>
  <si>
    <t>0,6*1,5*2,0</t>
  </si>
  <si>
    <t>314231164</t>
  </si>
  <si>
    <t>Zdivo komínů a ventilací volně stojících z cihel pálených lícových včetně spárování, pevnosti P 60, na maltu MVC dl. 290 mm (český formát 290x140x65 mm) plných</t>
  </si>
  <si>
    <t>1124659019</t>
  </si>
  <si>
    <t>1,2*0,6*1,6</t>
  </si>
  <si>
    <t>2,5*0,6*1,6</t>
  </si>
  <si>
    <t>1,8*0,8*1,6</t>
  </si>
  <si>
    <t>1,5*0,7*1,0</t>
  </si>
  <si>
    <t>1,2*0,6*1,0</t>
  </si>
  <si>
    <t>1,7*0,7*1,3</t>
  </si>
  <si>
    <t>1,2*0,4*1,3</t>
  </si>
  <si>
    <t>0,8*0,4*1,4</t>
  </si>
  <si>
    <t>0,4*0,4*1,4*2</t>
  </si>
  <si>
    <t>0,6*1,5*1,4</t>
  </si>
  <si>
    <t>316381112.S</t>
  </si>
  <si>
    <t>Komínové krycí desky z betonu tř. C 20/25 s případnou konstrukční obvodovou výztuží včetně bednění, s potěrem nebo s povrchem vyhlazeným ve spádu k okrajům, bez přesahu, tl. přes 80 do 100 mm</t>
  </si>
  <si>
    <t>916119113</t>
  </si>
  <si>
    <t>1,2*0,6</t>
  </si>
  <si>
    <t>2,5*0,6</t>
  </si>
  <si>
    <t>1,8*0,8</t>
  </si>
  <si>
    <t>1,5*0,7</t>
  </si>
  <si>
    <t>1,7*0,7</t>
  </si>
  <si>
    <t>1,2*0,4</t>
  </si>
  <si>
    <t>1,8*0,7</t>
  </si>
  <si>
    <t>0,8*0,4</t>
  </si>
  <si>
    <t>0,4*0,4*2</t>
  </si>
  <si>
    <t>0,7*1,6</t>
  </si>
  <si>
    <t>316381122</t>
  </si>
  <si>
    <t>Ventilační krycí desky bez otvorů z betonu prostého tř. C 12/15 až C 16/20 s obvodovou a středem vedenou konstrukční výztuží včetně bednění, s potěrem nebo s povrchem vyhlazeným ve spádu k okrajům bez přesahu, tl. přes 80 do 100 mm</t>
  </si>
  <si>
    <t>46170713</t>
  </si>
  <si>
    <t>"po bouraných komínech</t>
  </si>
  <si>
    <t>3,3*0,6</t>
  </si>
  <si>
    <t>0,6*0,6</t>
  </si>
  <si>
    <t>1,0*0,8</t>
  </si>
  <si>
    <t>Vodorovné konstrukce</t>
  </si>
  <si>
    <t>411235210.S</t>
  </si>
  <si>
    <t>Zazdívka otvorů pl do 0,0225 m2 v římsách cihlami tl do 150 mm</t>
  </si>
  <si>
    <t>-366682476</t>
  </si>
  <si>
    <t>"dozdění říms po zrušených svodech"14</t>
  </si>
  <si>
    <t>Úpravy povrchů, podlahy a osazování výplní</t>
  </si>
  <si>
    <t>613131121</t>
  </si>
  <si>
    <t>Podkladní a spojovací vrstva vnitřních omítaných ploch penetrace akrylát-silikonová nanášená ručně pilířů nebo sloupů</t>
  </si>
  <si>
    <t>-852836731</t>
  </si>
  <si>
    <t>613321141</t>
  </si>
  <si>
    <t>Omítka vápenocementová vnitřních ploch nanášená ručně dvouvrstvá, tloušťky jádrové omítky do 10 mm a tloušťky štuku do 3 mm štuková svislých konstrukcí pilířů nebo sloupů</t>
  </si>
  <si>
    <t>490084997</t>
  </si>
  <si>
    <t>"komíny</t>
  </si>
  <si>
    <t>"nové ventilační tělesa podstřešní část</t>
  </si>
  <si>
    <t>(1,2+0,6)*2,0*2</t>
  </si>
  <si>
    <t>(2,5+0,6)*2,0*2</t>
  </si>
  <si>
    <t>(1,8+0,8)*2,0*2</t>
  </si>
  <si>
    <t>(1,5+0,7)*2,0*2</t>
  </si>
  <si>
    <t>(1,7+0,7)*2,0*2</t>
  </si>
  <si>
    <t>(1,2+0,4)*2,0*2</t>
  </si>
  <si>
    <t>(0,8+0,4)*2,0*2</t>
  </si>
  <si>
    <t>0,4*4*2,0*2*2</t>
  </si>
  <si>
    <t>(0,6+1,5)*2,0*2</t>
  </si>
  <si>
    <t>622211011</t>
  </si>
  <si>
    <t>Montáž kontaktního zateplení lepením a mechanickým kotvením z polystyrenových desek nebo z kombinovaných desek na vnější stěny, tloušťky desek přes 40 do 80 mm</t>
  </si>
  <si>
    <t>-882897943</t>
  </si>
  <si>
    <t>M</t>
  </si>
  <si>
    <t>28375933</t>
  </si>
  <si>
    <t>deska EPS 70 fasádní λ=0,039 tl 50mm</t>
  </si>
  <si>
    <t>-152536500</t>
  </si>
  <si>
    <t>106,498*1,02 'Přepočtené koeficientem množství</t>
  </si>
  <si>
    <t>11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</si>
  <si>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</si>
  <si>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</si>
  <si>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m</t>
  </si>
  <si>
    <t>-1645297889</t>
  </si>
  <si>
    <t>0,9*3</t>
  </si>
  <si>
    <t>(0,9+0,6*2)*2</t>
  </si>
  <si>
    <t>0,9+1,2*2</t>
  </si>
  <si>
    <t>12</t>
  </si>
  <si>
    <t>28375931</t>
  </si>
  <si>
    <t>deska EPS 70 fasádní λ=0,039 tl 30mm</t>
  </si>
  <si>
    <t>245637743</t>
  </si>
  <si>
    <t>(0,9+0,6*2)*2*0,1</t>
  </si>
  <si>
    <t>(0,9+1,2*2)*0,1</t>
  </si>
  <si>
    <t>0,75*1,1 'Přepočtené koeficientem množství</t>
  </si>
  <si>
    <t>13</t>
  </si>
  <si>
    <t>BCL.0001352.URS</t>
  </si>
  <si>
    <t>deska z extrudovaného polystyrénu tl. 30mm</t>
  </si>
  <si>
    <t>-2028462410</t>
  </si>
  <si>
    <t>0,9*0,1*3</t>
  </si>
  <si>
    <t>0,27*1,1 'Přepočtené koeficientem množství</t>
  </si>
  <si>
    <t>14</t>
  </si>
  <si>
    <t>622252001</t>
  </si>
  <si>
    <t>Montáž profilů kontaktního zateplení zakládacích soklových připevněných hmoždinkami</t>
  </si>
  <si>
    <t>-141441012</t>
  </si>
  <si>
    <t>"u střechy 15</t>
  </si>
  <si>
    <t>(6,01+4,48+0,76)*2</t>
  </si>
  <si>
    <t>"u střechy 14</t>
  </si>
  <si>
    <t>20,81</t>
  </si>
  <si>
    <t>"u střechy 13</t>
  </si>
  <si>
    <t>4,5</t>
  </si>
  <si>
    <t>"u střechy 3</t>
  </si>
  <si>
    <t>5,25</t>
  </si>
  <si>
    <t>59051663</t>
  </si>
  <si>
    <t>profil zakládací Al tl 0,7mm pro ETICS pro izolant tl 50mm</t>
  </si>
  <si>
    <t>1183424296</t>
  </si>
  <si>
    <t>53,06*1,05 'Přepočtené koeficientem množství</t>
  </si>
  <si>
    <t>16</t>
  </si>
  <si>
    <t>622252002</t>
  </si>
  <si>
    <t>Montáž profilů kontaktního zateplení ostatních stěnových, dilatačních apod. lepených do tmelu</t>
  </si>
  <si>
    <t>-1080786284</t>
  </si>
  <si>
    <t>"rohové</t>
  </si>
  <si>
    <t>1,9*4</t>
  </si>
  <si>
    <t>(0,9+0,6)*2*2</t>
  </si>
  <si>
    <t>0,6*2*2</t>
  </si>
  <si>
    <t>2,3*2</t>
  </si>
  <si>
    <t>(0,9+1,2)*2</t>
  </si>
  <si>
    <t>2,1*2</t>
  </si>
  <si>
    <t>1,8</t>
  </si>
  <si>
    <t>Mezisoučet</t>
  </si>
  <si>
    <t>"parapetní</t>
  </si>
  <si>
    <t>"apu</t>
  </si>
  <si>
    <t>(0,9+0,6)*2*2*2</t>
  </si>
  <si>
    <t>(0,9+1,2)*2*2</t>
  </si>
  <si>
    <t>17</t>
  </si>
  <si>
    <t>63127466</t>
  </si>
  <si>
    <t>profil rohový Al 23x23mm s výztužnou tkaninou š 100mm pro ETICS</t>
  </si>
  <si>
    <t>-1705285789</t>
  </si>
  <si>
    <t>30,8*1,05 'Přepočtené koeficientem množství</t>
  </si>
  <si>
    <t>18</t>
  </si>
  <si>
    <t>28342205</t>
  </si>
  <si>
    <t>profil začišťovací PVC 6mm s výztužnou tkaninou pro ostění ETICS</t>
  </si>
  <si>
    <t>-1853567432</t>
  </si>
  <si>
    <t>20,4*1,05 'Přepočtené koeficientem množství</t>
  </si>
  <si>
    <t>19</t>
  </si>
  <si>
    <t>59051512</t>
  </si>
  <si>
    <t>profil začišťovací s okapnicí PVC s výztužnou tkaninou pro parapet ETICS</t>
  </si>
  <si>
    <t>-1709274697</t>
  </si>
  <si>
    <t>2,7*1,05 'Přepočtené koeficientem množství</t>
  </si>
  <si>
    <t>20</t>
  </si>
  <si>
    <t>622531031</t>
  </si>
  <si>
    <t>Omítka tenkovrstvá silikonová vnějších ploch probarvená, včetně penetrace podkladu zrnitá, tloušťky 3,0 mm stěn</t>
  </si>
  <si>
    <t>-1750854734</t>
  </si>
  <si>
    <t>(6,01+4,48+0,76)*1,9*2</t>
  </si>
  <si>
    <t>-0,9*0,6*2</t>
  </si>
  <si>
    <t>(0,9+0,6*2)*0,1*2</t>
  </si>
  <si>
    <t>(1,84+0,76)*0,6*2</t>
  </si>
  <si>
    <t>20,81*2,3</t>
  </si>
  <si>
    <t>-0,9*1,2</t>
  </si>
  <si>
    <t>4,5*2,1</t>
  </si>
  <si>
    <t>5,25*1,8*0,5</t>
  </si>
  <si>
    <t>622631001</t>
  </si>
  <si>
    <t>Spárování vnějších ploch pohledového zdiva z cihel, spárovací maltou stěn</t>
  </si>
  <si>
    <t>-1002610787</t>
  </si>
  <si>
    <t>"nové komíny nadstřešní část</t>
  </si>
  <si>
    <t>22</t>
  </si>
  <si>
    <t>631311115</t>
  </si>
  <si>
    <t>Mazanina z betonu prostého bez zvýšených nároků na prostředí tl. přes 50 do 80 mm tř. C 20/25</t>
  </si>
  <si>
    <t>739473266</t>
  </si>
  <si>
    <t>"2089,97"(15,29+15,04)*0,07</t>
  </si>
  <si>
    <t>23</t>
  </si>
  <si>
    <t>631319011</t>
  </si>
  <si>
    <t>Příplatek k cenám mazanin za úpravu povrchu mazaniny přehlazením, mazanina tl. přes 50 do 80 mm</t>
  </si>
  <si>
    <t>1691420942</t>
  </si>
  <si>
    <t>24</t>
  </si>
  <si>
    <t>631319171</t>
  </si>
  <si>
    <t>Příplatek k cenám mazanin za stržení povrchu spodní vrstvy mazaniny latí před vložením výztuže nebo pletiva pro tl. obou vrstev mazaniny přes 50 do 80 mm</t>
  </si>
  <si>
    <t>714007806</t>
  </si>
  <si>
    <t>Ostatní konstrukce a práce, bourání</t>
  </si>
  <si>
    <t>25</t>
  </si>
  <si>
    <t>941111111</t>
  </si>
  <si>
    <t>Montáž lešení řadového trubkového lehkého pracovního s podlahami s provozním zatížením tř. 3 do 200 kg/m2 šířky tř. W06 od 0,6 do 0,9 m, výšky do 10 m</t>
  </si>
  <si>
    <t>570864900</t>
  </si>
  <si>
    <t>"nezateplované budovy</t>
  </si>
  <si>
    <t>26,0*6,4</t>
  </si>
  <si>
    <t>3,0*8,9</t>
  </si>
  <si>
    <t>26</t>
  </si>
  <si>
    <t>941111112</t>
  </si>
  <si>
    <t>Montáž lešení řadového trubkového lehkého pracovního s podlahami s provozním zatížením tř. 3 do 200 kg/m2 šířky tř. W06 od 0,6 do 0,9 m, výšky přes 10 do 25 m</t>
  </si>
  <si>
    <t>-2061026830</t>
  </si>
  <si>
    <t>13,8*10,3</t>
  </si>
  <si>
    <t>27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</si>
  <si>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</si>
  <si>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</si>
  <si>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-663551867</t>
  </si>
  <si>
    <t>L10*60</t>
  </si>
  <si>
    <t>28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</si>
  <si>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</si>
  <si>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</si>
  <si>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-380268706</t>
  </si>
  <si>
    <t>L25*60</t>
  </si>
  <si>
    <t>29</t>
  </si>
  <si>
    <t>941111811</t>
  </si>
  <si>
    <t>Demontáž lešení řadového trubkového lehkého pracovního s podlahami s provozním zatížením tř. 3 do 200 kg/m2 šířky tř. W06 od 0,6 do 0,9 m, výšky do 10 m</t>
  </si>
  <si>
    <t>1244500854</t>
  </si>
  <si>
    <t>30</t>
  </si>
  <si>
    <t>941111812</t>
  </si>
  <si>
    <t>Demontáž lešení řadového trubkového lehkého pracovního s podlahami s provozním zatížením tř. 3 do 200 kg/m2 šířky tř. W06 od 0,6 do 0,9 m, výšky přes 10 do 25 m</t>
  </si>
  <si>
    <t>952495380</t>
  </si>
  <si>
    <t>31</t>
  </si>
  <si>
    <t>944611111</t>
  </si>
  <si>
    <t>Montáž ochranné plachty zavěšené na konstrukci lešení z textilie z umělých vláken</t>
  </si>
  <si>
    <t>1497665992</t>
  </si>
  <si>
    <t>32</t>
  </si>
  <si>
    <t>944611211</t>
  </si>
  <si>
    <t>Montáž ochranné plachty Příplatek za první a každý další den použití plachty k ceně -1111</t>
  </si>
  <si>
    <t>-1909359983</t>
  </si>
  <si>
    <t>335,240*60</t>
  </si>
  <si>
    <t>33</t>
  </si>
  <si>
    <t>944611811</t>
  </si>
  <si>
    <t>Demontáž ochranné plachty zavěšené na konstrukci lešení z textilie z umělých vláken</t>
  </si>
  <si>
    <t>-718593542</t>
  </si>
  <si>
    <t>34</t>
  </si>
  <si>
    <t>949101111</t>
  </si>
  <si>
    <t>Lešení pomocné pracovní pro objekty pozemních staveb pro zatížení do 150 kg/m2, o výšce lešeňové podlahy do 1,9 m</t>
  </si>
  <si>
    <t>-238521205</t>
  </si>
  <si>
    <t>17*1,0</t>
  </si>
  <si>
    <t>3,0*1,0*9</t>
  </si>
  <si>
    <t>35</t>
  </si>
  <si>
    <t>949101112</t>
  </si>
  <si>
    <t>Lešení pomocné pracovní pro objekty pozemních staveb pro zatížení do 150 kg/m2, o výšce lešeňové podlahy přes 1,9 do 3,5 m</t>
  </si>
  <si>
    <t>-1072398801</t>
  </si>
  <si>
    <t>(26+23)*1,0</t>
  </si>
  <si>
    <t>25*1,0</t>
  </si>
  <si>
    <t>"nezateplované budovy - na střechách</t>
  </si>
  <si>
    <t>(26,5+27,8)*1,2</t>
  </si>
  <si>
    <t>36</t>
  </si>
  <si>
    <t>949111113</t>
  </si>
  <si>
    <t>Montáž lešení lehkého kozového trubkového o výšce lešeňové podlahy přes 1,9 do 2,5 m</t>
  </si>
  <si>
    <t>sada</t>
  </si>
  <si>
    <t>446407412</t>
  </si>
  <si>
    <t>40</t>
  </si>
  <si>
    <t>37</t>
  </si>
  <si>
    <t>949111213</t>
  </si>
  <si>
    <t>Montáž lešení lehkého kozového trubkového Příplatek za první a každý další den použití lešení k ceně -1113</t>
  </si>
  <si>
    <t>-1839274365</t>
  </si>
  <si>
    <t>40,000*30</t>
  </si>
  <si>
    <t>38</t>
  </si>
  <si>
    <t>949111813</t>
  </si>
  <si>
    <t>Demontáž lešení lehkého kozového trubkového o výšce lešeňové podlahy přes 1,9 do 2,5 m</t>
  </si>
  <si>
    <t>-1407358397</t>
  </si>
  <si>
    <t>39</t>
  </si>
  <si>
    <t>952902021</t>
  </si>
  <si>
    <t>Čištění budov při provádění oprav a udržovacích prací podlah hladkých zametením</t>
  </si>
  <si>
    <t>2014554682</t>
  </si>
  <si>
    <t>(1012+225+218+210)*3</t>
  </si>
  <si>
    <t>952902131</t>
  </si>
  <si>
    <t>Čištění budov při provádění oprav a udržovacích prací podlah drsných nebo chodníků omytím</t>
  </si>
  <si>
    <t>344123730</t>
  </si>
  <si>
    <t>41</t>
  </si>
  <si>
    <t>952903006</t>
  </si>
  <si>
    <t>Čištění budov při provádění oprav a udržovacích prací odstraněním ptačího nebo netopýřího trusu z trámů</t>
  </si>
  <si>
    <t>942069898</t>
  </si>
  <si>
    <t>42</t>
  </si>
  <si>
    <t>952903008</t>
  </si>
  <si>
    <t>Čištění budov při provádění oprav a udržovacích prací odstraněním ptačího nebo netopýřího trusu z těžko přístupného prostoru</t>
  </si>
  <si>
    <t>384635942</t>
  </si>
  <si>
    <t>43</t>
  </si>
  <si>
    <t>962032231</t>
  </si>
  <si>
    <t>Bourání zdiva nadzákladového z cihel nebo tvárnic z cihel pálených nebo vápenopískových, na maltu vápennou nebo vápenocementovou, objemu přes 1 m3</t>
  </si>
  <si>
    <t>348124567</t>
  </si>
  <si>
    <t>3,3*0,6*2,75</t>
  </si>
  <si>
    <t>0,6*0,6*2,0</t>
  </si>
  <si>
    <t>1,0*0,8*2,0</t>
  </si>
  <si>
    <t>44</t>
  </si>
  <si>
    <t>962032631</t>
  </si>
  <si>
    <t>Bourání zdiva nadzákladového z cihel nebo tvárnic komínového z cihel pálených, šamotových nebo vápenopískových nad střechou na maltu vápennou nebo vápenocementovou</t>
  </si>
  <si>
    <t>-1868561507</t>
  </si>
  <si>
    <t>3,3*0,6*0,8</t>
  </si>
  <si>
    <t>0,6*0,6*2,3</t>
  </si>
  <si>
    <t>1,0*0,8*2,3</t>
  </si>
  <si>
    <t>1,2*0,6*2,5</t>
  </si>
  <si>
    <t>45</t>
  </si>
  <si>
    <t>968062354</t>
  </si>
  <si>
    <t>Vybourání dřevěných rámů oken s křídly, dveřních zárubní, vrat, stěn, ostění nebo obkladů rámů oken s křídly dvojitých, plochy do 1 m2</t>
  </si>
  <si>
    <t>1170403693</t>
  </si>
  <si>
    <t>0,9*0,6*3</t>
  </si>
  <si>
    <t>997</t>
  </si>
  <si>
    <t>Přesun sutě</t>
  </si>
  <si>
    <t>46</t>
  </si>
  <si>
    <t>997013154</t>
  </si>
  <si>
    <t>Vnitrostaveništní doprava suti a vybouraných hmot vodorovně do 50 m svisle s omezením mechanizace pro budovy a haly výšky přes 12 do 15 m</t>
  </si>
  <si>
    <t>t</t>
  </si>
  <si>
    <t>-245127453</t>
  </si>
  <si>
    <t>47</t>
  </si>
  <si>
    <t>997013312</t>
  </si>
  <si>
    <t>Doprava suti shozem montáž a demontáž shozu výšky přes 10 do 20 m</t>
  </si>
  <si>
    <t>944098009</t>
  </si>
  <si>
    <t>10,0</t>
  </si>
  <si>
    <t>48</t>
  </si>
  <si>
    <t>997013322</t>
  </si>
  <si>
    <t>Doprava suti shozem montáž a demontáž shozu výšky Příplatek za první a každý další den použití shozu k ceně -3312</t>
  </si>
  <si>
    <t>1894056241</t>
  </si>
  <si>
    <t>10,000*14</t>
  </si>
  <si>
    <t>49</t>
  </si>
  <si>
    <t>997013501</t>
  </si>
  <si>
    <t>Odvoz suti a vybouraných hmot na skládku nebo meziskládku se složením, na vzdálenost do 1 km</t>
  </si>
  <si>
    <t>40913939</t>
  </si>
  <si>
    <t>50</t>
  </si>
  <si>
    <t>997013509</t>
  </si>
  <si>
    <t>Odvoz suti a vybouraných hmot na skládku nebo meziskládku se složením, na vzdálenost Příplatek k ceně za každý další i započatý 1 km přes 1 km</t>
  </si>
  <si>
    <t>82351724</t>
  </si>
  <si>
    <t>"cihly"(52,963+32,382)*26</t>
  </si>
  <si>
    <t>"dřevo"(0,122+37,114+0,076)*46</t>
  </si>
  <si>
    <t>"izolace"10,122*46</t>
  </si>
  <si>
    <t>"azbest"17,631*46</t>
  </si>
  <si>
    <t>51</t>
  </si>
  <si>
    <t>997013603</t>
  </si>
  <si>
    <t>Poplatek za uložení stavebního odpadu na skládce (skládkovné) cihelného zatříděného do Katalogu odpadů pod kódem 17 01 02</t>
  </si>
  <si>
    <t>-1043300603</t>
  </si>
  <si>
    <t>52,963+32,382</t>
  </si>
  <si>
    <t>52</t>
  </si>
  <si>
    <t>997013811</t>
  </si>
  <si>
    <t>Poplatek za uložení stavebního odpadu na skládce (skládkovné) dřevěného zatříděného do Katalogu odpadů pod kódem 17 02 01</t>
  </si>
  <si>
    <t>-1562926242</t>
  </si>
  <si>
    <t>37,114+0,122+0,076</t>
  </si>
  <si>
    <t>53</t>
  </si>
  <si>
    <t>997013821</t>
  </si>
  <si>
    <t>Poplatek za uložení stavebního odpadu na skládce (skládkovné) ze stavebních materiálů obsahujících azbest zatříděných do Katalogu odpadů pod kódem 17 06 05</t>
  </si>
  <si>
    <t>-922385515</t>
  </si>
  <si>
    <t>17,631</t>
  </si>
  <si>
    <t>54</t>
  </si>
  <si>
    <t>997013847</t>
  </si>
  <si>
    <t>Poplatek za uložení stavebního odpadu na skládce (skládkovné) asfaltového s obsahem dehtu zatříděného do Katalogu odpadů pod kódem 17 03 01</t>
  </si>
  <si>
    <t>469212628</t>
  </si>
  <si>
    <t>10,122</t>
  </si>
  <si>
    <t>998</t>
  </si>
  <si>
    <t>Přesun hmot</t>
  </si>
  <si>
    <t>55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</si>
  <si>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</si>
  <si>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</si>
  <si>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-619890112</t>
  </si>
  <si>
    <t>PSV</t>
  </si>
  <si>
    <t>Práce a dodávky PSV</t>
  </si>
  <si>
    <t>712</t>
  </si>
  <si>
    <t>Povlakové krytiny</t>
  </si>
  <si>
    <t>56</t>
  </si>
  <si>
    <t>712300841</t>
  </si>
  <si>
    <t>Odstranění ze střech plochých do 10° mechu odškrabáním a očistěním s urovnáním povrchu</t>
  </si>
  <si>
    <t>-105354295</t>
  </si>
  <si>
    <t>57</t>
  </si>
  <si>
    <t>712300845</t>
  </si>
  <si>
    <t>Odstranění ze střech plochých do 10° doplňků ventilační hlavice</t>
  </si>
  <si>
    <t>-1896575743</t>
  </si>
  <si>
    <t>58</t>
  </si>
  <si>
    <t>712341559</t>
  </si>
  <si>
    <t>Provedení povlakové krytiny střech plochých do 10° pásy přitavením NAIP v plné ploše</t>
  </si>
  <si>
    <t>1600677643</t>
  </si>
  <si>
    <t>"výměra CAD-GP střecha C ozn.15"20,5</t>
  </si>
  <si>
    <t>59</t>
  </si>
  <si>
    <t>62832134</t>
  </si>
  <si>
    <t>pás asfaltový natavitelný oxidovaný tl 4,0mm typu V60 S40 s vložkou ze skleněné rohože, s jemnozrnným minerálním posypem</t>
  </si>
  <si>
    <t>-271921976</t>
  </si>
  <si>
    <t>20,5*1,15 'Přepočtené koeficientem množství</t>
  </si>
  <si>
    <t>60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</si>
  <si>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</si>
  <si>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</si>
  <si>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206987973</t>
  </si>
  <si>
    <t>61</t>
  </si>
  <si>
    <t>28342010</t>
  </si>
  <si>
    <t>manžeta těsnící pro prostupy hydroizolací z PVC uzavřená kruhová vnitřní průměr  11-35</t>
  </si>
  <si>
    <t>1249808580</t>
  </si>
  <si>
    <t>62</t>
  </si>
  <si>
    <t>712400831</t>
  </si>
  <si>
    <t>Odstranění ze střech šikmých přes 10° do 30° krytiny povlakové jednovrstvé</t>
  </si>
  <si>
    <t>-366405794</t>
  </si>
  <si>
    <t>225,0+218,0+15</t>
  </si>
  <si>
    <t>63</t>
  </si>
  <si>
    <t>712600831</t>
  </si>
  <si>
    <t>Odstranění ze střech šikmých přes 30° do 45° krytiny povlakové jednovrstvé</t>
  </si>
  <si>
    <t>-809583350</t>
  </si>
  <si>
    <t>1012,0+210,0</t>
  </si>
  <si>
    <t>64</t>
  </si>
  <si>
    <t>998712203</t>
  </si>
  <si>
    <t>Přesun hmot pro povlakové krytiny stanovený procentní sazbou (%) z ceny vodorovná dopravní vzdálenost do 50 m v objektech výšky přes 12 do 24 m</t>
  </si>
  <si>
    <t>835750930</t>
  </si>
  <si>
    <t>713</t>
  </si>
  <si>
    <t>Izolace tepelné</t>
  </si>
  <si>
    <t>65</t>
  </si>
  <si>
    <t>713100941</t>
  </si>
  <si>
    <t>Oprava izolace běžných stavebních konstrukcí Příplatek k cenám izolací stavebních konstrukcí za správkový kus vyspravení střech</t>
  </si>
  <si>
    <t>-1095520897</t>
  </si>
  <si>
    <t>66</t>
  </si>
  <si>
    <t>713141151</t>
  </si>
  <si>
    <t>Montáž tepelné izolace střech plochých rohožemi, pásy, deskami, dílci, bloky (izolační materiál ve specifikaci) kladenými volně jednovrstvá</t>
  </si>
  <si>
    <t>1317507971</t>
  </si>
  <si>
    <t>"výměra CAD-GP "</t>
  </si>
  <si>
    <t>"doplnění TI-předpoklad</t>
  </si>
  <si>
    <t>391,0*1,18+49,0+52,5+168,0+34,0+9,0+14,0</t>
  </si>
  <si>
    <t>67</t>
  </si>
  <si>
    <t>63140412</t>
  </si>
  <si>
    <t>deska tepelně izolační minerální plochých střech dvouvrstvá λ=0,038-0,039 tl 50mm</t>
  </si>
  <si>
    <t>-665238441</t>
  </si>
  <si>
    <t>787,88*1,02 'Přepočtené koeficientem množství</t>
  </si>
  <si>
    <t>68</t>
  </si>
  <si>
    <t>713191132</t>
  </si>
  <si>
    <t>Montáž tepelné izolace stavebních konstrukcí - doplňky a konstrukční součásti podlah, stropů vrchem nebo střech překrytím fólií separační z PE</t>
  </si>
  <si>
    <t>-1442741570</t>
  </si>
  <si>
    <t>"K01-</t>
  </si>
  <si>
    <t>"b1"225,0+"b2"218+"b5"15,0+"b3"210</t>
  </si>
  <si>
    <t>69</t>
  </si>
  <si>
    <t>62821109</t>
  </si>
  <si>
    <t>asfaltový pás separační s krycí vrstvou tl do 1 mm, typu R</t>
  </si>
  <si>
    <t>-1115040130</t>
  </si>
  <si>
    <t>668*1,1 'Přepočtené koeficientem množství</t>
  </si>
  <si>
    <t>70</t>
  </si>
  <si>
    <t>998713203</t>
  </si>
  <si>
    <t>Přesun hmot pro izolace tepelné stanovený procentní sazbou (%) z ceny vodorovná dopravní vzdálenost do 50 m v objektech výšky přes 12 do 24 m</t>
  </si>
  <si>
    <t>131195554</t>
  </si>
  <si>
    <t>751</t>
  </si>
  <si>
    <t>Vzduchotechnika</t>
  </si>
  <si>
    <t>71</t>
  </si>
  <si>
    <t>751398051</t>
  </si>
  <si>
    <t>Montáž ostatních zařízení protidešťové žaluzie nebo žaluziové klapky na čtyřhranné potrubí, průřezu do 0,150 m2</t>
  </si>
  <si>
    <t>881680236</t>
  </si>
  <si>
    <t>"k29</t>
  </si>
  <si>
    <t>"200x200 mm"46</t>
  </si>
  <si>
    <t>"300x200 mm"16</t>
  </si>
  <si>
    <t>"600x200 mm"16</t>
  </si>
  <si>
    <t>72</t>
  </si>
  <si>
    <t>42982401.R</t>
  </si>
  <si>
    <t>protidešťová pevná žaluzie se síťkou proti hmyzu AL VZT 200x200mm</t>
  </si>
  <si>
    <t>-1738547171</t>
  </si>
  <si>
    <t>73</t>
  </si>
  <si>
    <t>42982402.R</t>
  </si>
  <si>
    <t>protidešťová pevná žaluzie se síťkou proti hmyzu AL VZT 300x200mm</t>
  </si>
  <si>
    <t>87003900</t>
  </si>
  <si>
    <t>74</t>
  </si>
  <si>
    <t>42982403.R</t>
  </si>
  <si>
    <t>protidešťová pevná žaluzie se síťkou proti hmyzu AL VZT 600x200mm</t>
  </si>
  <si>
    <t>677457328</t>
  </si>
  <si>
    <t>75</t>
  </si>
  <si>
    <t>751905544.R</t>
  </si>
  <si>
    <t>D+M potrubí flexibilní k odvětrávacím komínkům</t>
  </si>
  <si>
    <t>1228346393</t>
  </si>
  <si>
    <t>1,5*19</t>
  </si>
  <si>
    <t>76</t>
  </si>
  <si>
    <t>998751202</t>
  </si>
  <si>
    <t>Přesun hmot pro vzduchotechniku stanovený procentní sazbou (%) z ceny vodorovná dopravní vzdálenost do 50 m v objektech výšky přes 12 do 60 m</t>
  </si>
  <si>
    <t>1016613368</t>
  </si>
  <si>
    <t>762</t>
  </si>
  <si>
    <t>Konstrukce tesařské</t>
  </si>
  <si>
    <t>77</t>
  </si>
  <si>
    <t>553100.R</t>
  </si>
  <si>
    <t>kotevní železa,příložky,patky táhla</t>
  </si>
  <si>
    <t>kg</t>
  </si>
  <si>
    <t>-1335698989</t>
  </si>
  <si>
    <t>78</t>
  </si>
  <si>
    <t>762082220</t>
  </si>
  <si>
    <t>Práce společné pro tesařské konstrukce profilování zhlaví trámů a ozdobných konců jednoduché seříznutí dvěma řezy, plochy do 160 cm2</t>
  </si>
  <si>
    <t>570684545</t>
  </si>
  <si>
    <t>79</t>
  </si>
  <si>
    <t>762082230</t>
  </si>
  <si>
    <t>Práce společné pro tesařské konstrukce profilování zhlaví trámů a ozdobných konců jednoduché seříznutí dvěma řezy, plochy přes 160 do 320 cm2</t>
  </si>
  <si>
    <t>1831459723</t>
  </si>
  <si>
    <t>80</t>
  </si>
  <si>
    <t>762082240</t>
  </si>
  <si>
    <t>Práce společné pro tesařské konstrukce profilování zhlaví trámů a ozdobných konců jednoduché seříznutí dvěma řezy, plochy přes 320 cm2</t>
  </si>
  <si>
    <t>-575364387</t>
  </si>
  <si>
    <t>81</t>
  </si>
  <si>
    <t>762083122</t>
  </si>
  <si>
    <t>Práce společné pro tesařské konstrukce impregnace řeziva máčením proti dřevokaznému hmyzu, houbám a plísním, třída ohrožení 3 a 4 (dřevo v exteriéru)</t>
  </si>
  <si>
    <t>-1667168455</t>
  </si>
  <si>
    <t>32,11+5,04+7,91</t>
  </si>
  <si>
    <t>0,74+0,7+0,05+0,49+0,36+0,02</t>
  </si>
  <si>
    <t>8,9+0,34+0,15+0,14+0,94+2,26+0,99+1,01+0,08+0,12+0,62+0,32+0,12</t>
  </si>
  <si>
    <t>82</t>
  </si>
  <si>
    <t>762085103</t>
  </si>
  <si>
    <t>Práce společné pro tesařské konstrukce montáž ocelových spojovacích prostředků (materiál ve specifikaci) kotevních želez příložek, patek, táhel</t>
  </si>
  <si>
    <t>-1487940803</t>
  </si>
  <si>
    <t>83</t>
  </si>
  <si>
    <t>762331921</t>
  </si>
  <si>
    <t>Vázané konstrukce krovů vyřezání části střešní vazby průřezové plochy řeziva přes 120 do 224 cm2, délky vyřezané části krovového prvku do 3 m</t>
  </si>
  <si>
    <t>28810909</t>
  </si>
  <si>
    <t xml:space="preserve">"viz výpis řeziva střech </t>
  </si>
  <si>
    <t>"horní</t>
  </si>
  <si>
    <t>"KR-krokve 120x160 mm"7,98+7,04</t>
  </si>
  <si>
    <t>"dolní</t>
  </si>
  <si>
    <t>"SL-sloupky 140x140 mm"0,77</t>
  </si>
  <si>
    <t>"NKR-nárožní,úžlabní krokve"2,78</t>
  </si>
  <si>
    <t>"VV-vzpěry vodorovné130x160 mm"3,63</t>
  </si>
  <si>
    <t>"VŠ-vzpěry šikmé130x160 mm"5,75</t>
  </si>
  <si>
    <t>"P-pásky 120x160 mm"6,16</t>
  </si>
  <si>
    <t>84</t>
  </si>
  <si>
    <t>762331922</t>
  </si>
  <si>
    <t>Vázané konstrukce krovů vyřezání části střešní vazby průřezové plochy řeziva přes 120 do 224 cm2, délky vyřezané části krovového prvku přes 3 do 5 m</t>
  </si>
  <si>
    <t>109538500</t>
  </si>
  <si>
    <t>"KR-krokve 120x160 mm"17,82</t>
  </si>
  <si>
    <t>"KL-kleštiny 100x150 mm"41,05</t>
  </si>
  <si>
    <t>"KR-krokve 100x150 mm"49,34</t>
  </si>
  <si>
    <t>"KR-krokve 120x160 mm"36,37</t>
  </si>
  <si>
    <t>"PO-pozednice 140x120 mm"29,24</t>
  </si>
  <si>
    <t>"VZ-vaznice 140x160 mm"15,91</t>
  </si>
  <si>
    <t>85</t>
  </si>
  <si>
    <t>762331923</t>
  </si>
  <si>
    <t>Vázané konstrukce krovů vyřezání části střešní vazby průřezové plochy řeziva přes 120 do 224 cm2, délky vyřezané části krovového prvku přes 5 do 8 m</t>
  </si>
  <si>
    <t>-1692342317</t>
  </si>
  <si>
    <t>"KR-krokve 120x160 mm"463,6</t>
  </si>
  <si>
    <t>86</t>
  </si>
  <si>
    <t>762331932</t>
  </si>
  <si>
    <t>Vázané konstrukce krovů vyřezání části střešní vazby průřezové plochy řeziva přes 224 do 288 cm2, délky vyřezané části krovového prvku přes 3 do 5 m</t>
  </si>
  <si>
    <t>-1296689284</t>
  </si>
  <si>
    <t>"NKR-nárožní,úžlabní krokev 140x180 mm"37,35</t>
  </si>
  <si>
    <t>"SL-sloupky 160x160 mm"12,53</t>
  </si>
  <si>
    <t>87</t>
  </si>
  <si>
    <t>762331933</t>
  </si>
  <si>
    <t>Vázané konstrukce krovů vyřezání části střešní vazby průřezové plochy řeziva přes 224 do 288 cm2, délky vyřezané části krovového prvku přes 5 do 8 m</t>
  </si>
  <si>
    <t>1080434491</t>
  </si>
  <si>
    <t>"PO-pozednice 160x150 mm"94,32</t>
  </si>
  <si>
    <t>88</t>
  </si>
  <si>
    <t>762331942</t>
  </si>
  <si>
    <t>Vázané konstrukce krovů vyřezání části střešní vazby průřezové plochy řeziva přes 288 do 450 cm2, délky vyřezané části krovového prvku přes 3 do 5 m</t>
  </si>
  <si>
    <t>649812619</t>
  </si>
  <si>
    <t>"VZ-vaznice 160x200 mm"30,87</t>
  </si>
  <si>
    <t>89</t>
  </si>
  <si>
    <t>762331953</t>
  </si>
  <si>
    <t>Vázané konstrukce krovů vyřezání části střešní vazby průřezové plochy řeziva průřezové plochy řeziva přes 450 cm2, délky vyřezané části krovového prvku přes 5 do 8 m</t>
  </si>
  <si>
    <t>1098329624</t>
  </si>
  <si>
    <t>"VZT-vazné trámy 220x260 mm"17,7</t>
  </si>
  <si>
    <t>90</t>
  </si>
  <si>
    <t>762332921</t>
  </si>
  <si>
    <t>Vázané konstrukce krovů doplnění části střešní vazby z hranolů, nebo hranolků (materiál v ceně), průřezové plochy do 120 cm2</t>
  </si>
  <si>
    <t>-78571169</t>
  </si>
  <si>
    <t>"příložky - předpoklad"45,0</t>
  </si>
  <si>
    <t>91</t>
  </si>
  <si>
    <t>762332922</t>
  </si>
  <si>
    <t>Vázané konstrukce krovů doplnění části střešní vazby z hranolů, nebo hranolků (materiál v ceně), průřezové plochy přes 120 do 224 cm2</t>
  </si>
  <si>
    <t>-1803724300</t>
  </si>
  <si>
    <t>"KR-krokve 120x160 mm"463,6+17,82+7,98+7,04</t>
  </si>
  <si>
    <t>92</t>
  </si>
  <si>
    <t>762332923</t>
  </si>
  <si>
    <t>Vázané konstrukce krovů doplnění části střešní vazby z hranolů, nebo hranolků (materiál v ceně), průřezové plochy přes 224 do 288 cm2</t>
  </si>
  <si>
    <t>975759105</t>
  </si>
  <si>
    <t>93</t>
  </si>
  <si>
    <t>762332924</t>
  </si>
  <si>
    <t>Vázané konstrukce krovů doplnění části střešní vazby z hranolů, nebo hranolků (materiál v ceně), průřezové plochy přes 288 do 450 cm2</t>
  </si>
  <si>
    <t>443581120</t>
  </si>
  <si>
    <t>94</t>
  </si>
  <si>
    <t>762332925</t>
  </si>
  <si>
    <t>Vázané konstrukce krovů doplnění části střešní vazby z hranolů, nebo hranolků (materiál v ceně), průřezové plochy přes 450 do 600 cm2</t>
  </si>
  <si>
    <t>1522134231</t>
  </si>
  <si>
    <t>95</t>
  </si>
  <si>
    <t>762333912</t>
  </si>
  <si>
    <t>Vázané konstrukce krovů otesání části střešní vazby z hranolů, nebo hranolků, průřezové plochy přes 120 do 224 cm2</t>
  </si>
  <si>
    <t>-1642731649</t>
  </si>
  <si>
    <t>(309,07+10,69+4,79+4,22+1,82+2,88+20,52)*0,5</t>
  </si>
  <si>
    <t>(29,6+21,82+1,67+14,62+10,61+0,77)*0,5</t>
  </si>
  <si>
    <t>96</t>
  </si>
  <si>
    <t>762333913</t>
  </si>
  <si>
    <t>Vázané konstrukce krovů otesání části střešní vazby z hranolů, nebo hranolků, průřezové plochy přes 224 do 288 cm2</t>
  </si>
  <si>
    <t>-1603526618</t>
  </si>
  <si>
    <t>(24,9+12,53+47,16)*0,5</t>
  </si>
  <si>
    <t>97</t>
  </si>
  <si>
    <t>762333914</t>
  </si>
  <si>
    <t>Vázané konstrukce krovů otesání části střešní vazby z hranolů, nebo hranolků, průřezové plochy přes 288 do 450 cm2</t>
  </si>
  <si>
    <t>-1440278843</t>
  </si>
  <si>
    <t>20,58*0,5</t>
  </si>
  <si>
    <t>98</t>
  </si>
  <si>
    <t>762333915</t>
  </si>
  <si>
    <t>Vázané konstrukce krovů otesání části střešní vazby z hranolů, nebo hranolků, průřezové plochy přes 450 cm2</t>
  </si>
  <si>
    <t>1549306493</t>
  </si>
  <si>
    <t>35,4*0,5</t>
  </si>
  <si>
    <t>99</t>
  </si>
  <si>
    <t>762341024</t>
  </si>
  <si>
    <t>Bednění a laťování bednění střech rovných sklonu do 60° s vyřezáním otvorů z dřevoštěpkových desek OSB šroubovaných na krokve na pero a drážku, tloušťky desky 18 mm</t>
  </si>
  <si>
    <t>-1454355519</t>
  </si>
  <si>
    <t>"viz výpis řeziva střech - horní</t>
  </si>
  <si>
    <t>116,0</t>
  </si>
  <si>
    <t>329,5</t>
  </si>
  <si>
    <t>100</t>
  </si>
  <si>
    <t>762341210</t>
  </si>
  <si>
    <t>Bednění a laťování montáž bednění střech rovných a šikmých sklonu do 60° s vyřezáním otvorů z prken hrubých na sraz tl. do 32 mm</t>
  </si>
  <si>
    <t>-1184063843</t>
  </si>
  <si>
    <t>210,0+1338,0</t>
  </si>
  <si>
    <t>101</t>
  </si>
  <si>
    <t>60515111</t>
  </si>
  <si>
    <t>řezivo jehličnaté boční prkno 20-30mm</t>
  </si>
  <si>
    <t>-38757389</t>
  </si>
  <si>
    <t>45,06*1,1 'Přepočtené koeficientem množství</t>
  </si>
  <si>
    <t>102</t>
  </si>
  <si>
    <t>762341675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</si>
  <si>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</si>
  <si>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719020679</t>
  </si>
  <si>
    <t>"u K27 odvětrání konstrukce pultových střech"83,0*0,8</t>
  </si>
  <si>
    <t>103</t>
  </si>
  <si>
    <t>60722231</t>
  </si>
  <si>
    <t>deska dřevotřísková surová 925x2050mm tl 16mm – vodovzdorná, P+D</t>
  </si>
  <si>
    <t>-1294889048</t>
  </si>
  <si>
    <t>66,4*1,1 'Přepočtené koeficientem množství</t>
  </si>
  <si>
    <t>104</t>
  </si>
  <si>
    <t>762341811</t>
  </si>
  <si>
    <t>Demontáž bednění a laťování bednění střech rovných, obloukových, sklonu do 60° se všemi nadstřešními konstrukcemi z prken hrubých, hoblovaných tl. do 32 mm</t>
  </si>
  <si>
    <t>1858454549</t>
  </si>
  <si>
    <t>1338,0</t>
  </si>
  <si>
    <t>105</t>
  </si>
  <si>
    <t>762342214</t>
  </si>
  <si>
    <t>Bednění a laťování montáž laťování střech jednoduchých sklonu do 60° při osové vzdálenosti latí přes 150 do 360 mm</t>
  </si>
  <si>
    <t>1074493106</t>
  </si>
  <si>
    <t>106</t>
  </si>
  <si>
    <t>60514114</t>
  </si>
  <si>
    <t>řezivo jehličnaté lať impregnovaná dl 4 m</t>
  </si>
  <si>
    <t>953592701</t>
  </si>
  <si>
    <t>"60x40 mm"7,29</t>
  </si>
  <si>
    <t>7,29*1,1 'Přepočtené koeficientem množství</t>
  </si>
  <si>
    <t>107</t>
  </si>
  <si>
    <t>762342216</t>
  </si>
  <si>
    <t>Bednění a laťování montáž laťování střech jednoduchých sklonu do 60° při osové vzdálenosti latí přes 360 do 600 mm</t>
  </si>
  <si>
    <t>1882336653</t>
  </si>
  <si>
    <t>"u K27 konstrukce odvětrání"83,0*0,8</t>
  </si>
  <si>
    <t>108</t>
  </si>
  <si>
    <t>956270174</t>
  </si>
  <si>
    <t>83,0/0,6*0,8*0,04*0,05</t>
  </si>
  <si>
    <t>0,221*1,1 'Přepočtené koeficientem množství</t>
  </si>
  <si>
    <t>109</t>
  </si>
  <si>
    <t>762342441</t>
  </si>
  <si>
    <t>Bednění a laťování montáž lišt trojúhelníkových nebo kontralatí</t>
  </si>
  <si>
    <t>2086001785</t>
  </si>
  <si>
    <t>"viz výpis řeziva střech</t>
  </si>
  <si>
    <t>1801,22</t>
  </si>
  <si>
    <t>156,6+197,35</t>
  </si>
  <si>
    <t>110</t>
  </si>
  <si>
    <t>-699077360</t>
  </si>
  <si>
    <t>"60x50 mm"5,4+0,47+"50x80 mm"0,79</t>
  </si>
  <si>
    <t>6,66*1,1 'Přepočtené koeficientem množství</t>
  </si>
  <si>
    <t>111</t>
  </si>
  <si>
    <t>762343911</t>
  </si>
  <si>
    <t>Bednění a laťování střech zabednění jednotlivých otvorů ve střeše prkny tl. do 32 mm (materiál v ceně), otvoru plochy jednotlivě do 1 m2</t>
  </si>
  <si>
    <t>-1222828393</t>
  </si>
  <si>
    <t>0,8*0,8</t>
  </si>
  <si>
    <t>112</t>
  </si>
  <si>
    <t>762381012</t>
  </si>
  <si>
    <t>Heverování a podepření tesařských konstrukcí krovů plná vazba, rozpětí přes 9 do 12,5 m</t>
  </si>
  <si>
    <t>-868356850</t>
  </si>
  <si>
    <t>113</t>
  </si>
  <si>
    <t>762395000</t>
  </si>
  <si>
    <t>Spojovací prostředky krovů, bednění a laťování, nadstřešních konstrukcí svory, prkna, hřebíky, pásová ocel, vruty</t>
  </si>
  <si>
    <t>1886495467</t>
  </si>
  <si>
    <t>0,221+7,29</t>
  </si>
  <si>
    <t>5,4+0,47+0,79</t>
  </si>
  <si>
    <t>114</t>
  </si>
  <si>
    <t>998762103</t>
  </si>
  <si>
    <t>Přesun hmot pro konstrukce tesařské stanovený z hmotnosti přesunovaného materiálu vodorovná dopravní vzdálenost do 50 m v objektech výšky přes 12 do 24 m</t>
  </si>
  <si>
    <t>93582972</t>
  </si>
  <si>
    <t>764</t>
  </si>
  <si>
    <t>Konstrukce klempířské</t>
  </si>
  <si>
    <t>115</t>
  </si>
  <si>
    <t>7640005544.R</t>
  </si>
  <si>
    <t>Demontáž plechových odvětrávacích komínků</t>
  </si>
  <si>
    <t>-764323573</t>
  </si>
  <si>
    <t>116</t>
  </si>
  <si>
    <t>764001821</t>
  </si>
  <si>
    <t>Demontáž klempířských konstrukcí krytiny ze svitků nebo tabulí do suti</t>
  </si>
  <si>
    <t>767578152</t>
  </si>
  <si>
    <t>"výměra CAD-GP AST-2"225,0+218,0+15,0</t>
  </si>
  <si>
    <t>117</t>
  </si>
  <si>
    <t>764001881</t>
  </si>
  <si>
    <t>Demontáž klempířských konstrukcí oplechování nároží z hřebenáčů do suti</t>
  </si>
  <si>
    <t>-1607352065</t>
  </si>
  <si>
    <t>118</t>
  </si>
  <si>
    <t>764001891</t>
  </si>
  <si>
    <t>Demontáž klempířských konstrukcí oplechování úžlabí do suti</t>
  </si>
  <si>
    <t>-1863939871</t>
  </si>
  <si>
    <t>40+41</t>
  </si>
  <si>
    <t>119</t>
  </si>
  <si>
    <t>764002801</t>
  </si>
  <si>
    <t>Demontáž klempířských konstrukcí závětrné lišty do suti</t>
  </si>
  <si>
    <t>-605619354</t>
  </si>
  <si>
    <t>120</t>
  </si>
  <si>
    <t>764002812</t>
  </si>
  <si>
    <t>Demontáž klempířských konstrukcí okapového plechu do suti, v krytině skládané</t>
  </si>
  <si>
    <t>-991145696</t>
  </si>
  <si>
    <t>190+7+11</t>
  </si>
  <si>
    <t>121</t>
  </si>
  <si>
    <t>764002821</t>
  </si>
  <si>
    <t>Demontáž klempířských konstrukcí střešního výlezu do suti</t>
  </si>
  <si>
    <t>-616723681</t>
  </si>
  <si>
    <t>122</t>
  </si>
  <si>
    <t>764002841</t>
  </si>
  <si>
    <t>Demontáž klempířských konstrukcí oplechování horních ploch zdí a nadezdívek do suti</t>
  </si>
  <si>
    <t>-1984265694</t>
  </si>
  <si>
    <t>9,5+5,0+19,0</t>
  </si>
  <si>
    <t>123</t>
  </si>
  <si>
    <t>764002851</t>
  </si>
  <si>
    <t>Demontáž klempířských konstrukcí oplechování parapetů do suti</t>
  </si>
  <si>
    <t>-1741897235</t>
  </si>
  <si>
    <t>124</t>
  </si>
  <si>
    <t>764002871</t>
  </si>
  <si>
    <t>Demontáž klempířských konstrukcí lemování zdí do suti</t>
  </si>
  <si>
    <t>-1074054373</t>
  </si>
  <si>
    <t>84+18+7+83</t>
  </si>
  <si>
    <t>125</t>
  </si>
  <si>
    <t>764002881</t>
  </si>
  <si>
    <t>Demontáž klempířských konstrukcí lemování střešních prostupů do suti</t>
  </si>
  <si>
    <t>-1484241493</t>
  </si>
  <si>
    <t>37+20</t>
  </si>
  <si>
    <t>126</t>
  </si>
  <si>
    <t>764003801</t>
  </si>
  <si>
    <t>Demontáž klempířských konstrukcí lemování trub, konzol, držáků, ventilačních nástavců a ostatních kusových prvků do suti</t>
  </si>
  <si>
    <t>-732060001</t>
  </si>
  <si>
    <t>19+4</t>
  </si>
  <si>
    <t>127</t>
  </si>
  <si>
    <t>764004801</t>
  </si>
  <si>
    <t>Demontáž klempířských konstrukcí žlabu podokapního do suti</t>
  </si>
  <si>
    <t>445962315</t>
  </si>
  <si>
    <t>31+36+25</t>
  </si>
  <si>
    <t>128</t>
  </si>
  <si>
    <t>764004821</t>
  </si>
  <si>
    <t>Demontáž klempířských konstrukcí žlabu nástřešního do suti</t>
  </si>
  <si>
    <t>-305392886</t>
  </si>
  <si>
    <t>173,5+11,5</t>
  </si>
  <si>
    <t>129</t>
  </si>
  <si>
    <t>764004861</t>
  </si>
  <si>
    <t>Demontáž klempířských konstrukcí svodu do suti</t>
  </si>
  <si>
    <t>-429155870</t>
  </si>
  <si>
    <t>764011429.R</t>
  </si>
  <si>
    <t>Okapnice z Pz plechu s povrchovou úpravou včetně tmelení rš 150 mm</t>
  </si>
  <si>
    <t>-403526397</t>
  </si>
  <si>
    <t>"b1"24,72+5,1+3,26+1,25</t>
  </si>
  <si>
    <t>"b2"10,65+10,72+10,97</t>
  </si>
  <si>
    <t>"b3"98,51+19,55+15,24+51,1+23,57</t>
  </si>
  <si>
    <t>764111401</t>
  </si>
  <si>
    <t>Krytina ze svitků nebo tabulí z pozinkovaného plechu s úpravou u okapů, prostupů a výčnělků střechy rovné drážkováním ze svitků rš 500 mm, sklon střechy do 30°</t>
  </si>
  <si>
    <t>-871224425</t>
  </si>
  <si>
    <t>"b1"225,0+"b2"218+"b5"15,0</t>
  </si>
  <si>
    <t>"vyspravení krytiny po vyboraném komínu"1,0*1,0</t>
  </si>
  <si>
    <t>764211636</t>
  </si>
  <si>
    <t>Oplechování střešních prvků z pozinkovaného plechu s povrchovou úpravou hřebene nevětraného s použitím hřebenového plechu rš 500 mm</t>
  </si>
  <si>
    <t>1166697397</t>
  </si>
  <si>
    <t>"K11"4</t>
  </si>
  <si>
    <t>764212607.S</t>
  </si>
  <si>
    <t>Oplechování střešních prvků z pozinkovaného plechu s povrchovou úpravou úžlabí rš 600 mm</t>
  </si>
  <si>
    <t>-612924377</t>
  </si>
  <si>
    <t>"K09"40,0</t>
  </si>
  <si>
    <t>764212612.S</t>
  </si>
  <si>
    <t>Oplechování střešních prvků z pozinkovaného plechu s povrchovou úpravou úžlabí rš 750 mm</t>
  </si>
  <si>
    <t>1186003169</t>
  </si>
  <si>
    <t>"K10"41</t>
  </si>
  <si>
    <t>764212634</t>
  </si>
  <si>
    <t>Oplechování střešních prvků z pozinkovaného plechu s povrchovou úpravou štítu závětrnou lištou rš 330 mm</t>
  </si>
  <si>
    <t>2083113795</t>
  </si>
  <si>
    <t>"K12"27,0</t>
  </si>
  <si>
    <t>764212668.R</t>
  </si>
  <si>
    <t>Oplechování střešních prvků z pozinkovaného plechu s povrchovou úpravou okapu okapovým plechem střechy rovné rš 750 mm</t>
  </si>
  <si>
    <t>166724117</t>
  </si>
  <si>
    <t>"K02"190,0</t>
  </si>
  <si>
    <t>764212669.R</t>
  </si>
  <si>
    <t>Oplechování střešních prvků z pozinkovaného plechu s povrchovou úpravou okapu okapovým plechem střechy rovné rš 900 mm</t>
  </si>
  <si>
    <t>1734393593</t>
  </si>
  <si>
    <t>"K03"7,0</t>
  </si>
  <si>
    <t>764212670.R</t>
  </si>
  <si>
    <t>Oplechování střešních prvků z pozinkovaného plechu s povrchovou úpravou okapu okapovým plechem střechy rovné rš 1250 mm</t>
  </si>
  <si>
    <t>-827670937</t>
  </si>
  <si>
    <t>"K04"11</t>
  </si>
  <si>
    <t>764213456</t>
  </si>
  <si>
    <t>Oplechování střešních prvků sněhový zachytávač průbežný dvoutrubkový z pozinkovaného plechu žárově zinkovaného,prášková barva</t>
  </si>
  <si>
    <t>CS ÚRS 2020 02</t>
  </si>
  <si>
    <t>-1413320404</t>
  </si>
  <si>
    <t>6,0+3,6*2+6,2+10,7+18,4</t>
  </si>
  <si>
    <t>764214605.S</t>
  </si>
  <si>
    <t>Oplechování horních ploch zdí a nadezdívek (atik) z pozinkovaného plechu s povrchovou úpravou mechanicky kotvené rš 450 mm</t>
  </si>
  <si>
    <t>-469688746</t>
  </si>
  <si>
    <t>"K15"19,0</t>
  </si>
  <si>
    <t>764214606</t>
  </si>
  <si>
    <t>Oplechování horních ploch zdí a nadezdívek (atik) z pozinkovaného plechu s povrchovou úpravou mechanicky kotvené rš 500 mm</t>
  </si>
  <si>
    <t>1683342479</t>
  </si>
  <si>
    <t>"K13"9,5</t>
  </si>
  <si>
    <t>764214613.R</t>
  </si>
  <si>
    <t>Oplechování horních ploch zdí a nadezdívek (atik) z pozinkovaného plechu s povrchovou úpravou mechanicky kotvené přes rš 1000 mm</t>
  </si>
  <si>
    <t>-1014811974</t>
  </si>
  <si>
    <t>"K14"5</t>
  </si>
  <si>
    <t>764216604</t>
  </si>
  <si>
    <t>Oplechování parapetů z pozinkovaného plechu s povrchovou úpravou rovných mechanicky kotvené, bez rohů rš 270 mm</t>
  </si>
  <si>
    <t>440832670</t>
  </si>
  <si>
    <t>"K26"2,5</t>
  </si>
  <si>
    <t>764311603.</t>
  </si>
  <si>
    <t>Lemování zdí z pozinkovaného plechu s povrchovou úpravou boční nebo horní rovné, střech s krytinou hadkou rš 150 mm</t>
  </si>
  <si>
    <t>2079359518</t>
  </si>
  <si>
    <t>"K27"83,0</t>
  </si>
  <si>
    <t>764311604.S</t>
  </si>
  <si>
    <t>Lemování zdí z pozinkovaného plechu s povrchovou úpravou boční nebo horní rovné, střech s krytinou hadkou rš 330 mm</t>
  </si>
  <si>
    <t>400616552</t>
  </si>
  <si>
    <t>764311605.S</t>
  </si>
  <si>
    <t>Lemování zdí z pozinkovaného plechu s povrchovou úpravou boční nebo horní rovné, střech s krytinou hadkou rš 400 mm</t>
  </si>
  <si>
    <t>1250066742</t>
  </si>
  <si>
    <t>"K07"18</t>
  </si>
  <si>
    <t>764311610.R</t>
  </si>
  <si>
    <t>Lemování zdí z pozinkovaného plechu s povrchovou úpravou boční nebo horní rovné, střech s krytinou hadkou rš 1000 mm</t>
  </si>
  <si>
    <t>-795111630</t>
  </si>
  <si>
    <t>"K08"7</t>
  </si>
  <si>
    <t>764311614.S</t>
  </si>
  <si>
    <t>670868827</t>
  </si>
  <si>
    <t>"K06"84</t>
  </si>
  <si>
    <t>764311618.S</t>
  </si>
  <si>
    <t>Oplechování í zdí z pozinkovaného plechu s povrchovou úpravou boční nebo horní rovné, střech s krytinou hadkou rš 750 mm</t>
  </si>
  <si>
    <t>771006907</t>
  </si>
  <si>
    <t>"K25"21,2</t>
  </si>
  <si>
    <t>764314612.S</t>
  </si>
  <si>
    <t>Lemování prostupů z pozinkovaného plechu s povrchovou úpravou bez lišty, střech s krytinou skládanou nebo z plechu</t>
  </si>
  <si>
    <t>831455296</t>
  </si>
  <si>
    <t>"K24"2,51*0,8*4</t>
  </si>
  <si>
    <t>"K05"37,0</t>
  </si>
  <si>
    <t>764315622.S</t>
  </si>
  <si>
    <t>Lemování trub, konzol, držáků a ostatních kusových prvků z pozinkovaného plechu s povrchovou úpravou střech s krytinou skládanou mimo prejzovou nebo z plechu, průměr přes 75 do 100 mm</t>
  </si>
  <si>
    <t>1143050624</t>
  </si>
  <si>
    <t>"K23"19</t>
  </si>
  <si>
    <t>764511601.S</t>
  </si>
  <si>
    <t>Žlab podokapní z pozinkovaného plechu s povrchovou úpravou včetně háků a čel půlkruhový do rš 250 mm</t>
  </si>
  <si>
    <t>154742835</t>
  </si>
  <si>
    <t>"K17"31,0</t>
  </si>
  <si>
    <t>764511602</t>
  </si>
  <si>
    <t>Žlab podokapní z pozinkovaného plechu s povrchovou úpravou včetně háků a čel půlkruhový rš 330 mm</t>
  </si>
  <si>
    <t>1248061012</t>
  </si>
  <si>
    <t>"K18"36,0</t>
  </si>
  <si>
    <t>764511603</t>
  </si>
  <si>
    <t>Žlab podokapní z pozinkovaného plechu s povrchovou úpravou včetně háků a čel půlkruhový rš 400 mm</t>
  </si>
  <si>
    <t>-406495530</t>
  </si>
  <si>
    <t>"K19"25,0</t>
  </si>
  <si>
    <t>764513406.S</t>
  </si>
  <si>
    <t>Žlab nadokapní (nástřešní) z pozinkovaného plechu oblého tvaru, včetně háků, čel a hrdel rš 550 mm</t>
  </si>
  <si>
    <t>-321902819</t>
  </si>
  <si>
    <t>"K21-prodloužení"11,5</t>
  </si>
  <si>
    <t>764513412</t>
  </si>
  <si>
    <t>Žlab nadokapní (nástřešní) z pozinkovaného plechu oblého tvaru, včetně háků, čel a hrdel rš 1000 mm</t>
  </si>
  <si>
    <t>66185130</t>
  </si>
  <si>
    <t>"K20"173,5+"K21"11,5</t>
  </si>
  <si>
    <t>764518423</t>
  </si>
  <si>
    <t>Svod z pozinkovaného plechu včetně objímek, kolen a odskoků kruhový, průměru 120 mm</t>
  </si>
  <si>
    <t>598812230</t>
  </si>
  <si>
    <t>"K22"60,0</t>
  </si>
  <si>
    <t>76484-01.R</t>
  </si>
  <si>
    <t>Odvětrávací komínek zt,vzt, zplechové truby z protidešťovou stříškou z pz s povrchovou úpravou výšky 500 mm</t>
  </si>
  <si>
    <t>-1555328857</t>
  </si>
  <si>
    <t>998764103</t>
  </si>
  <si>
    <t>Přesun hmot pro konstrukce klempířské stanovený z hmotnosti přesunovaného materiálu vodorovná dopravní vzdálenost do 50 m v objektech výšky přes 12 do 24 m</t>
  </si>
  <si>
    <t>-920134083</t>
  </si>
  <si>
    <t>765</t>
  </si>
  <si>
    <t>Krytina skládaná</t>
  </si>
  <si>
    <t>765123012</t>
  </si>
  <si>
    <t>Krytina betonová drážková skládaná na sucho sklonu střechy do 30° z tašek s povrchovou úpravou</t>
  </si>
  <si>
    <t>-1343577542</t>
  </si>
  <si>
    <t>"výměra CAD-GP AST-3,ozn.1"1012,0</t>
  </si>
  <si>
    <t>765123111</t>
  </si>
  <si>
    <t>Krytina betonová drážková skládaná na sucho sklonu střechy do 30° prvky okapové hrany větrací pás plastový</t>
  </si>
  <si>
    <t>1321842964</t>
  </si>
  <si>
    <t>765123121</t>
  </si>
  <si>
    <t>Krytina betonová - ochranný a větrávací AL pás s mřížkou se sítí proti hmyzu okapové hrany</t>
  </si>
  <si>
    <t>-1261131319</t>
  </si>
  <si>
    <t>765123212</t>
  </si>
  <si>
    <t>Krytina betonová drážková skládaná na sucho sklonu střechy do 30° nárožní hrana provětrávaná z hřebenáčů s povrchovou úpravou</t>
  </si>
  <si>
    <t>-491258351</t>
  </si>
  <si>
    <t>"výměra CAD-GP"50,7*1,2</t>
  </si>
  <si>
    <t>765123312</t>
  </si>
  <si>
    <t>Krytina betonová drážková skládaná na sucho sklonu střechy do 30° hřeben provětrávaný z hřebenáčů s povrchovou úpravou</t>
  </si>
  <si>
    <t>1149135035</t>
  </si>
  <si>
    <t>35,3+5,0+1,8+26,0+8,0+26,0+1,8+1,3</t>
  </si>
  <si>
    <t>765123512</t>
  </si>
  <si>
    <t>Krytina betonová drážková skládaná na sucho sklonu střechy do 30° štítová hrana z okrajových tašek s povrchovou úpravou</t>
  </si>
  <si>
    <t>1420296676</t>
  </si>
  <si>
    <t>765123711</t>
  </si>
  <si>
    <t>Krytina betonová drážková skládaná na sucho sklonu střechy do 30° lemování prostupů těsnicím pásem plochy jednotlivě do 0,25 m2</t>
  </si>
  <si>
    <t>1593392841</t>
  </si>
  <si>
    <t>765123911</t>
  </si>
  <si>
    <t>Krytina betonová drážková skládaná na sucho sklonu střechy do 30° Příplatek cenám za sklon přes 30° do 40°</t>
  </si>
  <si>
    <t>984386161</t>
  </si>
  <si>
    <t>765125011</t>
  </si>
  <si>
    <t>Montáž střešních doplňků krytiny betonové speciálních tašek na sucho větracích, protisněhových, prosvětlovacích, hromosvodových, prostupových, nosných pro stoupací plošinu drážkových</t>
  </si>
  <si>
    <t>-914840610</t>
  </si>
  <si>
    <t>208+6+10+8</t>
  </si>
  <si>
    <t>59244074</t>
  </si>
  <si>
    <t>taška betonová nepravidelně profilovaná hladká odvětrání kanalizace komplet</t>
  </si>
  <si>
    <t>-1989029621</t>
  </si>
  <si>
    <t>59244057</t>
  </si>
  <si>
    <t>taška betonová velmi hladká odvětrávací</t>
  </si>
  <si>
    <t>-810497484</t>
  </si>
  <si>
    <t>59244371</t>
  </si>
  <si>
    <t>taška betonová dvojitý nástřik s leskem prostupová</t>
  </si>
  <si>
    <t>1562407919</t>
  </si>
  <si>
    <t>59244232</t>
  </si>
  <si>
    <t>rošt nášlapný malý komplet krytina betonová 600x250mm</t>
  </si>
  <si>
    <t>1583139320</t>
  </si>
  <si>
    <t>765125302</t>
  </si>
  <si>
    <t>Montáž střešních doplňků krytiny betonové střešního výlezu plochy jednotlivě přes 0,25 m2</t>
  </si>
  <si>
    <t>907591183</t>
  </si>
  <si>
    <t>"K16"9</t>
  </si>
  <si>
    <t>59244245</t>
  </si>
  <si>
    <t>okno střešní výstupní Al 450x730mm</t>
  </si>
  <si>
    <t>99888881</t>
  </si>
  <si>
    <t>765125401</t>
  </si>
  <si>
    <t>Montáž střešních doplňků krytiny betonové protisněhové zábrany háku</t>
  </si>
  <si>
    <t>1828026685</t>
  </si>
  <si>
    <t>59244409.R</t>
  </si>
  <si>
    <t>plechová  protisněhová zábrana</t>
  </si>
  <si>
    <t>-1260780740</t>
  </si>
  <si>
    <t>765125421</t>
  </si>
  <si>
    <t>Montáž střešních doplňků krytiny betonové bezpečnostního háku</t>
  </si>
  <si>
    <t>-1074128161</t>
  </si>
  <si>
    <t>59244014.S</t>
  </si>
  <si>
    <t>sada bezpečnostního ocelového háku (bez tašky)</t>
  </si>
  <si>
    <t>-21059972</t>
  </si>
  <si>
    <t>765131801</t>
  </si>
  <si>
    <t>Demontáž vláknocementové krytiny skládané sklonu do 30° do suti</t>
  </si>
  <si>
    <t>265210043</t>
  </si>
  <si>
    <t>"výměra CAD-GP AST-2"934,0</t>
  </si>
  <si>
    <t>765131821</t>
  </si>
  <si>
    <t>Demontáž vláknocementové krytiny skládané sklonu do 30° hřebene nebo nároží z hřebenáčů do suti</t>
  </si>
  <si>
    <t>361105405</t>
  </si>
  <si>
    <t>6,22*2+8,75*2+5,0+2,0+11,2+9,0*2+3,8+4,4*2+9,7*2+9,0*2</t>
  </si>
  <si>
    <t>765131841</t>
  </si>
  <si>
    <t>Demontáž vláknocementové krytiny skládané Příplatek k cenám za sklon přes 30° demontáže krytiny</t>
  </si>
  <si>
    <t>1822709751</t>
  </si>
  <si>
    <t>765131845</t>
  </si>
  <si>
    <t>Demontáž vláknocementové krytiny skládané Příplatek k cenám za sklon přes 30° demontáže hřebene nebo nároží</t>
  </si>
  <si>
    <t>1724563308</t>
  </si>
  <si>
    <t>765139900.R</t>
  </si>
  <si>
    <t>Realizace souboru opatření k předcházení rizik souvisejících s expozicí azbestu při odstraňování střešní krytiny</t>
  </si>
  <si>
    <t>-860017032</t>
  </si>
  <si>
    <t>Poznámka k položce:
, tj. oddělení pracovního prostoru, zakrývání okolních povrchů, ruční demontáž krytiny bez narušení šablon, vlhčení povrchu krytiny, ukládání krytiny do obalového materiálu, likvidace kontaminovaných zakrývacích a jiných materiálů (bez vlastní krytiny, její likvidace viz dále), úklid pracoviště, ochranné osobní pomůcky, administrativní činnost, měření koncentrace vláken v ovzduší</t>
  </si>
  <si>
    <t>765191001</t>
  </si>
  <si>
    <t>Montáž pojistné hydroizolační nebo parotěsné fólie kladené ve sklonu do 20° lepením (vodotěsné podstřeší) na bednění nebo tepelnou izolaci</t>
  </si>
  <si>
    <t>712193689</t>
  </si>
  <si>
    <t>225,0+218,0+15,0+"vyspravení střechy po vybourané m komínu"0,8*0,8</t>
  </si>
  <si>
    <t>DRK.02202709.R</t>
  </si>
  <si>
    <t>pojistná hydroizolace difuzně propustná se samolepícím okrajem,polyesterová textilie s PU povrstvením 210 g/m2</t>
  </si>
  <si>
    <t>-2130293280</t>
  </si>
  <si>
    <t>458,64*1,1 'Přepočtené koeficientem množství</t>
  </si>
  <si>
    <t>765191013</t>
  </si>
  <si>
    <t>Montáž pojistné hydroizolační nebo parotěsné fólie kladené ve sklonu přes 20° volně na bednění nebo tepelnou izolaci</t>
  </si>
  <si>
    <t>-167681995</t>
  </si>
  <si>
    <t>A+210,0</t>
  </si>
  <si>
    <t>-2037967431</t>
  </si>
  <si>
    <t>1222*1,1 'Přepočtené koeficientem množství</t>
  </si>
  <si>
    <t>765191091</t>
  </si>
  <si>
    <t>Montáž pojistné hydroizolační nebo parotěsné fólie Příplatek k cenám montáže na bednění nebo tepelnou izolaci za sklon přes 30°</t>
  </si>
  <si>
    <t>1676594632</t>
  </si>
  <si>
    <t>765192001</t>
  </si>
  <si>
    <t>Nouzové zakrytí střechy plachtou</t>
  </si>
  <si>
    <t>1725495332</t>
  </si>
  <si>
    <t>1012+225+218+210</t>
  </si>
  <si>
    <t>998765103</t>
  </si>
  <si>
    <t>Přesun hmot pro krytiny skládané stanovený z hmotnosti přesunovaného materiálu vodorovná dopravní vzdálenost do 50 m na objektech výšky přes 12 do 24 m</t>
  </si>
  <si>
    <t>1183307514</t>
  </si>
  <si>
    <t>766</t>
  </si>
  <si>
    <t>Konstrukce truhlářské</t>
  </si>
  <si>
    <t>766411821</t>
  </si>
  <si>
    <t>Demontáž obložení stěn palubkami</t>
  </si>
  <si>
    <t>-982334811</t>
  </si>
  <si>
    <t>"oprava u střešních oken-předpoklad</t>
  </si>
  <si>
    <t>4,0</t>
  </si>
  <si>
    <t>766411822</t>
  </si>
  <si>
    <t>Demontáž obložení stěn podkladových roštů</t>
  </si>
  <si>
    <t>153169884</t>
  </si>
  <si>
    <t>766412213</t>
  </si>
  <si>
    <t>Montáž obložení stěn plochy přes 1 m2 palubkami na pero a drážku z měkkého dřeva, šířky přes 80 do 100 mm</t>
  </si>
  <si>
    <t>-1432704427</t>
  </si>
  <si>
    <t>61191120</t>
  </si>
  <si>
    <t>palubky obkladové smrk profil klasický 12,5x96mm jakost A/B</t>
  </si>
  <si>
    <t>-1538237752</t>
  </si>
  <si>
    <t>4*1,1 'Přepočtené koeficientem množství</t>
  </si>
  <si>
    <t>766417211</t>
  </si>
  <si>
    <t>Montáž obložení stěn rošt podkladový</t>
  </si>
  <si>
    <t>-1665003846</t>
  </si>
  <si>
    <t>4/0,6</t>
  </si>
  <si>
    <t>60514103</t>
  </si>
  <si>
    <t>řezivo jehličnaté lať 30x50mm</t>
  </si>
  <si>
    <t>2129363836</t>
  </si>
  <si>
    <t>6,667*0,00165 'Přepočtené koeficientem množství</t>
  </si>
  <si>
    <t>766622216</t>
  </si>
  <si>
    <t>Montáž oken plastových plochy do 1 m2 včetně montáže rámu otevíravých do zdiva</t>
  </si>
  <si>
    <t>718306511</t>
  </si>
  <si>
    <t>"T02"3</t>
  </si>
  <si>
    <t>61140050</t>
  </si>
  <si>
    <t>okno plastové otevíravé/sklopné trojsklo do plochy 1m2</t>
  </si>
  <si>
    <t>-53388965</t>
  </si>
  <si>
    <t>Poznámka k položce:
viz.specifikace v.č.AST-3.U=73W/m2K</t>
  </si>
  <si>
    <t>766671008.S</t>
  </si>
  <si>
    <t>Montáž střešních oken dřevěných nebo plastových kyvných, výklopných/kyvných s okenním rámem a lemováním, s plisovaným límcem, s napojením na krytinu do krytiny ploché, rozměru 80 x 110 cm</t>
  </si>
  <si>
    <t>-364066321</t>
  </si>
  <si>
    <t>"T01"1</t>
  </si>
  <si>
    <t>61143696.S</t>
  </si>
  <si>
    <t>okno střešní plastové kyvné, izolační dvojsklo 80x110cm Uw=1,2W/m2K</t>
  </si>
  <si>
    <t>818373509</t>
  </si>
  <si>
    <t>998766103</t>
  </si>
  <si>
    <t>Přesun hmot pro konstrukce truhlářské stanovený z hmotnosti přesunovaného materiálu vodorovná dopravní vzdálenost do 50 m v objektech výšky přes 12 do 24 m</t>
  </si>
  <si>
    <t>401665575</t>
  </si>
  <si>
    <t>783</t>
  </si>
  <si>
    <t>Dokončovací práce - nátěry</t>
  </si>
  <si>
    <t>783113101</t>
  </si>
  <si>
    <t>Napouštěcí nátěr truhlářských konstrukcí jednonásobný syntetický</t>
  </si>
  <si>
    <t>-1463690716</t>
  </si>
  <si>
    <t>4,0*2</t>
  </si>
  <si>
    <t>783114101</t>
  </si>
  <si>
    <t>Základní nátěr truhlářských konstrukcí jednonásobný syntetický</t>
  </si>
  <si>
    <t>1735662743</t>
  </si>
  <si>
    <t>783117101</t>
  </si>
  <si>
    <t>Krycí nátěr truhlářských konstrukcí jednonásobný syntetický</t>
  </si>
  <si>
    <t>-581455539</t>
  </si>
  <si>
    <t>783201201</t>
  </si>
  <si>
    <t>Příprava podkladu tesařských konstrukcí před provedením nátěru broušení</t>
  </si>
  <si>
    <t>344216595</t>
  </si>
  <si>
    <t>783201401</t>
  </si>
  <si>
    <t>Příprava podkladu tesařských konstrukcí před provedením nátěru ometení</t>
  </si>
  <si>
    <t>662561982</t>
  </si>
  <si>
    <t>783201403</t>
  </si>
  <si>
    <t>Příprava podkladu tesařských konstrukcí před provedením nátěru oprášení</t>
  </si>
  <si>
    <t>-1926922249</t>
  </si>
  <si>
    <t>783206801</t>
  </si>
  <si>
    <t>Odstranění nátěrů z tesařských konstrukcí obroušením</t>
  </si>
  <si>
    <t>152892257</t>
  </si>
  <si>
    <t>NT*0,3</t>
  </si>
  <si>
    <t>783206807</t>
  </si>
  <si>
    <t>Odstranění nátěrů z tesařských konstrukcí odstraňovačem nátěrů s obroušením</t>
  </si>
  <si>
    <t>-1396320805</t>
  </si>
  <si>
    <t>NT*0,1</t>
  </si>
  <si>
    <t>783213111</t>
  </si>
  <si>
    <t>Napouštěcí nátěr tesařských konstrukcí zabudovaných do konstrukce proti dřevokazným houbám, hmyzu a plísním jednonásobný syntetický</t>
  </si>
  <si>
    <t>709548327</t>
  </si>
  <si>
    <t>"KR-krokve 120x160 mm"(1545,0-463,6+71,3-17,82+31,93-7,98+28,14-7,04)*(0,12+0,16)*2</t>
  </si>
  <si>
    <t>"VV-vzpěry vodorovné130x160 mm"(36,32-3,63)*(0,13+0,16)*2</t>
  </si>
  <si>
    <t>"VŠ-vzpěry šikmé130x160 mm"(57,5-5,75)*(0,13+0,16)*2</t>
  </si>
  <si>
    <t>"KL-kleštiny 100x150 mm"(410,45-41,05)*(0,1+0,15)*2</t>
  </si>
  <si>
    <t>"P-pásky 120x160 mm"(61,6-6,16)*(0,12+0,16)*2</t>
  </si>
  <si>
    <t>"SL-sloupky 140x140 mm"(7,7-0,77)*0,14*4</t>
  </si>
  <si>
    <t>"NKR-nárožní,úžlabní krokve"(11,12-2,78)*(0,12+0,16)*2</t>
  </si>
  <si>
    <t>"KR-krokve 100x150 mm"(197,35-49,34)*(0,1+0,15)*2</t>
  </si>
  <si>
    <t>"KR-krokve 120x160 mm"(145,48-36,37)*(0,12+0,16)*2</t>
  </si>
  <si>
    <t>"PO-pozednice 140x120 mm"(73,11-29,24)*(0,14+0,16)*2</t>
  </si>
  <si>
    <t>"VZ-vaznice 140x160 mm"(106,07-15,91)*(0,14+0,16)*2</t>
  </si>
  <si>
    <t>"NKR-nárožní,úžlabní krokev 140x180 mm"(124,51-37,35)*(0,14+0,18)*2</t>
  </si>
  <si>
    <t>"PO-pozednice 160x150 mm"(235,8-94,32)*(0,16+0,15)*2</t>
  </si>
  <si>
    <t>"SL-sloupky 160x160 mm"(125,25-12,53*0,16*4</t>
  </si>
  <si>
    <t>"VZ-vaznice 160x200 mm"(205,8-30,87)*(0,16+0,2)*2</t>
  </si>
  <si>
    <t>"VZT-vazné trámy 220x260 mm"(177,0-17,7)*(0,22+0,26)*2</t>
  </si>
  <si>
    <t>783222121</t>
  </si>
  <si>
    <t>Tmelení tesařských konstrukcí lokální, včetně přebroušení tmelených míst rozsahu přes 30 do 50% plochy, tmelem disperzním akrylátovým nebo latexovým</t>
  </si>
  <si>
    <t>1379914393</t>
  </si>
  <si>
    <t>NT*0,5</t>
  </si>
  <si>
    <t>783222131</t>
  </si>
  <si>
    <t>Tmelení tesařských konstrukcí spar nebo rohů, včetně přebroušení tmelených míst, tmelem disperzním akrylátovým nebo latexovým</t>
  </si>
  <si>
    <t>-1881891703</t>
  </si>
  <si>
    <t>783301303</t>
  </si>
  <si>
    <t>Příprava podkladu zámečnických konstrukcí před provedením nátěru odrezivění odrezovačem bezoplachovým</t>
  </si>
  <si>
    <t>-841209820</t>
  </si>
  <si>
    <t>783301401</t>
  </si>
  <si>
    <t>Příprava podkladu zámečnických konstrukcí před provedením nátěru ometení</t>
  </si>
  <si>
    <t>1035292815</t>
  </si>
  <si>
    <t>783306801</t>
  </si>
  <si>
    <t>Odstranění nátěrů ze zámečnických konstrukcí obroušením</t>
  </si>
  <si>
    <t>-1126144113</t>
  </si>
  <si>
    <t>783314101</t>
  </si>
  <si>
    <t>Základní nátěr zámečnických konstrukcí jednonásobný syntetický</t>
  </si>
  <si>
    <t>-173497394</t>
  </si>
  <si>
    <t>"předpoklad nátěrů stávajících drobných ocelových konstrukcí"20</t>
  </si>
  <si>
    <t>783315101</t>
  </si>
  <si>
    <t>Mezinátěr zámečnických konstrukcí jednonásobný syntetický standardní</t>
  </si>
  <si>
    <t>317044187</t>
  </si>
  <si>
    <t>783317101</t>
  </si>
  <si>
    <t>Krycí nátěr (email) zámečnických konstrukcí jednonásobný syntetický standardní</t>
  </si>
  <si>
    <t>-1737772040</t>
  </si>
  <si>
    <t>783401401</t>
  </si>
  <si>
    <t>Příprava podkladu klempířských konstrukcí před provedením nátěru ometením</t>
  </si>
  <si>
    <t>-803370036</t>
  </si>
  <si>
    <t>783406809</t>
  </si>
  <si>
    <t>Odstranění nátěrů z klempířských konstrukcí okartáčováním</t>
  </si>
  <si>
    <t>1901208877</t>
  </si>
  <si>
    <t>783414101</t>
  </si>
  <si>
    <t>Základní nátěr klempířských konstrukcí jednonásobný syntetický</t>
  </si>
  <si>
    <t>2107731963</t>
  </si>
  <si>
    <t>97,0*0,33</t>
  </si>
  <si>
    <t>783415101</t>
  </si>
  <si>
    <t>Mezinátěr klempířských konstrukcí jednonásobný syntetický standardní</t>
  </si>
  <si>
    <t>312015727</t>
  </si>
  <si>
    <t>783417101</t>
  </si>
  <si>
    <t>Krycí nátěr (email) klempířských konstrukcí jednonásobný syntetický standardní</t>
  </si>
  <si>
    <t>597471690</t>
  </si>
  <si>
    <t>783491001</t>
  </si>
  <si>
    <t>Příplatek k ceně nátěru klempířských konstrukcí jednonásobného, za provedení ve sklonu střechy přes 10 do 30°</t>
  </si>
  <si>
    <t>-1644067823</t>
  </si>
  <si>
    <t>783501201</t>
  </si>
  <si>
    <t>Příprava podkladu krytiny před provedením nátěru sklonu do 10° oškrábáním</t>
  </si>
  <si>
    <t>1324295204</t>
  </si>
  <si>
    <t>783501211</t>
  </si>
  <si>
    <t>Příprava podkladu krytiny před provedením nátěru sklonu přes 10 do 30° oškrábáním</t>
  </si>
  <si>
    <t>1678799477</t>
  </si>
  <si>
    <t>783501301</t>
  </si>
  <si>
    <t>Příprava podkladu krytiny před provedením nátěru sklonu do 10° odrezivěním</t>
  </si>
  <si>
    <t>-1800862968</t>
  </si>
  <si>
    <t>783501311</t>
  </si>
  <si>
    <t>Příprava podkladu krytiny před provedením nátěru sklonu přes 10 do 30° odrezivěním</t>
  </si>
  <si>
    <t>1351716709</t>
  </si>
  <si>
    <t>783501401</t>
  </si>
  <si>
    <t>Příprava podkladu krytiny před provedením nátěru sklonu do 10° ometením</t>
  </si>
  <si>
    <t>15417767</t>
  </si>
  <si>
    <t>783501411</t>
  </si>
  <si>
    <t>Příprava podkladu krytiny před provedením nátěru sklonu přes 10 do 30° ometením</t>
  </si>
  <si>
    <t>-131857678</t>
  </si>
  <si>
    <t>783501503</t>
  </si>
  <si>
    <t>Příprava podkladu krytiny před provedením nátěru sklonu do 10° omytím tlakovou vodou</t>
  </si>
  <si>
    <t>-542978175</t>
  </si>
  <si>
    <t>783501513</t>
  </si>
  <si>
    <t>Příprava podkladu krytiny před provedením nátěru sklonu přes 10 do 30° omytím tlakovou vodou</t>
  </si>
  <si>
    <t>-2110351695</t>
  </si>
  <si>
    <t>783513003</t>
  </si>
  <si>
    <t>Základní (napouštěcí ) nátěr krytiny krytiny plechové sklonu střechy do 10° jednonásobný syntetický samozákladující</t>
  </si>
  <si>
    <t>-256779748</t>
  </si>
  <si>
    <t>"výměra CAD-GP střecha B4 ozn.9a,13,14"860,0</t>
  </si>
  <si>
    <t>783517001</t>
  </si>
  <si>
    <t>Krycí nátěr (email) krytiny krytiny plechové sklonu střechy do 10° jednonásobný syntetický standardní</t>
  </si>
  <si>
    <t>-246890031</t>
  </si>
  <si>
    <t>B4*2</t>
  </si>
  <si>
    <t>783591101</t>
  </si>
  <si>
    <t>Příplatek k ceně nátěru krytiny jednonásobného, za provedení ve sklonu střechy přes 10 do 30°</t>
  </si>
  <si>
    <t>-366679914</t>
  </si>
  <si>
    <t>B4*3</t>
  </si>
  <si>
    <t>784</t>
  </si>
  <si>
    <t>Dokončovací práce - malby a tapety</t>
  </si>
  <si>
    <t>784181101</t>
  </si>
  <si>
    <t>Penetrace podkladu jednonásobná základní akrylátová v místnostech výšky do 3,80 m</t>
  </si>
  <si>
    <t>199621686</t>
  </si>
  <si>
    <t>784211131</t>
  </si>
  <si>
    <t>Malby z malířských směsí otěruvzdorných za mokra dvojnásobné, bílé za mokra otěruvzdorné minimálně v místnostech výšky do 3,80 m</t>
  </si>
  <si>
    <t>298725620</t>
  </si>
  <si>
    <t>OI</t>
  </si>
  <si>
    <t>odvoz výkopku</t>
  </si>
  <si>
    <t>2,289</t>
  </si>
  <si>
    <t>OII</t>
  </si>
  <si>
    <t>1,526</t>
  </si>
  <si>
    <t>R</t>
  </si>
  <si>
    <t>rýha</t>
  </si>
  <si>
    <t>26,705</t>
  </si>
  <si>
    <t>Z</t>
  </si>
  <si>
    <t>zásyp</t>
  </si>
  <si>
    <t>22,89</t>
  </si>
  <si>
    <t>DÍL:03 - Výkop pro hromosvod</t>
  </si>
  <si>
    <t xml:space="preserve">    1 - Zemní práce</t>
  </si>
  <si>
    <t xml:space="preserve">    5 - Komunikace pozemní</t>
  </si>
  <si>
    <t>Zemní práce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</si>
  <si>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</si>
  <si>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</si>
  <si>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71176358</t>
  </si>
  <si>
    <t>5,0</t>
  </si>
  <si>
    <t>113107421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</si>
  <si>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do 100 mm</t>
  </si>
  <si>
    <t>-959059393</t>
  </si>
  <si>
    <t>113107441</t>
  </si>
  <si>
    <t>Odstranění podkladů nebo krytů při překopech inženýrských sítí s přemístěním hmot na skládku ve vzdálenosti do 3 m nebo s naložením na dopravní prostředek strojně plochy jednotlivě do 15 m2 živičných, o tl. vrstvy do 50 mm</t>
  </si>
  <si>
    <t>1737825789</t>
  </si>
  <si>
    <t>121151103</t>
  </si>
  <si>
    <t>Sejmutí ornice strojně při souvislé ploše do 100 m2, tl. vrstvy do 200 mm</t>
  </si>
  <si>
    <t>158515774</t>
  </si>
  <si>
    <t>132253102</t>
  </si>
  <si>
    <t>Hloubení nezapažených rýh šířky do 800 mm strojně s urovnáním dna do předepsaného profilu a spádu v omezeném prostoru v hornině třídy těžitelnosti I skupiny 3 přes 20 do 50 m3</t>
  </si>
  <si>
    <t>-1255550780</t>
  </si>
  <si>
    <t>(55,0+42,0+12,0)*0,35*0,7</t>
  </si>
  <si>
    <t>R*0,6</t>
  </si>
  <si>
    <t>132353102</t>
  </si>
  <si>
    <t>Hloubení nezapažených rýh šířky do 800 mm strojně s urovnáním dna do předepsaného profilu a spádu v omezeném prostoru v hornině třídy těžitelnosti II skupiny 4 přes 20 do 50 m3</t>
  </si>
  <si>
    <t>409481764</t>
  </si>
  <si>
    <t>R*0,4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</si>
  <si>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</si>
  <si>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</si>
  <si>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-517871835</t>
  </si>
  <si>
    <t>R*0,6+Z*0,6</t>
  </si>
  <si>
    <t>162351123</t>
  </si>
  <si>
    <t>Vodorovné přemístění výkopku nebo sypaniny po suchu na obvyklém dopravním prostředku, bez naložení výkopku, avšak se složením bez rozhrnutí z horniny třídy těžitelnosti II na vzdálenost skupiny 4 a 5 na vzdálenost přes 50 do 500 m</t>
  </si>
  <si>
    <t>-248391280</t>
  </si>
  <si>
    <t>R*0,4+Z*0,4</t>
  </si>
  <si>
    <t>162551107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</si>
  <si>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</si>
  <si>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-311698484</t>
  </si>
  <si>
    <t>(R-Z)*0,6</t>
  </si>
  <si>
    <t>162551127</t>
  </si>
  <si>
    <t>Vodorovné přemístění výkopku nebo sypaniny po suchu na obvyklém dopravním prostředku, bez naložení výkopku, avšak se složením bez rozhrnutí z horniny třídy těžitelnosti II na vzdálenost skupiny 4 a 5 na vzdálenost přes 2 000 do 2 500 m</t>
  </si>
  <si>
    <t>-1586658261</t>
  </si>
  <si>
    <t>(R-Z)*0,4</t>
  </si>
  <si>
    <t>167151101</t>
  </si>
  <si>
    <t>Nakládání, skládání a překládání neulehlého výkopku nebo sypaniny strojně nakládání, množství do 100 m3, z horniny třídy těžitelnosti I, skupiny 1 až 3</t>
  </si>
  <si>
    <t>542053710</t>
  </si>
  <si>
    <t>167151102</t>
  </si>
  <si>
    <t>Nakládání, skládání a překládání neulehlého výkopku nebo sypaniny strojně nakládání, množství do 100 m3, z horniny třídy těžitelnosti II, skupiny 4 a 5</t>
  </si>
  <si>
    <t>-448115121</t>
  </si>
  <si>
    <t>171201221</t>
  </si>
  <si>
    <t>Poplatek za uložení stavebního odpadu na skládce (skládkovné) zeminy a kamení zatříděného do Katalogu odpadů pod kódem 17 05 04</t>
  </si>
  <si>
    <t>-282385457</t>
  </si>
  <si>
    <t>3,815*1,9 'Přepočtené koeficientem množství</t>
  </si>
  <si>
    <t>171251201</t>
  </si>
  <si>
    <t>Uložení sypaniny na skládky nebo meziskládky bez hutnění s upravením uložené sypaniny do předepsaného tvaru</t>
  </si>
  <si>
    <t>913342680</t>
  </si>
  <si>
    <t>OI+OII</t>
  </si>
  <si>
    <t>174151101</t>
  </si>
  <si>
    <t>Zásyp sypaninou z jakékoliv horniny strojně s uložením výkopku ve vrstvách se zhutněním jam, šachet, rýh nebo kolem objektů v těchto vykopávkách</t>
  </si>
  <si>
    <t>1312334080</t>
  </si>
  <si>
    <t>R-(55+42+12)*0,35*0,1</t>
  </si>
  <si>
    <t>181351003</t>
  </si>
  <si>
    <t>Rozprostření a urovnání ornice v rovině nebo ve svahu sklonu do 1:5 strojně při souvislé ploše do 100 m2, tl. vrstvy do 200 mm</t>
  </si>
  <si>
    <t>609328346</t>
  </si>
  <si>
    <t>181411131</t>
  </si>
  <si>
    <t>Založení trávníku na půdě předem připravené plochy do 1000 m2 výsevem včetně utažení parkového v rovině nebo na svahu do 1:5</t>
  </si>
  <si>
    <t>-1743541744</t>
  </si>
  <si>
    <t>00572410</t>
  </si>
  <si>
    <t>osivo směs travní parková</t>
  </si>
  <si>
    <t>273403280</t>
  </si>
  <si>
    <t>23*0,015 'Přepočtené koeficientem množství</t>
  </si>
  <si>
    <t>183403153</t>
  </si>
  <si>
    <t>Obdělání půdy hrabáním v rovině nebo na svahu do 1:5</t>
  </si>
  <si>
    <t>1343784137</t>
  </si>
  <si>
    <t>185803111</t>
  </si>
  <si>
    <t>Ošetření trávníku jednorázové v rovině nebo na svahu do 1:5</t>
  </si>
  <si>
    <t>1217902175</t>
  </si>
  <si>
    <t>185851121</t>
  </si>
  <si>
    <t>Dovoz vody pro zálivku rostlin na vzdálenost do 1000 m</t>
  </si>
  <si>
    <t>-758755101</t>
  </si>
  <si>
    <t>185851129</t>
  </si>
  <si>
    <t>Dovoz vody pro zálivku rostlin Příplatek k ceně za každých dalších i započatých 1000 m</t>
  </si>
  <si>
    <t>1890872478</t>
  </si>
  <si>
    <t>451577777</t>
  </si>
  <si>
    <t>Podklad nebo lože pod dlažbu (přídlažbu) v ploše vodorovné nebo ve sklonu do 1:5, tloušťky od 30 do 100 mm z kameniva těženého</t>
  </si>
  <si>
    <t>160817026</t>
  </si>
  <si>
    <t>451579777</t>
  </si>
  <si>
    <t>Podklad nebo lože pod dlažbu (přídlažbu) Příplatek k cenám za každých dalších i započatých 10 mm tloušťky podkladu nebo lože přes 100 mm z kameniva těženého</t>
  </si>
  <si>
    <t>-902162816</t>
  </si>
  <si>
    <t>5,000*5</t>
  </si>
  <si>
    <t>Komunikace pozemní</t>
  </si>
  <si>
    <t>564932111</t>
  </si>
  <si>
    <t>Podklad z mechanicky zpevněného kameniva MZK (minerální beton) s rozprostřením a s hutněním, po zhutnění tl. 100 mm</t>
  </si>
  <si>
    <t>-1593387767</t>
  </si>
  <si>
    <t>577144111</t>
  </si>
  <si>
    <t>Asfaltový beton vrstva obrusná ACO 11 (ABS) s rozprostřením a se zhutněním z nemodifikovaného asfaltu v pruhu šířky do 3 m tř. I, po zhutnění tl. 50 mm</t>
  </si>
  <si>
    <t>-436303549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</si>
  <si>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</si>
  <si>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</si>
  <si>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2015798622</t>
  </si>
  <si>
    <t>59245018</t>
  </si>
  <si>
    <t>dlažba tvar obdélník betonová 200x100x60mm přírodní</t>
  </si>
  <si>
    <t>-1541116499</t>
  </si>
  <si>
    <t>919731121</t>
  </si>
  <si>
    <t>Zarovnání styčné plochy podkladu nebo krytu podél vybourané části komunikace nebo zpevněné plochy živičné tl. do 50 mm</t>
  </si>
  <si>
    <t>1772230888</t>
  </si>
  <si>
    <t>919735112</t>
  </si>
  <si>
    <t>Řezání stávajícího živičného krytu nebo podkladu hloubky přes 50 do 100 mm</t>
  </si>
  <si>
    <t>1864376706</t>
  </si>
  <si>
    <t>998225111</t>
  </si>
  <si>
    <t>Přesun hmot pro komunikace s krytem z kameniva, monolitickým betonovým nebo živičným dopravní vzdálenost do 200 m jakékoliv délky objektu</t>
  </si>
  <si>
    <t>-615869303</t>
  </si>
  <si>
    <t>DÍL:04 - Hromosvod</t>
  </si>
  <si>
    <t>M - Práce a dodávky M</t>
  </si>
  <si>
    <t xml:space="preserve">    21-M - Elektromontáže</t>
  </si>
  <si>
    <t>Práce a dodávky M</t>
  </si>
  <si>
    <t>21-M</t>
  </si>
  <si>
    <t>Elektromontáže</t>
  </si>
  <si>
    <t>210-01.R</t>
  </si>
  <si>
    <t>Hromosvod viz.samostatný rozpočet</t>
  </si>
  <si>
    <t>500679210</t>
  </si>
  <si>
    <t>SEZNAM FIGUR</t>
  </si>
  <si>
    <t>Výměra</t>
  </si>
  <si>
    <t xml:space="preserve"> SO 03</t>
  </si>
  <si>
    <t xml:space="preserve"> SO 03/ DÍL:02</t>
  </si>
  <si>
    <t>Použití figury:</t>
  </si>
  <si>
    <t>Krytina betonová drážková s povrchovou úpravou skládaná na sucho sklonu do 30°</t>
  </si>
  <si>
    <t>Montáž laťování na střechách jednoduchých sklonu do 60° osové vzdálenosti do 360 mm</t>
  </si>
  <si>
    <t>Příplatek ke krytině betonové za sklon přes 30° do 40°</t>
  </si>
  <si>
    <t>Montáž pojistné hydroizolační nebo parotěsné fólie kladené přes 20° volně na bednění nebo tepelnou izolaci</t>
  </si>
  <si>
    <t>Příplatek k cenám montáž pojistné hydroizolační nebo parotěsné fólie za sklon přes 30°</t>
  </si>
  <si>
    <t>Základní jednonásobný syntetický samozákladující nátěr krytiny z plechu sklonu do 10°</t>
  </si>
  <si>
    <t>Oškrábání krytiny před provedením nátěru sklonu do 10°</t>
  </si>
  <si>
    <t>Oškrábání krytiny před provedením nátěru sklonu do 30°</t>
  </si>
  <si>
    <t>Odrezivění krytiny před provedením nátěru sklonu do 10°</t>
  </si>
  <si>
    <t>Odrezivění krytiny před provedením nátěru sklonu do 30°</t>
  </si>
  <si>
    <t>Ometení krytiny před provedením nátěru sklonu do 10°</t>
  </si>
  <si>
    <t>Ometení krytiny před provedením nátěru sklonu do 30°</t>
  </si>
  <si>
    <t>Omytí krytiny před provedením nátěru sklonu do 10° tlakovou vodou</t>
  </si>
  <si>
    <t>Omytí krytiny před provedením nátěru sklonu do 30° tlakovou vodou</t>
  </si>
  <si>
    <t>Krycí jednonásobný syntetický standardní nátěr krytiny z plechu sklonu do 10°</t>
  </si>
  <si>
    <t>Příplatek k ceně jednonásobného nátěru krytiny za sklon do 30°</t>
  </si>
  <si>
    <t>Montáž lešení řadového trubkového lehkého s podlahami zatížení do 200 kg/m2 š do 0,9 m v do 10 m</t>
  </si>
  <si>
    <t>Příplatek k lešení řadovému trubkovému lehkému s podlahami š 0,9 m v 10 m za první a ZKD den použití</t>
  </si>
  <si>
    <t>Demontáž lešení řadového trubkového lehkého s podlahami zatížení do 200 kg/m2 š do 0,9 m v do 10 m</t>
  </si>
  <si>
    <t>Montáž lešení řadového trubkového lehkého s podlahami zatížení do 200 kg/m2 š do 0,9 m v do 25 m</t>
  </si>
  <si>
    <t>Příplatek k lešení řadovému trubkovému lehkému s podlahami š 0,9 m v 25 m za první a ZKD den použití</t>
  </si>
  <si>
    <t>Demontáž lešení řadového trubkového lehkého s podlahami zatížení do 200 kg/m2 š do 0,9 m v do 25 m</t>
  </si>
  <si>
    <t>Montáž profilů kontaktního zateplení lepených</t>
  </si>
  <si>
    <t>Napouštěcí jednonásobný syntetický biocidní nátěr tesařských konstrukcí zabudovaných do konstrukce</t>
  </si>
  <si>
    <t>Obroušení tesařských konstrukcí před provedením nátěru</t>
  </si>
  <si>
    <t>Ometení tesařských konstrukcí před provedením nátěru</t>
  </si>
  <si>
    <t>Oprášení tesařských konstrukcí před provedením nátěru</t>
  </si>
  <si>
    <t>Odstranění nátěrů z tesařských konstrukcí odstraňovačem nátěrů</t>
  </si>
  <si>
    <t>Lokální tmelení tesařských konstrukcí do 50% plochy akrylátovým tmelem</t>
  </si>
  <si>
    <t>Čištění budov odstranění ptačího nebo netopýřího trusu z trámů</t>
  </si>
  <si>
    <t>Vápenocementová omítka štuková dvouvrstvá vnitřních pilířů nebo sloupů nanášená ručně</t>
  </si>
  <si>
    <t>Penetrační disperzní nátěr vnitřních pilířů nebo sloupů nanášený ručně</t>
  </si>
  <si>
    <t>Základní akrylátová jednonásobná penetrace podkladu v místnostech výšky do 3,80m</t>
  </si>
  <si>
    <t>Dvojnásobné bílé malby ze směsí za mokra minimálně otěruvzdorných v místnostech do 3,80 m</t>
  </si>
  <si>
    <t>Tenkovrstvá silikonová zrnitá omítka tl. 3,0 mm včetně penetrace vnějších stěn</t>
  </si>
  <si>
    <t>Montáž kontaktního zateplení vnějších stěn lepením a mechanickým kotvením polystyrénových desek tl do 80 mm</t>
  </si>
  <si>
    <t xml:space="preserve"> SO 03/ DÍL:03</t>
  </si>
  <si>
    <t>Vodorovné přemístění do 2500 m výkopku/sypaniny z horniny třídy těžitelnosti I, skupiny 1 až 3</t>
  </si>
  <si>
    <t>Uložení sypaniny na skládky nebo meziskládky</t>
  </si>
  <si>
    <t>Vodorovné přemístění do 2500 m výkopku/sypaniny z horniny třídy těžitelnosti II, skupiny 4 a 5</t>
  </si>
  <si>
    <t>Hloubení rýh nezapažených  š do 800 mm v hornině třídy těžitelnosti I, skupiny 3 objem do 50 m3 strojně v omezeném prostoru</t>
  </si>
  <si>
    <t>Hloubení rýh nezapažených  š do 800 mm v hornině třídy těžitelnosti II, skupiny 4 objem do 50 m3 strojně v omezeném prostoru</t>
  </si>
  <si>
    <t>Vodorovné přemístění do 500 m výkopku/sypaniny z horniny třídy těžitelnosti I, skupiny 1 až 3</t>
  </si>
  <si>
    <t>Vodorovné přemístění do 500 m výkopku/sypaniny z hornin třídy těžitelnosti II, skupiny 4 a 5</t>
  </si>
  <si>
    <t>Nakládání výkopku z hornin třídy těžitelnosti I, skupiny 1 až 3 do 100 m3</t>
  </si>
  <si>
    <t>Nakládání výkopku z hornin třídy těžitelnosti II, skupiny 4 a 5 do 100 m3</t>
  </si>
  <si>
    <t>Zásyp jam, šachet rýh nebo kolem objektů sypaninou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</si>
  <si>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</si>
  <si>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</si>
  <si>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</si>
  <si>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</si>
  <si>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</si>
  <si>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</si>
  <si>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</si>
  <si>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</si>
  <si>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</si>
  <si>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</si>
  <si>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</si>
  <si>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</si>
  <si>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</si>
  <si>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</si>
  <si>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</si>
  <si>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</si>
  <si>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</si>
  <si>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</si>
  <si>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</si>
  <si>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</si>
  <si>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</si>
  <si>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</si>
  <si>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</si>
  <si>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</si>
  <si>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</si>
  <si>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</si>
  <si>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</si>
  <si>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</si>
  <si>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</si>
  <si>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</si>
  <si>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</si>
  <si>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</si>
  <si>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</si>
  <si>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</si>
  <si>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</si>
  <si>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</si>
  <si>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</si>
  <si>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</si>
  <si>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</si>
  <si>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</si>
  <si>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</si>
  <si>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</si>
  <si>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</si>
  <si>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</si>
  <si>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</si>
  <si>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</si>
  <si>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</si>
  <si>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</si>
  <si>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</si>
  <si>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</si>
  <si>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</si>
  <si>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</si>
  <si>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</si>
  <si>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</si>
  <si>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</si>
  <si>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</si>
  <si>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</si>
  <si>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</si>
  <si>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</si>
  <si>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</si>
  <si>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</si>
  <si>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</si>
  <si>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</si>
  <si>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</si>
  <si>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</si>
  <si>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</si>
  <si>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</si>
  <si>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</si>
  <si>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</si>
  <si>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</si>
  <si>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</si>
  <si>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</si>
  <si>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</si>
  <si>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</si>
  <si>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</si>
  <si>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</si>
  <si>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</si>
  <si>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</si>
  <si>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</si>
  <si>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</si>
  <si>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</si>
  <si>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</si>
  <si>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</si>
  <si>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</si>
  <si>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</si>
  <si>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</si>
  <si>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</si>
  <si>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</si>
  <si>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</si>
  <si>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</si>
  <si>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</si>
  <si>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</si>
  <si>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</si>
  <si>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</si>
  <si>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</si>
  <si>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</si>
  <si>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</si>
  <si>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</si>
  <si>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</si>
  <si>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</si>
  <si>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</si>
  <si>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</si>
  <si>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</si>
  <si>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</si>
  <si>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</si>
  <si>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</si>
  <si>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</si>
  <si>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</si>
  <si>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</si>
  <si>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</si>
  <si>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</si>
  <si>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</si>
  <si>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</si>
  <si>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</si>
  <si>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</si>
  <si>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</si>
  <si>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</si>
  <si>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</si>
  <si>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</si>
  <si>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</si>
  <si>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</si>
  <si>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</si>
  <si>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</si>
  <si>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</si>
  <si>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</si>
  <si>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</si>
  <si>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</si>
  <si>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</si>
  <si>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</si>
  <si>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</si>
  <si>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</si>
  <si>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</si>
  <si>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</si>
  <si>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</si>
  <si>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</si>
  <si>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</si>
  <si>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</si>
  <si>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</si>
  <si>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</si>
  <si>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</si>
  <si>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</si>
  <si>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</si>
  <si>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</si>
  <si>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</si>
  <si>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</si>
  <si>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</si>
  <si>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</si>
  <si>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</si>
  <si>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</si>
  <si>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</si>
  <si>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</si>
  <si>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</si>
  <si>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</si>
  <si>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</si>
  <si>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</si>
  <si>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</si>
  <si>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</si>
  <si>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</si>
  <si>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</si>
  <si>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</si>
  <si>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</si>
  <si>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</si>
  <si>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</si>
  <si>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</si>
  <si>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</si>
  <si>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</si>
  <si>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</si>
  <si>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</si>
  <si>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</si>
  <si>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</si>
  <si>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</si>
  <si>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</si>
  <si>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</si>
  <si>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</si>
  <si>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</si>
  <si>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</si>
  <si>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</si>
  <si>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</si>
  <si>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</si>
  <si>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</si>
  <si>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</si>
  <si>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"zateplované budovy</t>
  </si>
  <si>
    <t>24,1*9,35+16,1*2,95+13,0*4,2+10,9*4,5</t>
  </si>
  <si>
    <t>13,95*13,3+100,0*10,8</t>
  </si>
  <si>
    <t>166,40+26,70+142,14</t>
  </si>
  <si>
    <t>lešení do 10 m</t>
  </si>
  <si>
    <t>Staveništní výtah montáž a demontáž</t>
  </si>
  <si>
    <t>Autojeřáb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</si>
</sst>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-03%20Oprava%20st&#345;echy%20-%20celkov&#253;,VRN,%20ST%20rozpo&#269;et%2023-10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DÍL-01 - Vedlejší a ostat..."/>
      <sheetName val="DÍL-02 - Stavební část"/>
      <sheetName val="DÍL-03 - Výkop pro hromosvod"/>
      <sheetName val="DÍL-04 - Hromosvod"/>
      <sheetName val="Seznam figur"/>
      <sheetName val="Pokyny pro vyplnění"/>
    </sheetNames>
    <sheetDataSet>
      <sheetData sheetId="0">
        <row r="8">
          <cell r="AN8">
            <v>44127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zoomScale="80" zoomScaleNormal="8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39" t="s">
        <v>6</v>
      </c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9" t="s">
        <v>7</v>
      </c>
      <c r="BT2" s="19" t="s">
        <v>8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48" t="s">
        <v>15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R5" s="22"/>
      <c r="BE5" s="345" t="s">
        <v>16</v>
      </c>
      <c r="BS5" s="19" t="s">
        <v>7</v>
      </c>
    </row>
    <row r="6" spans="2:71" s="1" customFormat="1" ht="36.9" customHeight="1">
      <c r="B6" s="22"/>
      <c r="D6" s="28" t="s">
        <v>17</v>
      </c>
      <c r="K6" s="349" t="s">
        <v>18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R6" s="22"/>
      <c r="BE6" s="346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46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1">
        <v>44127</v>
      </c>
      <c r="AR8" s="22"/>
      <c r="BE8" s="346"/>
      <c r="BS8" s="19" t="s">
        <v>7</v>
      </c>
    </row>
    <row r="9" spans="2:71" s="1" customFormat="1" ht="14.4" customHeight="1">
      <c r="B9" s="22"/>
      <c r="AR9" s="22"/>
      <c r="BE9" s="346"/>
      <c r="BS9" s="19" t="s">
        <v>7</v>
      </c>
    </row>
    <row r="10" spans="2:71" s="1" customFormat="1" ht="12" customHeight="1">
      <c r="B10" s="22"/>
      <c r="D10" s="29" t="s">
        <v>24</v>
      </c>
      <c r="AK10" s="29" t="s">
        <v>25</v>
      </c>
      <c r="AN10" s="27" t="s">
        <v>3</v>
      </c>
      <c r="AR10" s="22"/>
      <c r="BE10" s="346"/>
      <c r="BS10" s="19" t="s">
        <v>7</v>
      </c>
    </row>
    <row r="11" spans="2:71" s="1" customFormat="1" ht="18.45" customHeight="1">
      <c r="B11" s="22"/>
      <c r="E11" s="27" t="s">
        <v>26</v>
      </c>
      <c r="AK11" s="29" t="s">
        <v>27</v>
      </c>
      <c r="AN11" s="27" t="s">
        <v>3</v>
      </c>
      <c r="AR11" s="22"/>
      <c r="BE11" s="346"/>
      <c r="BS11" s="19" t="s">
        <v>7</v>
      </c>
    </row>
    <row r="12" spans="2:71" s="1" customFormat="1" ht="6.9" customHeight="1">
      <c r="B12" s="22"/>
      <c r="AR12" s="22"/>
      <c r="BE12" s="346"/>
      <c r="BS12" s="19" t="s">
        <v>7</v>
      </c>
    </row>
    <row r="13" spans="2:71" s="1" customFormat="1" ht="12" customHeight="1">
      <c r="B13" s="22"/>
      <c r="D13" s="29" t="s">
        <v>28</v>
      </c>
      <c r="AK13" s="29" t="s">
        <v>25</v>
      </c>
      <c r="AN13" s="31" t="s">
        <v>29</v>
      </c>
      <c r="AR13" s="22"/>
      <c r="BE13" s="346"/>
      <c r="BS13" s="19" t="s">
        <v>7</v>
      </c>
    </row>
    <row r="14" spans="2:71" ht="13.2">
      <c r="B14" s="22"/>
      <c r="E14" s="350" t="s">
        <v>29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29" t="s">
        <v>27</v>
      </c>
      <c r="AN14" s="31" t="s">
        <v>29</v>
      </c>
      <c r="AR14" s="22"/>
      <c r="BE14" s="346"/>
      <c r="BS14" s="19" t="s">
        <v>7</v>
      </c>
    </row>
    <row r="15" spans="2:71" s="1" customFormat="1" ht="6.9" customHeight="1">
      <c r="B15" s="22"/>
      <c r="AR15" s="22"/>
      <c r="BE15" s="346"/>
      <c r="BS15" s="19" t="s">
        <v>4</v>
      </c>
    </row>
    <row r="16" spans="2:71" s="1" customFormat="1" ht="12" customHeight="1">
      <c r="B16" s="22"/>
      <c r="D16" s="29" t="s">
        <v>30</v>
      </c>
      <c r="AK16" s="29" t="s">
        <v>25</v>
      </c>
      <c r="AN16" s="27" t="s">
        <v>31</v>
      </c>
      <c r="AR16" s="22"/>
      <c r="BE16" s="346"/>
      <c r="BS16" s="19" t="s">
        <v>4</v>
      </c>
    </row>
    <row r="17" spans="2:71" s="1" customFormat="1" ht="18.45" customHeight="1">
      <c r="B17" s="22"/>
      <c r="E17" s="27" t="s">
        <v>32</v>
      </c>
      <c r="AK17" s="29" t="s">
        <v>27</v>
      </c>
      <c r="AN17" s="27" t="s">
        <v>3</v>
      </c>
      <c r="AR17" s="22"/>
      <c r="BE17" s="346"/>
      <c r="BS17" s="19" t="s">
        <v>33</v>
      </c>
    </row>
    <row r="18" spans="2:71" s="1" customFormat="1" ht="6.9" customHeight="1">
      <c r="B18" s="22"/>
      <c r="AR18" s="22"/>
      <c r="BE18" s="346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25</v>
      </c>
      <c r="AN19" s="27" t="s">
        <v>35</v>
      </c>
      <c r="AR19" s="22"/>
      <c r="BE19" s="346"/>
      <c r="BS19" s="19" t="s">
        <v>7</v>
      </c>
    </row>
    <row r="20" spans="2:71" s="1" customFormat="1" ht="18.45" customHeight="1">
      <c r="B20" s="22"/>
      <c r="E20" s="27" t="s">
        <v>36</v>
      </c>
      <c r="AK20" s="29" t="s">
        <v>27</v>
      </c>
      <c r="AN20" s="27" t="s">
        <v>3</v>
      </c>
      <c r="AR20" s="22"/>
      <c r="BE20" s="346"/>
      <c r="BS20" s="19" t="s">
        <v>4</v>
      </c>
    </row>
    <row r="21" spans="2:57" s="1" customFormat="1" ht="6.9" customHeight="1">
      <c r="B21" s="22"/>
      <c r="AR21" s="22"/>
      <c r="BE21" s="346"/>
    </row>
    <row r="22" spans="2:57" s="1" customFormat="1" ht="12" customHeight="1">
      <c r="B22" s="22"/>
      <c r="D22" s="29" t="s">
        <v>37</v>
      </c>
      <c r="AR22" s="22"/>
      <c r="BE22" s="346"/>
    </row>
    <row r="23" spans="2:57" s="1" customFormat="1" ht="52.8" customHeight="1">
      <c r="B23" s="22"/>
      <c r="E23" s="352" t="s">
        <v>38</v>
      </c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R23" s="22"/>
      <c r="BE23" s="346"/>
    </row>
    <row r="24" spans="2:57" s="1" customFormat="1" ht="6.9" customHeight="1">
      <c r="B24" s="22"/>
      <c r="AR24" s="22"/>
      <c r="BE24" s="346"/>
    </row>
    <row r="25" spans="2:57" s="1" customFormat="1" ht="6.9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46"/>
    </row>
    <row r="26" spans="1:57" s="2" customFormat="1" ht="25.95" customHeight="1">
      <c r="A26" s="34"/>
      <c r="B26" s="35"/>
      <c r="C26" s="34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6">
        <f>ROUND(AG54,2)</f>
        <v>0</v>
      </c>
      <c r="AL26" s="337"/>
      <c r="AM26" s="337"/>
      <c r="AN26" s="337"/>
      <c r="AO26" s="337"/>
      <c r="AP26" s="34"/>
      <c r="AQ26" s="34"/>
      <c r="AR26" s="35"/>
      <c r="BE26" s="346"/>
    </row>
    <row r="27" spans="1:57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46"/>
    </row>
    <row r="28" spans="1:57" s="2" customFormat="1" ht="13.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38" t="s">
        <v>40</v>
      </c>
      <c r="M28" s="338"/>
      <c r="N28" s="338"/>
      <c r="O28" s="338"/>
      <c r="P28" s="338"/>
      <c r="Q28" s="34"/>
      <c r="R28" s="34"/>
      <c r="S28" s="34"/>
      <c r="T28" s="34"/>
      <c r="U28" s="34"/>
      <c r="V28" s="34"/>
      <c r="W28" s="338" t="s">
        <v>41</v>
      </c>
      <c r="X28" s="338"/>
      <c r="Y28" s="338"/>
      <c r="Z28" s="338"/>
      <c r="AA28" s="338"/>
      <c r="AB28" s="338"/>
      <c r="AC28" s="338"/>
      <c r="AD28" s="338"/>
      <c r="AE28" s="338"/>
      <c r="AF28" s="34"/>
      <c r="AG28" s="34"/>
      <c r="AH28" s="34"/>
      <c r="AI28" s="34"/>
      <c r="AJ28" s="34"/>
      <c r="AK28" s="338" t="s">
        <v>42</v>
      </c>
      <c r="AL28" s="338"/>
      <c r="AM28" s="338"/>
      <c r="AN28" s="338"/>
      <c r="AO28" s="338"/>
      <c r="AP28" s="34"/>
      <c r="AQ28" s="34"/>
      <c r="AR28" s="35"/>
      <c r="BE28" s="346"/>
    </row>
    <row r="29" spans="2:57" s="3" customFormat="1" ht="14.4" customHeight="1">
      <c r="B29" s="39"/>
      <c r="D29" s="29" t="s">
        <v>43</v>
      </c>
      <c r="F29" s="29" t="s">
        <v>44</v>
      </c>
      <c r="L29" s="329">
        <v>0.21</v>
      </c>
      <c r="M29" s="328"/>
      <c r="N29" s="328"/>
      <c r="O29" s="328"/>
      <c r="P29" s="328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K29" s="327">
        <f>ROUND(AV54,2)</f>
        <v>0</v>
      </c>
      <c r="AL29" s="328"/>
      <c r="AM29" s="328"/>
      <c r="AN29" s="328"/>
      <c r="AO29" s="328"/>
      <c r="AR29" s="39"/>
      <c r="BE29" s="347"/>
    </row>
    <row r="30" spans="2:57" s="3" customFormat="1" ht="14.4" customHeight="1">
      <c r="B30" s="39"/>
      <c r="F30" s="29" t="s">
        <v>45</v>
      </c>
      <c r="L30" s="329">
        <v>0.15</v>
      </c>
      <c r="M30" s="328"/>
      <c r="N30" s="328"/>
      <c r="O30" s="328"/>
      <c r="P30" s="328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K30" s="327">
        <f>ROUND(AW54,2)</f>
        <v>0</v>
      </c>
      <c r="AL30" s="328"/>
      <c r="AM30" s="328"/>
      <c r="AN30" s="328"/>
      <c r="AO30" s="328"/>
      <c r="AR30" s="39"/>
      <c r="BE30" s="347"/>
    </row>
    <row r="31" spans="2:57" s="3" customFormat="1" ht="14.4" customHeight="1" hidden="1">
      <c r="B31" s="39"/>
      <c r="F31" s="29" t="s">
        <v>46</v>
      </c>
      <c r="L31" s="329">
        <v>0.21</v>
      </c>
      <c r="M31" s="328"/>
      <c r="N31" s="328"/>
      <c r="O31" s="328"/>
      <c r="P31" s="328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K31" s="327">
        <v>0</v>
      </c>
      <c r="AL31" s="328"/>
      <c r="AM31" s="328"/>
      <c r="AN31" s="328"/>
      <c r="AO31" s="328"/>
      <c r="AR31" s="39"/>
      <c r="BE31" s="347"/>
    </row>
    <row r="32" spans="2:57" s="3" customFormat="1" ht="14.4" customHeight="1" hidden="1">
      <c r="B32" s="39"/>
      <c r="F32" s="29" t="s">
        <v>47</v>
      </c>
      <c r="L32" s="329">
        <v>0.15</v>
      </c>
      <c r="M32" s="328"/>
      <c r="N32" s="328"/>
      <c r="O32" s="328"/>
      <c r="P32" s="328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K32" s="327">
        <v>0</v>
      </c>
      <c r="AL32" s="328"/>
      <c r="AM32" s="328"/>
      <c r="AN32" s="328"/>
      <c r="AO32" s="328"/>
      <c r="AR32" s="39"/>
      <c r="BE32" s="347"/>
    </row>
    <row r="33" spans="2:44" s="3" customFormat="1" ht="14.4" customHeight="1" hidden="1">
      <c r="B33" s="39"/>
      <c r="F33" s="29" t="s">
        <v>48</v>
      </c>
      <c r="L33" s="329">
        <v>0</v>
      </c>
      <c r="M33" s="328"/>
      <c r="N33" s="328"/>
      <c r="O33" s="328"/>
      <c r="P33" s="328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K33" s="327">
        <v>0</v>
      </c>
      <c r="AL33" s="328"/>
      <c r="AM33" s="328"/>
      <c r="AN33" s="328"/>
      <c r="AO33" s="328"/>
      <c r="AR33" s="39"/>
    </row>
    <row r="34" spans="1:57" s="2" customFormat="1" ht="6.9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5" customHeight="1">
      <c r="A35" s="34"/>
      <c r="B35" s="35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344" t="s">
        <v>51</v>
      </c>
      <c r="Y35" s="342"/>
      <c r="Z35" s="342"/>
      <c r="AA35" s="342"/>
      <c r="AB35" s="342"/>
      <c r="AC35" s="42"/>
      <c r="AD35" s="42"/>
      <c r="AE35" s="42"/>
      <c r="AF35" s="42"/>
      <c r="AG35" s="42"/>
      <c r="AH35" s="42"/>
      <c r="AI35" s="42"/>
      <c r="AJ35" s="42"/>
      <c r="AK35" s="341">
        <f>SUM(AK26:AK33)</f>
        <v>0</v>
      </c>
      <c r="AL35" s="342"/>
      <c r="AM35" s="342"/>
      <c r="AN35" s="342"/>
      <c r="AO35" s="343"/>
      <c r="AP35" s="40"/>
      <c r="AQ35" s="40"/>
      <c r="AR35" s="35"/>
      <c r="BE35" s="34"/>
    </row>
    <row r="36" spans="1:57" s="2" customFormat="1" ht="6.9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" customHeight="1">
      <c r="A42" s="34"/>
      <c r="B42" s="35"/>
      <c r="C42" s="23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200505-1Z</v>
      </c>
      <c r="AR44" s="48"/>
    </row>
    <row r="45" spans="2:44" s="5" customFormat="1" ht="36.9" customHeight="1">
      <c r="B45" s="49"/>
      <c r="C45" s="50" t="s">
        <v>17</v>
      </c>
      <c r="L45" s="330" t="str">
        <f>K6</f>
        <v>STAVEBNÍ ÚPRAVY LNP NEMOCNICE BROUMOV II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R45" s="49"/>
    </row>
    <row r="46" spans="1:57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nemocnice Broumov,Smetanova 91,Broumov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32">
        <f>IF(AN8="","",AN8)</f>
        <v>44127</v>
      </c>
      <c r="AN47" s="332"/>
      <c r="AO47" s="34"/>
      <c r="AP47" s="34"/>
      <c r="AQ47" s="34"/>
      <c r="AR47" s="35"/>
      <c r="BE47" s="34"/>
    </row>
    <row r="48" spans="1:57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15" customHeight="1">
      <c r="A49" s="34"/>
      <c r="B49" s="35"/>
      <c r="C49" s="29" t="s">
        <v>24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Královéhradecký kraj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30</v>
      </c>
      <c r="AJ49" s="34"/>
      <c r="AK49" s="34"/>
      <c r="AL49" s="34"/>
      <c r="AM49" s="318" t="str">
        <f>IF(E17="","",E17)</f>
        <v>Proxion s.r.o.</v>
      </c>
      <c r="AN49" s="319"/>
      <c r="AO49" s="319"/>
      <c r="AP49" s="319"/>
      <c r="AQ49" s="34"/>
      <c r="AR49" s="35"/>
      <c r="AS49" s="314" t="s">
        <v>53</v>
      </c>
      <c r="AT49" s="315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15" customHeight="1">
      <c r="A50" s="34"/>
      <c r="B50" s="35"/>
      <c r="C50" s="29" t="s">
        <v>28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18" t="str">
        <f>IF(E20="","",E20)</f>
        <v>Ivan Mezera</v>
      </c>
      <c r="AN50" s="319"/>
      <c r="AO50" s="319"/>
      <c r="AP50" s="319"/>
      <c r="AQ50" s="34"/>
      <c r="AR50" s="35"/>
      <c r="AS50" s="316"/>
      <c r="AT50" s="317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8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16"/>
      <c r="AT51" s="317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20" t="s">
        <v>54</v>
      </c>
      <c r="D52" s="321"/>
      <c r="E52" s="321"/>
      <c r="F52" s="321"/>
      <c r="G52" s="321"/>
      <c r="H52" s="57"/>
      <c r="I52" s="323" t="s">
        <v>55</v>
      </c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2" t="s">
        <v>56</v>
      </c>
      <c r="AH52" s="321"/>
      <c r="AI52" s="321"/>
      <c r="AJ52" s="321"/>
      <c r="AK52" s="321"/>
      <c r="AL52" s="321"/>
      <c r="AM52" s="321"/>
      <c r="AN52" s="323" t="s">
        <v>57</v>
      </c>
      <c r="AO52" s="321"/>
      <c r="AP52" s="321"/>
      <c r="AQ52" s="58" t="s">
        <v>58</v>
      </c>
      <c r="AR52" s="35"/>
      <c r="AS52" s="59" t="s">
        <v>59</v>
      </c>
      <c r="AT52" s="60" t="s">
        <v>60</v>
      </c>
      <c r="AU52" s="60" t="s">
        <v>61</v>
      </c>
      <c r="AV52" s="60" t="s">
        <v>62</v>
      </c>
      <c r="AW52" s="60" t="s">
        <v>63</v>
      </c>
      <c r="AX52" s="60" t="s">
        <v>64</v>
      </c>
      <c r="AY52" s="60" t="s">
        <v>65</v>
      </c>
      <c r="AZ52" s="60" t="s">
        <v>66</v>
      </c>
      <c r="BA52" s="60" t="s">
        <v>67</v>
      </c>
      <c r="BB52" s="60" t="s">
        <v>68</v>
      </c>
      <c r="BC52" s="60" t="s">
        <v>69</v>
      </c>
      <c r="BD52" s="61" t="s">
        <v>70</v>
      </c>
      <c r="BE52" s="34"/>
    </row>
    <row r="53" spans="1:57" s="2" customFormat="1" ht="10.8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" customHeight="1">
      <c r="B54" s="65"/>
      <c r="C54" s="66" t="s">
        <v>71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2">
        <f>ROUND(AG55,2)</f>
        <v>0</v>
      </c>
      <c r="AH54" s="312"/>
      <c r="AI54" s="312"/>
      <c r="AJ54" s="312"/>
      <c r="AK54" s="312"/>
      <c r="AL54" s="312"/>
      <c r="AM54" s="312"/>
      <c r="AN54" s="313">
        <f aca="true" t="shared" si="0" ref="AN54:AN59">SUM(AG54,AT54)</f>
        <v>0</v>
      </c>
      <c r="AO54" s="313"/>
      <c r="AP54" s="313"/>
      <c r="AQ54" s="69" t="s">
        <v>3</v>
      </c>
      <c r="AR54" s="65"/>
      <c r="AS54" s="70">
        <f>ROUND(AS55,2)</f>
        <v>0</v>
      </c>
      <c r="AT54" s="71">
        <f aca="true" t="shared" si="1" ref="AT54:AT59">ROUND(SUM(AV54:AW54),2)</f>
        <v>0</v>
      </c>
      <c r="AU54" s="72">
        <f>ROUND(AU55,5)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ROUND(AZ55,2)</f>
        <v>0</v>
      </c>
      <c r="BA54" s="71">
        <f>ROUND(BA55,2)</f>
        <v>0</v>
      </c>
      <c r="BB54" s="71">
        <f>ROUND(BB55,2)</f>
        <v>0</v>
      </c>
      <c r="BC54" s="71">
        <f>ROUND(BC55,2)</f>
        <v>0</v>
      </c>
      <c r="BD54" s="73">
        <f>ROUND(BD55,2)</f>
        <v>0</v>
      </c>
      <c r="BS54" s="74" t="s">
        <v>72</v>
      </c>
      <c r="BT54" s="74" t="s">
        <v>73</v>
      </c>
      <c r="BU54" s="75" t="s">
        <v>74</v>
      </c>
      <c r="BV54" s="74" t="s">
        <v>75</v>
      </c>
      <c r="BW54" s="74" t="s">
        <v>5</v>
      </c>
      <c r="BX54" s="74" t="s">
        <v>76</v>
      </c>
      <c r="CL54" s="74" t="s">
        <v>3</v>
      </c>
    </row>
    <row r="55" spans="2:91" s="7" customFormat="1" ht="16.5" customHeight="1">
      <c r="B55" s="76"/>
      <c r="C55" s="77"/>
      <c r="D55" s="311" t="s">
        <v>77</v>
      </c>
      <c r="E55" s="311"/>
      <c r="F55" s="311"/>
      <c r="G55" s="311"/>
      <c r="H55" s="311"/>
      <c r="I55" s="78"/>
      <c r="J55" s="311" t="s">
        <v>78</v>
      </c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33">
        <f>ROUND(SUM(AG56:AG59),2)</f>
        <v>0</v>
      </c>
      <c r="AH55" s="334"/>
      <c r="AI55" s="334"/>
      <c r="AJ55" s="334"/>
      <c r="AK55" s="334"/>
      <c r="AL55" s="334"/>
      <c r="AM55" s="334"/>
      <c r="AN55" s="335">
        <f t="shared" si="0"/>
        <v>0</v>
      </c>
      <c r="AO55" s="334"/>
      <c r="AP55" s="334"/>
      <c r="AQ55" s="79" t="s">
        <v>79</v>
      </c>
      <c r="AR55" s="76"/>
      <c r="AS55" s="80">
        <f>ROUND(SUM(AS56:AS59),2)</f>
        <v>0</v>
      </c>
      <c r="AT55" s="81">
        <f t="shared" si="1"/>
        <v>0</v>
      </c>
      <c r="AU55" s="82">
        <f>ROUND(SUM(AU56:AU59),5)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ROUND(SUM(AZ56:AZ59),2)</f>
        <v>0</v>
      </c>
      <c r="BA55" s="81">
        <f>ROUND(SUM(BA56:BA59),2)</f>
        <v>0</v>
      </c>
      <c r="BB55" s="81">
        <f>ROUND(SUM(BB56:BB59),2)</f>
        <v>0</v>
      </c>
      <c r="BC55" s="81">
        <f>ROUND(SUM(BC56:BC59),2)</f>
        <v>0</v>
      </c>
      <c r="BD55" s="83">
        <f>ROUND(SUM(BD56:BD59),2)</f>
        <v>0</v>
      </c>
      <c r="BS55" s="84" t="s">
        <v>72</v>
      </c>
      <c r="BT55" s="84" t="s">
        <v>80</v>
      </c>
      <c r="BU55" s="84" t="s">
        <v>74</v>
      </c>
      <c r="BV55" s="84" t="s">
        <v>75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0" s="4" customFormat="1" ht="16.5" customHeight="1">
      <c r="A56" s="85" t="s">
        <v>83</v>
      </c>
      <c r="B56" s="48"/>
      <c r="C56" s="10"/>
      <c r="D56" s="10"/>
      <c r="E56" s="324" t="s">
        <v>84</v>
      </c>
      <c r="F56" s="324"/>
      <c r="G56" s="324"/>
      <c r="H56" s="324"/>
      <c r="I56" s="324"/>
      <c r="J56" s="10"/>
      <c r="K56" s="324" t="s">
        <v>85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5">
        <f>'DÍL-01 - Vedlejší a ostat...'!J32</f>
        <v>0</v>
      </c>
      <c r="AH56" s="326"/>
      <c r="AI56" s="326"/>
      <c r="AJ56" s="326"/>
      <c r="AK56" s="326"/>
      <c r="AL56" s="326"/>
      <c r="AM56" s="326"/>
      <c r="AN56" s="325">
        <f t="shared" si="0"/>
        <v>0</v>
      </c>
      <c r="AO56" s="326"/>
      <c r="AP56" s="326"/>
      <c r="AQ56" s="86" t="s">
        <v>86</v>
      </c>
      <c r="AR56" s="48"/>
      <c r="AS56" s="87">
        <v>0</v>
      </c>
      <c r="AT56" s="88">
        <f t="shared" si="1"/>
        <v>0</v>
      </c>
      <c r="AU56" s="89">
        <f>'DÍL-01 - Vedlejší a ostat...'!P89</f>
        <v>0</v>
      </c>
      <c r="AV56" s="88">
        <f>'DÍL-01 - Vedlejší a ostat...'!J35</f>
        <v>0</v>
      </c>
      <c r="AW56" s="88">
        <f>'DÍL-01 - Vedlejší a ostat...'!J36</f>
        <v>0</v>
      </c>
      <c r="AX56" s="88">
        <f>'DÍL-01 - Vedlejší a ostat...'!J37</f>
        <v>0</v>
      </c>
      <c r="AY56" s="88">
        <f>'DÍL-01 - Vedlejší a ostat...'!J38</f>
        <v>0</v>
      </c>
      <c r="AZ56" s="88">
        <f>'DÍL-01 - Vedlejší a ostat...'!F35</f>
        <v>0</v>
      </c>
      <c r="BA56" s="88">
        <f>'DÍL-01 - Vedlejší a ostat...'!F36</f>
        <v>0</v>
      </c>
      <c r="BB56" s="88">
        <f>'DÍL-01 - Vedlejší a ostat...'!F37</f>
        <v>0</v>
      </c>
      <c r="BC56" s="88">
        <f>'DÍL-01 - Vedlejší a ostat...'!F38</f>
        <v>0</v>
      </c>
      <c r="BD56" s="90">
        <f>'DÍL-01 - Vedlejší a ostat...'!F39</f>
        <v>0</v>
      </c>
      <c r="BT56" s="27" t="s">
        <v>82</v>
      </c>
      <c r="BV56" s="27" t="s">
        <v>75</v>
      </c>
      <c r="BW56" s="27" t="s">
        <v>87</v>
      </c>
      <c r="BX56" s="27" t="s">
        <v>81</v>
      </c>
      <c r="CL56" s="27" t="s">
        <v>3</v>
      </c>
    </row>
    <row r="57" spans="1:90" s="4" customFormat="1" ht="16.5" customHeight="1">
      <c r="A57" s="85" t="s">
        <v>83</v>
      </c>
      <c r="B57" s="48"/>
      <c r="C57" s="10"/>
      <c r="D57" s="10"/>
      <c r="E57" s="324" t="s">
        <v>88</v>
      </c>
      <c r="F57" s="324"/>
      <c r="G57" s="324"/>
      <c r="H57" s="324"/>
      <c r="I57" s="324"/>
      <c r="J57" s="10"/>
      <c r="K57" s="324" t="s">
        <v>89</v>
      </c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5">
        <f>'DÍL-02 - Stavební část'!J32</f>
        <v>0</v>
      </c>
      <c r="AH57" s="326"/>
      <c r="AI57" s="326"/>
      <c r="AJ57" s="326"/>
      <c r="AK57" s="326"/>
      <c r="AL57" s="326"/>
      <c r="AM57" s="326"/>
      <c r="AN57" s="325">
        <f t="shared" si="0"/>
        <v>0</v>
      </c>
      <c r="AO57" s="326"/>
      <c r="AP57" s="326"/>
      <c r="AQ57" s="86" t="s">
        <v>86</v>
      </c>
      <c r="AR57" s="48"/>
      <c r="AS57" s="87">
        <v>0</v>
      </c>
      <c r="AT57" s="88">
        <f t="shared" si="1"/>
        <v>0</v>
      </c>
      <c r="AU57" s="89">
        <f>'DÍL-02 - Stavební část'!P102</f>
        <v>0</v>
      </c>
      <c r="AV57" s="88">
        <f>'DÍL-02 - Stavební část'!J35</f>
        <v>0</v>
      </c>
      <c r="AW57" s="88">
        <f>'DÍL-02 - Stavební část'!J36</f>
        <v>0</v>
      </c>
      <c r="AX57" s="88">
        <f>'DÍL-02 - Stavební část'!J37</f>
        <v>0</v>
      </c>
      <c r="AY57" s="88">
        <f>'DÍL-02 - Stavební část'!J38</f>
        <v>0</v>
      </c>
      <c r="AZ57" s="88">
        <f>'DÍL-02 - Stavební část'!F35</f>
        <v>0</v>
      </c>
      <c r="BA57" s="88">
        <f>'DÍL-02 - Stavební část'!F36</f>
        <v>0</v>
      </c>
      <c r="BB57" s="88">
        <f>'DÍL-02 - Stavební část'!F37</f>
        <v>0</v>
      </c>
      <c r="BC57" s="88">
        <f>'DÍL-02 - Stavební část'!F38</f>
        <v>0</v>
      </c>
      <c r="BD57" s="90">
        <f>'DÍL-02 - Stavební část'!F39</f>
        <v>0</v>
      </c>
      <c r="BT57" s="27" t="s">
        <v>82</v>
      </c>
      <c r="BV57" s="27" t="s">
        <v>75</v>
      </c>
      <c r="BW57" s="27" t="s">
        <v>90</v>
      </c>
      <c r="BX57" s="27" t="s">
        <v>81</v>
      </c>
      <c r="CL57" s="27" t="s">
        <v>3</v>
      </c>
    </row>
    <row r="58" spans="1:90" s="4" customFormat="1" ht="16.5" customHeight="1">
      <c r="A58" s="85" t="s">
        <v>83</v>
      </c>
      <c r="B58" s="48"/>
      <c r="C58" s="10"/>
      <c r="D58" s="10"/>
      <c r="E58" s="324" t="s">
        <v>91</v>
      </c>
      <c r="F58" s="324"/>
      <c r="G58" s="324"/>
      <c r="H58" s="324"/>
      <c r="I58" s="324"/>
      <c r="J58" s="10"/>
      <c r="K58" s="324" t="s">
        <v>92</v>
      </c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5">
        <f>'DÍL-03 - Výkop pro hromosvod'!J32</f>
        <v>0</v>
      </c>
      <c r="AH58" s="326"/>
      <c r="AI58" s="326"/>
      <c r="AJ58" s="326"/>
      <c r="AK58" s="326"/>
      <c r="AL58" s="326"/>
      <c r="AM58" s="326"/>
      <c r="AN58" s="325">
        <f t="shared" si="0"/>
        <v>0</v>
      </c>
      <c r="AO58" s="326"/>
      <c r="AP58" s="326"/>
      <c r="AQ58" s="86" t="s">
        <v>86</v>
      </c>
      <c r="AR58" s="48"/>
      <c r="AS58" s="87">
        <v>0</v>
      </c>
      <c r="AT58" s="88">
        <f t="shared" si="1"/>
        <v>0</v>
      </c>
      <c r="AU58" s="89">
        <f>'DÍL-03 - Výkop pro hromosvod'!P91</f>
        <v>0</v>
      </c>
      <c r="AV58" s="88">
        <f>'DÍL-03 - Výkop pro hromosvod'!J35</f>
        <v>0</v>
      </c>
      <c r="AW58" s="88">
        <f>'DÍL-03 - Výkop pro hromosvod'!J36</f>
        <v>0</v>
      </c>
      <c r="AX58" s="88">
        <f>'DÍL-03 - Výkop pro hromosvod'!J37</f>
        <v>0</v>
      </c>
      <c r="AY58" s="88">
        <f>'DÍL-03 - Výkop pro hromosvod'!J38</f>
        <v>0</v>
      </c>
      <c r="AZ58" s="88">
        <f>'DÍL-03 - Výkop pro hromosvod'!F35</f>
        <v>0</v>
      </c>
      <c r="BA58" s="88">
        <f>'DÍL-03 - Výkop pro hromosvod'!F36</f>
        <v>0</v>
      </c>
      <c r="BB58" s="88">
        <f>'DÍL-03 - Výkop pro hromosvod'!F37</f>
        <v>0</v>
      </c>
      <c r="BC58" s="88">
        <f>'DÍL-03 - Výkop pro hromosvod'!F38</f>
        <v>0</v>
      </c>
      <c r="BD58" s="90">
        <f>'DÍL-03 - Výkop pro hromosvod'!F39</f>
        <v>0</v>
      </c>
      <c r="BT58" s="27" t="s">
        <v>82</v>
      </c>
      <c r="BV58" s="27" t="s">
        <v>75</v>
      </c>
      <c r="BW58" s="27" t="s">
        <v>93</v>
      </c>
      <c r="BX58" s="27" t="s">
        <v>81</v>
      </c>
      <c r="CL58" s="27" t="s">
        <v>3</v>
      </c>
    </row>
    <row r="59" spans="1:90" s="4" customFormat="1" ht="16.5" customHeight="1">
      <c r="A59" s="85" t="s">
        <v>83</v>
      </c>
      <c r="B59" s="48"/>
      <c r="C59" s="10"/>
      <c r="D59" s="10"/>
      <c r="E59" s="324" t="s">
        <v>94</v>
      </c>
      <c r="F59" s="324"/>
      <c r="G59" s="324"/>
      <c r="H59" s="324"/>
      <c r="I59" s="324"/>
      <c r="J59" s="10"/>
      <c r="K59" s="324" t="s">
        <v>95</v>
      </c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5">
        <f>'DÍL-04 - Hromosvod'!J32</f>
        <v>0</v>
      </c>
      <c r="AH59" s="326"/>
      <c r="AI59" s="326"/>
      <c r="AJ59" s="326"/>
      <c r="AK59" s="326"/>
      <c r="AL59" s="326"/>
      <c r="AM59" s="326"/>
      <c r="AN59" s="325">
        <f t="shared" si="0"/>
        <v>0</v>
      </c>
      <c r="AO59" s="326"/>
      <c r="AP59" s="326"/>
      <c r="AQ59" s="86" t="s">
        <v>86</v>
      </c>
      <c r="AR59" s="48"/>
      <c r="AS59" s="91">
        <v>0</v>
      </c>
      <c r="AT59" s="92">
        <f t="shared" si="1"/>
        <v>0</v>
      </c>
      <c r="AU59" s="93">
        <f>'DÍL-04 - Hromosvod'!P87</f>
        <v>0</v>
      </c>
      <c r="AV59" s="92">
        <f>'DÍL-04 - Hromosvod'!J35</f>
        <v>0</v>
      </c>
      <c r="AW59" s="92">
        <f>'DÍL-04 - Hromosvod'!J36</f>
        <v>0</v>
      </c>
      <c r="AX59" s="92">
        <f>'DÍL-04 - Hromosvod'!J37</f>
        <v>0</v>
      </c>
      <c r="AY59" s="92">
        <f>'DÍL-04 - Hromosvod'!J38</f>
        <v>0</v>
      </c>
      <c r="AZ59" s="92">
        <f>'DÍL-04 - Hromosvod'!F35</f>
        <v>0</v>
      </c>
      <c r="BA59" s="92">
        <f>'DÍL-04 - Hromosvod'!F36</f>
        <v>0</v>
      </c>
      <c r="BB59" s="92">
        <f>'DÍL-04 - Hromosvod'!F37</f>
        <v>0</v>
      </c>
      <c r="BC59" s="92">
        <f>'DÍL-04 - Hromosvod'!F38</f>
        <v>0</v>
      </c>
      <c r="BD59" s="94">
        <f>'DÍL-04 - Hromosvod'!F39</f>
        <v>0</v>
      </c>
      <c r="BT59" s="27" t="s">
        <v>82</v>
      </c>
      <c r="BV59" s="27" t="s">
        <v>75</v>
      </c>
      <c r="BW59" s="27" t="s">
        <v>96</v>
      </c>
      <c r="BX59" s="27" t="s">
        <v>81</v>
      </c>
      <c r="CL59" s="27" t="s">
        <v>3</v>
      </c>
    </row>
    <row r="60" spans="1:57" s="2" customFormat="1" ht="30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s="2" customFormat="1" ht="6.9" customHeight="1">
      <c r="A61" s="34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35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</sheetData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AN56:AP56"/>
    <mergeCell ref="L45:AO45"/>
    <mergeCell ref="AM47:AN47"/>
    <mergeCell ref="AG55:AM55"/>
    <mergeCell ref="AN55:AP55"/>
    <mergeCell ref="J55:AF55"/>
    <mergeCell ref="E58:I58"/>
    <mergeCell ref="K58:AF58"/>
    <mergeCell ref="AN59:AP59"/>
    <mergeCell ref="AG59:AM59"/>
    <mergeCell ref="E59:I59"/>
    <mergeCell ref="K59:AF59"/>
    <mergeCell ref="E56:I56"/>
    <mergeCell ref="K56:AF56"/>
    <mergeCell ref="AG56:AM56"/>
    <mergeCell ref="K57:AF57"/>
    <mergeCell ref="AN57:AP57"/>
    <mergeCell ref="E57:I57"/>
    <mergeCell ref="AG57:AM57"/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</mergeCells>
  <hyperlinks>
    <hyperlink ref="A56" location="'DÍL-01 - Vedlejší a ostat...'!C2" display="/"/>
    <hyperlink ref="A57" location="'DÍL-02 - Stavební část'!C2" display="/"/>
    <hyperlink ref="A58" location="'DÍL-03 - Výkop pro hromosvod'!C2" display="/"/>
    <hyperlink ref="A59" location="'DÍL-04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87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54" t="str">
        <f>'Rekapitulace stavby'!K6</f>
        <v>STAVEBNÍ ÚPRAVY LNP NEMOCNICE BROUMOV II</v>
      </c>
      <c r="F7" s="355"/>
      <c r="G7" s="355"/>
      <c r="H7" s="355"/>
      <c r="L7" s="22"/>
    </row>
    <row r="8" spans="2:12" s="1" customFormat="1" ht="12" customHeight="1">
      <c r="B8" s="22"/>
      <c r="D8" s="29" t="s">
        <v>98</v>
      </c>
      <c r="L8" s="22"/>
    </row>
    <row r="9" spans="1:31" s="2" customFormat="1" ht="16.5" customHeight="1">
      <c r="A9" s="34"/>
      <c r="B9" s="35"/>
      <c r="C9" s="34"/>
      <c r="D9" s="34"/>
      <c r="E9" s="354" t="s">
        <v>99</v>
      </c>
      <c r="F9" s="353"/>
      <c r="G9" s="353"/>
      <c r="H9" s="353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30" t="s">
        <v>101</v>
      </c>
      <c r="F11" s="353"/>
      <c r="G11" s="353"/>
      <c r="H11" s="353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>
        <f>'Rekapitulace stavby'!AN8</f>
        <v>44127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24</v>
      </c>
      <c r="E16" s="34"/>
      <c r="F16" s="34"/>
      <c r="G16" s="34"/>
      <c r="H16" s="34"/>
      <c r="I16" s="29" t="s">
        <v>25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26</v>
      </c>
      <c r="F17" s="34"/>
      <c r="G17" s="34"/>
      <c r="H17" s="34"/>
      <c r="I17" s="29" t="s">
        <v>27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25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56" t="str">
        <f>'Rekapitulace stavby'!E14</f>
        <v>Vyplň údaj</v>
      </c>
      <c r="F20" s="348"/>
      <c r="G20" s="348"/>
      <c r="H20" s="348"/>
      <c r="I20" s="29" t="s">
        <v>27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25</v>
      </c>
      <c r="J22" s="27" t="s">
        <v>31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27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25</v>
      </c>
      <c r="J25" s="27" t="s">
        <v>35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36</v>
      </c>
      <c r="F26" s="34"/>
      <c r="G26" s="34"/>
      <c r="H26" s="34"/>
      <c r="I26" s="29" t="s">
        <v>27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52" t="s">
        <v>3</v>
      </c>
      <c r="F29" s="352"/>
      <c r="G29" s="352"/>
      <c r="H29" s="352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1" t="s">
        <v>43</v>
      </c>
      <c r="E35" s="29" t="s">
        <v>44</v>
      </c>
      <c r="F35" s="102">
        <f>ROUND((SUM(BE89:BE105)),2)</f>
        <v>0</v>
      </c>
      <c r="G35" s="34"/>
      <c r="H35" s="34"/>
      <c r="I35" s="103">
        <v>0.21</v>
      </c>
      <c r="J35" s="102">
        <f>ROUND(((SUM(BE89:BE105))*I35),2)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45</v>
      </c>
      <c r="F36" s="102">
        <f>ROUND((SUM(BF89:BF105)),2)</f>
        <v>0</v>
      </c>
      <c r="G36" s="34"/>
      <c r="H36" s="34"/>
      <c r="I36" s="103">
        <v>0.15</v>
      </c>
      <c r="J36" s="102">
        <f>ROUND(((SUM(BF89:BF105))*I36),2)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46</v>
      </c>
      <c r="F37" s="102">
        <f>ROUND((SUM(BG89:BG105)),2)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47</v>
      </c>
      <c r="F38" s="102">
        <f>ROUND((SUM(BH89:BH105)),2)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48</v>
      </c>
      <c r="F39" s="102">
        <f>ROUND((SUM(BI89:BI105)),2)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102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54" t="str">
        <f>E7</f>
        <v>STAVEBNÍ ÚPRAVY LNP NEMOCNICE BROUMOV II</v>
      </c>
      <c r="F50" s="355"/>
      <c r="G50" s="355"/>
      <c r="H50" s="355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54" t="s">
        <v>99</v>
      </c>
      <c r="F52" s="353"/>
      <c r="G52" s="353"/>
      <c r="H52" s="353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30" t="str">
        <f>E11</f>
        <v>DÍL:01 - Vedlejší a ostatní náklady</v>
      </c>
      <c r="F54" s="353"/>
      <c r="G54" s="353"/>
      <c r="H54" s="353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nemocnice Broumov,Smetanova 91,Broumov</v>
      </c>
      <c r="G56" s="34"/>
      <c r="H56" s="34"/>
      <c r="I56" s="29" t="s">
        <v>23</v>
      </c>
      <c r="J56" s="52">
        <f>IF(J14="","",J14)</f>
        <v>44127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15" customHeight="1">
      <c r="A58" s="34"/>
      <c r="B58" s="35"/>
      <c r="C58" s="29" t="s">
        <v>24</v>
      </c>
      <c r="D58" s="34"/>
      <c r="E58" s="34"/>
      <c r="F58" s="27" t="str">
        <f>E17</f>
        <v>Královéhradecký kraj</v>
      </c>
      <c r="G58" s="34"/>
      <c r="H58" s="34"/>
      <c r="I58" s="29" t="s">
        <v>30</v>
      </c>
      <c r="J58" s="32" t="str">
        <f>E23</f>
        <v>Proxion s.r.o.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>Ivan Mezera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103</v>
      </c>
      <c r="D61" s="104"/>
      <c r="E61" s="104"/>
      <c r="F61" s="104"/>
      <c r="G61" s="104"/>
      <c r="H61" s="104"/>
      <c r="I61" s="104"/>
      <c r="J61" s="111" t="s">
        <v>104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105</v>
      </c>
    </row>
    <row r="64" spans="2:12" s="9" customFormat="1" ht="24.9" customHeight="1">
      <c r="B64" s="113"/>
      <c r="D64" s="114" t="s">
        <v>106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9" customFormat="1" ht="24.9" customHeight="1">
      <c r="B65" s="113"/>
      <c r="D65" s="114" t="s">
        <v>107</v>
      </c>
      <c r="E65" s="115"/>
      <c r="F65" s="115"/>
      <c r="G65" s="115"/>
      <c r="H65" s="115"/>
      <c r="I65" s="115"/>
      <c r="J65" s="116">
        <f>J101</f>
        <v>0</v>
      </c>
      <c r="L65" s="113"/>
    </row>
    <row r="66" spans="2:12" s="10" customFormat="1" ht="19.95" customHeight="1">
      <c r="B66" s="117"/>
      <c r="D66" s="118" t="s">
        <v>108</v>
      </c>
      <c r="E66" s="119"/>
      <c r="F66" s="119"/>
      <c r="G66" s="119"/>
      <c r="H66" s="119"/>
      <c r="I66" s="119"/>
      <c r="J66" s="120">
        <f>J102</f>
        <v>0</v>
      </c>
      <c r="L66" s="117"/>
    </row>
    <row r="67" spans="2:12" s="10" customFormat="1" ht="19.95" customHeight="1">
      <c r="B67" s="117"/>
      <c r="D67" s="118" t="s">
        <v>109</v>
      </c>
      <c r="E67" s="119"/>
      <c r="F67" s="119"/>
      <c r="G67" s="119"/>
      <c r="H67" s="119"/>
      <c r="I67" s="119"/>
      <c r="J67" s="120">
        <f>J104</f>
        <v>0</v>
      </c>
      <c r="L67" s="117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" customHeight="1">
      <c r="A74" s="34"/>
      <c r="B74" s="35"/>
      <c r="C74" s="23" t="s">
        <v>110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54" t="str">
        <f>E7</f>
        <v>STAVEBNÍ ÚPRAVY LNP NEMOCNICE BROUMOV II</v>
      </c>
      <c r="F77" s="355"/>
      <c r="G77" s="355"/>
      <c r="H77" s="355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98</v>
      </c>
      <c r="L78" s="22"/>
    </row>
    <row r="79" spans="1:31" s="2" customFormat="1" ht="16.5" customHeight="1">
      <c r="A79" s="34"/>
      <c r="B79" s="35"/>
      <c r="C79" s="34"/>
      <c r="D79" s="34"/>
      <c r="E79" s="354" t="s">
        <v>99</v>
      </c>
      <c r="F79" s="353"/>
      <c r="G79" s="353"/>
      <c r="H79" s="353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100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30" t="str">
        <f>E11</f>
        <v>DÍL:01 - Vedlejší a ostatní náklady</v>
      </c>
      <c r="F81" s="353"/>
      <c r="G81" s="353"/>
      <c r="H81" s="353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F14</f>
        <v>nemocnice Broumov,Smetanova 91,Broumov</v>
      </c>
      <c r="G83" s="34"/>
      <c r="H83" s="34"/>
      <c r="I83" s="29" t="s">
        <v>23</v>
      </c>
      <c r="J83" s="52">
        <f>IF(J14="","",J14)</f>
        <v>44127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15" customHeight="1">
      <c r="A85" s="34"/>
      <c r="B85" s="35"/>
      <c r="C85" s="29" t="s">
        <v>24</v>
      </c>
      <c r="D85" s="34"/>
      <c r="E85" s="34"/>
      <c r="F85" s="27" t="str">
        <f>E17</f>
        <v>Královéhradecký kraj</v>
      </c>
      <c r="G85" s="34"/>
      <c r="H85" s="34"/>
      <c r="I85" s="29" t="s">
        <v>30</v>
      </c>
      <c r="J85" s="32" t="str">
        <f>E23</f>
        <v>Proxion s.r.o.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15" customHeight="1">
      <c r="A86" s="34"/>
      <c r="B86" s="35"/>
      <c r="C86" s="29" t="s">
        <v>28</v>
      </c>
      <c r="D86" s="34"/>
      <c r="E86" s="34"/>
      <c r="F86" s="27" t="str">
        <f>IF(E20="","",E20)</f>
        <v>Vyplň údaj</v>
      </c>
      <c r="G86" s="34"/>
      <c r="H86" s="34"/>
      <c r="I86" s="29" t="s">
        <v>34</v>
      </c>
      <c r="J86" s="32" t="str">
        <f>E26</f>
        <v>Ivan Mezera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111</v>
      </c>
      <c r="D88" s="124" t="s">
        <v>58</v>
      </c>
      <c r="E88" s="124" t="s">
        <v>54</v>
      </c>
      <c r="F88" s="124" t="s">
        <v>55</v>
      </c>
      <c r="G88" s="124" t="s">
        <v>112</v>
      </c>
      <c r="H88" s="124" t="s">
        <v>113</v>
      </c>
      <c r="I88" s="124" t="s">
        <v>114</v>
      </c>
      <c r="J88" s="124" t="s">
        <v>104</v>
      </c>
      <c r="K88" s="125" t="s">
        <v>115</v>
      </c>
      <c r="L88" s="126"/>
      <c r="M88" s="59" t="s">
        <v>3</v>
      </c>
      <c r="N88" s="60" t="s">
        <v>43</v>
      </c>
      <c r="O88" s="60" t="s">
        <v>116</v>
      </c>
      <c r="P88" s="60" t="s">
        <v>117</v>
      </c>
      <c r="Q88" s="60" t="s">
        <v>118</v>
      </c>
      <c r="R88" s="60" t="s">
        <v>119</v>
      </c>
      <c r="S88" s="60" t="s">
        <v>120</v>
      </c>
      <c r="T88" s="61" t="s">
        <v>121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8" customHeight="1">
      <c r="A89" s="34"/>
      <c r="B89" s="35"/>
      <c r="C89" s="66" t="s">
        <v>122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P90+P101</f>
        <v>0</v>
      </c>
      <c r="Q89" s="63"/>
      <c r="R89" s="128">
        <f>R90+R101</f>
        <v>0</v>
      </c>
      <c r="S89" s="63"/>
      <c r="T89" s="129">
        <f>T90+T101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72</v>
      </c>
      <c r="AU89" s="19" t="s">
        <v>105</v>
      </c>
      <c r="BK89" s="130">
        <f>BK90+BK101</f>
        <v>0</v>
      </c>
    </row>
    <row r="90" spans="2:63" s="12" customFormat="1" ht="25.95" customHeight="1">
      <c r="B90" s="131"/>
      <c r="D90" s="132" t="s">
        <v>72</v>
      </c>
      <c r="E90" s="133" t="s">
        <v>123</v>
      </c>
      <c r="F90" s="133" t="s">
        <v>124</v>
      </c>
      <c r="I90" s="134"/>
      <c r="J90" s="135">
        <f>BK90</f>
        <v>0</v>
      </c>
      <c r="L90" s="131"/>
      <c r="M90" s="136"/>
      <c r="N90" s="137"/>
      <c r="O90" s="137"/>
      <c r="P90" s="138">
        <f>SUM(P91:P100)</f>
        <v>0</v>
      </c>
      <c r="Q90" s="137"/>
      <c r="R90" s="138">
        <f>SUM(R91:R100)</f>
        <v>0</v>
      </c>
      <c r="S90" s="137"/>
      <c r="T90" s="139">
        <f>SUM(T91:T100)</f>
        <v>0</v>
      </c>
      <c r="AR90" s="132" t="s">
        <v>125</v>
      </c>
      <c r="AT90" s="140" t="s">
        <v>72</v>
      </c>
      <c r="AU90" s="140" t="s">
        <v>73</v>
      </c>
      <c r="AY90" s="132" t="s">
        <v>126</v>
      </c>
      <c r="BK90" s="141">
        <f>SUM(BK91:BK100)</f>
        <v>0</v>
      </c>
    </row>
    <row r="91" spans="1:65" s="2" customFormat="1" ht="24.15" customHeight="1">
      <c r="A91" s="34"/>
      <c r="B91" s="142"/>
      <c r="C91" s="143" t="s">
        <v>80</v>
      </c>
      <c r="D91" s="143" t="s">
        <v>127</v>
      </c>
      <c r="E91" s="144" t="s">
        <v>128</v>
      </c>
      <c r="F91" s="145" t="s">
        <v>129</v>
      </c>
      <c r="G91" s="146" t="s">
        <v>130</v>
      </c>
      <c r="H91" s="147">
        <v>2</v>
      </c>
      <c r="I91" s="148"/>
      <c r="J91" s="149">
        <f>ROUND(I91*H91,2)</f>
        <v>0</v>
      </c>
      <c r="K91" s="145" t="s">
        <v>3</v>
      </c>
      <c r="L91" s="35"/>
      <c r="M91" s="150" t="s">
        <v>3</v>
      </c>
      <c r="N91" s="151" t="s">
        <v>44</v>
      </c>
      <c r="O91" s="55"/>
      <c r="P91" s="152">
        <f>O91*H91</f>
        <v>0</v>
      </c>
      <c r="Q91" s="152">
        <v>0</v>
      </c>
      <c r="R91" s="152">
        <f>Q91*H91</f>
        <v>0</v>
      </c>
      <c r="S91" s="152">
        <v>0</v>
      </c>
      <c r="T91" s="15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4" t="s">
        <v>131</v>
      </c>
      <c r="AT91" s="154" t="s">
        <v>127</v>
      </c>
      <c r="AU91" s="154" t="s">
        <v>80</v>
      </c>
      <c r="AY91" s="19" t="s">
        <v>126</v>
      </c>
      <c r="BE91" s="155">
        <f>IF(N91="základní",J91,0)</f>
        <v>0</v>
      </c>
      <c r="BF91" s="155">
        <f>IF(N91="snížená",J91,0)</f>
        <v>0</v>
      </c>
      <c r="BG91" s="155">
        <f>IF(N91="zákl. přenesená",J91,0)</f>
        <v>0</v>
      </c>
      <c r="BH91" s="155">
        <f>IF(N91="sníž. přenesená",J91,0)</f>
        <v>0</v>
      </c>
      <c r="BI91" s="155">
        <f>IF(N91="nulová",J91,0)</f>
        <v>0</v>
      </c>
      <c r="BJ91" s="19" t="s">
        <v>80</v>
      </c>
      <c r="BK91" s="155">
        <f>ROUND(I91*H91,2)</f>
        <v>0</v>
      </c>
      <c r="BL91" s="19" t="s">
        <v>131</v>
      </c>
      <c r="BM91" s="154" t="s">
        <v>132</v>
      </c>
    </row>
    <row r="92" spans="2:51" s="13" customFormat="1" ht="20.4">
      <c r="B92" s="156"/>
      <c r="D92" s="157" t="s">
        <v>133</v>
      </c>
      <c r="F92" s="158" t="s">
        <v>134</v>
      </c>
      <c r="H92" s="159">
        <v>2</v>
      </c>
      <c r="I92" s="160"/>
      <c r="L92" s="156"/>
      <c r="M92" s="161"/>
      <c r="N92" s="162"/>
      <c r="O92" s="162"/>
      <c r="P92" s="162"/>
      <c r="Q92" s="162"/>
      <c r="R92" s="162"/>
      <c r="S92" s="162"/>
      <c r="T92" s="163"/>
      <c r="AT92" s="164" t="s">
        <v>133</v>
      </c>
      <c r="AU92" s="164" t="s">
        <v>80</v>
      </c>
      <c r="AV92" s="13" t="s">
        <v>82</v>
      </c>
      <c r="AW92" s="13" t="s">
        <v>4</v>
      </c>
      <c r="AX92" s="13" t="s">
        <v>80</v>
      </c>
      <c r="AY92" s="164" t="s">
        <v>126</v>
      </c>
    </row>
    <row r="93" spans="1:65" s="2" customFormat="1" ht="22.8">
      <c r="A93" s="34"/>
      <c r="B93" s="142"/>
      <c r="C93" s="143" t="s">
        <v>82</v>
      </c>
      <c r="D93" s="143" t="s">
        <v>127</v>
      </c>
      <c r="E93" s="144" t="s">
        <v>135</v>
      </c>
      <c r="F93" s="145" t="s">
        <v>136</v>
      </c>
      <c r="G93" s="146" t="s">
        <v>130</v>
      </c>
      <c r="H93" s="147">
        <v>4</v>
      </c>
      <c r="I93" s="148"/>
      <c r="J93" s="149">
        <f>ROUND(I93*H93,2)</f>
        <v>0</v>
      </c>
      <c r="K93" s="145" t="s">
        <v>3</v>
      </c>
      <c r="L93" s="35"/>
      <c r="M93" s="150" t="s">
        <v>3</v>
      </c>
      <c r="N93" s="151" t="s">
        <v>44</v>
      </c>
      <c r="O93" s="55"/>
      <c r="P93" s="152">
        <f>O93*H93</f>
        <v>0</v>
      </c>
      <c r="Q93" s="152">
        <v>0</v>
      </c>
      <c r="R93" s="152">
        <f>Q93*H93</f>
        <v>0</v>
      </c>
      <c r="S93" s="152">
        <v>0</v>
      </c>
      <c r="T93" s="15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4" t="s">
        <v>131</v>
      </c>
      <c r="AT93" s="154" t="s">
        <v>127</v>
      </c>
      <c r="AU93" s="154" t="s">
        <v>80</v>
      </c>
      <c r="AY93" s="19" t="s">
        <v>126</v>
      </c>
      <c r="BE93" s="155">
        <f>IF(N93="základní",J93,0)</f>
        <v>0</v>
      </c>
      <c r="BF93" s="155">
        <f>IF(N93="snížená",J93,0)</f>
        <v>0</v>
      </c>
      <c r="BG93" s="155">
        <f>IF(N93="zákl. přenesená",J93,0)</f>
        <v>0</v>
      </c>
      <c r="BH93" s="155">
        <f>IF(N93="sníž. přenesená",J93,0)</f>
        <v>0</v>
      </c>
      <c r="BI93" s="155">
        <f>IF(N93="nulová",J93,0)</f>
        <v>0</v>
      </c>
      <c r="BJ93" s="19" t="s">
        <v>80</v>
      </c>
      <c r="BK93" s="155">
        <f>ROUND(I93*H93,2)</f>
        <v>0</v>
      </c>
      <c r="BL93" s="19" t="s">
        <v>131</v>
      </c>
      <c r="BM93" s="154" t="s">
        <v>137</v>
      </c>
    </row>
    <row r="94" spans="1:65" s="2" customFormat="1" ht="24.15" customHeight="1">
      <c r="A94" s="34"/>
      <c r="B94" s="142"/>
      <c r="C94" s="143" t="s">
        <v>138</v>
      </c>
      <c r="D94" s="143" t="s">
        <v>127</v>
      </c>
      <c r="E94" s="144" t="s">
        <v>139</v>
      </c>
      <c r="F94" s="145" t="s">
        <v>140</v>
      </c>
      <c r="G94" s="146" t="s">
        <v>130</v>
      </c>
      <c r="H94" s="147">
        <v>2</v>
      </c>
      <c r="I94" s="148"/>
      <c r="J94" s="149">
        <f>ROUND(I94*H94,2)</f>
        <v>0</v>
      </c>
      <c r="K94" s="145" t="s">
        <v>3</v>
      </c>
      <c r="L94" s="35"/>
      <c r="M94" s="150" t="s">
        <v>3</v>
      </c>
      <c r="N94" s="151" t="s">
        <v>44</v>
      </c>
      <c r="O94" s="55"/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4" t="s">
        <v>131</v>
      </c>
      <c r="AT94" s="154" t="s">
        <v>127</v>
      </c>
      <c r="AU94" s="154" t="s">
        <v>80</v>
      </c>
      <c r="AY94" s="19" t="s">
        <v>126</v>
      </c>
      <c r="BE94" s="155">
        <f>IF(N94="základní",J94,0)</f>
        <v>0</v>
      </c>
      <c r="BF94" s="155">
        <f>IF(N94="snížená",J94,0)</f>
        <v>0</v>
      </c>
      <c r="BG94" s="155">
        <f>IF(N94="zákl. přenesená",J94,0)</f>
        <v>0</v>
      </c>
      <c r="BH94" s="155">
        <f>IF(N94="sníž. přenesená",J94,0)</f>
        <v>0</v>
      </c>
      <c r="BI94" s="155">
        <f>IF(N94="nulová",J94,0)</f>
        <v>0</v>
      </c>
      <c r="BJ94" s="19" t="s">
        <v>80</v>
      </c>
      <c r="BK94" s="155">
        <f>ROUND(I94*H94,2)</f>
        <v>0</v>
      </c>
      <c r="BL94" s="19" t="s">
        <v>131</v>
      </c>
      <c r="BM94" s="154" t="s">
        <v>141</v>
      </c>
    </row>
    <row r="95" spans="1:65" s="2" customFormat="1" ht="14.4" customHeight="1">
      <c r="A95" s="34"/>
      <c r="B95" s="142"/>
      <c r="C95" s="143" t="s">
        <v>125</v>
      </c>
      <c r="D95" s="143" t="s">
        <v>127</v>
      </c>
      <c r="E95" s="144" t="s">
        <v>142</v>
      </c>
      <c r="F95" s="145" t="s">
        <v>1746</v>
      </c>
      <c r="G95" s="146" t="s">
        <v>130</v>
      </c>
      <c r="H95" s="147">
        <v>1</v>
      </c>
      <c r="I95" s="148"/>
      <c r="J95" s="149">
        <f>ROUND(I95*H95,2)</f>
        <v>0</v>
      </c>
      <c r="K95" s="145" t="s">
        <v>3</v>
      </c>
      <c r="L95" s="35"/>
      <c r="M95" s="150" t="s">
        <v>3</v>
      </c>
      <c r="N95" s="151" t="s">
        <v>44</v>
      </c>
      <c r="O95" s="55"/>
      <c r="P95" s="152">
        <f>O95*H95</f>
        <v>0</v>
      </c>
      <c r="Q95" s="152">
        <v>0</v>
      </c>
      <c r="R95" s="152">
        <f>Q95*H95</f>
        <v>0</v>
      </c>
      <c r="S95" s="152">
        <v>0</v>
      </c>
      <c r="T95" s="15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4" t="s">
        <v>131</v>
      </c>
      <c r="AT95" s="154" t="s">
        <v>127</v>
      </c>
      <c r="AU95" s="154" t="s">
        <v>80</v>
      </c>
      <c r="AY95" s="19" t="s">
        <v>126</v>
      </c>
      <c r="BE95" s="155">
        <f>IF(N95="základní",J95,0)</f>
        <v>0</v>
      </c>
      <c r="BF95" s="155">
        <f>IF(N95="snížená",J95,0)</f>
        <v>0</v>
      </c>
      <c r="BG95" s="155">
        <f>IF(N95="zákl. přenesená",J95,0)</f>
        <v>0</v>
      </c>
      <c r="BH95" s="155">
        <f>IF(N95="sníž. přenesená",J95,0)</f>
        <v>0</v>
      </c>
      <c r="BI95" s="155">
        <f>IF(N95="nulová",J95,0)</f>
        <v>0</v>
      </c>
      <c r="BJ95" s="19" t="s">
        <v>80</v>
      </c>
      <c r="BK95" s="155">
        <f>ROUND(I95*H95,2)</f>
        <v>0</v>
      </c>
      <c r="BL95" s="19" t="s">
        <v>131</v>
      </c>
      <c r="BM95" s="154" t="s">
        <v>143</v>
      </c>
    </row>
    <row r="96" spans="1:65" s="2" customFormat="1" ht="14.4" customHeight="1">
      <c r="A96" s="34"/>
      <c r="B96" s="142"/>
      <c r="C96" s="143" t="s">
        <v>144</v>
      </c>
      <c r="D96" s="143" t="s">
        <v>127</v>
      </c>
      <c r="E96" s="144" t="s">
        <v>145</v>
      </c>
      <c r="F96" s="145" t="s">
        <v>1747</v>
      </c>
      <c r="G96" s="146" t="s">
        <v>146</v>
      </c>
      <c r="H96" s="147">
        <v>5</v>
      </c>
      <c r="I96" s="148"/>
      <c r="J96" s="149">
        <f>ROUND(I96*H96,2)</f>
        <v>0</v>
      </c>
      <c r="K96" s="145" t="s">
        <v>3</v>
      </c>
      <c r="L96" s="35"/>
      <c r="M96" s="150" t="s">
        <v>3</v>
      </c>
      <c r="N96" s="151" t="s">
        <v>44</v>
      </c>
      <c r="O96" s="55"/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4" t="s">
        <v>131</v>
      </c>
      <c r="AT96" s="154" t="s">
        <v>127</v>
      </c>
      <c r="AU96" s="154" t="s">
        <v>80</v>
      </c>
      <c r="AY96" s="19" t="s">
        <v>126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9" t="s">
        <v>80</v>
      </c>
      <c r="BK96" s="155">
        <f>ROUND(I96*H96,2)</f>
        <v>0</v>
      </c>
      <c r="BL96" s="19" t="s">
        <v>131</v>
      </c>
      <c r="BM96" s="154" t="s">
        <v>147</v>
      </c>
    </row>
    <row r="97" spans="1:65" s="2" customFormat="1" ht="14.4" customHeight="1">
      <c r="A97" s="34"/>
      <c r="B97" s="142"/>
      <c r="C97" s="143" t="s">
        <v>148</v>
      </c>
      <c r="D97" s="143" t="s">
        <v>127</v>
      </c>
      <c r="E97" s="144" t="s">
        <v>149</v>
      </c>
      <c r="F97" s="145" t="s">
        <v>150</v>
      </c>
      <c r="G97" s="146" t="s">
        <v>151</v>
      </c>
      <c r="H97" s="147">
        <v>70</v>
      </c>
      <c r="I97" s="148"/>
      <c r="J97" s="149">
        <f>ROUND(I97*H97,2)</f>
        <v>0</v>
      </c>
      <c r="K97" s="145" t="s">
        <v>3</v>
      </c>
      <c r="L97" s="35"/>
      <c r="M97" s="150" t="s">
        <v>3</v>
      </c>
      <c r="N97" s="151" t="s">
        <v>44</v>
      </c>
      <c r="O97" s="55"/>
      <c r="P97" s="152">
        <f>O97*H97</f>
        <v>0</v>
      </c>
      <c r="Q97" s="152">
        <v>0</v>
      </c>
      <c r="R97" s="152">
        <f>Q97*H97</f>
        <v>0</v>
      </c>
      <c r="S97" s="152">
        <v>0</v>
      </c>
      <c r="T97" s="15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4" t="s">
        <v>152</v>
      </c>
      <c r="AT97" s="154" t="s">
        <v>127</v>
      </c>
      <c r="AU97" s="154" t="s">
        <v>80</v>
      </c>
      <c r="AY97" s="19" t="s">
        <v>126</v>
      </c>
      <c r="BE97" s="155">
        <f>IF(N97="základní",J97,0)</f>
        <v>0</v>
      </c>
      <c r="BF97" s="155">
        <f>IF(N97="snížená",J97,0)</f>
        <v>0</v>
      </c>
      <c r="BG97" s="155">
        <f>IF(N97="zákl. přenesená",J97,0)</f>
        <v>0</v>
      </c>
      <c r="BH97" s="155">
        <f>IF(N97="sníž. přenesená",J97,0)</f>
        <v>0</v>
      </c>
      <c r="BI97" s="155">
        <f>IF(N97="nulová",J97,0)</f>
        <v>0</v>
      </c>
      <c r="BJ97" s="19" t="s">
        <v>80</v>
      </c>
      <c r="BK97" s="155">
        <f>ROUND(I97*H97,2)</f>
        <v>0</v>
      </c>
      <c r="BL97" s="19" t="s">
        <v>152</v>
      </c>
      <c r="BM97" s="154" t="s">
        <v>153</v>
      </c>
    </row>
    <row r="98" spans="1:47" s="2" customFormat="1" ht="38.4">
      <c r="A98" s="34"/>
      <c r="B98" s="35"/>
      <c r="C98" s="34"/>
      <c r="D98" s="157" t="s">
        <v>154</v>
      </c>
      <c r="E98" s="34"/>
      <c r="F98" s="165" t="s">
        <v>155</v>
      </c>
      <c r="G98" s="34"/>
      <c r="H98" s="34"/>
      <c r="I98" s="166"/>
      <c r="J98" s="34"/>
      <c r="K98" s="34"/>
      <c r="L98" s="35"/>
      <c r="M98" s="167"/>
      <c r="N98" s="168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154</v>
      </c>
      <c r="AU98" s="19" t="s">
        <v>80</v>
      </c>
    </row>
    <row r="99" spans="1:65" s="2" customFormat="1" ht="22.8">
      <c r="A99" s="34"/>
      <c r="B99" s="142"/>
      <c r="C99" s="143" t="s">
        <v>156</v>
      </c>
      <c r="D99" s="143" t="s">
        <v>127</v>
      </c>
      <c r="E99" s="144" t="s">
        <v>157</v>
      </c>
      <c r="F99" s="145" t="s">
        <v>158</v>
      </c>
      <c r="G99" s="146" t="s">
        <v>159</v>
      </c>
      <c r="H99" s="147">
        <v>1</v>
      </c>
      <c r="I99" s="148"/>
      <c r="J99" s="149">
        <f>ROUND(I99*H99,2)</f>
        <v>0</v>
      </c>
      <c r="K99" s="145" t="s">
        <v>3</v>
      </c>
      <c r="L99" s="35"/>
      <c r="M99" s="150" t="s">
        <v>3</v>
      </c>
      <c r="N99" s="151" t="s">
        <v>44</v>
      </c>
      <c r="O99" s="55"/>
      <c r="P99" s="152">
        <f>O99*H99</f>
        <v>0</v>
      </c>
      <c r="Q99" s="152">
        <v>0</v>
      </c>
      <c r="R99" s="152">
        <f>Q99*H99</f>
        <v>0</v>
      </c>
      <c r="S99" s="152">
        <v>0</v>
      </c>
      <c r="T99" s="15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4" t="s">
        <v>152</v>
      </c>
      <c r="AT99" s="154" t="s">
        <v>127</v>
      </c>
      <c r="AU99" s="154" t="s">
        <v>80</v>
      </c>
      <c r="AY99" s="19" t="s">
        <v>126</v>
      </c>
      <c r="BE99" s="155">
        <f>IF(N99="základní",J99,0)</f>
        <v>0</v>
      </c>
      <c r="BF99" s="155">
        <f>IF(N99="snížená",J99,0)</f>
        <v>0</v>
      </c>
      <c r="BG99" s="155">
        <f>IF(N99="zákl. přenesená",J99,0)</f>
        <v>0</v>
      </c>
      <c r="BH99" s="155">
        <f>IF(N99="sníž. přenesená",J99,0)</f>
        <v>0</v>
      </c>
      <c r="BI99" s="155">
        <f>IF(N99="nulová",J99,0)</f>
        <v>0</v>
      </c>
      <c r="BJ99" s="19" t="s">
        <v>80</v>
      </c>
      <c r="BK99" s="155">
        <f>ROUND(I99*H99,2)</f>
        <v>0</v>
      </c>
      <c r="BL99" s="19" t="s">
        <v>152</v>
      </c>
      <c r="BM99" s="154" t="s">
        <v>160</v>
      </c>
    </row>
    <row r="100" spans="1:65" s="2" customFormat="1" ht="14.4" customHeight="1">
      <c r="A100" s="34"/>
      <c r="B100" s="142"/>
      <c r="C100" s="143" t="s">
        <v>161</v>
      </c>
      <c r="D100" s="143" t="s">
        <v>127</v>
      </c>
      <c r="E100" s="144" t="s">
        <v>162</v>
      </c>
      <c r="F100" s="145" t="s">
        <v>163</v>
      </c>
      <c r="G100" s="146" t="s">
        <v>151</v>
      </c>
      <c r="H100" s="147">
        <v>10</v>
      </c>
      <c r="I100" s="148"/>
      <c r="J100" s="149">
        <f>ROUND(I100*H100,2)</f>
        <v>0</v>
      </c>
      <c r="K100" s="145" t="s">
        <v>3</v>
      </c>
      <c r="L100" s="35"/>
      <c r="M100" s="150" t="s">
        <v>3</v>
      </c>
      <c r="N100" s="151" t="s">
        <v>44</v>
      </c>
      <c r="O100" s="55"/>
      <c r="P100" s="152">
        <f>O100*H100</f>
        <v>0</v>
      </c>
      <c r="Q100" s="152">
        <v>0</v>
      </c>
      <c r="R100" s="152">
        <f>Q100*H100</f>
        <v>0</v>
      </c>
      <c r="S100" s="152">
        <v>0</v>
      </c>
      <c r="T100" s="15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4" t="s">
        <v>152</v>
      </c>
      <c r="AT100" s="154" t="s">
        <v>127</v>
      </c>
      <c r="AU100" s="154" t="s">
        <v>80</v>
      </c>
      <c r="AY100" s="19" t="s">
        <v>126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9" t="s">
        <v>80</v>
      </c>
      <c r="BK100" s="155">
        <f>ROUND(I100*H100,2)</f>
        <v>0</v>
      </c>
      <c r="BL100" s="19" t="s">
        <v>152</v>
      </c>
      <c r="BM100" s="154" t="s">
        <v>164</v>
      </c>
    </row>
    <row r="101" spans="2:63" s="12" customFormat="1" ht="25.95" customHeight="1">
      <c r="B101" s="131"/>
      <c r="D101" s="132" t="s">
        <v>72</v>
      </c>
      <c r="E101" s="133" t="s">
        <v>165</v>
      </c>
      <c r="F101" s="133" t="s">
        <v>166</v>
      </c>
      <c r="I101" s="134"/>
      <c r="J101" s="135">
        <f>BK101</f>
        <v>0</v>
      </c>
      <c r="L101" s="131"/>
      <c r="M101" s="136"/>
      <c r="N101" s="137"/>
      <c r="O101" s="137"/>
      <c r="P101" s="138">
        <f>P102+P104</f>
        <v>0</v>
      </c>
      <c r="Q101" s="137"/>
      <c r="R101" s="138">
        <f>R102+R104</f>
        <v>0</v>
      </c>
      <c r="S101" s="137"/>
      <c r="T101" s="139">
        <f>T102+T104</f>
        <v>0</v>
      </c>
      <c r="AR101" s="132" t="s">
        <v>144</v>
      </c>
      <c r="AT101" s="140" t="s">
        <v>72</v>
      </c>
      <c r="AU101" s="140" t="s">
        <v>73</v>
      </c>
      <c r="AY101" s="132" t="s">
        <v>126</v>
      </c>
      <c r="BK101" s="141">
        <f>BK102+BK104</f>
        <v>0</v>
      </c>
    </row>
    <row r="102" spans="2:63" s="12" customFormat="1" ht="22.8" customHeight="1">
      <c r="B102" s="131"/>
      <c r="D102" s="132" t="s">
        <v>72</v>
      </c>
      <c r="E102" s="169" t="s">
        <v>167</v>
      </c>
      <c r="F102" s="169" t="s">
        <v>168</v>
      </c>
      <c r="I102" s="134"/>
      <c r="J102" s="170">
        <f>BK102</f>
        <v>0</v>
      </c>
      <c r="L102" s="131"/>
      <c r="M102" s="136"/>
      <c r="N102" s="137"/>
      <c r="O102" s="137"/>
      <c r="P102" s="138">
        <f>P103</f>
        <v>0</v>
      </c>
      <c r="Q102" s="137"/>
      <c r="R102" s="138">
        <f>R103</f>
        <v>0</v>
      </c>
      <c r="S102" s="137"/>
      <c r="T102" s="139">
        <f>T103</f>
        <v>0</v>
      </c>
      <c r="AR102" s="132" t="s">
        <v>144</v>
      </c>
      <c r="AT102" s="140" t="s">
        <v>72</v>
      </c>
      <c r="AU102" s="140" t="s">
        <v>80</v>
      </c>
      <c r="AY102" s="132" t="s">
        <v>126</v>
      </c>
      <c r="BK102" s="141">
        <f>BK103</f>
        <v>0</v>
      </c>
    </row>
    <row r="103" spans="1:65" s="2" customFormat="1" ht="14.4" customHeight="1">
      <c r="A103" s="34"/>
      <c r="B103" s="142"/>
      <c r="C103" s="143" t="s">
        <v>169</v>
      </c>
      <c r="D103" s="143" t="s">
        <v>127</v>
      </c>
      <c r="E103" s="144" t="s">
        <v>170</v>
      </c>
      <c r="F103" s="145" t="s">
        <v>168</v>
      </c>
      <c r="G103" s="146" t="s">
        <v>171</v>
      </c>
      <c r="H103" s="171"/>
      <c r="I103" s="148"/>
      <c r="J103" s="149">
        <f>ROUND(I103*H103,2)</f>
        <v>0</v>
      </c>
      <c r="K103" s="145" t="s">
        <v>172</v>
      </c>
      <c r="L103" s="35"/>
      <c r="M103" s="150" t="s">
        <v>3</v>
      </c>
      <c r="N103" s="151" t="s">
        <v>44</v>
      </c>
      <c r="O103" s="55"/>
      <c r="P103" s="152">
        <f>O103*H103</f>
        <v>0</v>
      </c>
      <c r="Q103" s="152">
        <v>0</v>
      </c>
      <c r="R103" s="152">
        <f>Q103*H103</f>
        <v>0</v>
      </c>
      <c r="S103" s="152">
        <v>0</v>
      </c>
      <c r="T103" s="15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4" t="s">
        <v>152</v>
      </c>
      <c r="AT103" s="154" t="s">
        <v>127</v>
      </c>
      <c r="AU103" s="154" t="s">
        <v>82</v>
      </c>
      <c r="AY103" s="19" t="s">
        <v>126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19" t="s">
        <v>80</v>
      </c>
      <c r="BK103" s="155">
        <f>ROUND(I103*H103,2)</f>
        <v>0</v>
      </c>
      <c r="BL103" s="19" t="s">
        <v>152</v>
      </c>
      <c r="BM103" s="154" t="s">
        <v>173</v>
      </c>
    </row>
    <row r="104" spans="2:63" s="12" customFormat="1" ht="22.8" customHeight="1">
      <c r="B104" s="131"/>
      <c r="D104" s="132" t="s">
        <v>72</v>
      </c>
      <c r="E104" s="169" t="s">
        <v>174</v>
      </c>
      <c r="F104" s="169" t="s">
        <v>175</v>
      </c>
      <c r="I104" s="134"/>
      <c r="J104" s="170">
        <f>BK104</f>
        <v>0</v>
      </c>
      <c r="L104" s="131"/>
      <c r="M104" s="136"/>
      <c r="N104" s="137"/>
      <c r="O104" s="137"/>
      <c r="P104" s="138">
        <f>P105</f>
        <v>0</v>
      </c>
      <c r="Q104" s="137"/>
      <c r="R104" s="138">
        <f>R105</f>
        <v>0</v>
      </c>
      <c r="S104" s="137"/>
      <c r="T104" s="139">
        <f>T105</f>
        <v>0</v>
      </c>
      <c r="AR104" s="132" t="s">
        <v>144</v>
      </c>
      <c r="AT104" s="140" t="s">
        <v>72</v>
      </c>
      <c r="AU104" s="140" t="s">
        <v>80</v>
      </c>
      <c r="AY104" s="132" t="s">
        <v>126</v>
      </c>
      <c r="BK104" s="141">
        <f>BK105</f>
        <v>0</v>
      </c>
    </row>
    <row r="105" spans="1:65" s="2" customFormat="1" ht="14.4" customHeight="1">
      <c r="A105" s="34"/>
      <c r="B105" s="142"/>
      <c r="C105" s="143" t="s">
        <v>176</v>
      </c>
      <c r="D105" s="143" t="s">
        <v>127</v>
      </c>
      <c r="E105" s="144" t="s">
        <v>177</v>
      </c>
      <c r="F105" s="145" t="s">
        <v>175</v>
      </c>
      <c r="G105" s="146" t="s">
        <v>171</v>
      </c>
      <c r="H105" s="171"/>
      <c r="I105" s="148"/>
      <c r="J105" s="149">
        <f>ROUND(I105*H105,2)</f>
        <v>0</v>
      </c>
      <c r="K105" s="145" t="s">
        <v>172</v>
      </c>
      <c r="L105" s="35"/>
      <c r="M105" s="172" t="s">
        <v>3</v>
      </c>
      <c r="N105" s="173" t="s">
        <v>44</v>
      </c>
      <c r="O105" s="174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4" t="s">
        <v>152</v>
      </c>
      <c r="AT105" s="154" t="s">
        <v>127</v>
      </c>
      <c r="AU105" s="154" t="s">
        <v>82</v>
      </c>
      <c r="AY105" s="19" t="s">
        <v>126</v>
      </c>
      <c r="BE105" s="155">
        <f>IF(N105="základní",J105,0)</f>
        <v>0</v>
      </c>
      <c r="BF105" s="155">
        <f>IF(N105="snížená",J105,0)</f>
        <v>0</v>
      </c>
      <c r="BG105" s="155">
        <f>IF(N105="zákl. přenesená",J105,0)</f>
        <v>0</v>
      </c>
      <c r="BH105" s="155">
        <f>IF(N105="sníž. přenesená",J105,0)</f>
        <v>0</v>
      </c>
      <c r="BI105" s="155">
        <f>IF(N105="nulová",J105,0)</f>
        <v>0</v>
      </c>
      <c r="BJ105" s="19" t="s">
        <v>80</v>
      </c>
      <c r="BK105" s="155">
        <f>ROUND(I105*H105,2)</f>
        <v>0</v>
      </c>
      <c r="BL105" s="19" t="s">
        <v>152</v>
      </c>
      <c r="BM105" s="154" t="s">
        <v>178</v>
      </c>
    </row>
    <row r="106" spans="1:31" s="2" customFormat="1" ht="6.9" customHeight="1">
      <c r="A106" s="34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5"/>
      <c r="M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</sheetData>
  <autoFilter ref="C88:K10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82"/>
  <sheetViews>
    <sheetView showGridLines="0" tabSelected="1" workbookViewId="0" topLeftCell="A663">
      <selection activeCell="F671" sqref="F67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42187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90</v>
      </c>
      <c r="AZ2" s="177" t="s">
        <v>179</v>
      </c>
      <c r="BA2" s="177" t="s">
        <v>180</v>
      </c>
      <c r="BB2" s="177" t="s">
        <v>3</v>
      </c>
      <c r="BC2" s="177" t="s">
        <v>181</v>
      </c>
      <c r="BD2" s="177" t="s">
        <v>82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177" t="s">
        <v>182</v>
      </c>
      <c r="BA3" s="177" t="s">
        <v>183</v>
      </c>
      <c r="BB3" s="177" t="s">
        <v>3</v>
      </c>
      <c r="BC3" s="177" t="s">
        <v>184</v>
      </c>
      <c r="BD3" s="177" t="s">
        <v>82</v>
      </c>
    </row>
    <row r="4" spans="2:5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  <c r="AZ4" s="177" t="s">
        <v>185</v>
      </c>
      <c r="BA4" s="177" t="s">
        <v>186</v>
      </c>
      <c r="BB4" s="177" t="s">
        <v>3</v>
      </c>
      <c r="BC4" s="177" t="s">
        <v>187</v>
      </c>
      <c r="BD4" s="177" t="s">
        <v>82</v>
      </c>
    </row>
    <row r="5" spans="2:56" s="1" customFormat="1" ht="6.9" customHeight="1">
      <c r="B5" s="22"/>
      <c r="L5" s="22"/>
      <c r="AZ5" s="177" t="s">
        <v>188</v>
      </c>
      <c r="BA5" s="177" t="s">
        <v>189</v>
      </c>
      <c r="BB5" s="177" t="s">
        <v>3</v>
      </c>
      <c r="BC5" s="177" t="s">
        <v>190</v>
      </c>
      <c r="BD5" s="177" t="s">
        <v>82</v>
      </c>
    </row>
    <row r="6" spans="2:56" s="1" customFormat="1" ht="12" customHeight="1">
      <c r="B6" s="22"/>
      <c r="D6" s="29" t="s">
        <v>17</v>
      </c>
      <c r="L6" s="22"/>
      <c r="AZ6" s="177" t="s">
        <v>191</v>
      </c>
      <c r="BA6" s="177" t="s">
        <v>192</v>
      </c>
      <c r="BB6" s="177" t="s">
        <v>3</v>
      </c>
      <c r="BC6" s="177" t="s">
        <v>193</v>
      </c>
      <c r="BD6" s="177" t="s">
        <v>82</v>
      </c>
    </row>
    <row r="7" spans="2:56" s="1" customFormat="1" ht="16.5" customHeight="1">
      <c r="B7" s="22"/>
      <c r="E7" s="354" t="str">
        <f>'Rekapitulace stavby'!K6</f>
        <v>STAVEBNÍ ÚPRAVY LNP NEMOCNICE BROUMOV II</v>
      </c>
      <c r="F7" s="355"/>
      <c r="G7" s="355"/>
      <c r="H7" s="355"/>
      <c r="L7" s="22"/>
      <c r="AZ7" s="177" t="s">
        <v>194</v>
      </c>
      <c r="BA7" s="177" t="s">
        <v>195</v>
      </c>
      <c r="BB7" s="177" t="s">
        <v>3</v>
      </c>
      <c r="BC7" s="177" t="s">
        <v>196</v>
      </c>
      <c r="BD7" s="177" t="s">
        <v>82</v>
      </c>
    </row>
    <row r="8" spans="2:56" s="1" customFormat="1" ht="12" customHeight="1">
      <c r="B8" s="22"/>
      <c r="D8" s="29" t="s">
        <v>98</v>
      </c>
      <c r="L8" s="22"/>
      <c r="AZ8" s="177" t="s">
        <v>197</v>
      </c>
      <c r="BA8" s="177" t="s">
        <v>198</v>
      </c>
      <c r="BB8" s="177" t="s">
        <v>3</v>
      </c>
      <c r="BC8" s="177" t="s">
        <v>199</v>
      </c>
      <c r="BD8" s="177" t="s">
        <v>82</v>
      </c>
    </row>
    <row r="9" spans="1:56" s="2" customFormat="1" ht="16.5" customHeight="1">
      <c r="A9" s="34"/>
      <c r="B9" s="35"/>
      <c r="C9" s="34"/>
      <c r="D9" s="34"/>
      <c r="E9" s="354" t="s">
        <v>99</v>
      </c>
      <c r="F9" s="353"/>
      <c r="G9" s="353"/>
      <c r="H9" s="353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77" t="s">
        <v>200</v>
      </c>
      <c r="BA9" s="177" t="s">
        <v>201</v>
      </c>
      <c r="BB9" s="177" t="s">
        <v>3</v>
      </c>
      <c r="BC9" s="177" t="s">
        <v>202</v>
      </c>
      <c r="BD9" s="177" t="s">
        <v>82</v>
      </c>
    </row>
    <row r="10" spans="1:56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77" t="s">
        <v>203</v>
      </c>
      <c r="BA10" s="177" t="s">
        <v>204</v>
      </c>
      <c r="BB10" s="177" t="s">
        <v>3</v>
      </c>
      <c r="BC10" s="177" t="s">
        <v>205</v>
      </c>
      <c r="BD10" s="177" t="s">
        <v>82</v>
      </c>
    </row>
    <row r="11" spans="1:56" s="2" customFormat="1" ht="16.5" customHeight="1">
      <c r="A11" s="34"/>
      <c r="B11" s="35"/>
      <c r="C11" s="34"/>
      <c r="D11" s="34"/>
      <c r="E11" s="330" t="s">
        <v>206</v>
      </c>
      <c r="F11" s="353"/>
      <c r="G11" s="353"/>
      <c r="H11" s="353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77" t="s">
        <v>207</v>
      </c>
      <c r="BA11" s="177" t="s">
        <v>208</v>
      </c>
      <c r="BB11" s="177" t="s">
        <v>3</v>
      </c>
      <c r="BC11" s="177" t="s">
        <v>209</v>
      </c>
      <c r="BD11" s="177" t="s">
        <v>82</v>
      </c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>
        <f>'Rekapitulace stavby'!AN8</f>
        <v>44127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24</v>
      </c>
      <c r="E16" s="34"/>
      <c r="F16" s="34"/>
      <c r="G16" s="34"/>
      <c r="H16" s="34"/>
      <c r="I16" s="29" t="s">
        <v>25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26</v>
      </c>
      <c r="F17" s="34"/>
      <c r="G17" s="34"/>
      <c r="H17" s="34"/>
      <c r="I17" s="29" t="s">
        <v>27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25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56" t="str">
        <f>'Rekapitulace stavby'!E14</f>
        <v>Vyplň údaj</v>
      </c>
      <c r="F20" s="348"/>
      <c r="G20" s="348"/>
      <c r="H20" s="348"/>
      <c r="I20" s="29" t="s">
        <v>27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25</v>
      </c>
      <c r="J22" s="27" t="s">
        <v>31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27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25</v>
      </c>
      <c r="J25" s="27" t="s">
        <v>35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36</v>
      </c>
      <c r="F26" s="34"/>
      <c r="G26" s="34"/>
      <c r="H26" s="34"/>
      <c r="I26" s="29" t="s">
        <v>27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52" t="s">
        <v>3</v>
      </c>
      <c r="F29" s="352"/>
      <c r="G29" s="352"/>
      <c r="H29" s="352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ROUND(J102,2)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1" t="s">
        <v>43</v>
      </c>
      <c r="E35" s="29" t="s">
        <v>44</v>
      </c>
      <c r="F35" s="102">
        <f>ROUND((SUM(BE102:BE881)),2)</f>
        <v>0</v>
      </c>
      <c r="G35" s="34"/>
      <c r="H35" s="34"/>
      <c r="I35" s="103">
        <v>0.21</v>
      </c>
      <c r="J35" s="102">
        <f>ROUND(((SUM(BE102:BE881))*I35),2)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45</v>
      </c>
      <c r="F36" s="102">
        <f>ROUND((SUM(BF102:BF881)),2)</f>
        <v>0</v>
      </c>
      <c r="G36" s="34"/>
      <c r="H36" s="34"/>
      <c r="I36" s="103">
        <v>0.15</v>
      </c>
      <c r="J36" s="102">
        <f>ROUND(((SUM(BF102:BF881))*I36),2)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46</v>
      </c>
      <c r="F37" s="102">
        <f>ROUND((SUM(BG102:BG881)),2)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47</v>
      </c>
      <c r="F38" s="102">
        <f>ROUND((SUM(BH102:BH881)),2)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48</v>
      </c>
      <c r="F39" s="102">
        <f>ROUND((SUM(BI102:BI881)),2)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102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54" t="str">
        <f>E7</f>
        <v>STAVEBNÍ ÚPRAVY LNP NEMOCNICE BROUMOV II</v>
      </c>
      <c r="F50" s="355"/>
      <c r="G50" s="355"/>
      <c r="H50" s="355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54" t="s">
        <v>99</v>
      </c>
      <c r="F52" s="353"/>
      <c r="G52" s="353"/>
      <c r="H52" s="353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30" t="str">
        <f>E11</f>
        <v>DÍL:02 - Stavební část</v>
      </c>
      <c r="F54" s="353"/>
      <c r="G54" s="353"/>
      <c r="H54" s="353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nemocnice Broumov,Smetanova 91,Broumov</v>
      </c>
      <c r="G56" s="34"/>
      <c r="H56" s="34"/>
      <c r="I56" s="29" t="s">
        <v>23</v>
      </c>
      <c r="J56" s="52">
        <f>IF(J14="","",J14)</f>
        <v>44127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15" customHeight="1">
      <c r="A58" s="34"/>
      <c r="B58" s="35"/>
      <c r="C58" s="29" t="s">
        <v>24</v>
      </c>
      <c r="D58" s="34"/>
      <c r="E58" s="34"/>
      <c r="F58" s="27" t="str">
        <f>E17</f>
        <v>Královéhradecký kraj</v>
      </c>
      <c r="G58" s="34"/>
      <c r="H58" s="34"/>
      <c r="I58" s="29" t="s">
        <v>30</v>
      </c>
      <c r="J58" s="32" t="str">
        <f>E23</f>
        <v>Proxion s.r.o.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>Ivan Mezera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103</v>
      </c>
      <c r="D61" s="104"/>
      <c r="E61" s="104"/>
      <c r="F61" s="104"/>
      <c r="G61" s="104"/>
      <c r="H61" s="104"/>
      <c r="I61" s="104"/>
      <c r="J61" s="111" t="s">
        <v>104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J102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105</v>
      </c>
    </row>
    <row r="64" spans="2:12" s="9" customFormat="1" ht="24.9" customHeight="1">
      <c r="B64" s="113"/>
      <c r="D64" s="114" t="s">
        <v>210</v>
      </c>
      <c r="E64" s="115"/>
      <c r="F64" s="115"/>
      <c r="G64" s="115"/>
      <c r="H64" s="115"/>
      <c r="I64" s="115"/>
      <c r="J64" s="116">
        <f>J103</f>
        <v>0</v>
      </c>
      <c r="L64" s="113"/>
    </row>
    <row r="65" spans="2:12" s="10" customFormat="1" ht="19.95" customHeight="1">
      <c r="B65" s="117"/>
      <c r="D65" s="118" t="s">
        <v>211</v>
      </c>
      <c r="E65" s="119"/>
      <c r="F65" s="119"/>
      <c r="G65" s="119"/>
      <c r="H65" s="119"/>
      <c r="I65" s="119"/>
      <c r="J65" s="120">
        <f>J104</f>
        <v>0</v>
      </c>
      <c r="L65" s="117"/>
    </row>
    <row r="66" spans="2:12" s="10" customFormat="1" ht="19.95" customHeight="1">
      <c r="B66" s="117"/>
      <c r="D66" s="118" t="s">
        <v>212</v>
      </c>
      <c r="E66" s="119"/>
      <c r="F66" s="119"/>
      <c r="G66" s="119"/>
      <c r="H66" s="119"/>
      <c r="I66" s="119"/>
      <c r="J66" s="120">
        <f>J172</f>
        <v>0</v>
      </c>
      <c r="L66" s="117"/>
    </row>
    <row r="67" spans="2:12" s="10" customFormat="1" ht="19.95" customHeight="1">
      <c r="B67" s="117"/>
      <c r="D67" s="118" t="s">
        <v>213</v>
      </c>
      <c r="E67" s="119"/>
      <c r="F67" s="119"/>
      <c r="G67" s="119"/>
      <c r="H67" s="119"/>
      <c r="I67" s="119"/>
      <c r="J67" s="120">
        <f>J175</f>
        <v>0</v>
      </c>
      <c r="L67" s="117"/>
    </row>
    <row r="68" spans="2:12" s="10" customFormat="1" ht="19.95" customHeight="1">
      <c r="B68" s="117"/>
      <c r="D68" s="118" t="s">
        <v>214</v>
      </c>
      <c r="E68" s="119"/>
      <c r="F68" s="119"/>
      <c r="G68" s="119"/>
      <c r="H68" s="119"/>
      <c r="I68" s="119"/>
      <c r="J68" s="120">
        <f>J287</f>
        <v>0</v>
      </c>
      <c r="L68" s="117"/>
    </row>
    <row r="69" spans="2:12" s="10" customFormat="1" ht="19.95" customHeight="1">
      <c r="B69" s="117"/>
      <c r="D69" s="118" t="s">
        <v>215</v>
      </c>
      <c r="E69" s="119"/>
      <c r="F69" s="119"/>
      <c r="G69" s="119"/>
      <c r="H69" s="119"/>
      <c r="I69" s="119"/>
      <c r="J69" s="120">
        <f>J374</f>
        <v>0</v>
      </c>
      <c r="L69" s="117"/>
    </row>
    <row r="70" spans="2:12" s="10" customFormat="1" ht="19.95" customHeight="1">
      <c r="B70" s="117"/>
      <c r="D70" s="118" t="s">
        <v>216</v>
      </c>
      <c r="E70" s="119"/>
      <c r="F70" s="119"/>
      <c r="G70" s="119"/>
      <c r="H70" s="119"/>
      <c r="I70" s="119"/>
      <c r="J70" s="120">
        <f>J395</f>
        <v>0</v>
      </c>
      <c r="L70" s="117"/>
    </row>
    <row r="71" spans="2:12" s="9" customFormat="1" ht="24.9" customHeight="1">
      <c r="B71" s="113"/>
      <c r="D71" s="114" t="s">
        <v>217</v>
      </c>
      <c r="E71" s="115"/>
      <c r="F71" s="115"/>
      <c r="G71" s="115"/>
      <c r="H71" s="115"/>
      <c r="I71" s="115"/>
      <c r="J71" s="116">
        <f>J397</f>
        <v>0</v>
      </c>
      <c r="L71" s="113"/>
    </row>
    <row r="72" spans="2:12" s="10" customFormat="1" ht="19.95" customHeight="1">
      <c r="B72" s="117"/>
      <c r="D72" s="118" t="s">
        <v>218</v>
      </c>
      <c r="E72" s="119"/>
      <c r="F72" s="119"/>
      <c r="G72" s="119"/>
      <c r="H72" s="119"/>
      <c r="I72" s="119"/>
      <c r="J72" s="120">
        <f>J398</f>
        <v>0</v>
      </c>
      <c r="L72" s="117"/>
    </row>
    <row r="73" spans="2:12" s="10" customFormat="1" ht="19.95" customHeight="1">
      <c r="B73" s="117"/>
      <c r="D73" s="118" t="s">
        <v>219</v>
      </c>
      <c r="E73" s="119"/>
      <c r="F73" s="119"/>
      <c r="G73" s="119"/>
      <c r="H73" s="119"/>
      <c r="I73" s="119"/>
      <c r="J73" s="120">
        <f>J412</f>
        <v>0</v>
      </c>
      <c r="L73" s="117"/>
    </row>
    <row r="74" spans="2:12" s="10" customFormat="1" ht="19.95" customHeight="1">
      <c r="B74" s="117"/>
      <c r="D74" s="118" t="s">
        <v>220</v>
      </c>
      <c r="E74" s="119"/>
      <c r="F74" s="119"/>
      <c r="G74" s="119"/>
      <c r="H74" s="119"/>
      <c r="I74" s="119"/>
      <c r="J74" s="120">
        <f>J428</f>
        <v>0</v>
      </c>
      <c r="L74" s="117"/>
    </row>
    <row r="75" spans="2:12" s="10" customFormat="1" ht="19.95" customHeight="1">
      <c r="B75" s="117"/>
      <c r="D75" s="118" t="s">
        <v>221</v>
      </c>
      <c r="E75" s="119"/>
      <c r="F75" s="119"/>
      <c r="G75" s="119"/>
      <c r="H75" s="119"/>
      <c r="I75" s="119"/>
      <c r="J75" s="120">
        <f>J441</f>
        <v>0</v>
      </c>
      <c r="L75" s="117"/>
    </row>
    <row r="76" spans="2:12" s="10" customFormat="1" ht="19.95" customHeight="1">
      <c r="B76" s="117"/>
      <c r="D76" s="118" t="s">
        <v>222</v>
      </c>
      <c r="E76" s="119"/>
      <c r="F76" s="119"/>
      <c r="G76" s="119"/>
      <c r="H76" s="119"/>
      <c r="I76" s="119"/>
      <c r="J76" s="120">
        <f>J619</f>
        <v>0</v>
      </c>
      <c r="L76" s="117"/>
    </row>
    <row r="77" spans="2:12" s="10" customFormat="1" ht="19.95" customHeight="1">
      <c r="B77" s="117"/>
      <c r="D77" s="118" t="s">
        <v>223</v>
      </c>
      <c r="E77" s="119"/>
      <c r="F77" s="119"/>
      <c r="G77" s="119"/>
      <c r="H77" s="119"/>
      <c r="I77" s="119"/>
      <c r="J77" s="120">
        <f>J713</f>
        <v>0</v>
      </c>
      <c r="L77" s="117"/>
    </row>
    <row r="78" spans="2:12" s="10" customFormat="1" ht="19.95" customHeight="1">
      <c r="B78" s="117"/>
      <c r="D78" s="118" t="s">
        <v>224</v>
      </c>
      <c r="E78" s="119"/>
      <c r="F78" s="119"/>
      <c r="G78" s="119"/>
      <c r="H78" s="119"/>
      <c r="I78" s="119"/>
      <c r="J78" s="120">
        <f>J774</f>
        <v>0</v>
      </c>
      <c r="L78" s="117"/>
    </row>
    <row r="79" spans="2:12" s="10" customFormat="1" ht="19.95" customHeight="1">
      <c r="B79" s="117"/>
      <c r="D79" s="118" t="s">
        <v>225</v>
      </c>
      <c r="E79" s="119"/>
      <c r="F79" s="119"/>
      <c r="G79" s="119"/>
      <c r="H79" s="119"/>
      <c r="I79" s="119"/>
      <c r="J79" s="120">
        <f>J800</f>
        <v>0</v>
      </c>
      <c r="L79" s="117"/>
    </row>
    <row r="80" spans="2:12" s="10" customFormat="1" ht="19.95" customHeight="1">
      <c r="B80" s="117"/>
      <c r="D80" s="118" t="s">
        <v>226</v>
      </c>
      <c r="E80" s="119"/>
      <c r="F80" s="119"/>
      <c r="G80" s="119"/>
      <c r="H80" s="119"/>
      <c r="I80" s="119"/>
      <c r="J80" s="120">
        <f>J877</f>
        <v>0</v>
      </c>
      <c r="L80" s="117"/>
    </row>
    <row r="81" spans="1:31" s="2" customFormat="1" ht="21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6" spans="1:31" s="2" customFormat="1" ht="6.9" customHeight="1">
      <c r="A86" s="34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4.9" customHeight="1">
      <c r="A87" s="34"/>
      <c r="B87" s="35"/>
      <c r="C87" s="23" t="s">
        <v>110</v>
      </c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17</v>
      </c>
      <c r="D89" s="34"/>
      <c r="E89" s="34"/>
      <c r="F89" s="34"/>
      <c r="G89" s="34"/>
      <c r="H89" s="34"/>
      <c r="I89" s="34"/>
      <c r="J89" s="34"/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4"/>
      <c r="D90" s="34"/>
      <c r="E90" s="354" t="str">
        <f>E7</f>
        <v>STAVEBNÍ ÚPRAVY LNP NEMOCNICE BROUMOV II</v>
      </c>
      <c r="F90" s="355"/>
      <c r="G90" s="355"/>
      <c r="H90" s="355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2:12" s="1" customFormat="1" ht="12" customHeight="1">
      <c r="B91" s="22"/>
      <c r="C91" s="29" t="s">
        <v>98</v>
      </c>
      <c r="L91" s="22"/>
    </row>
    <row r="92" spans="1:31" s="2" customFormat="1" ht="16.5" customHeight="1">
      <c r="A92" s="34"/>
      <c r="B92" s="35"/>
      <c r="C92" s="34"/>
      <c r="D92" s="34"/>
      <c r="E92" s="354" t="s">
        <v>99</v>
      </c>
      <c r="F92" s="353"/>
      <c r="G92" s="353"/>
      <c r="H92" s="353"/>
      <c r="I92" s="34"/>
      <c r="J92" s="34"/>
      <c r="K92" s="34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100</v>
      </c>
      <c r="D93" s="34"/>
      <c r="E93" s="34"/>
      <c r="F93" s="34"/>
      <c r="G93" s="34"/>
      <c r="H93" s="34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6.5" customHeight="1">
      <c r="A94" s="34"/>
      <c r="B94" s="35"/>
      <c r="C94" s="34"/>
      <c r="D94" s="34"/>
      <c r="E94" s="330" t="str">
        <f>E11</f>
        <v>DÍL:02 - Stavební část</v>
      </c>
      <c r="F94" s="353"/>
      <c r="G94" s="353"/>
      <c r="H94" s="353"/>
      <c r="I94" s="34"/>
      <c r="J94" s="34"/>
      <c r="K94" s="34"/>
      <c r="L94" s="9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6.9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9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2" customHeight="1">
      <c r="A96" s="34"/>
      <c r="B96" s="35"/>
      <c r="C96" s="29" t="s">
        <v>21</v>
      </c>
      <c r="D96" s="34"/>
      <c r="E96" s="34"/>
      <c r="F96" s="27" t="str">
        <f>F14</f>
        <v>nemocnice Broumov,Smetanova 91,Broumov</v>
      </c>
      <c r="G96" s="34"/>
      <c r="H96" s="34"/>
      <c r="I96" s="29" t="s">
        <v>23</v>
      </c>
      <c r="J96" s="52">
        <f>IF(J14="","",J14)</f>
        <v>44127</v>
      </c>
      <c r="K96" s="34"/>
      <c r="L96" s="9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6.9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9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5.15" customHeight="1">
      <c r="A98" s="34"/>
      <c r="B98" s="35"/>
      <c r="C98" s="29" t="s">
        <v>24</v>
      </c>
      <c r="D98" s="34"/>
      <c r="E98" s="34"/>
      <c r="F98" s="27" t="str">
        <f>E17</f>
        <v>Královéhradecký kraj</v>
      </c>
      <c r="G98" s="34"/>
      <c r="H98" s="34"/>
      <c r="I98" s="29" t="s">
        <v>30</v>
      </c>
      <c r="J98" s="32" t="str">
        <f>E23</f>
        <v>Proxion s.r.o.</v>
      </c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5.15" customHeight="1">
      <c r="A99" s="34"/>
      <c r="B99" s="35"/>
      <c r="C99" s="29" t="s">
        <v>28</v>
      </c>
      <c r="D99" s="34"/>
      <c r="E99" s="34"/>
      <c r="F99" s="27" t="str">
        <f>IF(E20="","",E20)</f>
        <v>Vyplň údaj</v>
      </c>
      <c r="G99" s="34"/>
      <c r="H99" s="34"/>
      <c r="I99" s="29" t="s">
        <v>34</v>
      </c>
      <c r="J99" s="32" t="str">
        <f>E26</f>
        <v>Ivan Mezera</v>
      </c>
      <c r="K99" s="34"/>
      <c r="L99" s="9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10.3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9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11" customFormat="1" ht="29.25" customHeight="1">
      <c r="A101" s="121"/>
      <c r="B101" s="122"/>
      <c r="C101" s="123" t="s">
        <v>111</v>
      </c>
      <c r="D101" s="124" t="s">
        <v>58</v>
      </c>
      <c r="E101" s="124" t="s">
        <v>54</v>
      </c>
      <c r="F101" s="124" t="s">
        <v>55</v>
      </c>
      <c r="G101" s="124" t="s">
        <v>112</v>
      </c>
      <c r="H101" s="124" t="s">
        <v>113</v>
      </c>
      <c r="I101" s="124" t="s">
        <v>114</v>
      </c>
      <c r="J101" s="124" t="s">
        <v>104</v>
      </c>
      <c r="K101" s="125" t="s">
        <v>115</v>
      </c>
      <c r="L101" s="126"/>
      <c r="M101" s="59" t="s">
        <v>3</v>
      </c>
      <c r="N101" s="60" t="s">
        <v>43</v>
      </c>
      <c r="O101" s="60" t="s">
        <v>116</v>
      </c>
      <c r="P101" s="60" t="s">
        <v>117</v>
      </c>
      <c r="Q101" s="60" t="s">
        <v>118</v>
      </c>
      <c r="R101" s="60" t="s">
        <v>119</v>
      </c>
      <c r="S101" s="60" t="s">
        <v>120</v>
      </c>
      <c r="T101" s="61" t="s">
        <v>121</v>
      </c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</row>
    <row r="102" spans="1:63" s="2" customFormat="1" ht="22.8" customHeight="1">
      <c r="A102" s="34"/>
      <c r="B102" s="35"/>
      <c r="C102" s="66" t="s">
        <v>122</v>
      </c>
      <c r="D102" s="34"/>
      <c r="E102" s="34"/>
      <c r="F102" s="34"/>
      <c r="G102" s="34"/>
      <c r="H102" s="34"/>
      <c r="I102" s="34"/>
      <c r="J102" s="127">
        <f>BK102</f>
        <v>0</v>
      </c>
      <c r="K102" s="34"/>
      <c r="L102" s="35"/>
      <c r="M102" s="62"/>
      <c r="N102" s="53"/>
      <c r="O102" s="63"/>
      <c r="P102" s="128">
        <f>P103+P397</f>
        <v>0</v>
      </c>
      <c r="Q102" s="63"/>
      <c r="R102" s="128">
        <f>R103+R397</f>
        <v>214.61423208999997</v>
      </c>
      <c r="S102" s="63"/>
      <c r="T102" s="129">
        <f>T103+T397</f>
        <v>156.30753650000003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72</v>
      </c>
      <c r="AU102" s="19" t="s">
        <v>105</v>
      </c>
      <c r="BK102" s="130">
        <f>BK103+BK397</f>
        <v>0</v>
      </c>
    </row>
    <row r="103" spans="2:63" s="12" customFormat="1" ht="25.95" customHeight="1">
      <c r="B103" s="131"/>
      <c r="D103" s="132" t="s">
        <v>72</v>
      </c>
      <c r="E103" s="133" t="s">
        <v>227</v>
      </c>
      <c r="F103" s="133" t="s">
        <v>228</v>
      </c>
      <c r="I103" s="134"/>
      <c r="J103" s="135">
        <f>BK103</f>
        <v>0</v>
      </c>
      <c r="L103" s="131"/>
      <c r="M103" s="136"/>
      <c r="N103" s="137"/>
      <c r="O103" s="137"/>
      <c r="P103" s="138">
        <f>P104+P172+P175+P287+P374+P395</f>
        <v>0</v>
      </c>
      <c r="Q103" s="137"/>
      <c r="R103" s="138">
        <f>R104+R172+R175+R287+R374+R395</f>
        <v>86.85007805999999</v>
      </c>
      <c r="S103" s="137"/>
      <c r="T103" s="139">
        <f>T104+T172+T175+T287+T374+T395</f>
        <v>85.46681000000001</v>
      </c>
      <c r="AR103" s="132" t="s">
        <v>80</v>
      </c>
      <c r="AT103" s="140" t="s">
        <v>72</v>
      </c>
      <c r="AU103" s="140" t="s">
        <v>73</v>
      </c>
      <c r="AY103" s="132" t="s">
        <v>126</v>
      </c>
      <c r="BK103" s="141">
        <f>BK104+BK172+BK175+BK287+BK374+BK395</f>
        <v>0</v>
      </c>
    </row>
    <row r="104" spans="2:63" s="12" customFormat="1" ht="22.8" customHeight="1">
      <c r="B104" s="131"/>
      <c r="D104" s="132" t="s">
        <v>72</v>
      </c>
      <c r="E104" s="169" t="s">
        <v>138</v>
      </c>
      <c r="F104" s="169" t="s">
        <v>229</v>
      </c>
      <c r="I104" s="134"/>
      <c r="J104" s="170">
        <f>BK104</f>
        <v>0</v>
      </c>
      <c r="L104" s="131"/>
      <c r="M104" s="136"/>
      <c r="N104" s="137"/>
      <c r="O104" s="137"/>
      <c r="P104" s="138">
        <f>SUM(P105:P171)</f>
        <v>0</v>
      </c>
      <c r="Q104" s="137"/>
      <c r="R104" s="138">
        <f>SUM(R105:R171)</f>
        <v>77.80164133999999</v>
      </c>
      <c r="S104" s="137"/>
      <c r="T104" s="139">
        <f>SUM(T105:T171)</f>
        <v>0</v>
      </c>
      <c r="AR104" s="132" t="s">
        <v>80</v>
      </c>
      <c r="AT104" s="140" t="s">
        <v>72</v>
      </c>
      <c r="AU104" s="140" t="s">
        <v>80</v>
      </c>
      <c r="AY104" s="132" t="s">
        <v>126</v>
      </c>
      <c r="BK104" s="141">
        <f>SUM(BK105:BK171)</f>
        <v>0</v>
      </c>
    </row>
    <row r="105" spans="1:65" s="2" customFormat="1" ht="37.8" customHeight="1">
      <c r="A105" s="34"/>
      <c r="B105" s="142"/>
      <c r="C105" s="143" t="s">
        <v>80</v>
      </c>
      <c r="D105" s="143" t="s">
        <v>127</v>
      </c>
      <c r="E105" s="144" t="s">
        <v>230</v>
      </c>
      <c r="F105" s="145" t="s">
        <v>231</v>
      </c>
      <c r="G105" s="146" t="s">
        <v>232</v>
      </c>
      <c r="H105" s="147">
        <v>75</v>
      </c>
      <c r="I105" s="148"/>
      <c r="J105" s="149">
        <f>ROUND(I105*H105,2)</f>
        <v>0</v>
      </c>
      <c r="K105" s="145" t="s">
        <v>172</v>
      </c>
      <c r="L105" s="35"/>
      <c r="M105" s="150" t="s">
        <v>3</v>
      </c>
      <c r="N105" s="151" t="s">
        <v>44</v>
      </c>
      <c r="O105" s="55"/>
      <c r="P105" s="152">
        <f>O105*H105</f>
        <v>0</v>
      </c>
      <c r="Q105" s="152">
        <v>0.0004</v>
      </c>
      <c r="R105" s="152">
        <f>Q105*H105</f>
        <v>0.030000000000000002</v>
      </c>
      <c r="S105" s="152">
        <v>0</v>
      </c>
      <c r="T105" s="15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4" t="s">
        <v>125</v>
      </c>
      <c r="AT105" s="154" t="s">
        <v>127</v>
      </c>
      <c r="AU105" s="154" t="s">
        <v>82</v>
      </c>
      <c r="AY105" s="19" t="s">
        <v>126</v>
      </c>
      <c r="BE105" s="155">
        <f>IF(N105="základní",J105,0)</f>
        <v>0</v>
      </c>
      <c r="BF105" s="155">
        <f>IF(N105="snížená",J105,0)</f>
        <v>0</v>
      </c>
      <c r="BG105" s="155">
        <f>IF(N105="zákl. přenesená",J105,0)</f>
        <v>0</v>
      </c>
      <c r="BH105" s="155">
        <f>IF(N105="sníž. přenesená",J105,0)</f>
        <v>0</v>
      </c>
      <c r="BI105" s="155">
        <f>IF(N105="nulová",J105,0)</f>
        <v>0</v>
      </c>
      <c r="BJ105" s="19" t="s">
        <v>80</v>
      </c>
      <c r="BK105" s="155">
        <f>ROUND(I105*H105,2)</f>
        <v>0</v>
      </c>
      <c r="BL105" s="19" t="s">
        <v>125</v>
      </c>
      <c r="BM105" s="154" t="s">
        <v>233</v>
      </c>
    </row>
    <row r="106" spans="2:51" s="14" customFormat="1" ht="12">
      <c r="B106" s="178"/>
      <c r="D106" s="157" t="s">
        <v>133</v>
      </c>
      <c r="E106" s="179" t="s">
        <v>3</v>
      </c>
      <c r="F106" s="180" t="s">
        <v>234</v>
      </c>
      <c r="H106" s="179" t="s">
        <v>3</v>
      </c>
      <c r="I106" s="181"/>
      <c r="L106" s="178"/>
      <c r="M106" s="182"/>
      <c r="N106" s="183"/>
      <c r="O106" s="183"/>
      <c r="P106" s="183"/>
      <c r="Q106" s="183"/>
      <c r="R106" s="183"/>
      <c r="S106" s="183"/>
      <c r="T106" s="184"/>
      <c r="AT106" s="179" t="s">
        <v>133</v>
      </c>
      <c r="AU106" s="179" t="s">
        <v>82</v>
      </c>
      <c r="AV106" s="14" t="s">
        <v>80</v>
      </c>
      <c r="AW106" s="14" t="s">
        <v>33</v>
      </c>
      <c r="AX106" s="14" t="s">
        <v>73</v>
      </c>
      <c r="AY106" s="179" t="s">
        <v>126</v>
      </c>
    </row>
    <row r="107" spans="2:51" s="13" customFormat="1" ht="12">
      <c r="B107" s="156"/>
      <c r="D107" s="157" t="s">
        <v>133</v>
      </c>
      <c r="E107" s="164" t="s">
        <v>3</v>
      </c>
      <c r="F107" s="158" t="s">
        <v>235</v>
      </c>
      <c r="H107" s="159">
        <v>5.76</v>
      </c>
      <c r="I107" s="160"/>
      <c r="L107" s="156"/>
      <c r="M107" s="161"/>
      <c r="N107" s="162"/>
      <c r="O107" s="162"/>
      <c r="P107" s="162"/>
      <c r="Q107" s="162"/>
      <c r="R107" s="162"/>
      <c r="S107" s="162"/>
      <c r="T107" s="163"/>
      <c r="AT107" s="164" t="s">
        <v>133</v>
      </c>
      <c r="AU107" s="164" t="s">
        <v>82</v>
      </c>
      <c r="AV107" s="13" t="s">
        <v>82</v>
      </c>
      <c r="AW107" s="13" t="s">
        <v>33</v>
      </c>
      <c r="AX107" s="13" t="s">
        <v>73</v>
      </c>
      <c r="AY107" s="164" t="s">
        <v>126</v>
      </c>
    </row>
    <row r="108" spans="2:51" s="13" customFormat="1" ht="12">
      <c r="B108" s="156"/>
      <c r="D108" s="157" t="s">
        <v>133</v>
      </c>
      <c r="E108" s="164" t="s">
        <v>3</v>
      </c>
      <c r="F108" s="158" t="s">
        <v>236</v>
      </c>
      <c r="H108" s="159">
        <v>9.92</v>
      </c>
      <c r="I108" s="160"/>
      <c r="L108" s="156"/>
      <c r="M108" s="161"/>
      <c r="N108" s="162"/>
      <c r="O108" s="162"/>
      <c r="P108" s="162"/>
      <c r="Q108" s="162"/>
      <c r="R108" s="162"/>
      <c r="S108" s="162"/>
      <c r="T108" s="163"/>
      <c r="AT108" s="164" t="s">
        <v>133</v>
      </c>
      <c r="AU108" s="164" t="s">
        <v>82</v>
      </c>
      <c r="AV108" s="13" t="s">
        <v>82</v>
      </c>
      <c r="AW108" s="13" t="s">
        <v>33</v>
      </c>
      <c r="AX108" s="13" t="s">
        <v>73</v>
      </c>
      <c r="AY108" s="164" t="s">
        <v>126</v>
      </c>
    </row>
    <row r="109" spans="2:51" s="13" customFormat="1" ht="12">
      <c r="B109" s="156"/>
      <c r="D109" s="157" t="s">
        <v>133</v>
      </c>
      <c r="E109" s="164" t="s">
        <v>3</v>
      </c>
      <c r="F109" s="158" t="s">
        <v>237</v>
      </c>
      <c r="H109" s="159">
        <v>8.32</v>
      </c>
      <c r="I109" s="160"/>
      <c r="L109" s="156"/>
      <c r="M109" s="161"/>
      <c r="N109" s="162"/>
      <c r="O109" s="162"/>
      <c r="P109" s="162"/>
      <c r="Q109" s="162"/>
      <c r="R109" s="162"/>
      <c r="S109" s="162"/>
      <c r="T109" s="163"/>
      <c r="AT109" s="164" t="s">
        <v>133</v>
      </c>
      <c r="AU109" s="164" t="s">
        <v>82</v>
      </c>
      <c r="AV109" s="13" t="s">
        <v>82</v>
      </c>
      <c r="AW109" s="13" t="s">
        <v>33</v>
      </c>
      <c r="AX109" s="13" t="s">
        <v>73</v>
      </c>
      <c r="AY109" s="164" t="s">
        <v>126</v>
      </c>
    </row>
    <row r="110" spans="2:51" s="13" customFormat="1" ht="12">
      <c r="B110" s="156"/>
      <c r="D110" s="157" t="s">
        <v>133</v>
      </c>
      <c r="E110" s="164" t="s">
        <v>3</v>
      </c>
      <c r="F110" s="158" t="s">
        <v>238</v>
      </c>
      <c r="H110" s="159">
        <v>4.4</v>
      </c>
      <c r="I110" s="160"/>
      <c r="L110" s="156"/>
      <c r="M110" s="161"/>
      <c r="N110" s="162"/>
      <c r="O110" s="162"/>
      <c r="P110" s="162"/>
      <c r="Q110" s="162"/>
      <c r="R110" s="162"/>
      <c r="S110" s="162"/>
      <c r="T110" s="163"/>
      <c r="AT110" s="164" t="s">
        <v>133</v>
      </c>
      <c r="AU110" s="164" t="s">
        <v>82</v>
      </c>
      <c r="AV110" s="13" t="s">
        <v>82</v>
      </c>
      <c r="AW110" s="13" t="s">
        <v>33</v>
      </c>
      <c r="AX110" s="13" t="s">
        <v>73</v>
      </c>
      <c r="AY110" s="164" t="s">
        <v>126</v>
      </c>
    </row>
    <row r="111" spans="2:51" s="13" customFormat="1" ht="12">
      <c r="B111" s="156"/>
      <c r="D111" s="157" t="s">
        <v>133</v>
      </c>
      <c r="E111" s="164" t="s">
        <v>3</v>
      </c>
      <c r="F111" s="158" t="s">
        <v>238</v>
      </c>
      <c r="H111" s="159">
        <v>4.4</v>
      </c>
      <c r="I111" s="160"/>
      <c r="L111" s="156"/>
      <c r="M111" s="161"/>
      <c r="N111" s="162"/>
      <c r="O111" s="162"/>
      <c r="P111" s="162"/>
      <c r="Q111" s="162"/>
      <c r="R111" s="162"/>
      <c r="S111" s="162"/>
      <c r="T111" s="163"/>
      <c r="AT111" s="164" t="s">
        <v>133</v>
      </c>
      <c r="AU111" s="164" t="s">
        <v>82</v>
      </c>
      <c r="AV111" s="13" t="s">
        <v>82</v>
      </c>
      <c r="AW111" s="13" t="s">
        <v>33</v>
      </c>
      <c r="AX111" s="13" t="s">
        <v>73</v>
      </c>
      <c r="AY111" s="164" t="s">
        <v>126</v>
      </c>
    </row>
    <row r="112" spans="2:51" s="13" customFormat="1" ht="12">
      <c r="B112" s="156"/>
      <c r="D112" s="157" t="s">
        <v>133</v>
      </c>
      <c r="E112" s="164" t="s">
        <v>3</v>
      </c>
      <c r="F112" s="158" t="s">
        <v>239</v>
      </c>
      <c r="H112" s="159">
        <v>3.6</v>
      </c>
      <c r="I112" s="160"/>
      <c r="L112" s="156"/>
      <c r="M112" s="161"/>
      <c r="N112" s="162"/>
      <c r="O112" s="162"/>
      <c r="P112" s="162"/>
      <c r="Q112" s="162"/>
      <c r="R112" s="162"/>
      <c r="S112" s="162"/>
      <c r="T112" s="163"/>
      <c r="AT112" s="164" t="s">
        <v>133</v>
      </c>
      <c r="AU112" s="164" t="s">
        <v>82</v>
      </c>
      <c r="AV112" s="13" t="s">
        <v>82</v>
      </c>
      <c r="AW112" s="13" t="s">
        <v>33</v>
      </c>
      <c r="AX112" s="13" t="s">
        <v>73</v>
      </c>
      <c r="AY112" s="164" t="s">
        <v>126</v>
      </c>
    </row>
    <row r="113" spans="2:51" s="13" customFormat="1" ht="12">
      <c r="B113" s="156"/>
      <c r="D113" s="157" t="s">
        <v>133</v>
      </c>
      <c r="E113" s="164" t="s">
        <v>3</v>
      </c>
      <c r="F113" s="158" t="s">
        <v>240</v>
      </c>
      <c r="H113" s="159">
        <v>6.24</v>
      </c>
      <c r="I113" s="160"/>
      <c r="L113" s="156"/>
      <c r="M113" s="161"/>
      <c r="N113" s="162"/>
      <c r="O113" s="162"/>
      <c r="P113" s="162"/>
      <c r="Q113" s="162"/>
      <c r="R113" s="162"/>
      <c r="S113" s="162"/>
      <c r="T113" s="163"/>
      <c r="AT113" s="164" t="s">
        <v>133</v>
      </c>
      <c r="AU113" s="164" t="s">
        <v>82</v>
      </c>
      <c r="AV113" s="13" t="s">
        <v>82</v>
      </c>
      <c r="AW113" s="13" t="s">
        <v>33</v>
      </c>
      <c r="AX113" s="13" t="s">
        <v>73</v>
      </c>
      <c r="AY113" s="164" t="s">
        <v>126</v>
      </c>
    </row>
    <row r="114" spans="2:51" s="13" customFormat="1" ht="12">
      <c r="B114" s="156"/>
      <c r="D114" s="157" t="s">
        <v>133</v>
      </c>
      <c r="E114" s="164" t="s">
        <v>3</v>
      </c>
      <c r="F114" s="158" t="s">
        <v>241</v>
      </c>
      <c r="H114" s="159">
        <v>4.16</v>
      </c>
      <c r="I114" s="160"/>
      <c r="L114" s="156"/>
      <c r="M114" s="161"/>
      <c r="N114" s="162"/>
      <c r="O114" s="162"/>
      <c r="P114" s="162"/>
      <c r="Q114" s="162"/>
      <c r="R114" s="162"/>
      <c r="S114" s="162"/>
      <c r="T114" s="163"/>
      <c r="AT114" s="164" t="s">
        <v>133</v>
      </c>
      <c r="AU114" s="164" t="s">
        <v>82</v>
      </c>
      <c r="AV114" s="13" t="s">
        <v>82</v>
      </c>
      <c r="AW114" s="13" t="s">
        <v>33</v>
      </c>
      <c r="AX114" s="13" t="s">
        <v>73</v>
      </c>
      <c r="AY114" s="164" t="s">
        <v>126</v>
      </c>
    </row>
    <row r="115" spans="2:51" s="13" customFormat="1" ht="12">
      <c r="B115" s="156"/>
      <c r="D115" s="157" t="s">
        <v>133</v>
      </c>
      <c r="E115" s="164" t="s">
        <v>3</v>
      </c>
      <c r="F115" s="158" t="s">
        <v>242</v>
      </c>
      <c r="H115" s="159">
        <v>10</v>
      </c>
      <c r="I115" s="160"/>
      <c r="L115" s="156"/>
      <c r="M115" s="161"/>
      <c r="N115" s="162"/>
      <c r="O115" s="162"/>
      <c r="P115" s="162"/>
      <c r="Q115" s="162"/>
      <c r="R115" s="162"/>
      <c r="S115" s="162"/>
      <c r="T115" s="163"/>
      <c r="AT115" s="164" t="s">
        <v>133</v>
      </c>
      <c r="AU115" s="164" t="s">
        <v>82</v>
      </c>
      <c r="AV115" s="13" t="s">
        <v>82</v>
      </c>
      <c r="AW115" s="13" t="s">
        <v>33</v>
      </c>
      <c r="AX115" s="13" t="s">
        <v>73</v>
      </c>
      <c r="AY115" s="164" t="s">
        <v>126</v>
      </c>
    </row>
    <row r="116" spans="2:51" s="13" customFormat="1" ht="12">
      <c r="B116" s="156"/>
      <c r="D116" s="157" t="s">
        <v>133</v>
      </c>
      <c r="E116" s="164" t="s">
        <v>3</v>
      </c>
      <c r="F116" s="158" t="s">
        <v>243</v>
      </c>
      <c r="H116" s="159">
        <v>3.36</v>
      </c>
      <c r="I116" s="160"/>
      <c r="L116" s="156"/>
      <c r="M116" s="161"/>
      <c r="N116" s="162"/>
      <c r="O116" s="162"/>
      <c r="P116" s="162"/>
      <c r="Q116" s="162"/>
      <c r="R116" s="162"/>
      <c r="S116" s="162"/>
      <c r="T116" s="163"/>
      <c r="AT116" s="164" t="s">
        <v>133</v>
      </c>
      <c r="AU116" s="164" t="s">
        <v>82</v>
      </c>
      <c r="AV116" s="13" t="s">
        <v>82</v>
      </c>
      <c r="AW116" s="13" t="s">
        <v>33</v>
      </c>
      <c r="AX116" s="13" t="s">
        <v>73</v>
      </c>
      <c r="AY116" s="164" t="s">
        <v>126</v>
      </c>
    </row>
    <row r="117" spans="2:51" s="13" customFormat="1" ht="12">
      <c r="B117" s="156"/>
      <c r="D117" s="157" t="s">
        <v>133</v>
      </c>
      <c r="E117" s="164" t="s">
        <v>3</v>
      </c>
      <c r="F117" s="158" t="s">
        <v>244</v>
      </c>
      <c r="H117" s="159">
        <v>8.96</v>
      </c>
      <c r="I117" s="160"/>
      <c r="L117" s="156"/>
      <c r="M117" s="161"/>
      <c r="N117" s="162"/>
      <c r="O117" s="162"/>
      <c r="P117" s="162"/>
      <c r="Q117" s="162"/>
      <c r="R117" s="162"/>
      <c r="S117" s="162"/>
      <c r="T117" s="163"/>
      <c r="AT117" s="164" t="s">
        <v>133</v>
      </c>
      <c r="AU117" s="164" t="s">
        <v>82</v>
      </c>
      <c r="AV117" s="13" t="s">
        <v>82</v>
      </c>
      <c r="AW117" s="13" t="s">
        <v>33</v>
      </c>
      <c r="AX117" s="13" t="s">
        <v>73</v>
      </c>
      <c r="AY117" s="164" t="s">
        <v>126</v>
      </c>
    </row>
    <row r="118" spans="2:51" s="13" customFormat="1" ht="12">
      <c r="B118" s="156"/>
      <c r="D118" s="157" t="s">
        <v>133</v>
      </c>
      <c r="E118" s="164" t="s">
        <v>3</v>
      </c>
      <c r="F118" s="158" t="s">
        <v>245</v>
      </c>
      <c r="H118" s="159">
        <v>5.88</v>
      </c>
      <c r="I118" s="160"/>
      <c r="L118" s="156"/>
      <c r="M118" s="161"/>
      <c r="N118" s="162"/>
      <c r="O118" s="162"/>
      <c r="P118" s="162"/>
      <c r="Q118" s="162"/>
      <c r="R118" s="162"/>
      <c r="S118" s="162"/>
      <c r="T118" s="163"/>
      <c r="AT118" s="164" t="s">
        <v>133</v>
      </c>
      <c r="AU118" s="164" t="s">
        <v>82</v>
      </c>
      <c r="AV118" s="13" t="s">
        <v>82</v>
      </c>
      <c r="AW118" s="13" t="s">
        <v>33</v>
      </c>
      <c r="AX118" s="13" t="s">
        <v>73</v>
      </c>
      <c r="AY118" s="164" t="s">
        <v>126</v>
      </c>
    </row>
    <row r="119" spans="2:51" s="15" customFormat="1" ht="12">
      <c r="B119" s="185"/>
      <c r="D119" s="157" t="s">
        <v>133</v>
      </c>
      <c r="E119" s="186" t="s">
        <v>3</v>
      </c>
      <c r="F119" s="187" t="s">
        <v>246</v>
      </c>
      <c r="H119" s="188">
        <v>75</v>
      </c>
      <c r="I119" s="189"/>
      <c r="L119" s="185"/>
      <c r="M119" s="190"/>
      <c r="N119" s="191"/>
      <c r="O119" s="191"/>
      <c r="P119" s="191"/>
      <c r="Q119" s="191"/>
      <c r="R119" s="191"/>
      <c r="S119" s="191"/>
      <c r="T119" s="192"/>
      <c r="AT119" s="186" t="s">
        <v>133</v>
      </c>
      <c r="AU119" s="186" t="s">
        <v>82</v>
      </c>
      <c r="AV119" s="15" t="s">
        <v>125</v>
      </c>
      <c r="AW119" s="15" t="s">
        <v>33</v>
      </c>
      <c r="AX119" s="15" t="s">
        <v>80</v>
      </c>
      <c r="AY119" s="186" t="s">
        <v>126</v>
      </c>
    </row>
    <row r="120" spans="1:65" s="2" customFormat="1" ht="24.15" customHeight="1">
      <c r="A120" s="34"/>
      <c r="B120" s="142"/>
      <c r="C120" s="143" t="s">
        <v>82</v>
      </c>
      <c r="D120" s="143" t="s">
        <v>127</v>
      </c>
      <c r="E120" s="144" t="s">
        <v>247</v>
      </c>
      <c r="F120" s="145" t="s">
        <v>248</v>
      </c>
      <c r="G120" s="146" t="s">
        <v>249</v>
      </c>
      <c r="H120" s="147">
        <v>22.019</v>
      </c>
      <c r="I120" s="148"/>
      <c r="J120" s="149">
        <f>ROUND(I120*H120,2)</f>
        <v>0</v>
      </c>
      <c r="K120" s="145" t="s">
        <v>172</v>
      </c>
      <c r="L120" s="35"/>
      <c r="M120" s="150" t="s">
        <v>3</v>
      </c>
      <c r="N120" s="151" t="s">
        <v>44</v>
      </c>
      <c r="O120" s="55"/>
      <c r="P120" s="152">
        <f>O120*H120</f>
        <v>0</v>
      </c>
      <c r="Q120" s="152">
        <v>1.78636</v>
      </c>
      <c r="R120" s="152">
        <f>Q120*H120</f>
        <v>39.33386083999999</v>
      </c>
      <c r="S120" s="152">
        <v>0</v>
      </c>
      <c r="T120" s="15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4" t="s">
        <v>125</v>
      </c>
      <c r="AT120" s="154" t="s">
        <v>127</v>
      </c>
      <c r="AU120" s="154" t="s">
        <v>82</v>
      </c>
      <c r="AY120" s="19" t="s">
        <v>126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9" t="s">
        <v>80</v>
      </c>
      <c r="BK120" s="155">
        <f>ROUND(I120*H120,2)</f>
        <v>0</v>
      </c>
      <c r="BL120" s="19" t="s">
        <v>125</v>
      </c>
      <c r="BM120" s="154" t="s">
        <v>250</v>
      </c>
    </row>
    <row r="121" spans="2:51" s="14" customFormat="1" ht="12">
      <c r="B121" s="178"/>
      <c r="D121" s="157" t="s">
        <v>133</v>
      </c>
      <c r="E121" s="179" t="s">
        <v>3</v>
      </c>
      <c r="F121" s="180" t="s">
        <v>251</v>
      </c>
      <c r="H121" s="179" t="s">
        <v>3</v>
      </c>
      <c r="I121" s="181"/>
      <c r="L121" s="178"/>
      <c r="M121" s="182"/>
      <c r="N121" s="183"/>
      <c r="O121" s="183"/>
      <c r="P121" s="183"/>
      <c r="Q121" s="183"/>
      <c r="R121" s="183"/>
      <c r="S121" s="183"/>
      <c r="T121" s="184"/>
      <c r="AT121" s="179" t="s">
        <v>133</v>
      </c>
      <c r="AU121" s="179" t="s">
        <v>82</v>
      </c>
      <c r="AV121" s="14" t="s">
        <v>80</v>
      </c>
      <c r="AW121" s="14" t="s">
        <v>33</v>
      </c>
      <c r="AX121" s="14" t="s">
        <v>73</v>
      </c>
      <c r="AY121" s="179" t="s">
        <v>126</v>
      </c>
    </row>
    <row r="122" spans="2:51" s="13" customFormat="1" ht="12">
      <c r="B122" s="156"/>
      <c r="D122" s="157" t="s">
        <v>133</v>
      </c>
      <c r="E122" s="164" t="s">
        <v>3</v>
      </c>
      <c r="F122" s="158" t="s">
        <v>252</v>
      </c>
      <c r="H122" s="159">
        <v>1.44</v>
      </c>
      <c r="I122" s="160"/>
      <c r="L122" s="156"/>
      <c r="M122" s="161"/>
      <c r="N122" s="162"/>
      <c r="O122" s="162"/>
      <c r="P122" s="162"/>
      <c r="Q122" s="162"/>
      <c r="R122" s="162"/>
      <c r="S122" s="162"/>
      <c r="T122" s="163"/>
      <c r="AT122" s="164" t="s">
        <v>133</v>
      </c>
      <c r="AU122" s="164" t="s">
        <v>82</v>
      </c>
      <c r="AV122" s="13" t="s">
        <v>82</v>
      </c>
      <c r="AW122" s="13" t="s">
        <v>33</v>
      </c>
      <c r="AX122" s="13" t="s">
        <v>73</v>
      </c>
      <c r="AY122" s="164" t="s">
        <v>126</v>
      </c>
    </row>
    <row r="123" spans="2:51" s="13" customFormat="1" ht="12">
      <c r="B123" s="156"/>
      <c r="D123" s="157" t="s">
        <v>133</v>
      </c>
      <c r="E123" s="164" t="s">
        <v>3</v>
      </c>
      <c r="F123" s="158" t="s">
        <v>253</v>
      </c>
      <c r="H123" s="159">
        <v>3</v>
      </c>
      <c r="I123" s="160"/>
      <c r="L123" s="156"/>
      <c r="M123" s="161"/>
      <c r="N123" s="162"/>
      <c r="O123" s="162"/>
      <c r="P123" s="162"/>
      <c r="Q123" s="162"/>
      <c r="R123" s="162"/>
      <c r="S123" s="162"/>
      <c r="T123" s="163"/>
      <c r="AT123" s="164" t="s">
        <v>133</v>
      </c>
      <c r="AU123" s="164" t="s">
        <v>82</v>
      </c>
      <c r="AV123" s="13" t="s">
        <v>82</v>
      </c>
      <c r="AW123" s="13" t="s">
        <v>33</v>
      </c>
      <c r="AX123" s="13" t="s">
        <v>73</v>
      </c>
      <c r="AY123" s="164" t="s">
        <v>126</v>
      </c>
    </row>
    <row r="124" spans="2:51" s="13" customFormat="1" ht="12">
      <c r="B124" s="156"/>
      <c r="D124" s="157" t="s">
        <v>133</v>
      </c>
      <c r="E124" s="164" t="s">
        <v>3</v>
      </c>
      <c r="F124" s="158" t="s">
        <v>254</v>
      </c>
      <c r="H124" s="159">
        <v>2.88</v>
      </c>
      <c r="I124" s="160"/>
      <c r="L124" s="156"/>
      <c r="M124" s="161"/>
      <c r="N124" s="162"/>
      <c r="O124" s="162"/>
      <c r="P124" s="162"/>
      <c r="Q124" s="162"/>
      <c r="R124" s="162"/>
      <c r="S124" s="162"/>
      <c r="T124" s="163"/>
      <c r="AT124" s="164" t="s">
        <v>133</v>
      </c>
      <c r="AU124" s="164" t="s">
        <v>82</v>
      </c>
      <c r="AV124" s="13" t="s">
        <v>82</v>
      </c>
      <c r="AW124" s="13" t="s">
        <v>33</v>
      </c>
      <c r="AX124" s="13" t="s">
        <v>73</v>
      </c>
      <c r="AY124" s="164" t="s">
        <v>126</v>
      </c>
    </row>
    <row r="125" spans="2:51" s="13" customFormat="1" ht="12">
      <c r="B125" s="156"/>
      <c r="D125" s="157" t="s">
        <v>133</v>
      </c>
      <c r="E125" s="164" t="s">
        <v>3</v>
      </c>
      <c r="F125" s="158" t="s">
        <v>255</v>
      </c>
      <c r="H125" s="159">
        <v>2.1</v>
      </c>
      <c r="I125" s="160"/>
      <c r="L125" s="156"/>
      <c r="M125" s="161"/>
      <c r="N125" s="162"/>
      <c r="O125" s="162"/>
      <c r="P125" s="162"/>
      <c r="Q125" s="162"/>
      <c r="R125" s="162"/>
      <c r="S125" s="162"/>
      <c r="T125" s="163"/>
      <c r="AT125" s="164" t="s">
        <v>133</v>
      </c>
      <c r="AU125" s="164" t="s">
        <v>82</v>
      </c>
      <c r="AV125" s="13" t="s">
        <v>82</v>
      </c>
      <c r="AW125" s="13" t="s">
        <v>33</v>
      </c>
      <c r="AX125" s="13" t="s">
        <v>73</v>
      </c>
      <c r="AY125" s="164" t="s">
        <v>126</v>
      </c>
    </row>
    <row r="126" spans="2:51" s="13" customFormat="1" ht="12">
      <c r="B126" s="156"/>
      <c r="D126" s="157" t="s">
        <v>133</v>
      </c>
      <c r="E126" s="164" t="s">
        <v>3</v>
      </c>
      <c r="F126" s="158" t="s">
        <v>255</v>
      </c>
      <c r="H126" s="159">
        <v>2.1</v>
      </c>
      <c r="I126" s="160"/>
      <c r="L126" s="156"/>
      <c r="M126" s="161"/>
      <c r="N126" s="162"/>
      <c r="O126" s="162"/>
      <c r="P126" s="162"/>
      <c r="Q126" s="162"/>
      <c r="R126" s="162"/>
      <c r="S126" s="162"/>
      <c r="T126" s="163"/>
      <c r="AT126" s="164" t="s">
        <v>133</v>
      </c>
      <c r="AU126" s="164" t="s">
        <v>82</v>
      </c>
      <c r="AV126" s="13" t="s">
        <v>82</v>
      </c>
      <c r="AW126" s="13" t="s">
        <v>33</v>
      </c>
      <c r="AX126" s="13" t="s">
        <v>73</v>
      </c>
      <c r="AY126" s="164" t="s">
        <v>126</v>
      </c>
    </row>
    <row r="127" spans="2:51" s="13" customFormat="1" ht="12">
      <c r="B127" s="156"/>
      <c r="D127" s="157" t="s">
        <v>133</v>
      </c>
      <c r="E127" s="164" t="s">
        <v>3</v>
      </c>
      <c r="F127" s="158" t="s">
        <v>252</v>
      </c>
      <c r="H127" s="159">
        <v>1.44</v>
      </c>
      <c r="I127" s="160"/>
      <c r="L127" s="156"/>
      <c r="M127" s="161"/>
      <c r="N127" s="162"/>
      <c r="O127" s="162"/>
      <c r="P127" s="162"/>
      <c r="Q127" s="162"/>
      <c r="R127" s="162"/>
      <c r="S127" s="162"/>
      <c r="T127" s="163"/>
      <c r="AT127" s="164" t="s">
        <v>133</v>
      </c>
      <c r="AU127" s="164" t="s">
        <v>82</v>
      </c>
      <c r="AV127" s="13" t="s">
        <v>82</v>
      </c>
      <c r="AW127" s="13" t="s">
        <v>33</v>
      </c>
      <c r="AX127" s="13" t="s">
        <v>73</v>
      </c>
      <c r="AY127" s="164" t="s">
        <v>126</v>
      </c>
    </row>
    <row r="128" spans="2:51" s="13" customFormat="1" ht="12">
      <c r="B128" s="156"/>
      <c r="D128" s="157" t="s">
        <v>133</v>
      </c>
      <c r="E128" s="164" t="s">
        <v>3</v>
      </c>
      <c r="F128" s="158" t="s">
        <v>256</v>
      </c>
      <c r="H128" s="159">
        <v>2.499</v>
      </c>
      <c r="I128" s="160"/>
      <c r="L128" s="156"/>
      <c r="M128" s="161"/>
      <c r="N128" s="162"/>
      <c r="O128" s="162"/>
      <c r="P128" s="162"/>
      <c r="Q128" s="162"/>
      <c r="R128" s="162"/>
      <c r="S128" s="162"/>
      <c r="T128" s="163"/>
      <c r="AT128" s="164" t="s">
        <v>133</v>
      </c>
      <c r="AU128" s="164" t="s">
        <v>82</v>
      </c>
      <c r="AV128" s="13" t="s">
        <v>82</v>
      </c>
      <c r="AW128" s="13" t="s">
        <v>33</v>
      </c>
      <c r="AX128" s="13" t="s">
        <v>73</v>
      </c>
      <c r="AY128" s="164" t="s">
        <v>126</v>
      </c>
    </row>
    <row r="129" spans="2:51" s="13" customFormat="1" ht="12">
      <c r="B129" s="156"/>
      <c r="D129" s="157" t="s">
        <v>133</v>
      </c>
      <c r="E129" s="164" t="s">
        <v>3</v>
      </c>
      <c r="F129" s="158" t="s">
        <v>257</v>
      </c>
      <c r="H129" s="159">
        <v>0.96</v>
      </c>
      <c r="I129" s="160"/>
      <c r="L129" s="156"/>
      <c r="M129" s="161"/>
      <c r="N129" s="162"/>
      <c r="O129" s="162"/>
      <c r="P129" s="162"/>
      <c r="Q129" s="162"/>
      <c r="R129" s="162"/>
      <c r="S129" s="162"/>
      <c r="T129" s="163"/>
      <c r="AT129" s="164" t="s">
        <v>133</v>
      </c>
      <c r="AU129" s="164" t="s">
        <v>82</v>
      </c>
      <c r="AV129" s="13" t="s">
        <v>82</v>
      </c>
      <c r="AW129" s="13" t="s">
        <v>33</v>
      </c>
      <c r="AX129" s="13" t="s">
        <v>73</v>
      </c>
      <c r="AY129" s="164" t="s">
        <v>126</v>
      </c>
    </row>
    <row r="130" spans="2:51" s="13" customFormat="1" ht="12">
      <c r="B130" s="156"/>
      <c r="D130" s="157" t="s">
        <v>133</v>
      </c>
      <c r="E130" s="164" t="s">
        <v>3</v>
      </c>
      <c r="F130" s="158" t="s">
        <v>258</v>
      </c>
      <c r="H130" s="159">
        <v>2.52</v>
      </c>
      <c r="I130" s="160"/>
      <c r="L130" s="156"/>
      <c r="M130" s="161"/>
      <c r="N130" s="162"/>
      <c r="O130" s="162"/>
      <c r="P130" s="162"/>
      <c r="Q130" s="162"/>
      <c r="R130" s="162"/>
      <c r="S130" s="162"/>
      <c r="T130" s="163"/>
      <c r="AT130" s="164" t="s">
        <v>133</v>
      </c>
      <c r="AU130" s="164" t="s">
        <v>82</v>
      </c>
      <c r="AV130" s="13" t="s">
        <v>82</v>
      </c>
      <c r="AW130" s="13" t="s">
        <v>33</v>
      </c>
      <c r="AX130" s="13" t="s">
        <v>73</v>
      </c>
      <c r="AY130" s="164" t="s">
        <v>126</v>
      </c>
    </row>
    <row r="131" spans="2:51" s="13" customFormat="1" ht="12">
      <c r="B131" s="156"/>
      <c r="D131" s="157" t="s">
        <v>133</v>
      </c>
      <c r="E131" s="164" t="s">
        <v>3</v>
      </c>
      <c r="F131" s="158" t="s">
        <v>259</v>
      </c>
      <c r="H131" s="159">
        <v>0.64</v>
      </c>
      <c r="I131" s="160"/>
      <c r="L131" s="156"/>
      <c r="M131" s="161"/>
      <c r="N131" s="162"/>
      <c r="O131" s="162"/>
      <c r="P131" s="162"/>
      <c r="Q131" s="162"/>
      <c r="R131" s="162"/>
      <c r="S131" s="162"/>
      <c r="T131" s="163"/>
      <c r="AT131" s="164" t="s">
        <v>133</v>
      </c>
      <c r="AU131" s="164" t="s">
        <v>82</v>
      </c>
      <c r="AV131" s="13" t="s">
        <v>82</v>
      </c>
      <c r="AW131" s="13" t="s">
        <v>33</v>
      </c>
      <c r="AX131" s="13" t="s">
        <v>73</v>
      </c>
      <c r="AY131" s="164" t="s">
        <v>126</v>
      </c>
    </row>
    <row r="132" spans="2:51" s="13" customFormat="1" ht="12">
      <c r="B132" s="156"/>
      <c r="D132" s="157" t="s">
        <v>133</v>
      </c>
      <c r="E132" s="164" t="s">
        <v>3</v>
      </c>
      <c r="F132" s="158" t="s">
        <v>260</v>
      </c>
      <c r="H132" s="159">
        <v>0.64</v>
      </c>
      <c r="I132" s="160"/>
      <c r="L132" s="156"/>
      <c r="M132" s="161"/>
      <c r="N132" s="162"/>
      <c r="O132" s="162"/>
      <c r="P132" s="162"/>
      <c r="Q132" s="162"/>
      <c r="R132" s="162"/>
      <c r="S132" s="162"/>
      <c r="T132" s="163"/>
      <c r="AT132" s="164" t="s">
        <v>133</v>
      </c>
      <c r="AU132" s="164" t="s">
        <v>82</v>
      </c>
      <c r="AV132" s="13" t="s">
        <v>82</v>
      </c>
      <c r="AW132" s="13" t="s">
        <v>33</v>
      </c>
      <c r="AX132" s="13" t="s">
        <v>73</v>
      </c>
      <c r="AY132" s="164" t="s">
        <v>126</v>
      </c>
    </row>
    <row r="133" spans="2:51" s="13" customFormat="1" ht="12">
      <c r="B133" s="156"/>
      <c r="D133" s="157" t="s">
        <v>133</v>
      </c>
      <c r="E133" s="164" t="s">
        <v>3</v>
      </c>
      <c r="F133" s="158" t="s">
        <v>261</v>
      </c>
      <c r="H133" s="159">
        <v>1.8</v>
      </c>
      <c r="I133" s="160"/>
      <c r="L133" s="156"/>
      <c r="M133" s="161"/>
      <c r="N133" s="162"/>
      <c r="O133" s="162"/>
      <c r="P133" s="162"/>
      <c r="Q133" s="162"/>
      <c r="R133" s="162"/>
      <c r="S133" s="162"/>
      <c r="T133" s="163"/>
      <c r="AT133" s="164" t="s">
        <v>133</v>
      </c>
      <c r="AU133" s="164" t="s">
        <v>82</v>
      </c>
      <c r="AV133" s="13" t="s">
        <v>82</v>
      </c>
      <c r="AW133" s="13" t="s">
        <v>33</v>
      </c>
      <c r="AX133" s="13" t="s">
        <v>73</v>
      </c>
      <c r="AY133" s="164" t="s">
        <v>126</v>
      </c>
    </row>
    <row r="134" spans="2:51" s="15" customFormat="1" ht="12">
      <c r="B134" s="185"/>
      <c r="D134" s="157" t="s">
        <v>133</v>
      </c>
      <c r="E134" s="186" t="s">
        <v>3</v>
      </c>
      <c r="F134" s="187" t="s">
        <v>246</v>
      </c>
      <c r="H134" s="188">
        <v>22.019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133</v>
      </c>
      <c r="AU134" s="186" t="s">
        <v>82</v>
      </c>
      <c r="AV134" s="15" t="s">
        <v>125</v>
      </c>
      <c r="AW134" s="15" t="s">
        <v>33</v>
      </c>
      <c r="AX134" s="15" t="s">
        <v>80</v>
      </c>
      <c r="AY134" s="186" t="s">
        <v>126</v>
      </c>
    </row>
    <row r="135" spans="1:65" s="2" customFormat="1" ht="49.05" customHeight="1">
      <c r="A135" s="34"/>
      <c r="B135" s="142"/>
      <c r="C135" s="143" t="s">
        <v>138</v>
      </c>
      <c r="D135" s="143" t="s">
        <v>127</v>
      </c>
      <c r="E135" s="144" t="s">
        <v>262</v>
      </c>
      <c r="F135" s="145" t="s">
        <v>263</v>
      </c>
      <c r="G135" s="146" t="s">
        <v>249</v>
      </c>
      <c r="H135" s="147">
        <v>15.523</v>
      </c>
      <c r="I135" s="148"/>
      <c r="J135" s="149">
        <f>ROUND(I135*H135,2)</f>
        <v>0</v>
      </c>
      <c r="K135" s="145" t="s">
        <v>172</v>
      </c>
      <c r="L135" s="35"/>
      <c r="M135" s="150" t="s">
        <v>3</v>
      </c>
      <c r="N135" s="151" t="s">
        <v>44</v>
      </c>
      <c r="O135" s="55"/>
      <c r="P135" s="152">
        <f>O135*H135</f>
        <v>0</v>
      </c>
      <c r="Q135" s="152">
        <v>2.2284</v>
      </c>
      <c r="R135" s="152">
        <f>Q135*H135</f>
        <v>34.591453200000004</v>
      </c>
      <c r="S135" s="152">
        <v>0</v>
      </c>
      <c r="T135" s="15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4" t="s">
        <v>125</v>
      </c>
      <c r="AT135" s="154" t="s">
        <v>127</v>
      </c>
      <c r="AU135" s="154" t="s">
        <v>82</v>
      </c>
      <c r="AY135" s="19" t="s">
        <v>126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9" t="s">
        <v>80</v>
      </c>
      <c r="BK135" s="155">
        <f>ROUND(I135*H135,2)</f>
        <v>0</v>
      </c>
      <c r="BL135" s="19" t="s">
        <v>125</v>
      </c>
      <c r="BM135" s="154" t="s">
        <v>264</v>
      </c>
    </row>
    <row r="136" spans="2:51" s="14" customFormat="1" ht="12">
      <c r="B136" s="178"/>
      <c r="D136" s="157" t="s">
        <v>133</v>
      </c>
      <c r="E136" s="179" t="s">
        <v>3</v>
      </c>
      <c r="F136" s="180" t="s">
        <v>234</v>
      </c>
      <c r="H136" s="179" t="s">
        <v>3</v>
      </c>
      <c r="I136" s="181"/>
      <c r="L136" s="178"/>
      <c r="M136" s="182"/>
      <c r="N136" s="183"/>
      <c r="O136" s="183"/>
      <c r="P136" s="183"/>
      <c r="Q136" s="183"/>
      <c r="R136" s="183"/>
      <c r="S136" s="183"/>
      <c r="T136" s="184"/>
      <c r="AT136" s="179" t="s">
        <v>133</v>
      </c>
      <c r="AU136" s="179" t="s">
        <v>82</v>
      </c>
      <c r="AV136" s="14" t="s">
        <v>80</v>
      </c>
      <c r="AW136" s="14" t="s">
        <v>33</v>
      </c>
      <c r="AX136" s="14" t="s">
        <v>73</v>
      </c>
      <c r="AY136" s="179" t="s">
        <v>126</v>
      </c>
    </row>
    <row r="137" spans="2:51" s="13" customFormat="1" ht="12">
      <c r="B137" s="156"/>
      <c r="D137" s="157" t="s">
        <v>133</v>
      </c>
      <c r="E137" s="164" t="s">
        <v>3</v>
      </c>
      <c r="F137" s="158" t="s">
        <v>265</v>
      </c>
      <c r="H137" s="159">
        <v>1.152</v>
      </c>
      <c r="I137" s="160"/>
      <c r="L137" s="156"/>
      <c r="M137" s="161"/>
      <c r="N137" s="162"/>
      <c r="O137" s="162"/>
      <c r="P137" s="162"/>
      <c r="Q137" s="162"/>
      <c r="R137" s="162"/>
      <c r="S137" s="162"/>
      <c r="T137" s="163"/>
      <c r="AT137" s="164" t="s">
        <v>133</v>
      </c>
      <c r="AU137" s="164" t="s">
        <v>82</v>
      </c>
      <c r="AV137" s="13" t="s">
        <v>82</v>
      </c>
      <c r="AW137" s="13" t="s">
        <v>33</v>
      </c>
      <c r="AX137" s="13" t="s">
        <v>73</v>
      </c>
      <c r="AY137" s="164" t="s">
        <v>126</v>
      </c>
    </row>
    <row r="138" spans="2:51" s="13" customFormat="1" ht="12">
      <c r="B138" s="156"/>
      <c r="D138" s="157" t="s">
        <v>133</v>
      </c>
      <c r="E138" s="164" t="s">
        <v>3</v>
      </c>
      <c r="F138" s="158" t="s">
        <v>266</v>
      </c>
      <c r="H138" s="159">
        <v>2.4</v>
      </c>
      <c r="I138" s="160"/>
      <c r="L138" s="156"/>
      <c r="M138" s="161"/>
      <c r="N138" s="162"/>
      <c r="O138" s="162"/>
      <c r="P138" s="162"/>
      <c r="Q138" s="162"/>
      <c r="R138" s="162"/>
      <c r="S138" s="162"/>
      <c r="T138" s="163"/>
      <c r="AT138" s="164" t="s">
        <v>133</v>
      </c>
      <c r="AU138" s="164" t="s">
        <v>82</v>
      </c>
      <c r="AV138" s="13" t="s">
        <v>82</v>
      </c>
      <c r="AW138" s="13" t="s">
        <v>33</v>
      </c>
      <c r="AX138" s="13" t="s">
        <v>73</v>
      </c>
      <c r="AY138" s="164" t="s">
        <v>126</v>
      </c>
    </row>
    <row r="139" spans="2:51" s="13" customFormat="1" ht="12">
      <c r="B139" s="156"/>
      <c r="D139" s="157" t="s">
        <v>133</v>
      </c>
      <c r="E139" s="164" t="s">
        <v>3</v>
      </c>
      <c r="F139" s="158" t="s">
        <v>267</v>
      </c>
      <c r="H139" s="159">
        <v>2.304</v>
      </c>
      <c r="I139" s="160"/>
      <c r="L139" s="156"/>
      <c r="M139" s="161"/>
      <c r="N139" s="162"/>
      <c r="O139" s="162"/>
      <c r="P139" s="162"/>
      <c r="Q139" s="162"/>
      <c r="R139" s="162"/>
      <c r="S139" s="162"/>
      <c r="T139" s="163"/>
      <c r="AT139" s="164" t="s">
        <v>133</v>
      </c>
      <c r="AU139" s="164" t="s">
        <v>82</v>
      </c>
      <c r="AV139" s="13" t="s">
        <v>82</v>
      </c>
      <c r="AW139" s="13" t="s">
        <v>33</v>
      </c>
      <c r="AX139" s="13" t="s">
        <v>73</v>
      </c>
      <c r="AY139" s="164" t="s">
        <v>126</v>
      </c>
    </row>
    <row r="140" spans="2:51" s="13" customFormat="1" ht="12">
      <c r="B140" s="156"/>
      <c r="D140" s="157" t="s">
        <v>133</v>
      </c>
      <c r="E140" s="164" t="s">
        <v>3</v>
      </c>
      <c r="F140" s="158" t="s">
        <v>268</v>
      </c>
      <c r="H140" s="159">
        <v>1.05</v>
      </c>
      <c r="I140" s="160"/>
      <c r="L140" s="156"/>
      <c r="M140" s="161"/>
      <c r="N140" s="162"/>
      <c r="O140" s="162"/>
      <c r="P140" s="162"/>
      <c r="Q140" s="162"/>
      <c r="R140" s="162"/>
      <c r="S140" s="162"/>
      <c r="T140" s="163"/>
      <c r="AT140" s="164" t="s">
        <v>133</v>
      </c>
      <c r="AU140" s="164" t="s">
        <v>82</v>
      </c>
      <c r="AV140" s="13" t="s">
        <v>82</v>
      </c>
      <c r="AW140" s="13" t="s">
        <v>33</v>
      </c>
      <c r="AX140" s="13" t="s">
        <v>73</v>
      </c>
      <c r="AY140" s="164" t="s">
        <v>126</v>
      </c>
    </row>
    <row r="141" spans="2:51" s="13" customFormat="1" ht="12">
      <c r="B141" s="156"/>
      <c r="D141" s="157" t="s">
        <v>133</v>
      </c>
      <c r="E141" s="164" t="s">
        <v>3</v>
      </c>
      <c r="F141" s="158" t="s">
        <v>268</v>
      </c>
      <c r="H141" s="159">
        <v>1.05</v>
      </c>
      <c r="I141" s="160"/>
      <c r="L141" s="156"/>
      <c r="M141" s="161"/>
      <c r="N141" s="162"/>
      <c r="O141" s="162"/>
      <c r="P141" s="162"/>
      <c r="Q141" s="162"/>
      <c r="R141" s="162"/>
      <c r="S141" s="162"/>
      <c r="T141" s="163"/>
      <c r="AT141" s="164" t="s">
        <v>133</v>
      </c>
      <c r="AU141" s="164" t="s">
        <v>82</v>
      </c>
      <c r="AV141" s="13" t="s">
        <v>82</v>
      </c>
      <c r="AW141" s="13" t="s">
        <v>33</v>
      </c>
      <c r="AX141" s="13" t="s">
        <v>73</v>
      </c>
      <c r="AY141" s="164" t="s">
        <v>126</v>
      </c>
    </row>
    <row r="142" spans="2:51" s="13" customFormat="1" ht="12">
      <c r="B142" s="156"/>
      <c r="D142" s="157" t="s">
        <v>133</v>
      </c>
      <c r="E142" s="164" t="s">
        <v>3</v>
      </c>
      <c r="F142" s="158" t="s">
        <v>269</v>
      </c>
      <c r="H142" s="159">
        <v>0.72</v>
      </c>
      <c r="I142" s="160"/>
      <c r="L142" s="156"/>
      <c r="M142" s="161"/>
      <c r="N142" s="162"/>
      <c r="O142" s="162"/>
      <c r="P142" s="162"/>
      <c r="Q142" s="162"/>
      <c r="R142" s="162"/>
      <c r="S142" s="162"/>
      <c r="T142" s="163"/>
      <c r="AT142" s="164" t="s">
        <v>133</v>
      </c>
      <c r="AU142" s="164" t="s">
        <v>82</v>
      </c>
      <c r="AV142" s="13" t="s">
        <v>82</v>
      </c>
      <c r="AW142" s="13" t="s">
        <v>33</v>
      </c>
      <c r="AX142" s="13" t="s">
        <v>73</v>
      </c>
      <c r="AY142" s="164" t="s">
        <v>126</v>
      </c>
    </row>
    <row r="143" spans="2:51" s="13" customFormat="1" ht="12">
      <c r="B143" s="156"/>
      <c r="D143" s="157" t="s">
        <v>133</v>
      </c>
      <c r="E143" s="164" t="s">
        <v>3</v>
      </c>
      <c r="F143" s="158" t="s">
        <v>270</v>
      </c>
      <c r="H143" s="159">
        <v>1.547</v>
      </c>
      <c r="I143" s="160"/>
      <c r="L143" s="156"/>
      <c r="M143" s="161"/>
      <c r="N143" s="162"/>
      <c r="O143" s="162"/>
      <c r="P143" s="162"/>
      <c r="Q143" s="162"/>
      <c r="R143" s="162"/>
      <c r="S143" s="162"/>
      <c r="T143" s="163"/>
      <c r="AT143" s="164" t="s">
        <v>133</v>
      </c>
      <c r="AU143" s="164" t="s">
        <v>82</v>
      </c>
      <c r="AV143" s="13" t="s">
        <v>82</v>
      </c>
      <c r="AW143" s="13" t="s">
        <v>33</v>
      </c>
      <c r="AX143" s="13" t="s">
        <v>73</v>
      </c>
      <c r="AY143" s="164" t="s">
        <v>126</v>
      </c>
    </row>
    <row r="144" spans="2:51" s="13" customFormat="1" ht="12">
      <c r="B144" s="156"/>
      <c r="D144" s="157" t="s">
        <v>133</v>
      </c>
      <c r="E144" s="164" t="s">
        <v>3</v>
      </c>
      <c r="F144" s="158" t="s">
        <v>271</v>
      </c>
      <c r="H144" s="159">
        <v>0.624</v>
      </c>
      <c r="I144" s="160"/>
      <c r="L144" s="156"/>
      <c r="M144" s="161"/>
      <c r="N144" s="162"/>
      <c r="O144" s="162"/>
      <c r="P144" s="162"/>
      <c r="Q144" s="162"/>
      <c r="R144" s="162"/>
      <c r="S144" s="162"/>
      <c r="T144" s="163"/>
      <c r="AT144" s="164" t="s">
        <v>133</v>
      </c>
      <c r="AU144" s="164" t="s">
        <v>82</v>
      </c>
      <c r="AV144" s="13" t="s">
        <v>82</v>
      </c>
      <c r="AW144" s="13" t="s">
        <v>33</v>
      </c>
      <c r="AX144" s="13" t="s">
        <v>73</v>
      </c>
      <c r="AY144" s="164" t="s">
        <v>126</v>
      </c>
    </row>
    <row r="145" spans="2:51" s="13" customFormat="1" ht="12">
      <c r="B145" s="156"/>
      <c r="D145" s="157" t="s">
        <v>133</v>
      </c>
      <c r="E145" s="164" t="s">
        <v>3</v>
      </c>
      <c r="F145" s="158" t="s">
        <v>258</v>
      </c>
      <c r="H145" s="159">
        <v>2.52</v>
      </c>
      <c r="I145" s="160"/>
      <c r="L145" s="156"/>
      <c r="M145" s="161"/>
      <c r="N145" s="162"/>
      <c r="O145" s="162"/>
      <c r="P145" s="162"/>
      <c r="Q145" s="162"/>
      <c r="R145" s="162"/>
      <c r="S145" s="162"/>
      <c r="T145" s="163"/>
      <c r="AT145" s="164" t="s">
        <v>133</v>
      </c>
      <c r="AU145" s="164" t="s">
        <v>82</v>
      </c>
      <c r="AV145" s="13" t="s">
        <v>82</v>
      </c>
      <c r="AW145" s="13" t="s">
        <v>33</v>
      </c>
      <c r="AX145" s="13" t="s">
        <v>73</v>
      </c>
      <c r="AY145" s="164" t="s">
        <v>126</v>
      </c>
    </row>
    <row r="146" spans="2:51" s="13" customFormat="1" ht="12">
      <c r="B146" s="156"/>
      <c r="D146" s="157" t="s">
        <v>133</v>
      </c>
      <c r="E146" s="164" t="s">
        <v>3</v>
      </c>
      <c r="F146" s="158" t="s">
        <v>272</v>
      </c>
      <c r="H146" s="159">
        <v>0.448</v>
      </c>
      <c r="I146" s="160"/>
      <c r="L146" s="156"/>
      <c r="M146" s="161"/>
      <c r="N146" s="162"/>
      <c r="O146" s="162"/>
      <c r="P146" s="162"/>
      <c r="Q146" s="162"/>
      <c r="R146" s="162"/>
      <c r="S146" s="162"/>
      <c r="T146" s="163"/>
      <c r="AT146" s="164" t="s">
        <v>133</v>
      </c>
      <c r="AU146" s="164" t="s">
        <v>82</v>
      </c>
      <c r="AV146" s="13" t="s">
        <v>82</v>
      </c>
      <c r="AW146" s="13" t="s">
        <v>33</v>
      </c>
      <c r="AX146" s="13" t="s">
        <v>73</v>
      </c>
      <c r="AY146" s="164" t="s">
        <v>126</v>
      </c>
    </row>
    <row r="147" spans="2:51" s="13" customFormat="1" ht="12">
      <c r="B147" s="156"/>
      <c r="D147" s="157" t="s">
        <v>133</v>
      </c>
      <c r="E147" s="164" t="s">
        <v>3</v>
      </c>
      <c r="F147" s="158" t="s">
        <v>273</v>
      </c>
      <c r="H147" s="159">
        <v>0.448</v>
      </c>
      <c r="I147" s="160"/>
      <c r="L147" s="156"/>
      <c r="M147" s="161"/>
      <c r="N147" s="162"/>
      <c r="O147" s="162"/>
      <c r="P147" s="162"/>
      <c r="Q147" s="162"/>
      <c r="R147" s="162"/>
      <c r="S147" s="162"/>
      <c r="T147" s="163"/>
      <c r="AT147" s="164" t="s">
        <v>133</v>
      </c>
      <c r="AU147" s="164" t="s">
        <v>82</v>
      </c>
      <c r="AV147" s="13" t="s">
        <v>82</v>
      </c>
      <c r="AW147" s="13" t="s">
        <v>33</v>
      </c>
      <c r="AX147" s="13" t="s">
        <v>73</v>
      </c>
      <c r="AY147" s="164" t="s">
        <v>126</v>
      </c>
    </row>
    <row r="148" spans="2:51" s="13" customFormat="1" ht="12">
      <c r="B148" s="156"/>
      <c r="D148" s="157" t="s">
        <v>133</v>
      </c>
      <c r="E148" s="164" t="s">
        <v>3</v>
      </c>
      <c r="F148" s="158" t="s">
        <v>274</v>
      </c>
      <c r="H148" s="159">
        <v>1.26</v>
      </c>
      <c r="I148" s="160"/>
      <c r="L148" s="156"/>
      <c r="M148" s="161"/>
      <c r="N148" s="162"/>
      <c r="O148" s="162"/>
      <c r="P148" s="162"/>
      <c r="Q148" s="162"/>
      <c r="R148" s="162"/>
      <c r="S148" s="162"/>
      <c r="T148" s="163"/>
      <c r="AT148" s="164" t="s">
        <v>133</v>
      </c>
      <c r="AU148" s="164" t="s">
        <v>82</v>
      </c>
      <c r="AV148" s="13" t="s">
        <v>82</v>
      </c>
      <c r="AW148" s="13" t="s">
        <v>33</v>
      </c>
      <c r="AX148" s="13" t="s">
        <v>73</v>
      </c>
      <c r="AY148" s="164" t="s">
        <v>126</v>
      </c>
    </row>
    <row r="149" spans="2:51" s="15" customFormat="1" ht="12">
      <c r="B149" s="185"/>
      <c r="D149" s="157" t="s">
        <v>133</v>
      </c>
      <c r="E149" s="186" t="s">
        <v>3</v>
      </c>
      <c r="F149" s="187" t="s">
        <v>246</v>
      </c>
      <c r="H149" s="188">
        <v>15.523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133</v>
      </c>
      <c r="AU149" s="186" t="s">
        <v>82</v>
      </c>
      <c r="AV149" s="15" t="s">
        <v>125</v>
      </c>
      <c r="AW149" s="15" t="s">
        <v>33</v>
      </c>
      <c r="AX149" s="15" t="s">
        <v>80</v>
      </c>
      <c r="AY149" s="186" t="s">
        <v>126</v>
      </c>
    </row>
    <row r="150" spans="1:65" s="2" customFormat="1" ht="49.05" customHeight="1">
      <c r="A150" s="34"/>
      <c r="B150" s="142"/>
      <c r="C150" s="143" t="s">
        <v>125</v>
      </c>
      <c r="D150" s="143" t="s">
        <v>127</v>
      </c>
      <c r="E150" s="144" t="s">
        <v>275</v>
      </c>
      <c r="F150" s="145" t="s">
        <v>276</v>
      </c>
      <c r="G150" s="146" t="s">
        <v>232</v>
      </c>
      <c r="H150" s="147">
        <v>11.17</v>
      </c>
      <c r="I150" s="148"/>
      <c r="J150" s="149">
        <f>ROUND(I150*H150,2)</f>
        <v>0</v>
      </c>
      <c r="K150" s="145" t="s">
        <v>3</v>
      </c>
      <c r="L150" s="35"/>
      <c r="M150" s="150" t="s">
        <v>3</v>
      </c>
      <c r="N150" s="151" t="s">
        <v>44</v>
      </c>
      <c r="O150" s="55"/>
      <c r="P150" s="152">
        <f>O150*H150</f>
        <v>0</v>
      </c>
      <c r="Q150" s="152">
        <v>0.25591</v>
      </c>
      <c r="R150" s="152">
        <f>Q150*H150</f>
        <v>2.8585147</v>
      </c>
      <c r="S150" s="152">
        <v>0</v>
      </c>
      <c r="T150" s="15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4" t="s">
        <v>125</v>
      </c>
      <c r="AT150" s="154" t="s">
        <v>127</v>
      </c>
      <c r="AU150" s="154" t="s">
        <v>82</v>
      </c>
      <c r="AY150" s="19" t="s">
        <v>126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9" t="s">
        <v>80</v>
      </c>
      <c r="BK150" s="155">
        <f>ROUND(I150*H150,2)</f>
        <v>0</v>
      </c>
      <c r="BL150" s="19" t="s">
        <v>125</v>
      </c>
      <c r="BM150" s="154" t="s">
        <v>277</v>
      </c>
    </row>
    <row r="151" spans="2:51" s="14" customFormat="1" ht="12">
      <c r="B151" s="178"/>
      <c r="D151" s="157" t="s">
        <v>133</v>
      </c>
      <c r="E151" s="179" t="s">
        <v>3</v>
      </c>
      <c r="F151" s="180" t="s">
        <v>234</v>
      </c>
      <c r="H151" s="179" t="s">
        <v>3</v>
      </c>
      <c r="I151" s="181"/>
      <c r="L151" s="178"/>
      <c r="M151" s="182"/>
      <c r="N151" s="183"/>
      <c r="O151" s="183"/>
      <c r="P151" s="183"/>
      <c r="Q151" s="183"/>
      <c r="R151" s="183"/>
      <c r="S151" s="183"/>
      <c r="T151" s="184"/>
      <c r="AT151" s="179" t="s">
        <v>133</v>
      </c>
      <c r="AU151" s="179" t="s">
        <v>82</v>
      </c>
      <c r="AV151" s="14" t="s">
        <v>80</v>
      </c>
      <c r="AW151" s="14" t="s">
        <v>33</v>
      </c>
      <c r="AX151" s="14" t="s">
        <v>73</v>
      </c>
      <c r="AY151" s="179" t="s">
        <v>126</v>
      </c>
    </row>
    <row r="152" spans="2:51" s="13" customFormat="1" ht="12">
      <c r="B152" s="156"/>
      <c r="D152" s="157" t="s">
        <v>133</v>
      </c>
      <c r="E152" s="164" t="s">
        <v>3</v>
      </c>
      <c r="F152" s="158" t="s">
        <v>278</v>
      </c>
      <c r="H152" s="159">
        <v>0.72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3"/>
      <c r="AT152" s="164" t="s">
        <v>133</v>
      </c>
      <c r="AU152" s="164" t="s">
        <v>82</v>
      </c>
      <c r="AV152" s="13" t="s">
        <v>82</v>
      </c>
      <c r="AW152" s="13" t="s">
        <v>33</v>
      </c>
      <c r="AX152" s="13" t="s">
        <v>73</v>
      </c>
      <c r="AY152" s="164" t="s">
        <v>126</v>
      </c>
    </row>
    <row r="153" spans="2:51" s="13" customFormat="1" ht="12">
      <c r="B153" s="156"/>
      <c r="D153" s="157" t="s">
        <v>133</v>
      </c>
      <c r="E153" s="164" t="s">
        <v>3</v>
      </c>
      <c r="F153" s="158" t="s">
        <v>279</v>
      </c>
      <c r="H153" s="159">
        <v>1.5</v>
      </c>
      <c r="I153" s="160"/>
      <c r="L153" s="156"/>
      <c r="M153" s="161"/>
      <c r="N153" s="162"/>
      <c r="O153" s="162"/>
      <c r="P153" s="162"/>
      <c r="Q153" s="162"/>
      <c r="R153" s="162"/>
      <c r="S153" s="162"/>
      <c r="T153" s="163"/>
      <c r="AT153" s="164" t="s">
        <v>133</v>
      </c>
      <c r="AU153" s="164" t="s">
        <v>82</v>
      </c>
      <c r="AV153" s="13" t="s">
        <v>82</v>
      </c>
      <c r="AW153" s="13" t="s">
        <v>33</v>
      </c>
      <c r="AX153" s="13" t="s">
        <v>73</v>
      </c>
      <c r="AY153" s="164" t="s">
        <v>126</v>
      </c>
    </row>
    <row r="154" spans="2:51" s="13" customFormat="1" ht="12">
      <c r="B154" s="156"/>
      <c r="D154" s="157" t="s">
        <v>133</v>
      </c>
      <c r="E154" s="164" t="s">
        <v>3</v>
      </c>
      <c r="F154" s="158" t="s">
        <v>280</v>
      </c>
      <c r="H154" s="159">
        <v>1.44</v>
      </c>
      <c r="I154" s="160"/>
      <c r="L154" s="156"/>
      <c r="M154" s="161"/>
      <c r="N154" s="162"/>
      <c r="O154" s="162"/>
      <c r="P154" s="162"/>
      <c r="Q154" s="162"/>
      <c r="R154" s="162"/>
      <c r="S154" s="162"/>
      <c r="T154" s="163"/>
      <c r="AT154" s="164" t="s">
        <v>133</v>
      </c>
      <c r="AU154" s="164" t="s">
        <v>82</v>
      </c>
      <c r="AV154" s="13" t="s">
        <v>82</v>
      </c>
      <c r="AW154" s="13" t="s">
        <v>33</v>
      </c>
      <c r="AX154" s="13" t="s">
        <v>73</v>
      </c>
      <c r="AY154" s="164" t="s">
        <v>126</v>
      </c>
    </row>
    <row r="155" spans="2:51" s="13" customFormat="1" ht="12">
      <c r="B155" s="156"/>
      <c r="D155" s="157" t="s">
        <v>133</v>
      </c>
      <c r="E155" s="164" t="s">
        <v>3</v>
      </c>
      <c r="F155" s="158" t="s">
        <v>281</v>
      </c>
      <c r="H155" s="159">
        <v>1.05</v>
      </c>
      <c r="I155" s="160"/>
      <c r="L155" s="156"/>
      <c r="M155" s="161"/>
      <c r="N155" s="162"/>
      <c r="O155" s="162"/>
      <c r="P155" s="162"/>
      <c r="Q155" s="162"/>
      <c r="R155" s="162"/>
      <c r="S155" s="162"/>
      <c r="T155" s="163"/>
      <c r="AT155" s="164" t="s">
        <v>133</v>
      </c>
      <c r="AU155" s="164" t="s">
        <v>82</v>
      </c>
      <c r="AV155" s="13" t="s">
        <v>82</v>
      </c>
      <c r="AW155" s="13" t="s">
        <v>33</v>
      </c>
      <c r="AX155" s="13" t="s">
        <v>73</v>
      </c>
      <c r="AY155" s="164" t="s">
        <v>126</v>
      </c>
    </row>
    <row r="156" spans="2:51" s="13" customFormat="1" ht="12">
      <c r="B156" s="156"/>
      <c r="D156" s="157" t="s">
        <v>133</v>
      </c>
      <c r="E156" s="164" t="s">
        <v>3</v>
      </c>
      <c r="F156" s="158" t="s">
        <v>281</v>
      </c>
      <c r="H156" s="159">
        <v>1.05</v>
      </c>
      <c r="I156" s="160"/>
      <c r="L156" s="156"/>
      <c r="M156" s="161"/>
      <c r="N156" s="162"/>
      <c r="O156" s="162"/>
      <c r="P156" s="162"/>
      <c r="Q156" s="162"/>
      <c r="R156" s="162"/>
      <c r="S156" s="162"/>
      <c r="T156" s="163"/>
      <c r="AT156" s="164" t="s">
        <v>133</v>
      </c>
      <c r="AU156" s="164" t="s">
        <v>82</v>
      </c>
      <c r="AV156" s="13" t="s">
        <v>82</v>
      </c>
      <c r="AW156" s="13" t="s">
        <v>33</v>
      </c>
      <c r="AX156" s="13" t="s">
        <v>73</v>
      </c>
      <c r="AY156" s="164" t="s">
        <v>126</v>
      </c>
    </row>
    <row r="157" spans="2:51" s="13" customFormat="1" ht="12">
      <c r="B157" s="156"/>
      <c r="D157" s="157" t="s">
        <v>133</v>
      </c>
      <c r="E157" s="164" t="s">
        <v>3</v>
      </c>
      <c r="F157" s="158" t="s">
        <v>278</v>
      </c>
      <c r="H157" s="159">
        <v>0.72</v>
      </c>
      <c r="I157" s="160"/>
      <c r="L157" s="156"/>
      <c r="M157" s="161"/>
      <c r="N157" s="162"/>
      <c r="O157" s="162"/>
      <c r="P157" s="162"/>
      <c r="Q157" s="162"/>
      <c r="R157" s="162"/>
      <c r="S157" s="162"/>
      <c r="T157" s="163"/>
      <c r="AT157" s="164" t="s">
        <v>133</v>
      </c>
      <c r="AU157" s="164" t="s">
        <v>82</v>
      </c>
      <c r="AV157" s="13" t="s">
        <v>82</v>
      </c>
      <c r="AW157" s="13" t="s">
        <v>33</v>
      </c>
      <c r="AX157" s="13" t="s">
        <v>73</v>
      </c>
      <c r="AY157" s="164" t="s">
        <v>126</v>
      </c>
    </row>
    <row r="158" spans="2:51" s="13" customFormat="1" ht="12">
      <c r="B158" s="156"/>
      <c r="D158" s="157" t="s">
        <v>133</v>
      </c>
      <c r="E158" s="164" t="s">
        <v>3</v>
      </c>
      <c r="F158" s="158" t="s">
        <v>282</v>
      </c>
      <c r="H158" s="159">
        <v>1.19</v>
      </c>
      <c r="I158" s="160"/>
      <c r="L158" s="156"/>
      <c r="M158" s="161"/>
      <c r="N158" s="162"/>
      <c r="O158" s="162"/>
      <c r="P158" s="162"/>
      <c r="Q158" s="162"/>
      <c r="R158" s="162"/>
      <c r="S158" s="162"/>
      <c r="T158" s="163"/>
      <c r="AT158" s="164" t="s">
        <v>133</v>
      </c>
      <c r="AU158" s="164" t="s">
        <v>82</v>
      </c>
      <c r="AV158" s="13" t="s">
        <v>82</v>
      </c>
      <c r="AW158" s="13" t="s">
        <v>33</v>
      </c>
      <c r="AX158" s="13" t="s">
        <v>73</v>
      </c>
      <c r="AY158" s="164" t="s">
        <v>126</v>
      </c>
    </row>
    <row r="159" spans="2:51" s="13" customFormat="1" ht="12">
      <c r="B159" s="156"/>
      <c r="D159" s="157" t="s">
        <v>133</v>
      </c>
      <c r="E159" s="164" t="s">
        <v>3</v>
      </c>
      <c r="F159" s="158" t="s">
        <v>283</v>
      </c>
      <c r="H159" s="159">
        <v>0.48</v>
      </c>
      <c r="I159" s="160"/>
      <c r="L159" s="156"/>
      <c r="M159" s="161"/>
      <c r="N159" s="162"/>
      <c r="O159" s="162"/>
      <c r="P159" s="162"/>
      <c r="Q159" s="162"/>
      <c r="R159" s="162"/>
      <c r="S159" s="162"/>
      <c r="T159" s="163"/>
      <c r="AT159" s="164" t="s">
        <v>133</v>
      </c>
      <c r="AU159" s="164" t="s">
        <v>82</v>
      </c>
      <c r="AV159" s="13" t="s">
        <v>82</v>
      </c>
      <c r="AW159" s="13" t="s">
        <v>33</v>
      </c>
      <c r="AX159" s="13" t="s">
        <v>73</v>
      </c>
      <c r="AY159" s="164" t="s">
        <v>126</v>
      </c>
    </row>
    <row r="160" spans="2:51" s="13" customFormat="1" ht="12">
      <c r="B160" s="156"/>
      <c r="D160" s="157" t="s">
        <v>133</v>
      </c>
      <c r="E160" s="164" t="s">
        <v>3</v>
      </c>
      <c r="F160" s="158" t="s">
        <v>284</v>
      </c>
      <c r="H160" s="159">
        <v>1.26</v>
      </c>
      <c r="I160" s="160"/>
      <c r="L160" s="156"/>
      <c r="M160" s="161"/>
      <c r="N160" s="162"/>
      <c r="O160" s="162"/>
      <c r="P160" s="162"/>
      <c r="Q160" s="162"/>
      <c r="R160" s="162"/>
      <c r="S160" s="162"/>
      <c r="T160" s="163"/>
      <c r="AT160" s="164" t="s">
        <v>133</v>
      </c>
      <c r="AU160" s="164" t="s">
        <v>82</v>
      </c>
      <c r="AV160" s="13" t="s">
        <v>82</v>
      </c>
      <c r="AW160" s="13" t="s">
        <v>33</v>
      </c>
      <c r="AX160" s="13" t="s">
        <v>73</v>
      </c>
      <c r="AY160" s="164" t="s">
        <v>126</v>
      </c>
    </row>
    <row r="161" spans="2:51" s="13" customFormat="1" ht="12">
      <c r="B161" s="156"/>
      <c r="D161" s="157" t="s">
        <v>133</v>
      </c>
      <c r="E161" s="164" t="s">
        <v>3</v>
      </c>
      <c r="F161" s="158" t="s">
        <v>285</v>
      </c>
      <c r="H161" s="159">
        <v>0.32</v>
      </c>
      <c r="I161" s="160"/>
      <c r="L161" s="156"/>
      <c r="M161" s="161"/>
      <c r="N161" s="162"/>
      <c r="O161" s="162"/>
      <c r="P161" s="162"/>
      <c r="Q161" s="162"/>
      <c r="R161" s="162"/>
      <c r="S161" s="162"/>
      <c r="T161" s="163"/>
      <c r="AT161" s="164" t="s">
        <v>133</v>
      </c>
      <c r="AU161" s="164" t="s">
        <v>82</v>
      </c>
      <c r="AV161" s="13" t="s">
        <v>82</v>
      </c>
      <c r="AW161" s="13" t="s">
        <v>33</v>
      </c>
      <c r="AX161" s="13" t="s">
        <v>73</v>
      </c>
      <c r="AY161" s="164" t="s">
        <v>126</v>
      </c>
    </row>
    <row r="162" spans="2:51" s="13" customFormat="1" ht="12">
      <c r="B162" s="156"/>
      <c r="D162" s="157" t="s">
        <v>133</v>
      </c>
      <c r="E162" s="164" t="s">
        <v>3</v>
      </c>
      <c r="F162" s="158" t="s">
        <v>286</v>
      </c>
      <c r="H162" s="159">
        <v>0.32</v>
      </c>
      <c r="I162" s="160"/>
      <c r="L162" s="156"/>
      <c r="M162" s="161"/>
      <c r="N162" s="162"/>
      <c r="O162" s="162"/>
      <c r="P162" s="162"/>
      <c r="Q162" s="162"/>
      <c r="R162" s="162"/>
      <c r="S162" s="162"/>
      <c r="T162" s="163"/>
      <c r="AT162" s="164" t="s">
        <v>133</v>
      </c>
      <c r="AU162" s="164" t="s">
        <v>82</v>
      </c>
      <c r="AV162" s="13" t="s">
        <v>82</v>
      </c>
      <c r="AW162" s="13" t="s">
        <v>33</v>
      </c>
      <c r="AX162" s="13" t="s">
        <v>73</v>
      </c>
      <c r="AY162" s="164" t="s">
        <v>126</v>
      </c>
    </row>
    <row r="163" spans="2:51" s="13" customFormat="1" ht="12">
      <c r="B163" s="156"/>
      <c r="D163" s="157" t="s">
        <v>133</v>
      </c>
      <c r="E163" s="164" t="s">
        <v>3</v>
      </c>
      <c r="F163" s="158" t="s">
        <v>287</v>
      </c>
      <c r="H163" s="159">
        <v>1.12</v>
      </c>
      <c r="I163" s="160"/>
      <c r="L163" s="156"/>
      <c r="M163" s="161"/>
      <c r="N163" s="162"/>
      <c r="O163" s="162"/>
      <c r="P163" s="162"/>
      <c r="Q163" s="162"/>
      <c r="R163" s="162"/>
      <c r="S163" s="162"/>
      <c r="T163" s="163"/>
      <c r="AT163" s="164" t="s">
        <v>133</v>
      </c>
      <c r="AU163" s="164" t="s">
        <v>82</v>
      </c>
      <c r="AV163" s="13" t="s">
        <v>82</v>
      </c>
      <c r="AW163" s="13" t="s">
        <v>33</v>
      </c>
      <c r="AX163" s="13" t="s">
        <v>73</v>
      </c>
      <c r="AY163" s="164" t="s">
        <v>126</v>
      </c>
    </row>
    <row r="164" spans="2:51" s="15" customFormat="1" ht="12">
      <c r="B164" s="185"/>
      <c r="D164" s="157" t="s">
        <v>133</v>
      </c>
      <c r="E164" s="186" t="s">
        <v>3</v>
      </c>
      <c r="F164" s="187" t="s">
        <v>246</v>
      </c>
      <c r="H164" s="188">
        <v>11.17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133</v>
      </c>
      <c r="AU164" s="186" t="s">
        <v>82</v>
      </c>
      <c r="AV164" s="15" t="s">
        <v>125</v>
      </c>
      <c r="AW164" s="15" t="s">
        <v>33</v>
      </c>
      <c r="AX164" s="15" t="s">
        <v>80</v>
      </c>
      <c r="AY164" s="186" t="s">
        <v>126</v>
      </c>
    </row>
    <row r="165" spans="1:65" s="2" customFormat="1" ht="62.7" customHeight="1">
      <c r="A165" s="34"/>
      <c r="B165" s="142"/>
      <c r="C165" s="143" t="s">
        <v>144</v>
      </c>
      <c r="D165" s="143" t="s">
        <v>127</v>
      </c>
      <c r="E165" s="144" t="s">
        <v>288</v>
      </c>
      <c r="F165" s="145" t="s">
        <v>289</v>
      </c>
      <c r="G165" s="146" t="s">
        <v>232</v>
      </c>
      <c r="H165" s="147">
        <v>3.86</v>
      </c>
      <c r="I165" s="148"/>
      <c r="J165" s="149">
        <f>ROUND(I165*H165,2)</f>
        <v>0</v>
      </c>
      <c r="K165" s="145" t="s">
        <v>172</v>
      </c>
      <c r="L165" s="35"/>
      <c r="M165" s="150" t="s">
        <v>3</v>
      </c>
      <c r="N165" s="151" t="s">
        <v>44</v>
      </c>
      <c r="O165" s="55"/>
      <c r="P165" s="152">
        <f>O165*H165</f>
        <v>0</v>
      </c>
      <c r="Q165" s="152">
        <v>0.25591</v>
      </c>
      <c r="R165" s="152">
        <f>Q165*H165</f>
        <v>0.9878126</v>
      </c>
      <c r="S165" s="152">
        <v>0</v>
      </c>
      <c r="T165" s="15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4" t="s">
        <v>125</v>
      </c>
      <c r="AT165" s="154" t="s">
        <v>127</v>
      </c>
      <c r="AU165" s="154" t="s">
        <v>82</v>
      </c>
      <c r="AY165" s="19" t="s">
        <v>126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9" t="s">
        <v>80</v>
      </c>
      <c r="BK165" s="155">
        <f>ROUND(I165*H165,2)</f>
        <v>0</v>
      </c>
      <c r="BL165" s="19" t="s">
        <v>125</v>
      </c>
      <c r="BM165" s="154" t="s">
        <v>290</v>
      </c>
    </row>
    <row r="166" spans="2:51" s="14" customFormat="1" ht="12">
      <c r="B166" s="178"/>
      <c r="D166" s="157" t="s">
        <v>133</v>
      </c>
      <c r="E166" s="179" t="s">
        <v>3</v>
      </c>
      <c r="F166" s="180" t="s">
        <v>291</v>
      </c>
      <c r="H166" s="179" t="s">
        <v>3</v>
      </c>
      <c r="I166" s="181"/>
      <c r="L166" s="178"/>
      <c r="M166" s="182"/>
      <c r="N166" s="183"/>
      <c r="O166" s="183"/>
      <c r="P166" s="183"/>
      <c r="Q166" s="183"/>
      <c r="R166" s="183"/>
      <c r="S166" s="183"/>
      <c r="T166" s="184"/>
      <c r="AT166" s="179" t="s">
        <v>133</v>
      </c>
      <c r="AU166" s="179" t="s">
        <v>82</v>
      </c>
      <c r="AV166" s="14" t="s">
        <v>80</v>
      </c>
      <c r="AW166" s="14" t="s">
        <v>33</v>
      </c>
      <c r="AX166" s="14" t="s">
        <v>73</v>
      </c>
      <c r="AY166" s="179" t="s">
        <v>126</v>
      </c>
    </row>
    <row r="167" spans="2:51" s="13" customFormat="1" ht="12">
      <c r="B167" s="156"/>
      <c r="D167" s="157" t="s">
        <v>133</v>
      </c>
      <c r="E167" s="164" t="s">
        <v>3</v>
      </c>
      <c r="F167" s="158" t="s">
        <v>292</v>
      </c>
      <c r="H167" s="159">
        <v>1.98</v>
      </c>
      <c r="I167" s="160"/>
      <c r="L167" s="156"/>
      <c r="M167" s="161"/>
      <c r="N167" s="162"/>
      <c r="O167" s="162"/>
      <c r="P167" s="162"/>
      <c r="Q167" s="162"/>
      <c r="R167" s="162"/>
      <c r="S167" s="162"/>
      <c r="T167" s="163"/>
      <c r="AT167" s="164" t="s">
        <v>133</v>
      </c>
      <c r="AU167" s="164" t="s">
        <v>82</v>
      </c>
      <c r="AV167" s="13" t="s">
        <v>82</v>
      </c>
      <c r="AW167" s="13" t="s">
        <v>33</v>
      </c>
      <c r="AX167" s="13" t="s">
        <v>73</v>
      </c>
      <c r="AY167" s="164" t="s">
        <v>126</v>
      </c>
    </row>
    <row r="168" spans="2:51" s="13" customFormat="1" ht="12">
      <c r="B168" s="156"/>
      <c r="D168" s="157" t="s">
        <v>133</v>
      </c>
      <c r="E168" s="164" t="s">
        <v>3</v>
      </c>
      <c r="F168" s="158" t="s">
        <v>293</v>
      </c>
      <c r="H168" s="159">
        <v>0.36</v>
      </c>
      <c r="I168" s="160"/>
      <c r="L168" s="156"/>
      <c r="M168" s="161"/>
      <c r="N168" s="162"/>
      <c r="O168" s="162"/>
      <c r="P168" s="162"/>
      <c r="Q168" s="162"/>
      <c r="R168" s="162"/>
      <c r="S168" s="162"/>
      <c r="T168" s="163"/>
      <c r="AT168" s="164" t="s">
        <v>133</v>
      </c>
      <c r="AU168" s="164" t="s">
        <v>82</v>
      </c>
      <c r="AV168" s="13" t="s">
        <v>82</v>
      </c>
      <c r="AW168" s="13" t="s">
        <v>33</v>
      </c>
      <c r="AX168" s="13" t="s">
        <v>73</v>
      </c>
      <c r="AY168" s="164" t="s">
        <v>126</v>
      </c>
    </row>
    <row r="169" spans="2:51" s="13" customFormat="1" ht="12">
      <c r="B169" s="156"/>
      <c r="D169" s="157" t="s">
        <v>133</v>
      </c>
      <c r="E169" s="164" t="s">
        <v>3</v>
      </c>
      <c r="F169" s="158" t="s">
        <v>294</v>
      </c>
      <c r="H169" s="159">
        <v>0.8</v>
      </c>
      <c r="I169" s="160"/>
      <c r="L169" s="156"/>
      <c r="M169" s="161"/>
      <c r="N169" s="162"/>
      <c r="O169" s="162"/>
      <c r="P169" s="162"/>
      <c r="Q169" s="162"/>
      <c r="R169" s="162"/>
      <c r="S169" s="162"/>
      <c r="T169" s="163"/>
      <c r="AT169" s="164" t="s">
        <v>133</v>
      </c>
      <c r="AU169" s="164" t="s">
        <v>82</v>
      </c>
      <c r="AV169" s="13" t="s">
        <v>82</v>
      </c>
      <c r="AW169" s="13" t="s">
        <v>33</v>
      </c>
      <c r="AX169" s="13" t="s">
        <v>73</v>
      </c>
      <c r="AY169" s="164" t="s">
        <v>126</v>
      </c>
    </row>
    <row r="170" spans="2:51" s="13" customFormat="1" ht="12">
      <c r="B170" s="156"/>
      <c r="D170" s="157" t="s">
        <v>133</v>
      </c>
      <c r="E170" s="164" t="s">
        <v>3</v>
      </c>
      <c r="F170" s="158" t="s">
        <v>278</v>
      </c>
      <c r="H170" s="159">
        <v>0.72</v>
      </c>
      <c r="I170" s="160"/>
      <c r="L170" s="156"/>
      <c r="M170" s="161"/>
      <c r="N170" s="162"/>
      <c r="O170" s="162"/>
      <c r="P170" s="162"/>
      <c r="Q170" s="162"/>
      <c r="R170" s="162"/>
      <c r="S170" s="162"/>
      <c r="T170" s="163"/>
      <c r="AT170" s="164" t="s">
        <v>133</v>
      </c>
      <c r="AU170" s="164" t="s">
        <v>82</v>
      </c>
      <c r="AV170" s="13" t="s">
        <v>82</v>
      </c>
      <c r="AW170" s="13" t="s">
        <v>33</v>
      </c>
      <c r="AX170" s="13" t="s">
        <v>73</v>
      </c>
      <c r="AY170" s="164" t="s">
        <v>126</v>
      </c>
    </row>
    <row r="171" spans="2:51" s="15" customFormat="1" ht="12">
      <c r="B171" s="185"/>
      <c r="D171" s="157" t="s">
        <v>133</v>
      </c>
      <c r="E171" s="186" t="s">
        <v>3</v>
      </c>
      <c r="F171" s="187" t="s">
        <v>246</v>
      </c>
      <c r="H171" s="188">
        <v>3.86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133</v>
      </c>
      <c r="AU171" s="186" t="s">
        <v>82</v>
      </c>
      <c r="AV171" s="15" t="s">
        <v>125</v>
      </c>
      <c r="AW171" s="15" t="s">
        <v>33</v>
      </c>
      <c r="AX171" s="15" t="s">
        <v>80</v>
      </c>
      <c r="AY171" s="186" t="s">
        <v>126</v>
      </c>
    </row>
    <row r="172" spans="2:63" s="12" customFormat="1" ht="22.8" customHeight="1">
      <c r="B172" s="131"/>
      <c r="D172" s="132" t="s">
        <v>72</v>
      </c>
      <c r="E172" s="169" t="s">
        <v>125</v>
      </c>
      <c r="F172" s="169" t="s">
        <v>295</v>
      </c>
      <c r="I172" s="134"/>
      <c r="J172" s="170">
        <f>BK172</f>
        <v>0</v>
      </c>
      <c r="L172" s="131"/>
      <c r="M172" s="136"/>
      <c r="N172" s="137"/>
      <c r="O172" s="137"/>
      <c r="P172" s="138">
        <f>SUM(P173:P174)</f>
        <v>0</v>
      </c>
      <c r="Q172" s="137"/>
      <c r="R172" s="138">
        <f>SUM(R173:R174)</f>
        <v>0.08666</v>
      </c>
      <c r="S172" s="137"/>
      <c r="T172" s="139">
        <f>SUM(T173:T174)</f>
        <v>0</v>
      </c>
      <c r="AR172" s="132" t="s">
        <v>80</v>
      </c>
      <c r="AT172" s="140" t="s">
        <v>72</v>
      </c>
      <c r="AU172" s="140" t="s">
        <v>80</v>
      </c>
      <c r="AY172" s="132" t="s">
        <v>126</v>
      </c>
      <c r="BK172" s="141">
        <f>SUM(BK173:BK174)</f>
        <v>0</v>
      </c>
    </row>
    <row r="173" spans="1:65" s="2" customFormat="1" ht="24.15" customHeight="1">
      <c r="A173" s="34"/>
      <c r="B173" s="142"/>
      <c r="C173" s="143" t="s">
        <v>148</v>
      </c>
      <c r="D173" s="143" t="s">
        <v>127</v>
      </c>
      <c r="E173" s="144" t="s">
        <v>296</v>
      </c>
      <c r="F173" s="145" t="s">
        <v>297</v>
      </c>
      <c r="G173" s="146" t="s">
        <v>130</v>
      </c>
      <c r="H173" s="147">
        <v>14</v>
      </c>
      <c r="I173" s="148"/>
      <c r="J173" s="149">
        <f>ROUND(I173*H173,2)</f>
        <v>0</v>
      </c>
      <c r="K173" s="145" t="s">
        <v>3</v>
      </c>
      <c r="L173" s="35"/>
      <c r="M173" s="150" t="s">
        <v>3</v>
      </c>
      <c r="N173" s="151" t="s">
        <v>44</v>
      </c>
      <c r="O173" s="55"/>
      <c r="P173" s="152">
        <f>O173*H173</f>
        <v>0</v>
      </c>
      <c r="Q173" s="152">
        <v>0.00619</v>
      </c>
      <c r="R173" s="152">
        <f>Q173*H173</f>
        <v>0.08666</v>
      </c>
      <c r="S173" s="152">
        <v>0</v>
      </c>
      <c r="T173" s="15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4" t="s">
        <v>125</v>
      </c>
      <c r="AT173" s="154" t="s">
        <v>127</v>
      </c>
      <c r="AU173" s="154" t="s">
        <v>82</v>
      </c>
      <c r="AY173" s="19" t="s">
        <v>126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9" t="s">
        <v>80</v>
      </c>
      <c r="BK173" s="155">
        <f>ROUND(I173*H173,2)</f>
        <v>0</v>
      </c>
      <c r="BL173" s="19" t="s">
        <v>125</v>
      </c>
      <c r="BM173" s="154" t="s">
        <v>298</v>
      </c>
    </row>
    <row r="174" spans="2:51" s="13" customFormat="1" ht="12">
      <c r="B174" s="156"/>
      <c r="D174" s="157" t="s">
        <v>133</v>
      </c>
      <c r="E174" s="164" t="s">
        <v>3</v>
      </c>
      <c r="F174" s="158" t="s">
        <v>299</v>
      </c>
      <c r="H174" s="159">
        <v>14</v>
      </c>
      <c r="I174" s="160"/>
      <c r="L174" s="156"/>
      <c r="M174" s="161"/>
      <c r="N174" s="162"/>
      <c r="O174" s="162"/>
      <c r="P174" s="162"/>
      <c r="Q174" s="162"/>
      <c r="R174" s="162"/>
      <c r="S174" s="162"/>
      <c r="T174" s="163"/>
      <c r="AT174" s="164" t="s">
        <v>133</v>
      </c>
      <c r="AU174" s="164" t="s">
        <v>82</v>
      </c>
      <c r="AV174" s="13" t="s">
        <v>82</v>
      </c>
      <c r="AW174" s="13" t="s">
        <v>33</v>
      </c>
      <c r="AX174" s="13" t="s">
        <v>80</v>
      </c>
      <c r="AY174" s="164" t="s">
        <v>126</v>
      </c>
    </row>
    <row r="175" spans="2:63" s="12" customFormat="1" ht="22.8" customHeight="1">
      <c r="B175" s="131"/>
      <c r="D175" s="132" t="s">
        <v>72</v>
      </c>
      <c r="E175" s="169" t="s">
        <v>148</v>
      </c>
      <c r="F175" s="169" t="s">
        <v>300</v>
      </c>
      <c r="I175" s="134"/>
      <c r="J175" s="170">
        <f>BK175</f>
        <v>0</v>
      </c>
      <c r="L175" s="131"/>
      <c r="M175" s="136"/>
      <c r="N175" s="137"/>
      <c r="O175" s="137"/>
      <c r="P175" s="138">
        <f>SUM(P176:P286)</f>
        <v>0</v>
      </c>
      <c r="Q175" s="137"/>
      <c r="R175" s="138">
        <f>SUM(R176:R286)</f>
        <v>8.913833120000001</v>
      </c>
      <c r="S175" s="137"/>
      <c r="T175" s="139">
        <f>SUM(T176:T286)</f>
        <v>0</v>
      </c>
      <c r="AR175" s="132" t="s">
        <v>80</v>
      </c>
      <c r="AT175" s="140" t="s">
        <v>72</v>
      </c>
      <c r="AU175" s="140" t="s">
        <v>80</v>
      </c>
      <c r="AY175" s="132" t="s">
        <v>126</v>
      </c>
      <c r="BK175" s="141">
        <f>SUM(BK176:BK286)</f>
        <v>0</v>
      </c>
    </row>
    <row r="176" spans="1:65" s="2" customFormat="1" ht="37.8" customHeight="1">
      <c r="A176" s="34"/>
      <c r="B176" s="142"/>
      <c r="C176" s="143" t="s">
        <v>156</v>
      </c>
      <c r="D176" s="143" t="s">
        <v>127</v>
      </c>
      <c r="E176" s="144" t="s">
        <v>301</v>
      </c>
      <c r="F176" s="145" t="s">
        <v>302</v>
      </c>
      <c r="G176" s="146" t="s">
        <v>232</v>
      </c>
      <c r="H176" s="147">
        <v>106.8</v>
      </c>
      <c r="I176" s="148"/>
      <c r="J176" s="149">
        <f>ROUND(I176*H176,2)</f>
        <v>0</v>
      </c>
      <c r="K176" s="145" t="s">
        <v>172</v>
      </c>
      <c r="L176" s="35"/>
      <c r="M176" s="150" t="s">
        <v>3</v>
      </c>
      <c r="N176" s="151" t="s">
        <v>44</v>
      </c>
      <c r="O176" s="55"/>
      <c r="P176" s="152">
        <f>O176*H176</f>
        <v>0</v>
      </c>
      <c r="Q176" s="152">
        <v>0.00026</v>
      </c>
      <c r="R176" s="152">
        <f>Q176*H176</f>
        <v>0.027767999999999998</v>
      </c>
      <c r="S176" s="152">
        <v>0</v>
      </c>
      <c r="T176" s="15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4" t="s">
        <v>125</v>
      </c>
      <c r="AT176" s="154" t="s">
        <v>127</v>
      </c>
      <c r="AU176" s="154" t="s">
        <v>82</v>
      </c>
      <c r="AY176" s="19" t="s">
        <v>126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9" t="s">
        <v>80</v>
      </c>
      <c r="BK176" s="155">
        <f>ROUND(I176*H176,2)</f>
        <v>0</v>
      </c>
      <c r="BL176" s="19" t="s">
        <v>125</v>
      </c>
      <c r="BM176" s="154" t="s">
        <v>303</v>
      </c>
    </row>
    <row r="177" spans="2:51" s="13" customFormat="1" ht="12">
      <c r="B177" s="156"/>
      <c r="D177" s="157" t="s">
        <v>133</v>
      </c>
      <c r="E177" s="164" t="s">
        <v>3</v>
      </c>
      <c r="F177" s="158" t="s">
        <v>203</v>
      </c>
      <c r="H177" s="159">
        <v>106.8</v>
      </c>
      <c r="I177" s="160"/>
      <c r="L177" s="156"/>
      <c r="M177" s="161"/>
      <c r="N177" s="162"/>
      <c r="O177" s="162"/>
      <c r="P177" s="162"/>
      <c r="Q177" s="162"/>
      <c r="R177" s="162"/>
      <c r="S177" s="162"/>
      <c r="T177" s="163"/>
      <c r="AT177" s="164" t="s">
        <v>133</v>
      </c>
      <c r="AU177" s="164" t="s">
        <v>82</v>
      </c>
      <c r="AV177" s="13" t="s">
        <v>82</v>
      </c>
      <c r="AW177" s="13" t="s">
        <v>33</v>
      </c>
      <c r="AX177" s="13" t="s">
        <v>80</v>
      </c>
      <c r="AY177" s="164" t="s">
        <v>126</v>
      </c>
    </row>
    <row r="178" spans="1:65" s="2" customFormat="1" ht="49.05" customHeight="1">
      <c r="A178" s="34"/>
      <c r="B178" s="142"/>
      <c r="C178" s="143" t="s">
        <v>161</v>
      </c>
      <c r="D178" s="143" t="s">
        <v>127</v>
      </c>
      <c r="E178" s="144" t="s">
        <v>304</v>
      </c>
      <c r="F178" s="145" t="s">
        <v>305</v>
      </c>
      <c r="G178" s="146" t="s">
        <v>232</v>
      </c>
      <c r="H178" s="147">
        <v>106.8</v>
      </c>
      <c r="I178" s="148"/>
      <c r="J178" s="149">
        <f>ROUND(I178*H178,2)</f>
        <v>0</v>
      </c>
      <c r="K178" s="145" t="s">
        <v>172</v>
      </c>
      <c r="L178" s="35"/>
      <c r="M178" s="150" t="s">
        <v>3</v>
      </c>
      <c r="N178" s="151" t="s">
        <v>44</v>
      </c>
      <c r="O178" s="55"/>
      <c r="P178" s="152">
        <f>O178*H178</f>
        <v>0</v>
      </c>
      <c r="Q178" s="152">
        <v>0.01838</v>
      </c>
      <c r="R178" s="152">
        <f>Q178*H178</f>
        <v>1.962984</v>
      </c>
      <c r="S178" s="152">
        <v>0</v>
      </c>
      <c r="T178" s="15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4" t="s">
        <v>125</v>
      </c>
      <c r="AT178" s="154" t="s">
        <v>127</v>
      </c>
      <c r="AU178" s="154" t="s">
        <v>82</v>
      </c>
      <c r="AY178" s="19" t="s">
        <v>126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9" t="s">
        <v>80</v>
      </c>
      <c r="BK178" s="155">
        <f>ROUND(I178*H178,2)</f>
        <v>0</v>
      </c>
      <c r="BL178" s="19" t="s">
        <v>125</v>
      </c>
      <c r="BM178" s="154" t="s">
        <v>306</v>
      </c>
    </row>
    <row r="179" spans="2:51" s="14" customFormat="1" ht="12">
      <c r="B179" s="178"/>
      <c r="D179" s="157" t="s">
        <v>133</v>
      </c>
      <c r="E179" s="179" t="s">
        <v>3</v>
      </c>
      <c r="F179" s="180" t="s">
        <v>307</v>
      </c>
      <c r="H179" s="179" t="s">
        <v>3</v>
      </c>
      <c r="I179" s="181"/>
      <c r="L179" s="178"/>
      <c r="M179" s="182"/>
      <c r="N179" s="183"/>
      <c r="O179" s="183"/>
      <c r="P179" s="183"/>
      <c r="Q179" s="183"/>
      <c r="R179" s="183"/>
      <c r="S179" s="183"/>
      <c r="T179" s="184"/>
      <c r="AT179" s="179" t="s">
        <v>133</v>
      </c>
      <c r="AU179" s="179" t="s">
        <v>82</v>
      </c>
      <c r="AV179" s="14" t="s">
        <v>80</v>
      </c>
      <c r="AW179" s="14" t="s">
        <v>33</v>
      </c>
      <c r="AX179" s="14" t="s">
        <v>73</v>
      </c>
      <c r="AY179" s="179" t="s">
        <v>126</v>
      </c>
    </row>
    <row r="180" spans="2:51" s="14" customFormat="1" ht="12">
      <c r="B180" s="178"/>
      <c r="D180" s="157" t="s">
        <v>133</v>
      </c>
      <c r="E180" s="179" t="s">
        <v>3</v>
      </c>
      <c r="F180" s="180" t="s">
        <v>308</v>
      </c>
      <c r="H180" s="179" t="s">
        <v>3</v>
      </c>
      <c r="I180" s="181"/>
      <c r="L180" s="178"/>
      <c r="M180" s="182"/>
      <c r="N180" s="183"/>
      <c r="O180" s="183"/>
      <c r="P180" s="183"/>
      <c r="Q180" s="183"/>
      <c r="R180" s="183"/>
      <c r="S180" s="183"/>
      <c r="T180" s="184"/>
      <c r="AT180" s="179" t="s">
        <v>133</v>
      </c>
      <c r="AU180" s="179" t="s">
        <v>82</v>
      </c>
      <c r="AV180" s="14" t="s">
        <v>80</v>
      </c>
      <c r="AW180" s="14" t="s">
        <v>33</v>
      </c>
      <c r="AX180" s="14" t="s">
        <v>73</v>
      </c>
      <c r="AY180" s="179" t="s">
        <v>126</v>
      </c>
    </row>
    <row r="181" spans="2:51" s="13" customFormat="1" ht="12">
      <c r="B181" s="156"/>
      <c r="D181" s="157" t="s">
        <v>133</v>
      </c>
      <c r="E181" s="164" t="s">
        <v>3</v>
      </c>
      <c r="F181" s="158" t="s">
        <v>309</v>
      </c>
      <c r="H181" s="159">
        <v>7.2</v>
      </c>
      <c r="I181" s="160"/>
      <c r="L181" s="156"/>
      <c r="M181" s="161"/>
      <c r="N181" s="162"/>
      <c r="O181" s="162"/>
      <c r="P181" s="162"/>
      <c r="Q181" s="162"/>
      <c r="R181" s="162"/>
      <c r="S181" s="162"/>
      <c r="T181" s="163"/>
      <c r="AT181" s="164" t="s">
        <v>133</v>
      </c>
      <c r="AU181" s="164" t="s">
        <v>82</v>
      </c>
      <c r="AV181" s="13" t="s">
        <v>82</v>
      </c>
      <c r="AW181" s="13" t="s">
        <v>33</v>
      </c>
      <c r="AX181" s="13" t="s">
        <v>73</v>
      </c>
      <c r="AY181" s="164" t="s">
        <v>126</v>
      </c>
    </row>
    <row r="182" spans="2:51" s="13" customFormat="1" ht="12">
      <c r="B182" s="156"/>
      <c r="D182" s="157" t="s">
        <v>133</v>
      </c>
      <c r="E182" s="164" t="s">
        <v>3</v>
      </c>
      <c r="F182" s="158" t="s">
        <v>310</v>
      </c>
      <c r="H182" s="159">
        <v>12.4</v>
      </c>
      <c r="I182" s="160"/>
      <c r="L182" s="156"/>
      <c r="M182" s="161"/>
      <c r="N182" s="162"/>
      <c r="O182" s="162"/>
      <c r="P182" s="162"/>
      <c r="Q182" s="162"/>
      <c r="R182" s="162"/>
      <c r="S182" s="162"/>
      <c r="T182" s="163"/>
      <c r="AT182" s="164" t="s">
        <v>133</v>
      </c>
      <c r="AU182" s="164" t="s">
        <v>82</v>
      </c>
      <c r="AV182" s="13" t="s">
        <v>82</v>
      </c>
      <c r="AW182" s="13" t="s">
        <v>33</v>
      </c>
      <c r="AX182" s="13" t="s">
        <v>73</v>
      </c>
      <c r="AY182" s="164" t="s">
        <v>126</v>
      </c>
    </row>
    <row r="183" spans="2:51" s="13" customFormat="1" ht="12">
      <c r="B183" s="156"/>
      <c r="D183" s="157" t="s">
        <v>133</v>
      </c>
      <c r="E183" s="164" t="s">
        <v>3</v>
      </c>
      <c r="F183" s="158" t="s">
        <v>311</v>
      </c>
      <c r="H183" s="159">
        <v>10.4</v>
      </c>
      <c r="I183" s="160"/>
      <c r="L183" s="156"/>
      <c r="M183" s="161"/>
      <c r="N183" s="162"/>
      <c r="O183" s="162"/>
      <c r="P183" s="162"/>
      <c r="Q183" s="162"/>
      <c r="R183" s="162"/>
      <c r="S183" s="162"/>
      <c r="T183" s="163"/>
      <c r="AT183" s="164" t="s">
        <v>133</v>
      </c>
      <c r="AU183" s="164" t="s">
        <v>82</v>
      </c>
      <c r="AV183" s="13" t="s">
        <v>82</v>
      </c>
      <c r="AW183" s="13" t="s">
        <v>33</v>
      </c>
      <c r="AX183" s="13" t="s">
        <v>73</v>
      </c>
      <c r="AY183" s="164" t="s">
        <v>126</v>
      </c>
    </row>
    <row r="184" spans="2:51" s="13" customFormat="1" ht="12">
      <c r="B184" s="156"/>
      <c r="D184" s="157" t="s">
        <v>133</v>
      </c>
      <c r="E184" s="164" t="s">
        <v>3</v>
      </c>
      <c r="F184" s="158" t="s">
        <v>312</v>
      </c>
      <c r="H184" s="159">
        <v>8.8</v>
      </c>
      <c r="I184" s="160"/>
      <c r="L184" s="156"/>
      <c r="M184" s="161"/>
      <c r="N184" s="162"/>
      <c r="O184" s="162"/>
      <c r="P184" s="162"/>
      <c r="Q184" s="162"/>
      <c r="R184" s="162"/>
      <c r="S184" s="162"/>
      <c r="T184" s="163"/>
      <c r="AT184" s="164" t="s">
        <v>133</v>
      </c>
      <c r="AU184" s="164" t="s">
        <v>82</v>
      </c>
      <c r="AV184" s="13" t="s">
        <v>82</v>
      </c>
      <c r="AW184" s="13" t="s">
        <v>33</v>
      </c>
      <c r="AX184" s="13" t="s">
        <v>73</v>
      </c>
      <c r="AY184" s="164" t="s">
        <v>126</v>
      </c>
    </row>
    <row r="185" spans="2:51" s="13" customFormat="1" ht="12">
      <c r="B185" s="156"/>
      <c r="D185" s="157" t="s">
        <v>133</v>
      </c>
      <c r="E185" s="164" t="s">
        <v>3</v>
      </c>
      <c r="F185" s="158" t="s">
        <v>312</v>
      </c>
      <c r="H185" s="159">
        <v>8.8</v>
      </c>
      <c r="I185" s="160"/>
      <c r="L185" s="156"/>
      <c r="M185" s="161"/>
      <c r="N185" s="162"/>
      <c r="O185" s="162"/>
      <c r="P185" s="162"/>
      <c r="Q185" s="162"/>
      <c r="R185" s="162"/>
      <c r="S185" s="162"/>
      <c r="T185" s="163"/>
      <c r="AT185" s="164" t="s">
        <v>133</v>
      </c>
      <c r="AU185" s="164" t="s">
        <v>82</v>
      </c>
      <c r="AV185" s="13" t="s">
        <v>82</v>
      </c>
      <c r="AW185" s="13" t="s">
        <v>33</v>
      </c>
      <c r="AX185" s="13" t="s">
        <v>73</v>
      </c>
      <c r="AY185" s="164" t="s">
        <v>126</v>
      </c>
    </row>
    <row r="186" spans="2:51" s="13" customFormat="1" ht="12">
      <c r="B186" s="156"/>
      <c r="D186" s="157" t="s">
        <v>133</v>
      </c>
      <c r="E186" s="164" t="s">
        <v>3</v>
      </c>
      <c r="F186" s="158" t="s">
        <v>309</v>
      </c>
      <c r="H186" s="159">
        <v>7.2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3"/>
      <c r="AT186" s="164" t="s">
        <v>133</v>
      </c>
      <c r="AU186" s="164" t="s">
        <v>82</v>
      </c>
      <c r="AV186" s="13" t="s">
        <v>82</v>
      </c>
      <c r="AW186" s="13" t="s">
        <v>33</v>
      </c>
      <c r="AX186" s="13" t="s">
        <v>73</v>
      </c>
      <c r="AY186" s="164" t="s">
        <v>126</v>
      </c>
    </row>
    <row r="187" spans="2:51" s="13" customFormat="1" ht="12">
      <c r="B187" s="156"/>
      <c r="D187" s="157" t="s">
        <v>133</v>
      </c>
      <c r="E187" s="164" t="s">
        <v>3</v>
      </c>
      <c r="F187" s="158" t="s">
        <v>313</v>
      </c>
      <c r="H187" s="159">
        <v>9.6</v>
      </c>
      <c r="I187" s="160"/>
      <c r="L187" s="156"/>
      <c r="M187" s="161"/>
      <c r="N187" s="162"/>
      <c r="O187" s="162"/>
      <c r="P187" s="162"/>
      <c r="Q187" s="162"/>
      <c r="R187" s="162"/>
      <c r="S187" s="162"/>
      <c r="T187" s="163"/>
      <c r="AT187" s="164" t="s">
        <v>133</v>
      </c>
      <c r="AU187" s="164" t="s">
        <v>82</v>
      </c>
      <c r="AV187" s="13" t="s">
        <v>82</v>
      </c>
      <c r="AW187" s="13" t="s">
        <v>33</v>
      </c>
      <c r="AX187" s="13" t="s">
        <v>73</v>
      </c>
      <c r="AY187" s="164" t="s">
        <v>126</v>
      </c>
    </row>
    <row r="188" spans="2:51" s="13" customFormat="1" ht="12">
      <c r="B188" s="156"/>
      <c r="D188" s="157" t="s">
        <v>133</v>
      </c>
      <c r="E188" s="164" t="s">
        <v>3</v>
      </c>
      <c r="F188" s="158" t="s">
        <v>314</v>
      </c>
      <c r="H188" s="159">
        <v>6.4</v>
      </c>
      <c r="I188" s="160"/>
      <c r="L188" s="156"/>
      <c r="M188" s="161"/>
      <c r="N188" s="162"/>
      <c r="O188" s="162"/>
      <c r="P188" s="162"/>
      <c r="Q188" s="162"/>
      <c r="R188" s="162"/>
      <c r="S188" s="162"/>
      <c r="T188" s="163"/>
      <c r="AT188" s="164" t="s">
        <v>133</v>
      </c>
      <c r="AU188" s="164" t="s">
        <v>82</v>
      </c>
      <c r="AV188" s="13" t="s">
        <v>82</v>
      </c>
      <c r="AW188" s="13" t="s">
        <v>33</v>
      </c>
      <c r="AX188" s="13" t="s">
        <v>73</v>
      </c>
      <c r="AY188" s="164" t="s">
        <v>126</v>
      </c>
    </row>
    <row r="189" spans="2:51" s="13" customFormat="1" ht="12">
      <c r="B189" s="156"/>
      <c r="D189" s="157" t="s">
        <v>133</v>
      </c>
      <c r="E189" s="164" t="s">
        <v>3</v>
      </c>
      <c r="F189" s="158" t="s">
        <v>242</v>
      </c>
      <c r="H189" s="159">
        <v>10</v>
      </c>
      <c r="I189" s="160"/>
      <c r="L189" s="156"/>
      <c r="M189" s="161"/>
      <c r="N189" s="162"/>
      <c r="O189" s="162"/>
      <c r="P189" s="162"/>
      <c r="Q189" s="162"/>
      <c r="R189" s="162"/>
      <c r="S189" s="162"/>
      <c r="T189" s="163"/>
      <c r="AT189" s="164" t="s">
        <v>133</v>
      </c>
      <c r="AU189" s="164" t="s">
        <v>82</v>
      </c>
      <c r="AV189" s="13" t="s">
        <v>82</v>
      </c>
      <c r="AW189" s="13" t="s">
        <v>33</v>
      </c>
      <c r="AX189" s="13" t="s">
        <v>73</v>
      </c>
      <c r="AY189" s="164" t="s">
        <v>126</v>
      </c>
    </row>
    <row r="190" spans="2:51" s="13" customFormat="1" ht="12">
      <c r="B190" s="156"/>
      <c r="D190" s="157" t="s">
        <v>133</v>
      </c>
      <c r="E190" s="164" t="s">
        <v>3</v>
      </c>
      <c r="F190" s="158" t="s">
        <v>315</v>
      </c>
      <c r="H190" s="159">
        <v>4.8</v>
      </c>
      <c r="I190" s="160"/>
      <c r="L190" s="156"/>
      <c r="M190" s="161"/>
      <c r="N190" s="162"/>
      <c r="O190" s="162"/>
      <c r="P190" s="162"/>
      <c r="Q190" s="162"/>
      <c r="R190" s="162"/>
      <c r="S190" s="162"/>
      <c r="T190" s="163"/>
      <c r="AT190" s="164" t="s">
        <v>133</v>
      </c>
      <c r="AU190" s="164" t="s">
        <v>82</v>
      </c>
      <c r="AV190" s="13" t="s">
        <v>82</v>
      </c>
      <c r="AW190" s="13" t="s">
        <v>33</v>
      </c>
      <c r="AX190" s="13" t="s">
        <v>73</v>
      </c>
      <c r="AY190" s="164" t="s">
        <v>126</v>
      </c>
    </row>
    <row r="191" spans="2:51" s="13" customFormat="1" ht="12">
      <c r="B191" s="156"/>
      <c r="D191" s="157" t="s">
        <v>133</v>
      </c>
      <c r="E191" s="164" t="s">
        <v>3</v>
      </c>
      <c r="F191" s="158" t="s">
        <v>316</v>
      </c>
      <c r="H191" s="159">
        <v>12.8</v>
      </c>
      <c r="I191" s="160"/>
      <c r="L191" s="156"/>
      <c r="M191" s="161"/>
      <c r="N191" s="162"/>
      <c r="O191" s="162"/>
      <c r="P191" s="162"/>
      <c r="Q191" s="162"/>
      <c r="R191" s="162"/>
      <c r="S191" s="162"/>
      <c r="T191" s="163"/>
      <c r="AT191" s="164" t="s">
        <v>133</v>
      </c>
      <c r="AU191" s="164" t="s">
        <v>82</v>
      </c>
      <c r="AV191" s="13" t="s">
        <v>82</v>
      </c>
      <c r="AW191" s="13" t="s">
        <v>33</v>
      </c>
      <c r="AX191" s="13" t="s">
        <v>73</v>
      </c>
      <c r="AY191" s="164" t="s">
        <v>126</v>
      </c>
    </row>
    <row r="192" spans="2:51" s="13" customFormat="1" ht="12">
      <c r="B192" s="156"/>
      <c r="D192" s="157" t="s">
        <v>133</v>
      </c>
      <c r="E192" s="164" t="s">
        <v>3</v>
      </c>
      <c r="F192" s="158" t="s">
        <v>317</v>
      </c>
      <c r="H192" s="159">
        <v>8.4</v>
      </c>
      <c r="I192" s="160"/>
      <c r="L192" s="156"/>
      <c r="M192" s="161"/>
      <c r="N192" s="162"/>
      <c r="O192" s="162"/>
      <c r="P192" s="162"/>
      <c r="Q192" s="162"/>
      <c r="R192" s="162"/>
      <c r="S192" s="162"/>
      <c r="T192" s="163"/>
      <c r="AT192" s="164" t="s">
        <v>133</v>
      </c>
      <c r="AU192" s="164" t="s">
        <v>82</v>
      </c>
      <c r="AV192" s="13" t="s">
        <v>82</v>
      </c>
      <c r="AW192" s="13" t="s">
        <v>33</v>
      </c>
      <c r="AX192" s="13" t="s">
        <v>73</v>
      </c>
      <c r="AY192" s="164" t="s">
        <v>126</v>
      </c>
    </row>
    <row r="193" spans="2:51" s="15" customFormat="1" ht="12">
      <c r="B193" s="185"/>
      <c r="D193" s="157" t="s">
        <v>133</v>
      </c>
      <c r="E193" s="186" t="s">
        <v>203</v>
      </c>
      <c r="F193" s="187" t="s">
        <v>246</v>
      </c>
      <c r="H193" s="188">
        <v>106.8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133</v>
      </c>
      <c r="AU193" s="186" t="s">
        <v>82</v>
      </c>
      <c r="AV193" s="15" t="s">
        <v>125</v>
      </c>
      <c r="AW193" s="15" t="s">
        <v>33</v>
      </c>
      <c r="AX193" s="15" t="s">
        <v>80</v>
      </c>
      <c r="AY193" s="186" t="s">
        <v>126</v>
      </c>
    </row>
    <row r="194" spans="1:65" s="2" customFormat="1" ht="49.05" customHeight="1">
      <c r="A194" s="34"/>
      <c r="B194" s="142"/>
      <c r="C194" s="143" t="s">
        <v>169</v>
      </c>
      <c r="D194" s="143" t="s">
        <v>127</v>
      </c>
      <c r="E194" s="144" t="s">
        <v>318</v>
      </c>
      <c r="F194" s="145" t="s">
        <v>319</v>
      </c>
      <c r="G194" s="146" t="s">
        <v>232</v>
      </c>
      <c r="H194" s="147">
        <v>106.498</v>
      </c>
      <c r="I194" s="148"/>
      <c r="J194" s="149">
        <f>ROUND(I194*H194,2)</f>
        <v>0</v>
      </c>
      <c r="K194" s="145" t="s">
        <v>172</v>
      </c>
      <c r="L194" s="35"/>
      <c r="M194" s="150" t="s">
        <v>3</v>
      </c>
      <c r="N194" s="151" t="s">
        <v>44</v>
      </c>
      <c r="O194" s="55"/>
      <c r="P194" s="152">
        <f>O194*H194</f>
        <v>0</v>
      </c>
      <c r="Q194" s="152">
        <v>0.00835</v>
      </c>
      <c r="R194" s="152">
        <f>Q194*H194</f>
        <v>0.8892583000000001</v>
      </c>
      <c r="S194" s="152">
        <v>0</v>
      </c>
      <c r="T194" s="15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4" t="s">
        <v>125</v>
      </c>
      <c r="AT194" s="154" t="s">
        <v>127</v>
      </c>
      <c r="AU194" s="154" t="s">
        <v>82</v>
      </c>
      <c r="AY194" s="19" t="s">
        <v>126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9" t="s">
        <v>80</v>
      </c>
      <c r="BK194" s="155">
        <f>ROUND(I194*H194,2)</f>
        <v>0</v>
      </c>
      <c r="BL194" s="19" t="s">
        <v>125</v>
      </c>
      <c r="BM194" s="154" t="s">
        <v>320</v>
      </c>
    </row>
    <row r="195" spans="2:51" s="13" customFormat="1" ht="12">
      <c r="B195" s="156"/>
      <c r="D195" s="157" t="s">
        <v>133</v>
      </c>
      <c r="E195" s="164" t="s">
        <v>3</v>
      </c>
      <c r="F195" s="158" t="s">
        <v>207</v>
      </c>
      <c r="H195" s="159">
        <v>106.498</v>
      </c>
      <c r="I195" s="160"/>
      <c r="L195" s="156"/>
      <c r="M195" s="161"/>
      <c r="N195" s="162"/>
      <c r="O195" s="162"/>
      <c r="P195" s="162"/>
      <c r="Q195" s="162"/>
      <c r="R195" s="162"/>
      <c r="S195" s="162"/>
      <c r="T195" s="163"/>
      <c r="AT195" s="164" t="s">
        <v>133</v>
      </c>
      <c r="AU195" s="164" t="s">
        <v>82</v>
      </c>
      <c r="AV195" s="13" t="s">
        <v>82</v>
      </c>
      <c r="AW195" s="13" t="s">
        <v>33</v>
      </c>
      <c r="AX195" s="13" t="s">
        <v>80</v>
      </c>
      <c r="AY195" s="164" t="s">
        <v>126</v>
      </c>
    </row>
    <row r="196" spans="1:65" s="2" customFormat="1" ht="14.4" customHeight="1">
      <c r="A196" s="34"/>
      <c r="B196" s="142"/>
      <c r="C196" s="193" t="s">
        <v>176</v>
      </c>
      <c r="D196" s="193" t="s">
        <v>321</v>
      </c>
      <c r="E196" s="194" t="s">
        <v>322</v>
      </c>
      <c r="F196" s="195" t="s">
        <v>323</v>
      </c>
      <c r="G196" s="196" t="s">
        <v>232</v>
      </c>
      <c r="H196" s="197">
        <v>108.628</v>
      </c>
      <c r="I196" s="198"/>
      <c r="J196" s="199">
        <f>ROUND(I196*H196,2)</f>
        <v>0</v>
      </c>
      <c r="K196" s="195" t="s">
        <v>172</v>
      </c>
      <c r="L196" s="200"/>
      <c r="M196" s="201" t="s">
        <v>3</v>
      </c>
      <c r="N196" s="202" t="s">
        <v>44</v>
      </c>
      <c r="O196" s="55"/>
      <c r="P196" s="152">
        <f>O196*H196</f>
        <v>0</v>
      </c>
      <c r="Q196" s="152">
        <v>0.00085</v>
      </c>
      <c r="R196" s="152">
        <f>Q196*H196</f>
        <v>0.0923338</v>
      </c>
      <c r="S196" s="152">
        <v>0</v>
      </c>
      <c r="T196" s="15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4" t="s">
        <v>161</v>
      </c>
      <c r="AT196" s="154" t="s">
        <v>321</v>
      </c>
      <c r="AU196" s="154" t="s">
        <v>82</v>
      </c>
      <c r="AY196" s="19" t="s">
        <v>126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9" t="s">
        <v>80</v>
      </c>
      <c r="BK196" s="155">
        <f>ROUND(I196*H196,2)</f>
        <v>0</v>
      </c>
      <c r="BL196" s="19" t="s">
        <v>125</v>
      </c>
      <c r="BM196" s="154" t="s">
        <v>324</v>
      </c>
    </row>
    <row r="197" spans="2:51" s="13" customFormat="1" ht="12">
      <c r="B197" s="156"/>
      <c r="D197" s="157" t="s">
        <v>133</v>
      </c>
      <c r="F197" s="158" t="s">
        <v>325</v>
      </c>
      <c r="H197" s="159">
        <v>108.628</v>
      </c>
      <c r="I197" s="160"/>
      <c r="L197" s="156"/>
      <c r="M197" s="161"/>
      <c r="N197" s="162"/>
      <c r="O197" s="162"/>
      <c r="P197" s="162"/>
      <c r="Q197" s="162"/>
      <c r="R197" s="162"/>
      <c r="S197" s="162"/>
      <c r="T197" s="163"/>
      <c r="AT197" s="164" t="s">
        <v>133</v>
      </c>
      <c r="AU197" s="164" t="s">
        <v>82</v>
      </c>
      <c r="AV197" s="13" t="s">
        <v>82</v>
      </c>
      <c r="AW197" s="13" t="s">
        <v>4</v>
      </c>
      <c r="AX197" s="13" t="s">
        <v>80</v>
      </c>
      <c r="AY197" s="164" t="s">
        <v>126</v>
      </c>
    </row>
    <row r="198" spans="1:65" s="2" customFormat="1" ht="49.05" customHeight="1">
      <c r="A198" s="34"/>
      <c r="B198" s="142"/>
      <c r="C198" s="143" t="s">
        <v>326</v>
      </c>
      <c r="D198" s="143" t="s">
        <v>127</v>
      </c>
      <c r="E198" s="144" t="s">
        <v>327</v>
      </c>
      <c r="F198" s="145" t="s">
        <v>328</v>
      </c>
      <c r="G198" s="146" t="s">
        <v>329</v>
      </c>
      <c r="H198" s="147">
        <v>10.2</v>
      </c>
      <c r="I198" s="148"/>
      <c r="J198" s="149">
        <f>ROUND(I198*H198,2)</f>
        <v>0</v>
      </c>
      <c r="K198" s="145" t="s">
        <v>172</v>
      </c>
      <c r="L198" s="35"/>
      <c r="M198" s="150" t="s">
        <v>3</v>
      </c>
      <c r="N198" s="151" t="s">
        <v>44</v>
      </c>
      <c r="O198" s="55"/>
      <c r="P198" s="152">
        <f>O198*H198</f>
        <v>0</v>
      </c>
      <c r="Q198" s="152">
        <v>0.00176</v>
      </c>
      <c r="R198" s="152">
        <f>Q198*H198</f>
        <v>0.017952</v>
      </c>
      <c r="S198" s="152">
        <v>0</v>
      </c>
      <c r="T198" s="15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4" t="s">
        <v>125</v>
      </c>
      <c r="AT198" s="154" t="s">
        <v>127</v>
      </c>
      <c r="AU198" s="154" t="s">
        <v>82</v>
      </c>
      <c r="AY198" s="19" t="s">
        <v>126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9" t="s">
        <v>80</v>
      </c>
      <c r="BK198" s="155">
        <f>ROUND(I198*H198,2)</f>
        <v>0</v>
      </c>
      <c r="BL198" s="19" t="s">
        <v>125</v>
      </c>
      <c r="BM198" s="154" t="s">
        <v>330</v>
      </c>
    </row>
    <row r="199" spans="2:51" s="13" customFormat="1" ht="12">
      <c r="B199" s="156"/>
      <c r="D199" s="157" t="s">
        <v>133</v>
      </c>
      <c r="E199" s="164" t="s">
        <v>3</v>
      </c>
      <c r="F199" s="158" t="s">
        <v>331</v>
      </c>
      <c r="H199" s="159">
        <v>2.7</v>
      </c>
      <c r="I199" s="160"/>
      <c r="L199" s="156"/>
      <c r="M199" s="161"/>
      <c r="N199" s="162"/>
      <c r="O199" s="162"/>
      <c r="P199" s="162"/>
      <c r="Q199" s="162"/>
      <c r="R199" s="162"/>
      <c r="S199" s="162"/>
      <c r="T199" s="163"/>
      <c r="AT199" s="164" t="s">
        <v>133</v>
      </c>
      <c r="AU199" s="164" t="s">
        <v>82</v>
      </c>
      <c r="AV199" s="13" t="s">
        <v>82</v>
      </c>
      <c r="AW199" s="13" t="s">
        <v>33</v>
      </c>
      <c r="AX199" s="13" t="s">
        <v>73</v>
      </c>
      <c r="AY199" s="164" t="s">
        <v>126</v>
      </c>
    </row>
    <row r="200" spans="2:51" s="13" customFormat="1" ht="12">
      <c r="B200" s="156"/>
      <c r="D200" s="157" t="s">
        <v>133</v>
      </c>
      <c r="E200" s="164" t="s">
        <v>3</v>
      </c>
      <c r="F200" s="158" t="s">
        <v>332</v>
      </c>
      <c r="H200" s="159">
        <v>4.2</v>
      </c>
      <c r="I200" s="160"/>
      <c r="L200" s="156"/>
      <c r="M200" s="161"/>
      <c r="N200" s="162"/>
      <c r="O200" s="162"/>
      <c r="P200" s="162"/>
      <c r="Q200" s="162"/>
      <c r="R200" s="162"/>
      <c r="S200" s="162"/>
      <c r="T200" s="163"/>
      <c r="AT200" s="164" t="s">
        <v>133</v>
      </c>
      <c r="AU200" s="164" t="s">
        <v>82</v>
      </c>
      <c r="AV200" s="13" t="s">
        <v>82</v>
      </c>
      <c r="AW200" s="13" t="s">
        <v>33</v>
      </c>
      <c r="AX200" s="13" t="s">
        <v>73</v>
      </c>
      <c r="AY200" s="164" t="s">
        <v>126</v>
      </c>
    </row>
    <row r="201" spans="2:51" s="13" customFormat="1" ht="12">
      <c r="B201" s="156"/>
      <c r="D201" s="157" t="s">
        <v>133</v>
      </c>
      <c r="E201" s="164" t="s">
        <v>3</v>
      </c>
      <c r="F201" s="158" t="s">
        <v>333</v>
      </c>
      <c r="H201" s="159">
        <v>3.3</v>
      </c>
      <c r="I201" s="160"/>
      <c r="L201" s="156"/>
      <c r="M201" s="161"/>
      <c r="N201" s="162"/>
      <c r="O201" s="162"/>
      <c r="P201" s="162"/>
      <c r="Q201" s="162"/>
      <c r="R201" s="162"/>
      <c r="S201" s="162"/>
      <c r="T201" s="163"/>
      <c r="AT201" s="164" t="s">
        <v>133</v>
      </c>
      <c r="AU201" s="164" t="s">
        <v>82</v>
      </c>
      <c r="AV201" s="13" t="s">
        <v>82</v>
      </c>
      <c r="AW201" s="13" t="s">
        <v>33</v>
      </c>
      <c r="AX201" s="13" t="s">
        <v>73</v>
      </c>
      <c r="AY201" s="164" t="s">
        <v>126</v>
      </c>
    </row>
    <row r="202" spans="2:51" s="15" customFormat="1" ht="12">
      <c r="B202" s="185"/>
      <c r="D202" s="157" t="s">
        <v>133</v>
      </c>
      <c r="E202" s="186" t="s">
        <v>3</v>
      </c>
      <c r="F202" s="187" t="s">
        <v>246</v>
      </c>
      <c r="H202" s="188">
        <v>10.2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133</v>
      </c>
      <c r="AU202" s="186" t="s">
        <v>82</v>
      </c>
      <c r="AV202" s="15" t="s">
        <v>125</v>
      </c>
      <c r="AW202" s="15" t="s">
        <v>33</v>
      </c>
      <c r="AX202" s="15" t="s">
        <v>80</v>
      </c>
      <c r="AY202" s="186" t="s">
        <v>126</v>
      </c>
    </row>
    <row r="203" spans="1:65" s="2" customFormat="1" ht="14.4" customHeight="1">
      <c r="A203" s="34"/>
      <c r="B203" s="142"/>
      <c r="C203" s="193" t="s">
        <v>334</v>
      </c>
      <c r="D203" s="193" t="s">
        <v>321</v>
      </c>
      <c r="E203" s="194" t="s">
        <v>335</v>
      </c>
      <c r="F203" s="195" t="s">
        <v>336</v>
      </c>
      <c r="G203" s="196" t="s">
        <v>232</v>
      </c>
      <c r="H203" s="197">
        <v>0.825</v>
      </c>
      <c r="I203" s="198"/>
      <c r="J203" s="199">
        <f>ROUND(I203*H203,2)</f>
        <v>0</v>
      </c>
      <c r="K203" s="195" t="s">
        <v>172</v>
      </c>
      <c r="L203" s="200"/>
      <c r="M203" s="201" t="s">
        <v>3</v>
      </c>
      <c r="N203" s="202" t="s">
        <v>44</v>
      </c>
      <c r="O203" s="55"/>
      <c r="P203" s="152">
        <f>O203*H203</f>
        <v>0</v>
      </c>
      <c r="Q203" s="152">
        <v>0.00051</v>
      </c>
      <c r="R203" s="152">
        <f>Q203*H203</f>
        <v>0.00042075</v>
      </c>
      <c r="S203" s="152">
        <v>0</v>
      </c>
      <c r="T203" s="15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4" t="s">
        <v>161</v>
      </c>
      <c r="AT203" s="154" t="s">
        <v>321</v>
      </c>
      <c r="AU203" s="154" t="s">
        <v>82</v>
      </c>
      <c r="AY203" s="19" t="s">
        <v>126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9" t="s">
        <v>80</v>
      </c>
      <c r="BK203" s="155">
        <f>ROUND(I203*H203,2)</f>
        <v>0</v>
      </c>
      <c r="BL203" s="19" t="s">
        <v>125</v>
      </c>
      <c r="BM203" s="154" t="s">
        <v>337</v>
      </c>
    </row>
    <row r="204" spans="2:51" s="13" customFormat="1" ht="12">
      <c r="B204" s="156"/>
      <c r="D204" s="157" t="s">
        <v>133</v>
      </c>
      <c r="E204" s="164" t="s">
        <v>3</v>
      </c>
      <c r="F204" s="158" t="s">
        <v>338</v>
      </c>
      <c r="H204" s="159">
        <v>0.42</v>
      </c>
      <c r="I204" s="160"/>
      <c r="L204" s="156"/>
      <c r="M204" s="161"/>
      <c r="N204" s="162"/>
      <c r="O204" s="162"/>
      <c r="P204" s="162"/>
      <c r="Q204" s="162"/>
      <c r="R204" s="162"/>
      <c r="S204" s="162"/>
      <c r="T204" s="163"/>
      <c r="AT204" s="164" t="s">
        <v>133</v>
      </c>
      <c r="AU204" s="164" t="s">
        <v>82</v>
      </c>
      <c r="AV204" s="13" t="s">
        <v>82</v>
      </c>
      <c r="AW204" s="13" t="s">
        <v>33</v>
      </c>
      <c r="AX204" s="13" t="s">
        <v>73</v>
      </c>
      <c r="AY204" s="164" t="s">
        <v>126</v>
      </c>
    </row>
    <row r="205" spans="2:51" s="13" customFormat="1" ht="12">
      <c r="B205" s="156"/>
      <c r="D205" s="157" t="s">
        <v>133</v>
      </c>
      <c r="E205" s="164" t="s">
        <v>3</v>
      </c>
      <c r="F205" s="158" t="s">
        <v>339</v>
      </c>
      <c r="H205" s="159">
        <v>0.33</v>
      </c>
      <c r="I205" s="160"/>
      <c r="L205" s="156"/>
      <c r="M205" s="161"/>
      <c r="N205" s="162"/>
      <c r="O205" s="162"/>
      <c r="P205" s="162"/>
      <c r="Q205" s="162"/>
      <c r="R205" s="162"/>
      <c r="S205" s="162"/>
      <c r="T205" s="163"/>
      <c r="AT205" s="164" t="s">
        <v>133</v>
      </c>
      <c r="AU205" s="164" t="s">
        <v>82</v>
      </c>
      <c r="AV205" s="13" t="s">
        <v>82</v>
      </c>
      <c r="AW205" s="13" t="s">
        <v>33</v>
      </c>
      <c r="AX205" s="13" t="s">
        <v>73</v>
      </c>
      <c r="AY205" s="164" t="s">
        <v>126</v>
      </c>
    </row>
    <row r="206" spans="2:51" s="15" customFormat="1" ht="12">
      <c r="B206" s="185"/>
      <c r="D206" s="157" t="s">
        <v>133</v>
      </c>
      <c r="E206" s="186" t="s">
        <v>3</v>
      </c>
      <c r="F206" s="187" t="s">
        <v>246</v>
      </c>
      <c r="H206" s="188">
        <v>0.75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6" t="s">
        <v>133</v>
      </c>
      <c r="AU206" s="186" t="s">
        <v>82</v>
      </c>
      <c r="AV206" s="15" t="s">
        <v>125</v>
      </c>
      <c r="AW206" s="15" t="s">
        <v>33</v>
      </c>
      <c r="AX206" s="15" t="s">
        <v>80</v>
      </c>
      <c r="AY206" s="186" t="s">
        <v>126</v>
      </c>
    </row>
    <row r="207" spans="2:51" s="13" customFormat="1" ht="12">
      <c r="B207" s="156"/>
      <c r="D207" s="157" t="s">
        <v>133</v>
      </c>
      <c r="F207" s="158" t="s">
        <v>340</v>
      </c>
      <c r="H207" s="159">
        <v>0.825</v>
      </c>
      <c r="I207" s="160"/>
      <c r="L207" s="156"/>
      <c r="M207" s="161"/>
      <c r="N207" s="162"/>
      <c r="O207" s="162"/>
      <c r="P207" s="162"/>
      <c r="Q207" s="162"/>
      <c r="R207" s="162"/>
      <c r="S207" s="162"/>
      <c r="T207" s="163"/>
      <c r="AT207" s="164" t="s">
        <v>133</v>
      </c>
      <c r="AU207" s="164" t="s">
        <v>82</v>
      </c>
      <c r="AV207" s="13" t="s">
        <v>82</v>
      </c>
      <c r="AW207" s="13" t="s">
        <v>4</v>
      </c>
      <c r="AX207" s="13" t="s">
        <v>80</v>
      </c>
      <c r="AY207" s="164" t="s">
        <v>126</v>
      </c>
    </row>
    <row r="208" spans="1:65" s="2" customFormat="1" ht="24.15" customHeight="1">
      <c r="A208" s="34"/>
      <c r="B208" s="142"/>
      <c r="C208" s="193" t="s">
        <v>341</v>
      </c>
      <c r="D208" s="193" t="s">
        <v>321</v>
      </c>
      <c r="E208" s="194" t="s">
        <v>342</v>
      </c>
      <c r="F208" s="195" t="s">
        <v>343</v>
      </c>
      <c r="G208" s="196" t="s">
        <v>232</v>
      </c>
      <c r="H208" s="197">
        <v>0.297</v>
      </c>
      <c r="I208" s="198"/>
      <c r="J208" s="199">
        <f>ROUND(I208*H208,2)</f>
        <v>0</v>
      </c>
      <c r="K208" s="195" t="s">
        <v>3</v>
      </c>
      <c r="L208" s="200"/>
      <c r="M208" s="201" t="s">
        <v>3</v>
      </c>
      <c r="N208" s="202" t="s">
        <v>44</v>
      </c>
      <c r="O208" s="55"/>
      <c r="P208" s="152">
        <f>O208*H208</f>
        <v>0</v>
      </c>
      <c r="Q208" s="152">
        <v>0.0009</v>
      </c>
      <c r="R208" s="152">
        <f>Q208*H208</f>
        <v>0.0002673</v>
      </c>
      <c r="S208" s="152">
        <v>0</v>
      </c>
      <c r="T208" s="15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4" t="s">
        <v>161</v>
      </c>
      <c r="AT208" s="154" t="s">
        <v>321</v>
      </c>
      <c r="AU208" s="154" t="s">
        <v>82</v>
      </c>
      <c r="AY208" s="19" t="s">
        <v>126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9" t="s">
        <v>80</v>
      </c>
      <c r="BK208" s="155">
        <f>ROUND(I208*H208,2)</f>
        <v>0</v>
      </c>
      <c r="BL208" s="19" t="s">
        <v>125</v>
      </c>
      <c r="BM208" s="154" t="s">
        <v>344</v>
      </c>
    </row>
    <row r="209" spans="2:51" s="13" customFormat="1" ht="12">
      <c r="B209" s="156"/>
      <c r="D209" s="157" t="s">
        <v>133</v>
      </c>
      <c r="E209" s="164" t="s">
        <v>3</v>
      </c>
      <c r="F209" s="158" t="s">
        <v>345</v>
      </c>
      <c r="H209" s="159">
        <v>0.27</v>
      </c>
      <c r="I209" s="160"/>
      <c r="L209" s="156"/>
      <c r="M209" s="161"/>
      <c r="N209" s="162"/>
      <c r="O209" s="162"/>
      <c r="P209" s="162"/>
      <c r="Q209" s="162"/>
      <c r="R209" s="162"/>
      <c r="S209" s="162"/>
      <c r="T209" s="163"/>
      <c r="AT209" s="164" t="s">
        <v>133</v>
      </c>
      <c r="AU209" s="164" t="s">
        <v>82</v>
      </c>
      <c r="AV209" s="13" t="s">
        <v>82</v>
      </c>
      <c r="AW209" s="13" t="s">
        <v>33</v>
      </c>
      <c r="AX209" s="13" t="s">
        <v>80</v>
      </c>
      <c r="AY209" s="164" t="s">
        <v>126</v>
      </c>
    </row>
    <row r="210" spans="2:51" s="13" customFormat="1" ht="12">
      <c r="B210" s="156"/>
      <c r="D210" s="157" t="s">
        <v>133</v>
      </c>
      <c r="F210" s="158" t="s">
        <v>346</v>
      </c>
      <c r="H210" s="159">
        <v>0.297</v>
      </c>
      <c r="I210" s="160"/>
      <c r="L210" s="156"/>
      <c r="M210" s="161"/>
      <c r="N210" s="162"/>
      <c r="O210" s="162"/>
      <c r="P210" s="162"/>
      <c r="Q210" s="162"/>
      <c r="R210" s="162"/>
      <c r="S210" s="162"/>
      <c r="T210" s="163"/>
      <c r="AT210" s="164" t="s">
        <v>133</v>
      </c>
      <c r="AU210" s="164" t="s">
        <v>82</v>
      </c>
      <c r="AV210" s="13" t="s">
        <v>82</v>
      </c>
      <c r="AW210" s="13" t="s">
        <v>4</v>
      </c>
      <c r="AX210" s="13" t="s">
        <v>80</v>
      </c>
      <c r="AY210" s="164" t="s">
        <v>126</v>
      </c>
    </row>
    <row r="211" spans="1:65" s="2" customFormat="1" ht="24.15" customHeight="1">
      <c r="A211" s="34"/>
      <c r="B211" s="142"/>
      <c r="C211" s="143" t="s">
        <v>347</v>
      </c>
      <c r="D211" s="143" t="s">
        <v>127</v>
      </c>
      <c r="E211" s="144" t="s">
        <v>348</v>
      </c>
      <c r="F211" s="145" t="s">
        <v>349</v>
      </c>
      <c r="G211" s="146" t="s">
        <v>329</v>
      </c>
      <c r="H211" s="147">
        <v>53.06</v>
      </c>
      <c r="I211" s="148"/>
      <c r="J211" s="149">
        <f>ROUND(I211*H211,2)</f>
        <v>0</v>
      </c>
      <c r="K211" s="145" t="s">
        <v>172</v>
      </c>
      <c r="L211" s="35"/>
      <c r="M211" s="150" t="s">
        <v>3</v>
      </c>
      <c r="N211" s="151" t="s">
        <v>44</v>
      </c>
      <c r="O211" s="55"/>
      <c r="P211" s="152">
        <f>O211*H211</f>
        <v>0</v>
      </c>
      <c r="Q211" s="152">
        <v>3E-05</v>
      </c>
      <c r="R211" s="152">
        <f>Q211*H211</f>
        <v>0.0015918000000000002</v>
      </c>
      <c r="S211" s="152">
        <v>0</v>
      </c>
      <c r="T211" s="15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4" t="s">
        <v>125</v>
      </c>
      <c r="AT211" s="154" t="s">
        <v>127</v>
      </c>
      <c r="AU211" s="154" t="s">
        <v>82</v>
      </c>
      <c r="AY211" s="19" t="s">
        <v>126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9" t="s">
        <v>80</v>
      </c>
      <c r="BK211" s="155">
        <f>ROUND(I211*H211,2)</f>
        <v>0</v>
      </c>
      <c r="BL211" s="19" t="s">
        <v>125</v>
      </c>
      <c r="BM211" s="154" t="s">
        <v>350</v>
      </c>
    </row>
    <row r="212" spans="2:51" s="14" customFormat="1" ht="12">
      <c r="B212" s="178"/>
      <c r="D212" s="157" t="s">
        <v>133</v>
      </c>
      <c r="E212" s="179" t="s">
        <v>3</v>
      </c>
      <c r="F212" s="180" t="s">
        <v>351</v>
      </c>
      <c r="H212" s="179" t="s">
        <v>3</v>
      </c>
      <c r="I212" s="181"/>
      <c r="L212" s="178"/>
      <c r="M212" s="182"/>
      <c r="N212" s="183"/>
      <c r="O212" s="183"/>
      <c r="P212" s="183"/>
      <c r="Q212" s="183"/>
      <c r="R212" s="183"/>
      <c r="S212" s="183"/>
      <c r="T212" s="184"/>
      <c r="AT212" s="179" t="s">
        <v>133</v>
      </c>
      <c r="AU212" s="179" t="s">
        <v>82</v>
      </c>
      <c r="AV212" s="14" t="s">
        <v>80</v>
      </c>
      <c r="AW212" s="14" t="s">
        <v>33</v>
      </c>
      <c r="AX212" s="14" t="s">
        <v>73</v>
      </c>
      <c r="AY212" s="179" t="s">
        <v>126</v>
      </c>
    </row>
    <row r="213" spans="2:51" s="13" customFormat="1" ht="12">
      <c r="B213" s="156"/>
      <c r="D213" s="157" t="s">
        <v>133</v>
      </c>
      <c r="E213" s="164" t="s">
        <v>3</v>
      </c>
      <c r="F213" s="158" t="s">
        <v>352</v>
      </c>
      <c r="H213" s="159">
        <v>22.5</v>
      </c>
      <c r="I213" s="160"/>
      <c r="L213" s="156"/>
      <c r="M213" s="161"/>
      <c r="N213" s="162"/>
      <c r="O213" s="162"/>
      <c r="P213" s="162"/>
      <c r="Q213" s="162"/>
      <c r="R213" s="162"/>
      <c r="S213" s="162"/>
      <c r="T213" s="163"/>
      <c r="AT213" s="164" t="s">
        <v>133</v>
      </c>
      <c r="AU213" s="164" t="s">
        <v>82</v>
      </c>
      <c r="AV213" s="13" t="s">
        <v>82</v>
      </c>
      <c r="AW213" s="13" t="s">
        <v>33</v>
      </c>
      <c r="AX213" s="13" t="s">
        <v>73</v>
      </c>
      <c r="AY213" s="164" t="s">
        <v>126</v>
      </c>
    </row>
    <row r="214" spans="2:51" s="14" customFormat="1" ht="12">
      <c r="B214" s="178"/>
      <c r="D214" s="157" t="s">
        <v>133</v>
      </c>
      <c r="E214" s="179" t="s">
        <v>3</v>
      </c>
      <c r="F214" s="180" t="s">
        <v>353</v>
      </c>
      <c r="H214" s="179" t="s">
        <v>3</v>
      </c>
      <c r="I214" s="181"/>
      <c r="L214" s="178"/>
      <c r="M214" s="182"/>
      <c r="N214" s="183"/>
      <c r="O214" s="183"/>
      <c r="P214" s="183"/>
      <c r="Q214" s="183"/>
      <c r="R214" s="183"/>
      <c r="S214" s="183"/>
      <c r="T214" s="184"/>
      <c r="AT214" s="179" t="s">
        <v>133</v>
      </c>
      <c r="AU214" s="179" t="s">
        <v>82</v>
      </c>
      <c r="AV214" s="14" t="s">
        <v>80</v>
      </c>
      <c r="AW214" s="14" t="s">
        <v>33</v>
      </c>
      <c r="AX214" s="14" t="s">
        <v>73</v>
      </c>
      <c r="AY214" s="179" t="s">
        <v>126</v>
      </c>
    </row>
    <row r="215" spans="2:51" s="13" customFormat="1" ht="12">
      <c r="B215" s="156"/>
      <c r="D215" s="157" t="s">
        <v>133</v>
      </c>
      <c r="E215" s="164" t="s">
        <v>3</v>
      </c>
      <c r="F215" s="158" t="s">
        <v>354</v>
      </c>
      <c r="H215" s="159">
        <v>20.81</v>
      </c>
      <c r="I215" s="160"/>
      <c r="L215" s="156"/>
      <c r="M215" s="161"/>
      <c r="N215" s="162"/>
      <c r="O215" s="162"/>
      <c r="P215" s="162"/>
      <c r="Q215" s="162"/>
      <c r="R215" s="162"/>
      <c r="S215" s="162"/>
      <c r="T215" s="163"/>
      <c r="AT215" s="164" t="s">
        <v>133</v>
      </c>
      <c r="AU215" s="164" t="s">
        <v>82</v>
      </c>
      <c r="AV215" s="13" t="s">
        <v>82</v>
      </c>
      <c r="AW215" s="13" t="s">
        <v>33</v>
      </c>
      <c r="AX215" s="13" t="s">
        <v>73</v>
      </c>
      <c r="AY215" s="164" t="s">
        <v>126</v>
      </c>
    </row>
    <row r="216" spans="2:51" s="14" customFormat="1" ht="12">
      <c r="B216" s="178"/>
      <c r="D216" s="157" t="s">
        <v>133</v>
      </c>
      <c r="E216" s="179" t="s">
        <v>3</v>
      </c>
      <c r="F216" s="180" t="s">
        <v>355</v>
      </c>
      <c r="H216" s="179" t="s">
        <v>3</v>
      </c>
      <c r="I216" s="181"/>
      <c r="L216" s="178"/>
      <c r="M216" s="182"/>
      <c r="N216" s="183"/>
      <c r="O216" s="183"/>
      <c r="P216" s="183"/>
      <c r="Q216" s="183"/>
      <c r="R216" s="183"/>
      <c r="S216" s="183"/>
      <c r="T216" s="184"/>
      <c r="AT216" s="179" t="s">
        <v>133</v>
      </c>
      <c r="AU216" s="179" t="s">
        <v>82</v>
      </c>
      <c r="AV216" s="14" t="s">
        <v>80</v>
      </c>
      <c r="AW216" s="14" t="s">
        <v>33</v>
      </c>
      <c r="AX216" s="14" t="s">
        <v>73</v>
      </c>
      <c r="AY216" s="179" t="s">
        <v>126</v>
      </c>
    </row>
    <row r="217" spans="2:51" s="13" customFormat="1" ht="12">
      <c r="B217" s="156"/>
      <c r="D217" s="157" t="s">
        <v>133</v>
      </c>
      <c r="E217" s="164" t="s">
        <v>3</v>
      </c>
      <c r="F217" s="158" t="s">
        <v>356</v>
      </c>
      <c r="H217" s="159">
        <v>4.5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3"/>
      <c r="AT217" s="164" t="s">
        <v>133</v>
      </c>
      <c r="AU217" s="164" t="s">
        <v>82</v>
      </c>
      <c r="AV217" s="13" t="s">
        <v>82</v>
      </c>
      <c r="AW217" s="13" t="s">
        <v>33</v>
      </c>
      <c r="AX217" s="13" t="s">
        <v>73</v>
      </c>
      <c r="AY217" s="164" t="s">
        <v>126</v>
      </c>
    </row>
    <row r="218" spans="2:51" s="14" customFormat="1" ht="12">
      <c r="B218" s="178"/>
      <c r="D218" s="157" t="s">
        <v>133</v>
      </c>
      <c r="E218" s="179" t="s">
        <v>3</v>
      </c>
      <c r="F218" s="180" t="s">
        <v>357</v>
      </c>
      <c r="H218" s="179" t="s">
        <v>3</v>
      </c>
      <c r="I218" s="181"/>
      <c r="L218" s="178"/>
      <c r="M218" s="182"/>
      <c r="N218" s="183"/>
      <c r="O218" s="183"/>
      <c r="P218" s="183"/>
      <c r="Q218" s="183"/>
      <c r="R218" s="183"/>
      <c r="S218" s="183"/>
      <c r="T218" s="184"/>
      <c r="AT218" s="179" t="s">
        <v>133</v>
      </c>
      <c r="AU218" s="179" t="s">
        <v>82</v>
      </c>
      <c r="AV218" s="14" t="s">
        <v>80</v>
      </c>
      <c r="AW218" s="14" t="s">
        <v>33</v>
      </c>
      <c r="AX218" s="14" t="s">
        <v>73</v>
      </c>
      <c r="AY218" s="179" t="s">
        <v>126</v>
      </c>
    </row>
    <row r="219" spans="2:51" s="13" customFormat="1" ht="12">
      <c r="B219" s="156"/>
      <c r="D219" s="157" t="s">
        <v>133</v>
      </c>
      <c r="E219" s="164" t="s">
        <v>3</v>
      </c>
      <c r="F219" s="158" t="s">
        <v>358</v>
      </c>
      <c r="H219" s="159">
        <v>5.25</v>
      </c>
      <c r="I219" s="160"/>
      <c r="L219" s="156"/>
      <c r="M219" s="161"/>
      <c r="N219" s="162"/>
      <c r="O219" s="162"/>
      <c r="P219" s="162"/>
      <c r="Q219" s="162"/>
      <c r="R219" s="162"/>
      <c r="S219" s="162"/>
      <c r="T219" s="163"/>
      <c r="AT219" s="164" t="s">
        <v>133</v>
      </c>
      <c r="AU219" s="164" t="s">
        <v>82</v>
      </c>
      <c r="AV219" s="13" t="s">
        <v>82</v>
      </c>
      <c r="AW219" s="13" t="s">
        <v>33</v>
      </c>
      <c r="AX219" s="13" t="s">
        <v>73</v>
      </c>
      <c r="AY219" s="164" t="s">
        <v>126</v>
      </c>
    </row>
    <row r="220" spans="2:51" s="15" customFormat="1" ht="12">
      <c r="B220" s="185"/>
      <c r="D220" s="157" t="s">
        <v>133</v>
      </c>
      <c r="E220" s="186" t="s">
        <v>3</v>
      </c>
      <c r="F220" s="187" t="s">
        <v>246</v>
      </c>
      <c r="H220" s="188">
        <v>53.06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6" t="s">
        <v>133</v>
      </c>
      <c r="AU220" s="186" t="s">
        <v>82</v>
      </c>
      <c r="AV220" s="15" t="s">
        <v>125</v>
      </c>
      <c r="AW220" s="15" t="s">
        <v>33</v>
      </c>
      <c r="AX220" s="15" t="s">
        <v>80</v>
      </c>
      <c r="AY220" s="186" t="s">
        <v>126</v>
      </c>
    </row>
    <row r="221" spans="1:65" s="2" customFormat="1" ht="24.15" customHeight="1">
      <c r="A221" s="34"/>
      <c r="B221" s="142"/>
      <c r="C221" s="193" t="s">
        <v>9</v>
      </c>
      <c r="D221" s="193" t="s">
        <v>321</v>
      </c>
      <c r="E221" s="194" t="s">
        <v>359</v>
      </c>
      <c r="F221" s="195" t="s">
        <v>360</v>
      </c>
      <c r="G221" s="196" t="s">
        <v>329</v>
      </c>
      <c r="H221" s="197">
        <v>55.713</v>
      </c>
      <c r="I221" s="198"/>
      <c r="J221" s="199">
        <f>ROUND(I221*H221,2)</f>
        <v>0</v>
      </c>
      <c r="K221" s="195" t="s">
        <v>172</v>
      </c>
      <c r="L221" s="200"/>
      <c r="M221" s="201" t="s">
        <v>3</v>
      </c>
      <c r="N221" s="202" t="s">
        <v>44</v>
      </c>
      <c r="O221" s="55"/>
      <c r="P221" s="152">
        <f>O221*H221</f>
        <v>0</v>
      </c>
      <c r="Q221" s="152">
        <v>0.00022</v>
      </c>
      <c r="R221" s="152">
        <f>Q221*H221</f>
        <v>0.012256860000000001</v>
      </c>
      <c r="S221" s="152">
        <v>0</v>
      </c>
      <c r="T221" s="15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4" t="s">
        <v>161</v>
      </c>
      <c r="AT221" s="154" t="s">
        <v>321</v>
      </c>
      <c r="AU221" s="154" t="s">
        <v>82</v>
      </c>
      <c r="AY221" s="19" t="s">
        <v>126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9" t="s">
        <v>80</v>
      </c>
      <c r="BK221" s="155">
        <f>ROUND(I221*H221,2)</f>
        <v>0</v>
      </c>
      <c r="BL221" s="19" t="s">
        <v>125</v>
      </c>
      <c r="BM221" s="154" t="s">
        <v>361</v>
      </c>
    </row>
    <row r="222" spans="2:51" s="13" customFormat="1" ht="12">
      <c r="B222" s="156"/>
      <c r="D222" s="157" t="s">
        <v>133</v>
      </c>
      <c r="F222" s="158" t="s">
        <v>362</v>
      </c>
      <c r="H222" s="159">
        <v>55.713</v>
      </c>
      <c r="I222" s="160"/>
      <c r="L222" s="156"/>
      <c r="M222" s="161"/>
      <c r="N222" s="162"/>
      <c r="O222" s="162"/>
      <c r="P222" s="162"/>
      <c r="Q222" s="162"/>
      <c r="R222" s="162"/>
      <c r="S222" s="162"/>
      <c r="T222" s="163"/>
      <c r="AT222" s="164" t="s">
        <v>133</v>
      </c>
      <c r="AU222" s="164" t="s">
        <v>82</v>
      </c>
      <c r="AV222" s="13" t="s">
        <v>82</v>
      </c>
      <c r="AW222" s="13" t="s">
        <v>4</v>
      </c>
      <c r="AX222" s="13" t="s">
        <v>80</v>
      </c>
      <c r="AY222" s="164" t="s">
        <v>126</v>
      </c>
    </row>
    <row r="223" spans="1:65" s="2" customFormat="1" ht="24.15" customHeight="1">
      <c r="A223" s="34"/>
      <c r="B223" s="142"/>
      <c r="C223" s="143" t="s">
        <v>363</v>
      </c>
      <c r="D223" s="143" t="s">
        <v>127</v>
      </c>
      <c r="E223" s="144" t="s">
        <v>364</v>
      </c>
      <c r="F223" s="145" t="s">
        <v>365</v>
      </c>
      <c r="G223" s="146" t="s">
        <v>329</v>
      </c>
      <c r="H223" s="147">
        <v>53.9</v>
      </c>
      <c r="I223" s="148"/>
      <c r="J223" s="149">
        <f>ROUND(I223*H223,2)</f>
        <v>0</v>
      </c>
      <c r="K223" s="145" t="s">
        <v>172</v>
      </c>
      <c r="L223" s="35"/>
      <c r="M223" s="150" t="s">
        <v>3</v>
      </c>
      <c r="N223" s="151" t="s">
        <v>44</v>
      </c>
      <c r="O223" s="55"/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4" t="s">
        <v>125</v>
      </c>
      <c r="AT223" s="154" t="s">
        <v>127</v>
      </c>
      <c r="AU223" s="154" t="s">
        <v>82</v>
      </c>
      <c r="AY223" s="19" t="s">
        <v>126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9" t="s">
        <v>80</v>
      </c>
      <c r="BK223" s="155">
        <f>ROUND(I223*H223,2)</f>
        <v>0</v>
      </c>
      <c r="BL223" s="19" t="s">
        <v>125</v>
      </c>
      <c r="BM223" s="154" t="s">
        <v>366</v>
      </c>
    </row>
    <row r="224" spans="2:51" s="14" customFormat="1" ht="12">
      <c r="B224" s="178"/>
      <c r="D224" s="157" t="s">
        <v>133</v>
      </c>
      <c r="E224" s="179" t="s">
        <v>3</v>
      </c>
      <c r="F224" s="180" t="s">
        <v>367</v>
      </c>
      <c r="H224" s="179" t="s">
        <v>3</v>
      </c>
      <c r="I224" s="181"/>
      <c r="L224" s="178"/>
      <c r="M224" s="182"/>
      <c r="N224" s="183"/>
      <c r="O224" s="183"/>
      <c r="P224" s="183"/>
      <c r="Q224" s="183"/>
      <c r="R224" s="183"/>
      <c r="S224" s="183"/>
      <c r="T224" s="184"/>
      <c r="AT224" s="179" t="s">
        <v>133</v>
      </c>
      <c r="AU224" s="179" t="s">
        <v>82</v>
      </c>
      <c r="AV224" s="14" t="s">
        <v>80</v>
      </c>
      <c r="AW224" s="14" t="s">
        <v>33</v>
      </c>
      <c r="AX224" s="14" t="s">
        <v>73</v>
      </c>
      <c r="AY224" s="179" t="s">
        <v>126</v>
      </c>
    </row>
    <row r="225" spans="2:51" s="14" customFormat="1" ht="12">
      <c r="B225" s="178"/>
      <c r="D225" s="157" t="s">
        <v>133</v>
      </c>
      <c r="E225" s="179" t="s">
        <v>3</v>
      </c>
      <c r="F225" s="180" t="s">
        <v>351</v>
      </c>
      <c r="H225" s="179" t="s">
        <v>3</v>
      </c>
      <c r="I225" s="181"/>
      <c r="L225" s="178"/>
      <c r="M225" s="182"/>
      <c r="N225" s="183"/>
      <c r="O225" s="183"/>
      <c r="P225" s="183"/>
      <c r="Q225" s="183"/>
      <c r="R225" s="183"/>
      <c r="S225" s="183"/>
      <c r="T225" s="184"/>
      <c r="AT225" s="179" t="s">
        <v>133</v>
      </c>
      <c r="AU225" s="179" t="s">
        <v>82</v>
      </c>
      <c r="AV225" s="14" t="s">
        <v>80</v>
      </c>
      <c r="AW225" s="14" t="s">
        <v>33</v>
      </c>
      <c r="AX225" s="14" t="s">
        <v>73</v>
      </c>
      <c r="AY225" s="179" t="s">
        <v>126</v>
      </c>
    </row>
    <row r="226" spans="2:51" s="13" customFormat="1" ht="12">
      <c r="B226" s="156"/>
      <c r="D226" s="157" t="s">
        <v>133</v>
      </c>
      <c r="E226" s="164" t="s">
        <v>3</v>
      </c>
      <c r="F226" s="158" t="s">
        <v>368</v>
      </c>
      <c r="H226" s="159">
        <v>7.6</v>
      </c>
      <c r="I226" s="160"/>
      <c r="L226" s="156"/>
      <c r="M226" s="161"/>
      <c r="N226" s="162"/>
      <c r="O226" s="162"/>
      <c r="P226" s="162"/>
      <c r="Q226" s="162"/>
      <c r="R226" s="162"/>
      <c r="S226" s="162"/>
      <c r="T226" s="163"/>
      <c r="AT226" s="164" t="s">
        <v>133</v>
      </c>
      <c r="AU226" s="164" t="s">
        <v>82</v>
      </c>
      <c r="AV226" s="13" t="s">
        <v>82</v>
      </c>
      <c r="AW226" s="13" t="s">
        <v>33</v>
      </c>
      <c r="AX226" s="13" t="s">
        <v>73</v>
      </c>
      <c r="AY226" s="164" t="s">
        <v>126</v>
      </c>
    </row>
    <row r="227" spans="2:51" s="13" customFormat="1" ht="12">
      <c r="B227" s="156"/>
      <c r="D227" s="157" t="s">
        <v>133</v>
      </c>
      <c r="E227" s="164" t="s">
        <v>3</v>
      </c>
      <c r="F227" s="158" t="s">
        <v>369</v>
      </c>
      <c r="H227" s="159">
        <v>6</v>
      </c>
      <c r="I227" s="160"/>
      <c r="L227" s="156"/>
      <c r="M227" s="161"/>
      <c r="N227" s="162"/>
      <c r="O227" s="162"/>
      <c r="P227" s="162"/>
      <c r="Q227" s="162"/>
      <c r="R227" s="162"/>
      <c r="S227" s="162"/>
      <c r="T227" s="163"/>
      <c r="AT227" s="164" t="s">
        <v>133</v>
      </c>
      <c r="AU227" s="164" t="s">
        <v>82</v>
      </c>
      <c r="AV227" s="13" t="s">
        <v>82</v>
      </c>
      <c r="AW227" s="13" t="s">
        <v>33</v>
      </c>
      <c r="AX227" s="13" t="s">
        <v>73</v>
      </c>
      <c r="AY227" s="164" t="s">
        <v>126</v>
      </c>
    </row>
    <row r="228" spans="2:51" s="13" customFormat="1" ht="12">
      <c r="B228" s="156"/>
      <c r="D228" s="157" t="s">
        <v>133</v>
      </c>
      <c r="E228" s="164" t="s">
        <v>3</v>
      </c>
      <c r="F228" s="158" t="s">
        <v>370</v>
      </c>
      <c r="H228" s="159">
        <v>2.4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3"/>
      <c r="AT228" s="164" t="s">
        <v>133</v>
      </c>
      <c r="AU228" s="164" t="s">
        <v>82</v>
      </c>
      <c r="AV228" s="13" t="s">
        <v>82</v>
      </c>
      <c r="AW228" s="13" t="s">
        <v>33</v>
      </c>
      <c r="AX228" s="13" t="s">
        <v>73</v>
      </c>
      <c r="AY228" s="164" t="s">
        <v>126</v>
      </c>
    </row>
    <row r="229" spans="2:51" s="14" customFormat="1" ht="12">
      <c r="B229" s="178"/>
      <c r="D229" s="157" t="s">
        <v>133</v>
      </c>
      <c r="E229" s="179" t="s">
        <v>3</v>
      </c>
      <c r="F229" s="180" t="s">
        <v>353</v>
      </c>
      <c r="H229" s="179" t="s">
        <v>3</v>
      </c>
      <c r="I229" s="181"/>
      <c r="L229" s="178"/>
      <c r="M229" s="182"/>
      <c r="N229" s="183"/>
      <c r="O229" s="183"/>
      <c r="P229" s="183"/>
      <c r="Q229" s="183"/>
      <c r="R229" s="183"/>
      <c r="S229" s="183"/>
      <c r="T229" s="184"/>
      <c r="AT229" s="179" t="s">
        <v>133</v>
      </c>
      <c r="AU229" s="179" t="s">
        <v>82</v>
      </c>
      <c r="AV229" s="14" t="s">
        <v>80</v>
      </c>
      <c r="AW229" s="14" t="s">
        <v>33</v>
      </c>
      <c r="AX229" s="14" t="s">
        <v>73</v>
      </c>
      <c r="AY229" s="179" t="s">
        <v>126</v>
      </c>
    </row>
    <row r="230" spans="2:51" s="13" customFormat="1" ht="12">
      <c r="B230" s="156"/>
      <c r="D230" s="157" t="s">
        <v>133</v>
      </c>
      <c r="E230" s="164" t="s">
        <v>3</v>
      </c>
      <c r="F230" s="158" t="s">
        <v>371</v>
      </c>
      <c r="H230" s="159">
        <v>4.6</v>
      </c>
      <c r="I230" s="160"/>
      <c r="L230" s="156"/>
      <c r="M230" s="161"/>
      <c r="N230" s="162"/>
      <c r="O230" s="162"/>
      <c r="P230" s="162"/>
      <c r="Q230" s="162"/>
      <c r="R230" s="162"/>
      <c r="S230" s="162"/>
      <c r="T230" s="163"/>
      <c r="AT230" s="164" t="s">
        <v>133</v>
      </c>
      <c r="AU230" s="164" t="s">
        <v>82</v>
      </c>
      <c r="AV230" s="13" t="s">
        <v>82</v>
      </c>
      <c r="AW230" s="13" t="s">
        <v>33</v>
      </c>
      <c r="AX230" s="13" t="s">
        <v>73</v>
      </c>
      <c r="AY230" s="164" t="s">
        <v>126</v>
      </c>
    </row>
    <row r="231" spans="2:51" s="13" customFormat="1" ht="12">
      <c r="B231" s="156"/>
      <c r="D231" s="157" t="s">
        <v>133</v>
      </c>
      <c r="E231" s="164" t="s">
        <v>3</v>
      </c>
      <c r="F231" s="158" t="s">
        <v>372</v>
      </c>
      <c r="H231" s="159">
        <v>4.2</v>
      </c>
      <c r="I231" s="160"/>
      <c r="L231" s="156"/>
      <c r="M231" s="161"/>
      <c r="N231" s="162"/>
      <c r="O231" s="162"/>
      <c r="P231" s="162"/>
      <c r="Q231" s="162"/>
      <c r="R231" s="162"/>
      <c r="S231" s="162"/>
      <c r="T231" s="163"/>
      <c r="AT231" s="164" t="s">
        <v>133</v>
      </c>
      <c r="AU231" s="164" t="s">
        <v>82</v>
      </c>
      <c r="AV231" s="13" t="s">
        <v>82</v>
      </c>
      <c r="AW231" s="13" t="s">
        <v>33</v>
      </c>
      <c r="AX231" s="13" t="s">
        <v>73</v>
      </c>
      <c r="AY231" s="164" t="s">
        <v>126</v>
      </c>
    </row>
    <row r="232" spans="2:51" s="14" customFormat="1" ht="12">
      <c r="B232" s="178"/>
      <c r="D232" s="157" t="s">
        <v>133</v>
      </c>
      <c r="E232" s="179" t="s">
        <v>3</v>
      </c>
      <c r="F232" s="180" t="s">
        <v>355</v>
      </c>
      <c r="H232" s="179" t="s">
        <v>3</v>
      </c>
      <c r="I232" s="181"/>
      <c r="L232" s="178"/>
      <c r="M232" s="182"/>
      <c r="N232" s="183"/>
      <c r="O232" s="183"/>
      <c r="P232" s="183"/>
      <c r="Q232" s="183"/>
      <c r="R232" s="183"/>
      <c r="S232" s="183"/>
      <c r="T232" s="184"/>
      <c r="AT232" s="179" t="s">
        <v>133</v>
      </c>
      <c r="AU232" s="179" t="s">
        <v>82</v>
      </c>
      <c r="AV232" s="14" t="s">
        <v>80</v>
      </c>
      <c r="AW232" s="14" t="s">
        <v>33</v>
      </c>
      <c r="AX232" s="14" t="s">
        <v>73</v>
      </c>
      <c r="AY232" s="179" t="s">
        <v>126</v>
      </c>
    </row>
    <row r="233" spans="2:51" s="13" customFormat="1" ht="12">
      <c r="B233" s="156"/>
      <c r="D233" s="157" t="s">
        <v>133</v>
      </c>
      <c r="E233" s="164" t="s">
        <v>3</v>
      </c>
      <c r="F233" s="158" t="s">
        <v>373</v>
      </c>
      <c r="H233" s="159">
        <v>4.2</v>
      </c>
      <c r="I233" s="160"/>
      <c r="L233" s="156"/>
      <c r="M233" s="161"/>
      <c r="N233" s="162"/>
      <c r="O233" s="162"/>
      <c r="P233" s="162"/>
      <c r="Q233" s="162"/>
      <c r="R233" s="162"/>
      <c r="S233" s="162"/>
      <c r="T233" s="163"/>
      <c r="AT233" s="164" t="s">
        <v>133</v>
      </c>
      <c r="AU233" s="164" t="s">
        <v>82</v>
      </c>
      <c r="AV233" s="13" t="s">
        <v>82</v>
      </c>
      <c r="AW233" s="13" t="s">
        <v>33</v>
      </c>
      <c r="AX233" s="13" t="s">
        <v>73</v>
      </c>
      <c r="AY233" s="164" t="s">
        <v>126</v>
      </c>
    </row>
    <row r="234" spans="2:51" s="14" customFormat="1" ht="12">
      <c r="B234" s="178"/>
      <c r="D234" s="157" t="s">
        <v>133</v>
      </c>
      <c r="E234" s="179" t="s">
        <v>3</v>
      </c>
      <c r="F234" s="180" t="s">
        <v>357</v>
      </c>
      <c r="H234" s="179" t="s">
        <v>3</v>
      </c>
      <c r="I234" s="181"/>
      <c r="L234" s="178"/>
      <c r="M234" s="182"/>
      <c r="N234" s="183"/>
      <c r="O234" s="183"/>
      <c r="P234" s="183"/>
      <c r="Q234" s="183"/>
      <c r="R234" s="183"/>
      <c r="S234" s="183"/>
      <c r="T234" s="184"/>
      <c r="AT234" s="179" t="s">
        <v>133</v>
      </c>
      <c r="AU234" s="179" t="s">
        <v>82</v>
      </c>
      <c r="AV234" s="14" t="s">
        <v>80</v>
      </c>
      <c r="AW234" s="14" t="s">
        <v>33</v>
      </c>
      <c r="AX234" s="14" t="s">
        <v>73</v>
      </c>
      <c r="AY234" s="179" t="s">
        <v>126</v>
      </c>
    </row>
    <row r="235" spans="2:51" s="13" customFormat="1" ht="12">
      <c r="B235" s="156"/>
      <c r="D235" s="157" t="s">
        <v>133</v>
      </c>
      <c r="E235" s="164" t="s">
        <v>3</v>
      </c>
      <c r="F235" s="158" t="s">
        <v>374</v>
      </c>
      <c r="H235" s="159">
        <v>1.8</v>
      </c>
      <c r="I235" s="160"/>
      <c r="L235" s="156"/>
      <c r="M235" s="161"/>
      <c r="N235" s="162"/>
      <c r="O235" s="162"/>
      <c r="P235" s="162"/>
      <c r="Q235" s="162"/>
      <c r="R235" s="162"/>
      <c r="S235" s="162"/>
      <c r="T235" s="163"/>
      <c r="AT235" s="164" t="s">
        <v>133</v>
      </c>
      <c r="AU235" s="164" t="s">
        <v>82</v>
      </c>
      <c r="AV235" s="13" t="s">
        <v>82</v>
      </c>
      <c r="AW235" s="13" t="s">
        <v>33</v>
      </c>
      <c r="AX235" s="13" t="s">
        <v>73</v>
      </c>
      <c r="AY235" s="164" t="s">
        <v>126</v>
      </c>
    </row>
    <row r="236" spans="2:51" s="16" customFormat="1" ht="12">
      <c r="B236" s="203"/>
      <c r="D236" s="157" t="s">
        <v>133</v>
      </c>
      <c r="E236" s="204" t="s">
        <v>197</v>
      </c>
      <c r="F236" s="205" t="s">
        <v>375</v>
      </c>
      <c r="H236" s="206">
        <v>30.8</v>
      </c>
      <c r="I236" s="207"/>
      <c r="L236" s="203"/>
      <c r="M236" s="208"/>
      <c r="N236" s="209"/>
      <c r="O236" s="209"/>
      <c r="P236" s="209"/>
      <c r="Q236" s="209"/>
      <c r="R236" s="209"/>
      <c r="S236" s="209"/>
      <c r="T236" s="210"/>
      <c r="AT236" s="204" t="s">
        <v>133</v>
      </c>
      <c r="AU236" s="204" t="s">
        <v>82</v>
      </c>
      <c r="AV236" s="16" t="s">
        <v>138</v>
      </c>
      <c r="AW236" s="16" t="s">
        <v>33</v>
      </c>
      <c r="AX236" s="16" t="s">
        <v>73</v>
      </c>
      <c r="AY236" s="204" t="s">
        <v>126</v>
      </c>
    </row>
    <row r="237" spans="2:51" s="14" customFormat="1" ht="12">
      <c r="B237" s="178"/>
      <c r="D237" s="157" t="s">
        <v>133</v>
      </c>
      <c r="E237" s="179" t="s">
        <v>3</v>
      </c>
      <c r="F237" s="180" t="s">
        <v>376</v>
      </c>
      <c r="H237" s="179" t="s">
        <v>3</v>
      </c>
      <c r="I237" s="181"/>
      <c r="L237" s="178"/>
      <c r="M237" s="182"/>
      <c r="N237" s="183"/>
      <c r="O237" s="183"/>
      <c r="P237" s="183"/>
      <c r="Q237" s="183"/>
      <c r="R237" s="183"/>
      <c r="S237" s="183"/>
      <c r="T237" s="184"/>
      <c r="AT237" s="179" t="s">
        <v>133</v>
      </c>
      <c r="AU237" s="179" t="s">
        <v>82</v>
      </c>
      <c r="AV237" s="14" t="s">
        <v>80</v>
      </c>
      <c r="AW237" s="14" t="s">
        <v>33</v>
      </c>
      <c r="AX237" s="14" t="s">
        <v>73</v>
      </c>
      <c r="AY237" s="179" t="s">
        <v>126</v>
      </c>
    </row>
    <row r="238" spans="2:51" s="13" customFormat="1" ht="12">
      <c r="B238" s="156"/>
      <c r="D238" s="157" t="s">
        <v>133</v>
      </c>
      <c r="E238" s="164" t="s">
        <v>3</v>
      </c>
      <c r="F238" s="158" t="s">
        <v>331</v>
      </c>
      <c r="H238" s="159">
        <v>2.7</v>
      </c>
      <c r="I238" s="160"/>
      <c r="L238" s="156"/>
      <c r="M238" s="161"/>
      <c r="N238" s="162"/>
      <c r="O238" s="162"/>
      <c r="P238" s="162"/>
      <c r="Q238" s="162"/>
      <c r="R238" s="162"/>
      <c r="S238" s="162"/>
      <c r="T238" s="163"/>
      <c r="AT238" s="164" t="s">
        <v>133</v>
      </c>
      <c r="AU238" s="164" t="s">
        <v>82</v>
      </c>
      <c r="AV238" s="13" t="s">
        <v>82</v>
      </c>
      <c r="AW238" s="13" t="s">
        <v>33</v>
      </c>
      <c r="AX238" s="13" t="s">
        <v>73</v>
      </c>
      <c r="AY238" s="164" t="s">
        <v>126</v>
      </c>
    </row>
    <row r="239" spans="2:51" s="16" customFormat="1" ht="12">
      <c r="B239" s="203"/>
      <c r="D239" s="157" t="s">
        <v>133</v>
      </c>
      <c r="E239" s="204" t="s">
        <v>194</v>
      </c>
      <c r="F239" s="205" t="s">
        <v>375</v>
      </c>
      <c r="H239" s="206">
        <v>2.7</v>
      </c>
      <c r="I239" s="207"/>
      <c r="L239" s="203"/>
      <c r="M239" s="208"/>
      <c r="N239" s="209"/>
      <c r="O239" s="209"/>
      <c r="P239" s="209"/>
      <c r="Q239" s="209"/>
      <c r="R239" s="209"/>
      <c r="S239" s="209"/>
      <c r="T239" s="210"/>
      <c r="AT239" s="204" t="s">
        <v>133</v>
      </c>
      <c r="AU239" s="204" t="s">
        <v>82</v>
      </c>
      <c r="AV239" s="16" t="s">
        <v>138</v>
      </c>
      <c r="AW239" s="16" t="s">
        <v>33</v>
      </c>
      <c r="AX239" s="16" t="s">
        <v>73</v>
      </c>
      <c r="AY239" s="204" t="s">
        <v>126</v>
      </c>
    </row>
    <row r="240" spans="2:51" s="14" customFormat="1" ht="12">
      <c r="B240" s="178"/>
      <c r="D240" s="157" t="s">
        <v>133</v>
      </c>
      <c r="E240" s="179" t="s">
        <v>3</v>
      </c>
      <c r="F240" s="180" t="s">
        <v>377</v>
      </c>
      <c r="H240" s="179" t="s">
        <v>3</v>
      </c>
      <c r="I240" s="181"/>
      <c r="L240" s="178"/>
      <c r="M240" s="182"/>
      <c r="N240" s="183"/>
      <c r="O240" s="183"/>
      <c r="P240" s="183"/>
      <c r="Q240" s="183"/>
      <c r="R240" s="183"/>
      <c r="S240" s="183"/>
      <c r="T240" s="184"/>
      <c r="AT240" s="179" t="s">
        <v>133</v>
      </c>
      <c r="AU240" s="179" t="s">
        <v>82</v>
      </c>
      <c r="AV240" s="14" t="s">
        <v>80</v>
      </c>
      <c r="AW240" s="14" t="s">
        <v>33</v>
      </c>
      <c r="AX240" s="14" t="s">
        <v>73</v>
      </c>
      <c r="AY240" s="179" t="s">
        <v>126</v>
      </c>
    </row>
    <row r="241" spans="2:51" s="13" customFormat="1" ht="12">
      <c r="B241" s="156"/>
      <c r="D241" s="157" t="s">
        <v>133</v>
      </c>
      <c r="E241" s="164" t="s">
        <v>3</v>
      </c>
      <c r="F241" s="158" t="s">
        <v>378</v>
      </c>
      <c r="H241" s="159">
        <v>12</v>
      </c>
      <c r="I241" s="160"/>
      <c r="L241" s="156"/>
      <c r="M241" s="161"/>
      <c r="N241" s="162"/>
      <c r="O241" s="162"/>
      <c r="P241" s="162"/>
      <c r="Q241" s="162"/>
      <c r="R241" s="162"/>
      <c r="S241" s="162"/>
      <c r="T241" s="163"/>
      <c r="AT241" s="164" t="s">
        <v>133</v>
      </c>
      <c r="AU241" s="164" t="s">
        <v>82</v>
      </c>
      <c r="AV241" s="13" t="s">
        <v>82</v>
      </c>
      <c r="AW241" s="13" t="s">
        <v>33</v>
      </c>
      <c r="AX241" s="13" t="s">
        <v>73</v>
      </c>
      <c r="AY241" s="164" t="s">
        <v>126</v>
      </c>
    </row>
    <row r="242" spans="2:51" s="13" customFormat="1" ht="12">
      <c r="B242" s="156"/>
      <c r="D242" s="157" t="s">
        <v>133</v>
      </c>
      <c r="E242" s="164" t="s">
        <v>3</v>
      </c>
      <c r="F242" s="158" t="s">
        <v>379</v>
      </c>
      <c r="H242" s="159">
        <v>8.4</v>
      </c>
      <c r="I242" s="160"/>
      <c r="L242" s="156"/>
      <c r="M242" s="161"/>
      <c r="N242" s="162"/>
      <c r="O242" s="162"/>
      <c r="P242" s="162"/>
      <c r="Q242" s="162"/>
      <c r="R242" s="162"/>
      <c r="S242" s="162"/>
      <c r="T242" s="163"/>
      <c r="AT242" s="164" t="s">
        <v>133</v>
      </c>
      <c r="AU242" s="164" t="s">
        <v>82</v>
      </c>
      <c r="AV242" s="13" t="s">
        <v>82</v>
      </c>
      <c r="AW242" s="13" t="s">
        <v>33</v>
      </c>
      <c r="AX242" s="13" t="s">
        <v>73</v>
      </c>
      <c r="AY242" s="164" t="s">
        <v>126</v>
      </c>
    </row>
    <row r="243" spans="2:51" s="16" customFormat="1" ht="12">
      <c r="B243" s="203"/>
      <c r="D243" s="157" t="s">
        <v>133</v>
      </c>
      <c r="E243" s="204" t="s">
        <v>191</v>
      </c>
      <c r="F243" s="205" t="s">
        <v>375</v>
      </c>
      <c r="H243" s="206">
        <v>20.4</v>
      </c>
      <c r="I243" s="207"/>
      <c r="L243" s="203"/>
      <c r="M243" s="208"/>
      <c r="N243" s="209"/>
      <c r="O243" s="209"/>
      <c r="P243" s="209"/>
      <c r="Q243" s="209"/>
      <c r="R243" s="209"/>
      <c r="S243" s="209"/>
      <c r="T243" s="210"/>
      <c r="AT243" s="204" t="s">
        <v>133</v>
      </c>
      <c r="AU243" s="204" t="s">
        <v>82</v>
      </c>
      <c r="AV243" s="16" t="s">
        <v>138</v>
      </c>
      <c r="AW243" s="16" t="s">
        <v>33</v>
      </c>
      <c r="AX243" s="16" t="s">
        <v>73</v>
      </c>
      <c r="AY243" s="204" t="s">
        <v>126</v>
      </c>
    </row>
    <row r="244" spans="2:51" s="15" customFormat="1" ht="12">
      <c r="B244" s="185"/>
      <c r="D244" s="157" t="s">
        <v>133</v>
      </c>
      <c r="E244" s="186" t="s">
        <v>3</v>
      </c>
      <c r="F244" s="187" t="s">
        <v>246</v>
      </c>
      <c r="H244" s="188">
        <v>53.9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6" t="s">
        <v>133</v>
      </c>
      <c r="AU244" s="186" t="s">
        <v>82</v>
      </c>
      <c r="AV244" s="15" t="s">
        <v>125</v>
      </c>
      <c r="AW244" s="15" t="s">
        <v>33</v>
      </c>
      <c r="AX244" s="15" t="s">
        <v>80</v>
      </c>
      <c r="AY244" s="186" t="s">
        <v>126</v>
      </c>
    </row>
    <row r="245" spans="1:65" s="2" customFormat="1" ht="24.15" customHeight="1">
      <c r="A245" s="34"/>
      <c r="B245" s="142"/>
      <c r="C245" s="193" t="s">
        <v>380</v>
      </c>
      <c r="D245" s="193" t="s">
        <v>321</v>
      </c>
      <c r="E245" s="194" t="s">
        <v>381</v>
      </c>
      <c r="F245" s="195" t="s">
        <v>382</v>
      </c>
      <c r="G245" s="196" t="s">
        <v>329</v>
      </c>
      <c r="H245" s="197">
        <v>32.34</v>
      </c>
      <c r="I245" s="198"/>
      <c r="J245" s="199">
        <f>ROUND(I245*H245,2)</f>
        <v>0</v>
      </c>
      <c r="K245" s="195" t="s">
        <v>172</v>
      </c>
      <c r="L245" s="200"/>
      <c r="M245" s="201" t="s">
        <v>3</v>
      </c>
      <c r="N245" s="202" t="s">
        <v>44</v>
      </c>
      <c r="O245" s="55"/>
      <c r="P245" s="152">
        <f>O245*H245</f>
        <v>0</v>
      </c>
      <c r="Q245" s="152">
        <v>0.00011</v>
      </c>
      <c r="R245" s="152">
        <f>Q245*H245</f>
        <v>0.0035574000000000005</v>
      </c>
      <c r="S245" s="152">
        <v>0</v>
      </c>
      <c r="T245" s="153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4" t="s">
        <v>161</v>
      </c>
      <c r="AT245" s="154" t="s">
        <v>321</v>
      </c>
      <c r="AU245" s="154" t="s">
        <v>82</v>
      </c>
      <c r="AY245" s="19" t="s">
        <v>126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9" t="s">
        <v>80</v>
      </c>
      <c r="BK245" s="155">
        <f>ROUND(I245*H245,2)</f>
        <v>0</v>
      </c>
      <c r="BL245" s="19" t="s">
        <v>125</v>
      </c>
      <c r="BM245" s="154" t="s">
        <v>383</v>
      </c>
    </row>
    <row r="246" spans="2:51" s="13" customFormat="1" ht="12">
      <c r="B246" s="156"/>
      <c r="D246" s="157" t="s">
        <v>133</v>
      </c>
      <c r="E246" s="164" t="s">
        <v>3</v>
      </c>
      <c r="F246" s="158" t="s">
        <v>197</v>
      </c>
      <c r="H246" s="159">
        <v>30.8</v>
      </c>
      <c r="I246" s="160"/>
      <c r="L246" s="156"/>
      <c r="M246" s="161"/>
      <c r="N246" s="162"/>
      <c r="O246" s="162"/>
      <c r="P246" s="162"/>
      <c r="Q246" s="162"/>
      <c r="R246" s="162"/>
      <c r="S246" s="162"/>
      <c r="T246" s="163"/>
      <c r="AT246" s="164" t="s">
        <v>133</v>
      </c>
      <c r="AU246" s="164" t="s">
        <v>82</v>
      </c>
      <c r="AV246" s="13" t="s">
        <v>82</v>
      </c>
      <c r="AW246" s="13" t="s">
        <v>33</v>
      </c>
      <c r="AX246" s="13" t="s">
        <v>80</v>
      </c>
      <c r="AY246" s="164" t="s">
        <v>126</v>
      </c>
    </row>
    <row r="247" spans="2:51" s="13" customFormat="1" ht="12">
      <c r="B247" s="156"/>
      <c r="D247" s="157" t="s">
        <v>133</v>
      </c>
      <c r="F247" s="158" t="s">
        <v>384</v>
      </c>
      <c r="H247" s="159">
        <v>32.34</v>
      </c>
      <c r="I247" s="160"/>
      <c r="L247" s="156"/>
      <c r="M247" s="161"/>
      <c r="N247" s="162"/>
      <c r="O247" s="162"/>
      <c r="P247" s="162"/>
      <c r="Q247" s="162"/>
      <c r="R247" s="162"/>
      <c r="S247" s="162"/>
      <c r="T247" s="163"/>
      <c r="AT247" s="164" t="s">
        <v>133</v>
      </c>
      <c r="AU247" s="164" t="s">
        <v>82</v>
      </c>
      <c r="AV247" s="13" t="s">
        <v>82</v>
      </c>
      <c r="AW247" s="13" t="s">
        <v>4</v>
      </c>
      <c r="AX247" s="13" t="s">
        <v>80</v>
      </c>
      <c r="AY247" s="164" t="s">
        <v>126</v>
      </c>
    </row>
    <row r="248" spans="1:65" s="2" customFormat="1" ht="24.15" customHeight="1">
      <c r="A248" s="34"/>
      <c r="B248" s="142"/>
      <c r="C248" s="193" t="s">
        <v>385</v>
      </c>
      <c r="D248" s="193" t="s">
        <v>321</v>
      </c>
      <c r="E248" s="194" t="s">
        <v>386</v>
      </c>
      <c r="F248" s="195" t="s">
        <v>387</v>
      </c>
      <c r="G248" s="196" t="s">
        <v>329</v>
      </c>
      <c r="H248" s="197">
        <v>21.42</v>
      </c>
      <c r="I248" s="198"/>
      <c r="J248" s="199">
        <f>ROUND(I248*H248,2)</f>
        <v>0</v>
      </c>
      <c r="K248" s="195" t="s">
        <v>172</v>
      </c>
      <c r="L248" s="200"/>
      <c r="M248" s="201" t="s">
        <v>3</v>
      </c>
      <c r="N248" s="202" t="s">
        <v>44</v>
      </c>
      <c r="O248" s="55"/>
      <c r="P248" s="152">
        <f>O248*H248</f>
        <v>0</v>
      </c>
      <c r="Q248" s="152">
        <v>4E-05</v>
      </c>
      <c r="R248" s="152">
        <f>Q248*H248</f>
        <v>0.0008568000000000001</v>
      </c>
      <c r="S248" s="152">
        <v>0</v>
      </c>
      <c r="T248" s="15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4" t="s">
        <v>161</v>
      </c>
      <c r="AT248" s="154" t="s">
        <v>321</v>
      </c>
      <c r="AU248" s="154" t="s">
        <v>82</v>
      </c>
      <c r="AY248" s="19" t="s">
        <v>126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9" t="s">
        <v>80</v>
      </c>
      <c r="BK248" s="155">
        <f>ROUND(I248*H248,2)</f>
        <v>0</v>
      </c>
      <c r="BL248" s="19" t="s">
        <v>125</v>
      </c>
      <c r="BM248" s="154" t="s">
        <v>388</v>
      </c>
    </row>
    <row r="249" spans="2:51" s="13" customFormat="1" ht="12">
      <c r="B249" s="156"/>
      <c r="D249" s="157" t="s">
        <v>133</v>
      </c>
      <c r="E249" s="164" t="s">
        <v>3</v>
      </c>
      <c r="F249" s="158" t="s">
        <v>191</v>
      </c>
      <c r="H249" s="159">
        <v>20.4</v>
      </c>
      <c r="I249" s="160"/>
      <c r="L249" s="156"/>
      <c r="M249" s="161"/>
      <c r="N249" s="162"/>
      <c r="O249" s="162"/>
      <c r="P249" s="162"/>
      <c r="Q249" s="162"/>
      <c r="R249" s="162"/>
      <c r="S249" s="162"/>
      <c r="T249" s="163"/>
      <c r="AT249" s="164" t="s">
        <v>133</v>
      </c>
      <c r="AU249" s="164" t="s">
        <v>82</v>
      </c>
      <c r="AV249" s="13" t="s">
        <v>82</v>
      </c>
      <c r="AW249" s="13" t="s">
        <v>33</v>
      </c>
      <c r="AX249" s="13" t="s">
        <v>80</v>
      </c>
      <c r="AY249" s="164" t="s">
        <v>126</v>
      </c>
    </row>
    <row r="250" spans="2:51" s="13" customFormat="1" ht="12">
      <c r="B250" s="156"/>
      <c r="D250" s="157" t="s">
        <v>133</v>
      </c>
      <c r="F250" s="158" t="s">
        <v>389</v>
      </c>
      <c r="H250" s="159">
        <v>21.42</v>
      </c>
      <c r="I250" s="160"/>
      <c r="L250" s="156"/>
      <c r="M250" s="161"/>
      <c r="N250" s="162"/>
      <c r="O250" s="162"/>
      <c r="P250" s="162"/>
      <c r="Q250" s="162"/>
      <c r="R250" s="162"/>
      <c r="S250" s="162"/>
      <c r="T250" s="163"/>
      <c r="AT250" s="164" t="s">
        <v>133</v>
      </c>
      <c r="AU250" s="164" t="s">
        <v>82</v>
      </c>
      <c r="AV250" s="13" t="s">
        <v>82</v>
      </c>
      <c r="AW250" s="13" t="s">
        <v>4</v>
      </c>
      <c r="AX250" s="13" t="s">
        <v>80</v>
      </c>
      <c r="AY250" s="164" t="s">
        <v>126</v>
      </c>
    </row>
    <row r="251" spans="1:65" s="2" customFormat="1" ht="24.15" customHeight="1">
      <c r="A251" s="34"/>
      <c r="B251" s="142"/>
      <c r="C251" s="193" t="s">
        <v>390</v>
      </c>
      <c r="D251" s="193" t="s">
        <v>321</v>
      </c>
      <c r="E251" s="194" t="s">
        <v>391</v>
      </c>
      <c r="F251" s="195" t="s">
        <v>392</v>
      </c>
      <c r="G251" s="196" t="s">
        <v>329</v>
      </c>
      <c r="H251" s="197">
        <v>2.835</v>
      </c>
      <c r="I251" s="198"/>
      <c r="J251" s="199">
        <f>ROUND(I251*H251,2)</f>
        <v>0</v>
      </c>
      <c r="K251" s="195" t="s">
        <v>172</v>
      </c>
      <c r="L251" s="200"/>
      <c r="M251" s="201" t="s">
        <v>3</v>
      </c>
      <c r="N251" s="202" t="s">
        <v>44</v>
      </c>
      <c r="O251" s="55"/>
      <c r="P251" s="152">
        <f>O251*H251</f>
        <v>0</v>
      </c>
      <c r="Q251" s="152">
        <v>0.0002</v>
      </c>
      <c r="R251" s="152">
        <f>Q251*H251</f>
        <v>0.000567</v>
      </c>
      <c r="S251" s="152">
        <v>0</v>
      </c>
      <c r="T251" s="15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4" t="s">
        <v>161</v>
      </c>
      <c r="AT251" s="154" t="s">
        <v>321</v>
      </c>
      <c r="AU251" s="154" t="s">
        <v>82</v>
      </c>
      <c r="AY251" s="19" t="s">
        <v>126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9" t="s">
        <v>80</v>
      </c>
      <c r="BK251" s="155">
        <f>ROUND(I251*H251,2)</f>
        <v>0</v>
      </c>
      <c r="BL251" s="19" t="s">
        <v>125</v>
      </c>
      <c r="BM251" s="154" t="s">
        <v>393</v>
      </c>
    </row>
    <row r="252" spans="2:51" s="13" customFormat="1" ht="12">
      <c r="B252" s="156"/>
      <c r="D252" s="157" t="s">
        <v>133</v>
      </c>
      <c r="E252" s="164" t="s">
        <v>3</v>
      </c>
      <c r="F252" s="158" t="s">
        <v>194</v>
      </c>
      <c r="H252" s="159">
        <v>2.7</v>
      </c>
      <c r="I252" s="160"/>
      <c r="L252" s="156"/>
      <c r="M252" s="161"/>
      <c r="N252" s="162"/>
      <c r="O252" s="162"/>
      <c r="P252" s="162"/>
      <c r="Q252" s="162"/>
      <c r="R252" s="162"/>
      <c r="S252" s="162"/>
      <c r="T252" s="163"/>
      <c r="AT252" s="164" t="s">
        <v>133</v>
      </c>
      <c r="AU252" s="164" t="s">
        <v>82</v>
      </c>
      <c r="AV252" s="13" t="s">
        <v>82</v>
      </c>
      <c r="AW252" s="13" t="s">
        <v>33</v>
      </c>
      <c r="AX252" s="13" t="s">
        <v>80</v>
      </c>
      <c r="AY252" s="164" t="s">
        <v>126</v>
      </c>
    </row>
    <row r="253" spans="2:51" s="13" customFormat="1" ht="12">
      <c r="B253" s="156"/>
      <c r="D253" s="157" t="s">
        <v>133</v>
      </c>
      <c r="F253" s="158" t="s">
        <v>394</v>
      </c>
      <c r="H253" s="159">
        <v>2.835</v>
      </c>
      <c r="I253" s="160"/>
      <c r="L253" s="156"/>
      <c r="M253" s="161"/>
      <c r="N253" s="162"/>
      <c r="O253" s="162"/>
      <c r="P253" s="162"/>
      <c r="Q253" s="162"/>
      <c r="R253" s="162"/>
      <c r="S253" s="162"/>
      <c r="T253" s="163"/>
      <c r="AT253" s="164" t="s">
        <v>133</v>
      </c>
      <c r="AU253" s="164" t="s">
        <v>82</v>
      </c>
      <c r="AV253" s="13" t="s">
        <v>82</v>
      </c>
      <c r="AW253" s="13" t="s">
        <v>4</v>
      </c>
      <c r="AX253" s="13" t="s">
        <v>80</v>
      </c>
      <c r="AY253" s="164" t="s">
        <v>126</v>
      </c>
    </row>
    <row r="254" spans="1:65" s="2" customFormat="1" ht="37.8" customHeight="1">
      <c r="A254" s="34"/>
      <c r="B254" s="142"/>
      <c r="C254" s="143" t="s">
        <v>395</v>
      </c>
      <c r="D254" s="143" t="s">
        <v>127</v>
      </c>
      <c r="E254" s="144" t="s">
        <v>396</v>
      </c>
      <c r="F254" s="145" t="s">
        <v>397</v>
      </c>
      <c r="G254" s="146" t="s">
        <v>232</v>
      </c>
      <c r="H254" s="147">
        <v>106.498</v>
      </c>
      <c r="I254" s="148"/>
      <c r="J254" s="149">
        <f>ROUND(I254*H254,2)</f>
        <v>0</v>
      </c>
      <c r="K254" s="145" t="s">
        <v>172</v>
      </c>
      <c r="L254" s="35"/>
      <c r="M254" s="150" t="s">
        <v>3</v>
      </c>
      <c r="N254" s="151" t="s">
        <v>44</v>
      </c>
      <c r="O254" s="55"/>
      <c r="P254" s="152">
        <f>O254*H254</f>
        <v>0</v>
      </c>
      <c r="Q254" s="152">
        <v>0.00478</v>
      </c>
      <c r="R254" s="152">
        <f>Q254*H254</f>
        <v>0.5090604400000001</v>
      </c>
      <c r="S254" s="152">
        <v>0</v>
      </c>
      <c r="T254" s="15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4" t="s">
        <v>125</v>
      </c>
      <c r="AT254" s="154" t="s">
        <v>127</v>
      </c>
      <c r="AU254" s="154" t="s">
        <v>82</v>
      </c>
      <c r="AY254" s="19" t="s">
        <v>126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9" t="s">
        <v>80</v>
      </c>
      <c r="BK254" s="155">
        <f>ROUND(I254*H254,2)</f>
        <v>0</v>
      </c>
      <c r="BL254" s="19" t="s">
        <v>125</v>
      </c>
      <c r="BM254" s="154" t="s">
        <v>398</v>
      </c>
    </row>
    <row r="255" spans="2:51" s="14" customFormat="1" ht="12">
      <c r="B255" s="178"/>
      <c r="D255" s="157" t="s">
        <v>133</v>
      </c>
      <c r="E255" s="179" t="s">
        <v>3</v>
      </c>
      <c r="F255" s="180" t="s">
        <v>351</v>
      </c>
      <c r="H255" s="179" t="s">
        <v>3</v>
      </c>
      <c r="I255" s="181"/>
      <c r="L255" s="178"/>
      <c r="M255" s="182"/>
      <c r="N255" s="183"/>
      <c r="O255" s="183"/>
      <c r="P255" s="183"/>
      <c r="Q255" s="183"/>
      <c r="R255" s="183"/>
      <c r="S255" s="183"/>
      <c r="T255" s="184"/>
      <c r="AT255" s="179" t="s">
        <v>133</v>
      </c>
      <c r="AU255" s="179" t="s">
        <v>82</v>
      </c>
      <c r="AV255" s="14" t="s">
        <v>80</v>
      </c>
      <c r="AW255" s="14" t="s">
        <v>33</v>
      </c>
      <c r="AX255" s="14" t="s">
        <v>73</v>
      </c>
      <c r="AY255" s="179" t="s">
        <v>126</v>
      </c>
    </row>
    <row r="256" spans="2:51" s="13" customFormat="1" ht="12">
      <c r="B256" s="156"/>
      <c r="D256" s="157" t="s">
        <v>133</v>
      </c>
      <c r="E256" s="164" t="s">
        <v>3</v>
      </c>
      <c r="F256" s="158" t="s">
        <v>399</v>
      </c>
      <c r="H256" s="159">
        <v>42.75</v>
      </c>
      <c r="I256" s="160"/>
      <c r="L256" s="156"/>
      <c r="M256" s="161"/>
      <c r="N256" s="162"/>
      <c r="O256" s="162"/>
      <c r="P256" s="162"/>
      <c r="Q256" s="162"/>
      <c r="R256" s="162"/>
      <c r="S256" s="162"/>
      <c r="T256" s="163"/>
      <c r="AT256" s="164" t="s">
        <v>133</v>
      </c>
      <c r="AU256" s="164" t="s">
        <v>82</v>
      </c>
      <c r="AV256" s="13" t="s">
        <v>82</v>
      </c>
      <c r="AW256" s="13" t="s">
        <v>33</v>
      </c>
      <c r="AX256" s="13" t="s">
        <v>73</v>
      </c>
      <c r="AY256" s="164" t="s">
        <v>126</v>
      </c>
    </row>
    <row r="257" spans="2:51" s="13" customFormat="1" ht="12">
      <c r="B257" s="156"/>
      <c r="D257" s="157" t="s">
        <v>133</v>
      </c>
      <c r="E257" s="164" t="s">
        <v>3</v>
      </c>
      <c r="F257" s="158" t="s">
        <v>400</v>
      </c>
      <c r="H257" s="159">
        <v>-1.08</v>
      </c>
      <c r="I257" s="160"/>
      <c r="L257" s="156"/>
      <c r="M257" s="161"/>
      <c r="N257" s="162"/>
      <c r="O257" s="162"/>
      <c r="P257" s="162"/>
      <c r="Q257" s="162"/>
      <c r="R257" s="162"/>
      <c r="S257" s="162"/>
      <c r="T257" s="163"/>
      <c r="AT257" s="164" t="s">
        <v>133</v>
      </c>
      <c r="AU257" s="164" t="s">
        <v>82</v>
      </c>
      <c r="AV257" s="13" t="s">
        <v>82</v>
      </c>
      <c r="AW257" s="13" t="s">
        <v>33</v>
      </c>
      <c r="AX257" s="13" t="s">
        <v>73</v>
      </c>
      <c r="AY257" s="164" t="s">
        <v>126</v>
      </c>
    </row>
    <row r="258" spans="2:51" s="13" customFormat="1" ht="12">
      <c r="B258" s="156"/>
      <c r="D258" s="157" t="s">
        <v>133</v>
      </c>
      <c r="E258" s="164" t="s">
        <v>3</v>
      </c>
      <c r="F258" s="158" t="s">
        <v>401</v>
      </c>
      <c r="H258" s="159">
        <v>0.42</v>
      </c>
      <c r="I258" s="160"/>
      <c r="L258" s="156"/>
      <c r="M258" s="161"/>
      <c r="N258" s="162"/>
      <c r="O258" s="162"/>
      <c r="P258" s="162"/>
      <c r="Q258" s="162"/>
      <c r="R258" s="162"/>
      <c r="S258" s="162"/>
      <c r="T258" s="163"/>
      <c r="AT258" s="164" t="s">
        <v>133</v>
      </c>
      <c r="AU258" s="164" t="s">
        <v>82</v>
      </c>
      <c r="AV258" s="13" t="s">
        <v>82</v>
      </c>
      <c r="AW258" s="13" t="s">
        <v>33</v>
      </c>
      <c r="AX258" s="13" t="s">
        <v>73</v>
      </c>
      <c r="AY258" s="164" t="s">
        <v>126</v>
      </c>
    </row>
    <row r="259" spans="2:51" s="13" customFormat="1" ht="12">
      <c r="B259" s="156"/>
      <c r="D259" s="157" t="s">
        <v>133</v>
      </c>
      <c r="E259" s="164" t="s">
        <v>3</v>
      </c>
      <c r="F259" s="158" t="s">
        <v>402</v>
      </c>
      <c r="H259" s="159">
        <v>3.12</v>
      </c>
      <c r="I259" s="160"/>
      <c r="L259" s="156"/>
      <c r="M259" s="161"/>
      <c r="N259" s="162"/>
      <c r="O259" s="162"/>
      <c r="P259" s="162"/>
      <c r="Q259" s="162"/>
      <c r="R259" s="162"/>
      <c r="S259" s="162"/>
      <c r="T259" s="163"/>
      <c r="AT259" s="164" t="s">
        <v>133</v>
      </c>
      <c r="AU259" s="164" t="s">
        <v>82</v>
      </c>
      <c r="AV259" s="13" t="s">
        <v>82</v>
      </c>
      <c r="AW259" s="13" t="s">
        <v>33</v>
      </c>
      <c r="AX259" s="13" t="s">
        <v>73</v>
      </c>
      <c r="AY259" s="164" t="s">
        <v>126</v>
      </c>
    </row>
    <row r="260" spans="2:51" s="14" customFormat="1" ht="12">
      <c r="B260" s="178"/>
      <c r="D260" s="157" t="s">
        <v>133</v>
      </c>
      <c r="E260" s="179" t="s">
        <v>3</v>
      </c>
      <c r="F260" s="180" t="s">
        <v>353</v>
      </c>
      <c r="H260" s="179" t="s">
        <v>3</v>
      </c>
      <c r="I260" s="181"/>
      <c r="L260" s="178"/>
      <c r="M260" s="182"/>
      <c r="N260" s="183"/>
      <c r="O260" s="183"/>
      <c r="P260" s="183"/>
      <c r="Q260" s="183"/>
      <c r="R260" s="183"/>
      <c r="S260" s="183"/>
      <c r="T260" s="184"/>
      <c r="AT260" s="179" t="s">
        <v>133</v>
      </c>
      <c r="AU260" s="179" t="s">
        <v>82</v>
      </c>
      <c r="AV260" s="14" t="s">
        <v>80</v>
      </c>
      <c r="AW260" s="14" t="s">
        <v>33</v>
      </c>
      <c r="AX260" s="14" t="s">
        <v>73</v>
      </c>
      <c r="AY260" s="179" t="s">
        <v>126</v>
      </c>
    </row>
    <row r="261" spans="2:51" s="13" customFormat="1" ht="12">
      <c r="B261" s="156"/>
      <c r="D261" s="157" t="s">
        <v>133</v>
      </c>
      <c r="E261" s="164" t="s">
        <v>3</v>
      </c>
      <c r="F261" s="158" t="s">
        <v>403</v>
      </c>
      <c r="H261" s="159">
        <v>47.863</v>
      </c>
      <c r="I261" s="160"/>
      <c r="L261" s="156"/>
      <c r="M261" s="161"/>
      <c r="N261" s="162"/>
      <c r="O261" s="162"/>
      <c r="P261" s="162"/>
      <c r="Q261" s="162"/>
      <c r="R261" s="162"/>
      <c r="S261" s="162"/>
      <c r="T261" s="163"/>
      <c r="AT261" s="164" t="s">
        <v>133</v>
      </c>
      <c r="AU261" s="164" t="s">
        <v>82</v>
      </c>
      <c r="AV261" s="13" t="s">
        <v>82</v>
      </c>
      <c r="AW261" s="13" t="s">
        <v>33</v>
      </c>
      <c r="AX261" s="13" t="s">
        <v>73</v>
      </c>
      <c r="AY261" s="164" t="s">
        <v>126</v>
      </c>
    </row>
    <row r="262" spans="2:51" s="13" customFormat="1" ht="12">
      <c r="B262" s="156"/>
      <c r="D262" s="157" t="s">
        <v>133</v>
      </c>
      <c r="E262" s="164" t="s">
        <v>3</v>
      </c>
      <c r="F262" s="158" t="s">
        <v>404</v>
      </c>
      <c r="H262" s="159">
        <v>-1.08</v>
      </c>
      <c r="I262" s="160"/>
      <c r="L262" s="156"/>
      <c r="M262" s="161"/>
      <c r="N262" s="162"/>
      <c r="O262" s="162"/>
      <c r="P262" s="162"/>
      <c r="Q262" s="162"/>
      <c r="R262" s="162"/>
      <c r="S262" s="162"/>
      <c r="T262" s="163"/>
      <c r="AT262" s="164" t="s">
        <v>133</v>
      </c>
      <c r="AU262" s="164" t="s">
        <v>82</v>
      </c>
      <c r="AV262" s="13" t="s">
        <v>82</v>
      </c>
      <c r="AW262" s="13" t="s">
        <v>33</v>
      </c>
      <c r="AX262" s="13" t="s">
        <v>73</v>
      </c>
      <c r="AY262" s="164" t="s">
        <v>126</v>
      </c>
    </row>
    <row r="263" spans="2:51" s="13" customFormat="1" ht="12">
      <c r="B263" s="156"/>
      <c r="D263" s="157" t="s">
        <v>133</v>
      </c>
      <c r="E263" s="164" t="s">
        <v>3</v>
      </c>
      <c r="F263" s="158" t="s">
        <v>339</v>
      </c>
      <c r="H263" s="159">
        <v>0.33</v>
      </c>
      <c r="I263" s="160"/>
      <c r="L263" s="156"/>
      <c r="M263" s="161"/>
      <c r="N263" s="162"/>
      <c r="O263" s="162"/>
      <c r="P263" s="162"/>
      <c r="Q263" s="162"/>
      <c r="R263" s="162"/>
      <c r="S263" s="162"/>
      <c r="T263" s="163"/>
      <c r="AT263" s="164" t="s">
        <v>133</v>
      </c>
      <c r="AU263" s="164" t="s">
        <v>82</v>
      </c>
      <c r="AV263" s="13" t="s">
        <v>82</v>
      </c>
      <c r="AW263" s="13" t="s">
        <v>33</v>
      </c>
      <c r="AX263" s="13" t="s">
        <v>73</v>
      </c>
      <c r="AY263" s="164" t="s">
        <v>126</v>
      </c>
    </row>
    <row r="264" spans="2:51" s="14" customFormat="1" ht="12">
      <c r="B264" s="178"/>
      <c r="D264" s="157" t="s">
        <v>133</v>
      </c>
      <c r="E264" s="179" t="s">
        <v>3</v>
      </c>
      <c r="F264" s="180" t="s">
        <v>355</v>
      </c>
      <c r="H264" s="179" t="s">
        <v>3</v>
      </c>
      <c r="I264" s="181"/>
      <c r="L264" s="178"/>
      <c r="M264" s="182"/>
      <c r="N264" s="183"/>
      <c r="O264" s="183"/>
      <c r="P264" s="183"/>
      <c r="Q264" s="183"/>
      <c r="R264" s="183"/>
      <c r="S264" s="183"/>
      <c r="T264" s="184"/>
      <c r="AT264" s="179" t="s">
        <v>133</v>
      </c>
      <c r="AU264" s="179" t="s">
        <v>82</v>
      </c>
      <c r="AV264" s="14" t="s">
        <v>80</v>
      </c>
      <c r="AW264" s="14" t="s">
        <v>33</v>
      </c>
      <c r="AX264" s="14" t="s">
        <v>73</v>
      </c>
      <c r="AY264" s="179" t="s">
        <v>126</v>
      </c>
    </row>
    <row r="265" spans="2:51" s="13" customFormat="1" ht="12">
      <c r="B265" s="156"/>
      <c r="D265" s="157" t="s">
        <v>133</v>
      </c>
      <c r="E265" s="164" t="s">
        <v>3</v>
      </c>
      <c r="F265" s="158" t="s">
        <v>405</v>
      </c>
      <c r="H265" s="159">
        <v>9.45</v>
      </c>
      <c r="I265" s="160"/>
      <c r="L265" s="156"/>
      <c r="M265" s="161"/>
      <c r="N265" s="162"/>
      <c r="O265" s="162"/>
      <c r="P265" s="162"/>
      <c r="Q265" s="162"/>
      <c r="R265" s="162"/>
      <c r="S265" s="162"/>
      <c r="T265" s="163"/>
      <c r="AT265" s="164" t="s">
        <v>133</v>
      </c>
      <c r="AU265" s="164" t="s">
        <v>82</v>
      </c>
      <c r="AV265" s="13" t="s">
        <v>82</v>
      </c>
      <c r="AW265" s="13" t="s">
        <v>33</v>
      </c>
      <c r="AX265" s="13" t="s">
        <v>73</v>
      </c>
      <c r="AY265" s="164" t="s">
        <v>126</v>
      </c>
    </row>
    <row r="266" spans="2:51" s="14" customFormat="1" ht="12">
      <c r="B266" s="178"/>
      <c r="D266" s="157" t="s">
        <v>133</v>
      </c>
      <c r="E266" s="179" t="s">
        <v>3</v>
      </c>
      <c r="F266" s="180" t="s">
        <v>357</v>
      </c>
      <c r="H266" s="179" t="s">
        <v>3</v>
      </c>
      <c r="I266" s="181"/>
      <c r="L266" s="178"/>
      <c r="M266" s="182"/>
      <c r="N266" s="183"/>
      <c r="O266" s="183"/>
      <c r="P266" s="183"/>
      <c r="Q266" s="183"/>
      <c r="R266" s="183"/>
      <c r="S266" s="183"/>
      <c r="T266" s="184"/>
      <c r="AT266" s="179" t="s">
        <v>133</v>
      </c>
      <c r="AU266" s="179" t="s">
        <v>82</v>
      </c>
      <c r="AV266" s="14" t="s">
        <v>80</v>
      </c>
      <c r="AW266" s="14" t="s">
        <v>33</v>
      </c>
      <c r="AX266" s="14" t="s">
        <v>73</v>
      </c>
      <c r="AY266" s="179" t="s">
        <v>126</v>
      </c>
    </row>
    <row r="267" spans="2:51" s="13" customFormat="1" ht="12">
      <c r="B267" s="156"/>
      <c r="D267" s="157" t="s">
        <v>133</v>
      </c>
      <c r="E267" s="164" t="s">
        <v>3</v>
      </c>
      <c r="F267" s="158" t="s">
        <v>406</v>
      </c>
      <c r="H267" s="159">
        <v>4.725</v>
      </c>
      <c r="I267" s="160"/>
      <c r="L267" s="156"/>
      <c r="M267" s="161"/>
      <c r="N267" s="162"/>
      <c r="O267" s="162"/>
      <c r="P267" s="162"/>
      <c r="Q267" s="162"/>
      <c r="R267" s="162"/>
      <c r="S267" s="162"/>
      <c r="T267" s="163"/>
      <c r="AT267" s="164" t="s">
        <v>133</v>
      </c>
      <c r="AU267" s="164" t="s">
        <v>82</v>
      </c>
      <c r="AV267" s="13" t="s">
        <v>82</v>
      </c>
      <c r="AW267" s="13" t="s">
        <v>33</v>
      </c>
      <c r="AX267" s="13" t="s">
        <v>73</v>
      </c>
      <c r="AY267" s="164" t="s">
        <v>126</v>
      </c>
    </row>
    <row r="268" spans="2:51" s="15" customFormat="1" ht="12">
      <c r="B268" s="185"/>
      <c r="D268" s="157" t="s">
        <v>133</v>
      </c>
      <c r="E268" s="186" t="s">
        <v>207</v>
      </c>
      <c r="F268" s="187" t="s">
        <v>246</v>
      </c>
      <c r="H268" s="188">
        <v>106.498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6" t="s">
        <v>133</v>
      </c>
      <c r="AU268" s="186" t="s">
        <v>82</v>
      </c>
      <c r="AV268" s="15" t="s">
        <v>125</v>
      </c>
      <c r="AW268" s="15" t="s">
        <v>33</v>
      </c>
      <c r="AX268" s="15" t="s">
        <v>80</v>
      </c>
      <c r="AY268" s="186" t="s">
        <v>126</v>
      </c>
    </row>
    <row r="269" spans="1:65" s="2" customFormat="1" ht="24.15" customHeight="1">
      <c r="A269" s="34"/>
      <c r="B269" s="142"/>
      <c r="C269" s="143" t="s">
        <v>8</v>
      </c>
      <c r="D269" s="143" t="s">
        <v>127</v>
      </c>
      <c r="E269" s="144" t="s">
        <v>407</v>
      </c>
      <c r="F269" s="145" t="s">
        <v>408</v>
      </c>
      <c r="G269" s="146" t="s">
        <v>232</v>
      </c>
      <c r="H269" s="147">
        <v>69.12</v>
      </c>
      <c r="I269" s="148"/>
      <c r="J269" s="149">
        <f>ROUND(I269*H269,2)</f>
        <v>0</v>
      </c>
      <c r="K269" s="145" t="s">
        <v>172</v>
      </c>
      <c r="L269" s="35"/>
      <c r="M269" s="150" t="s">
        <v>3</v>
      </c>
      <c r="N269" s="151" t="s">
        <v>44</v>
      </c>
      <c r="O269" s="55"/>
      <c r="P269" s="152">
        <f>O269*H269</f>
        <v>0</v>
      </c>
      <c r="Q269" s="152">
        <v>0.0027</v>
      </c>
      <c r="R269" s="152">
        <f>Q269*H269</f>
        <v>0.186624</v>
      </c>
      <c r="S269" s="152">
        <v>0</v>
      </c>
      <c r="T269" s="153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4" t="s">
        <v>125</v>
      </c>
      <c r="AT269" s="154" t="s">
        <v>127</v>
      </c>
      <c r="AU269" s="154" t="s">
        <v>82</v>
      </c>
      <c r="AY269" s="19" t="s">
        <v>126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9" t="s">
        <v>80</v>
      </c>
      <c r="BK269" s="155">
        <f>ROUND(I269*H269,2)</f>
        <v>0</v>
      </c>
      <c r="BL269" s="19" t="s">
        <v>125</v>
      </c>
      <c r="BM269" s="154" t="s">
        <v>409</v>
      </c>
    </row>
    <row r="270" spans="2:51" s="14" customFormat="1" ht="12">
      <c r="B270" s="178"/>
      <c r="D270" s="157" t="s">
        <v>133</v>
      </c>
      <c r="E270" s="179" t="s">
        <v>3</v>
      </c>
      <c r="F270" s="180" t="s">
        <v>410</v>
      </c>
      <c r="H270" s="179" t="s">
        <v>3</v>
      </c>
      <c r="I270" s="181"/>
      <c r="L270" s="178"/>
      <c r="M270" s="182"/>
      <c r="N270" s="183"/>
      <c r="O270" s="183"/>
      <c r="P270" s="183"/>
      <c r="Q270" s="183"/>
      <c r="R270" s="183"/>
      <c r="S270" s="183"/>
      <c r="T270" s="184"/>
      <c r="AT270" s="179" t="s">
        <v>133</v>
      </c>
      <c r="AU270" s="179" t="s">
        <v>82</v>
      </c>
      <c r="AV270" s="14" t="s">
        <v>80</v>
      </c>
      <c r="AW270" s="14" t="s">
        <v>33</v>
      </c>
      <c r="AX270" s="14" t="s">
        <v>73</v>
      </c>
      <c r="AY270" s="179" t="s">
        <v>126</v>
      </c>
    </row>
    <row r="271" spans="2:51" s="13" customFormat="1" ht="12">
      <c r="B271" s="156"/>
      <c r="D271" s="157" t="s">
        <v>133</v>
      </c>
      <c r="E271" s="164" t="s">
        <v>3</v>
      </c>
      <c r="F271" s="158" t="s">
        <v>235</v>
      </c>
      <c r="H271" s="159">
        <v>5.76</v>
      </c>
      <c r="I271" s="160"/>
      <c r="L271" s="156"/>
      <c r="M271" s="161"/>
      <c r="N271" s="162"/>
      <c r="O271" s="162"/>
      <c r="P271" s="162"/>
      <c r="Q271" s="162"/>
      <c r="R271" s="162"/>
      <c r="S271" s="162"/>
      <c r="T271" s="163"/>
      <c r="AT271" s="164" t="s">
        <v>133</v>
      </c>
      <c r="AU271" s="164" t="s">
        <v>82</v>
      </c>
      <c r="AV271" s="13" t="s">
        <v>82</v>
      </c>
      <c r="AW271" s="13" t="s">
        <v>33</v>
      </c>
      <c r="AX271" s="13" t="s">
        <v>73</v>
      </c>
      <c r="AY271" s="164" t="s">
        <v>126</v>
      </c>
    </row>
    <row r="272" spans="2:51" s="13" customFormat="1" ht="12">
      <c r="B272" s="156"/>
      <c r="D272" s="157" t="s">
        <v>133</v>
      </c>
      <c r="E272" s="164" t="s">
        <v>3</v>
      </c>
      <c r="F272" s="158" t="s">
        <v>236</v>
      </c>
      <c r="H272" s="159">
        <v>9.92</v>
      </c>
      <c r="I272" s="160"/>
      <c r="L272" s="156"/>
      <c r="M272" s="161"/>
      <c r="N272" s="162"/>
      <c r="O272" s="162"/>
      <c r="P272" s="162"/>
      <c r="Q272" s="162"/>
      <c r="R272" s="162"/>
      <c r="S272" s="162"/>
      <c r="T272" s="163"/>
      <c r="AT272" s="164" t="s">
        <v>133</v>
      </c>
      <c r="AU272" s="164" t="s">
        <v>82</v>
      </c>
      <c r="AV272" s="13" t="s">
        <v>82</v>
      </c>
      <c r="AW272" s="13" t="s">
        <v>33</v>
      </c>
      <c r="AX272" s="13" t="s">
        <v>73</v>
      </c>
      <c r="AY272" s="164" t="s">
        <v>126</v>
      </c>
    </row>
    <row r="273" spans="2:51" s="13" customFormat="1" ht="12">
      <c r="B273" s="156"/>
      <c r="D273" s="157" t="s">
        <v>133</v>
      </c>
      <c r="E273" s="164" t="s">
        <v>3</v>
      </c>
      <c r="F273" s="158" t="s">
        <v>237</v>
      </c>
      <c r="H273" s="159">
        <v>8.32</v>
      </c>
      <c r="I273" s="160"/>
      <c r="L273" s="156"/>
      <c r="M273" s="161"/>
      <c r="N273" s="162"/>
      <c r="O273" s="162"/>
      <c r="P273" s="162"/>
      <c r="Q273" s="162"/>
      <c r="R273" s="162"/>
      <c r="S273" s="162"/>
      <c r="T273" s="163"/>
      <c r="AT273" s="164" t="s">
        <v>133</v>
      </c>
      <c r="AU273" s="164" t="s">
        <v>82</v>
      </c>
      <c r="AV273" s="13" t="s">
        <v>82</v>
      </c>
      <c r="AW273" s="13" t="s">
        <v>33</v>
      </c>
      <c r="AX273" s="13" t="s">
        <v>73</v>
      </c>
      <c r="AY273" s="164" t="s">
        <v>126</v>
      </c>
    </row>
    <row r="274" spans="2:51" s="13" customFormat="1" ht="12">
      <c r="B274" s="156"/>
      <c r="D274" s="157" t="s">
        <v>133</v>
      </c>
      <c r="E274" s="164" t="s">
        <v>3</v>
      </c>
      <c r="F274" s="158" t="s">
        <v>238</v>
      </c>
      <c r="H274" s="159">
        <v>4.4</v>
      </c>
      <c r="I274" s="160"/>
      <c r="L274" s="156"/>
      <c r="M274" s="161"/>
      <c r="N274" s="162"/>
      <c r="O274" s="162"/>
      <c r="P274" s="162"/>
      <c r="Q274" s="162"/>
      <c r="R274" s="162"/>
      <c r="S274" s="162"/>
      <c r="T274" s="163"/>
      <c r="AT274" s="164" t="s">
        <v>133</v>
      </c>
      <c r="AU274" s="164" t="s">
        <v>82</v>
      </c>
      <c r="AV274" s="13" t="s">
        <v>82</v>
      </c>
      <c r="AW274" s="13" t="s">
        <v>33</v>
      </c>
      <c r="AX274" s="13" t="s">
        <v>73</v>
      </c>
      <c r="AY274" s="164" t="s">
        <v>126</v>
      </c>
    </row>
    <row r="275" spans="2:51" s="13" customFormat="1" ht="12">
      <c r="B275" s="156"/>
      <c r="D275" s="157" t="s">
        <v>133</v>
      </c>
      <c r="E275" s="164" t="s">
        <v>3</v>
      </c>
      <c r="F275" s="158" t="s">
        <v>238</v>
      </c>
      <c r="H275" s="159">
        <v>4.4</v>
      </c>
      <c r="I275" s="160"/>
      <c r="L275" s="156"/>
      <c r="M275" s="161"/>
      <c r="N275" s="162"/>
      <c r="O275" s="162"/>
      <c r="P275" s="162"/>
      <c r="Q275" s="162"/>
      <c r="R275" s="162"/>
      <c r="S275" s="162"/>
      <c r="T275" s="163"/>
      <c r="AT275" s="164" t="s">
        <v>133</v>
      </c>
      <c r="AU275" s="164" t="s">
        <v>82</v>
      </c>
      <c r="AV275" s="13" t="s">
        <v>82</v>
      </c>
      <c r="AW275" s="13" t="s">
        <v>33</v>
      </c>
      <c r="AX275" s="13" t="s">
        <v>73</v>
      </c>
      <c r="AY275" s="164" t="s">
        <v>126</v>
      </c>
    </row>
    <row r="276" spans="2:51" s="13" customFormat="1" ht="12">
      <c r="B276" s="156"/>
      <c r="D276" s="157" t="s">
        <v>133</v>
      </c>
      <c r="E276" s="164" t="s">
        <v>3</v>
      </c>
      <c r="F276" s="158" t="s">
        <v>239</v>
      </c>
      <c r="H276" s="159">
        <v>3.6</v>
      </c>
      <c r="I276" s="160"/>
      <c r="L276" s="156"/>
      <c r="M276" s="161"/>
      <c r="N276" s="162"/>
      <c r="O276" s="162"/>
      <c r="P276" s="162"/>
      <c r="Q276" s="162"/>
      <c r="R276" s="162"/>
      <c r="S276" s="162"/>
      <c r="T276" s="163"/>
      <c r="AT276" s="164" t="s">
        <v>133</v>
      </c>
      <c r="AU276" s="164" t="s">
        <v>82</v>
      </c>
      <c r="AV276" s="13" t="s">
        <v>82</v>
      </c>
      <c r="AW276" s="13" t="s">
        <v>33</v>
      </c>
      <c r="AX276" s="13" t="s">
        <v>73</v>
      </c>
      <c r="AY276" s="164" t="s">
        <v>126</v>
      </c>
    </row>
    <row r="277" spans="2:51" s="13" customFormat="1" ht="12">
      <c r="B277" s="156"/>
      <c r="D277" s="157" t="s">
        <v>133</v>
      </c>
      <c r="E277" s="164" t="s">
        <v>3</v>
      </c>
      <c r="F277" s="158" t="s">
        <v>240</v>
      </c>
      <c r="H277" s="159">
        <v>6.24</v>
      </c>
      <c r="I277" s="160"/>
      <c r="L277" s="156"/>
      <c r="M277" s="161"/>
      <c r="N277" s="162"/>
      <c r="O277" s="162"/>
      <c r="P277" s="162"/>
      <c r="Q277" s="162"/>
      <c r="R277" s="162"/>
      <c r="S277" s="162"/>
      <c r="T277" s="163"/>
      <c r="AT277" s="164" t="s">
        <v>133</v>
      </c>
      <c r="AU277" s="164" t="s">
        <v>82</v>
      </c>
      <c r="AV277" s="13" t="s">
        <v>82</v>
      </c>
      <c r="AW277" s="13" t="s">
        <v>33</v>
      </c>
      <c r="AX277" s="13" t="s">
        <v>73</v>
      </c>
      <c r="AY277" s="164" t="s">
        <v>126</v>
      </c>
    </row>
    <row r="278" spans="2:51" s="13" customFormat="1" ht="12">
      <c r="B278" s="156"/>
      <c r="D278" s="157" t="s">
        <v>133</v>
      </c>
      <c r="E278" s="164" t="s">
        <v>3</v>
      </c>
      <c r="F278" s="158" t="s">
        <v>241</v>
      </c>
      <c r="H278" s="159">
        <v>4.16</v>
      </c>
      <c r="I278" s="160"/>
      <c r="L278" s="156"/>
      <c r="M278" s="161"/>
      <c r="N278" s="162"/>
      <c r="O278" s="162"/>
      <c r="P278" s="162"/>
      <c r="Q278" s="162"/>
      <c r="R278" s="162"/>
      <c r="S278" s="162"/>
      <c r="T278" s="163"/>
      <c r="AT278" s="164" t="s">
        <v>133</v>
      </c>
      <c r="AU278" s="164" t="s">
        <v>82</v>
      </c>
      <c r="AV278" s="13" t="s">
        <v>82</v>
      </c>
      <c r="AW278" s="13" t="s">
        <v>33</v>
      </c>
      <c r="AX278" s="13" t="s">
        <v>73</v>
      </c>
      <c r="AY278" s="164" t="s">
        <v>126</v>
      </c>
    </row>
    <row r="279" spans="2:51" s="13" customFormat="1" ht="12">
      <c r="B279" s="156"/>
      <c r="D279" s="157" t="s">
        <v>133</v>
      </c>
      <c r="E279" s="164" t="s">
        <v>3</v>
      </c>
      <c r="F279" s="158" t="s">
        <v>242</v>
      </c>
      <c r="H279" s="159">
        <v>10</v>
      </c>
      <c r="I279" s="160"/>
      <c r="L279" s="156"/>
      <c r="M279" s="161"/>
      <c r="N279" s="162"/>
      <c r="O279" s="162"/>
      <c r="P279" s="162"/>
      <c r="Q279" s="162"/>
      <c r="R279" s="162"/>
      <c r="S279" s="162"/>
      <c r="T279" s="163"/>
      <c r="AT279" s="164" t="s">
        <v>133</v>
      </c>
      <c r="AU279" s="164" t="s">
        <v>82</v>
      </c>
      <c r="AV279" s="13" t="s">
        <v>82</v>
      </c>
      <c r="AW279" s="13" t="s">
        <v>33</v>
      </c>
      <c r="AX279" s="13" t="s">
        <v>73</v>
      </c>
      <c r="AY279" s="164" t="s">
        <v>126</v>
      </c>
    </row>
    <row r="280" spans="2:51" s="13" customFormat="1" ht="12">
      <c r="B280" s="156"/>
      <c r="D280" s="157" t="s">
        <v>133</v>
      </c>
      <c r="E280" s="164" t="s">
        <v>3</v>
      </c>
      <c r="F280" s="158" t="s">
        <v>243</v>
      </c>
      <c r="H280" s="159">
        <v>3.36</v>
      </c>
      <c r="I280" s="160"/>
      <c r="L280" s="156"/>
      <c r="M280" s="161"/>
      <c r="N280" s="162"/>
      <c r="O280" s="162"/>
      <c r="P280" s="162"/>
      <c r="Q280" s="162"/>
      <c r="R280" s="162"/>
      <c r="S280" s="162"/>
      <c r="T280" s="163"/>
      <c r="AT280" s="164" t="s">
        <v>133</v>
      </c>
      <c r="AU280" s="164" t="s">
        <v>82</v>
      </c>
      <c r="AV280" s="13" t="s">
        <v>82</v>
      </c>
      <c r="AW280" s="13" t="s">
        <v>33</v>
      </c>
      <c r="AX280" s="13" t="s">
        <v>73</v>
      </c>
      <c r="AY280" s="164" t="s">
        <v>126</v>
      </c>
    </row>
    <row r="281" spans="2:51" s="13" customFormat="1" ht="12">
      <c r="B281" s="156"/>
      <c r="D281" s="157" t="s">
        <v>133</v>
      </c>
      <c r="E281" s="164" t="s">
        <v>3</v>
      </c>
      <c r="F281" s="158" t="s">
        <v>244</v>
      </c>
      <c r="H281" s="159">
        <v>8.96</v>
      </c>
      <c r="I281" s="160"/>
      <c r="L281" s="156"/>
      <c r="M281" s="161"/>
      <c r="N281" s="162"/>
      <c r="O281" s="162"/>
      <c r="P281" s="162"/>
      <c r="Q281" s="162"/>
      <c r="R281" s="162"/>
      <c r="S281" s="162"/>
      <c r="T281" s="163"/>
      <c r="AT281" s="164" t="s">
        <v>133</v>
      </c>
      <c r="AU281" s="164" t="s">
        <v>82</v>
      </c>
      <c r="AV281" s="13" t="s">
        <v>82</v>
      </c>
      <c r="AW281" s="13" t="s">
        <v>33</v>
      </c>
      <c r="AX281" s="13" t="s">
        <v>73</v>
      </c>
      <c r="AY281" s="164" t="s">
        <v>126</v>
      </c>
    </row>
    <row r="282" spans="2:51" s="15" customFormat="1" ht="12">
      <c r="B282" s="185"/>
      <c r="D282" s="157" t="s">
        <v>133</v>
      </c>
      <c r="E282" s="186" t="s">
        <v>3</v>
      </c>
      <c r="F282" s="187" t="s">
        <v>246</v>
      </c>
      <c r="H282" s="188">
        <v>69.12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133</v>
      </c>
      <c r="AU282" s="186" t="s">
        <v>82</v>
      </c>
      <c r="AV282" s="15" t="s">
        <v>125</v>
      </c>
      <c r="AW282" s="15" t="s">
        <v>33</v>
      </c>
      <c r="AX282" s="15" t="s">
        <v>80</v>
      </c>
      <c r="AY282" s="186" t="s">
        <v>126</v>
      </c>
    </row>
    <row r="283" spans="1:65" s="2" customFormat="1" ht="24.15" customHeight="1">
      <c r="A283" s="34"/>
      <c r="B283" s="142"/>
      <c r="C283" s="143" t="s">
        <v>411</v>
      </c>
      <c r="D283" s="143" t="s">
        <v>127</v>
      </c>
      <c r="E283" s="144" t="s">
        <v>412</v>
      </c>
      <c r="F283" s="145" t="s">
        <v>413</v>
      </c>
      <c r="G283" s="146" t="s">
        <v>249</v>
      </c>
      <c r="H283" s="147">
        <v>2.123</v>
      </c>
      <c r="I283" s="148"/>
      <c r="J283" s="149">
        <f>ROUND(I283*H283,2)</f>
        <v>0</v>
      </c>
      <c r="K283" s="145" t="s">
        <v>172</v>
      </c>
      <c r="L283" s="35"/>
      <c r="M283" s="150" t="s">
        <v>3</v>
      </c>
      <c r="N283" s="151" t="s">
        <v>44</v>
      </c>
      <c r="O283" s="55"/>
      <c r="P283" s="152">
        <f>O283*H283</f>
        <v>0</v>
      </c>
      <c r="Q283" s="152">
        <v>2.45329</v>
      </c>
      <c r="R283" s="152">
        <f>Q283*H283</f>
        <v>5.20833467</v>
      </c>
      <c r="S283" s="152">
        <v>0</v>
      </c>
      <c r="T283" s="153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4" t="s">
        <v>125</v>
      </c>
      <c r="AT283" s="154" t="s">
        <v>127</v>
      </c>
      <c r="AU283" s="154" t="s">
        <v>82</v>
      </c>
      <c r="AY283" s="19" t="s">
        <v>126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9" t="s">
        <v>80</v>
      </c>
      <c r="BK283" s="155">
        <f>ROUND(I283*H283,2)</f>
        <v>0</v>
      </c>
      <c r="BL283" s="19" t="s">
        <v>125</v>
      </c>
      <c r="BM283" s="154" t="s">
        <v>414</v>
      </c>
    </row>
    <row r="284" spans="2:51" s="13" customFormat="1" ht="12">
      <c r="B284" s="156"/>
      <c r="D284" s="157" t="s">
        <v>133</v>
      </c>
      <c r="E284" s="164" t="s">
        <v>3</v>
      </c>
      <c r="F284" s="158" t="s">
        <v>415</v>
      </c>
      <c r="H284" s="159">
        <v>2.123</v>
      </c>
      <c r="I284" s="160"/>
      <c r="L284" s="156"/>
      <c r="M284" s="161"/>
      <c r="N284" s="162"/>
      <c r="O284" s="162"/>
      <c r="P284" s="162"/>
      <c r="Q284" s="162"/>
      <c r="R284" s="162"/>
      <c r="S284" s="162"/>
      <c r="T284" s="163"/>
      <c r="AT284" s="164" t="s">
        <v>133</v>
      </c>
      <c r="AU284" s="164" t="s">
        <v>82</v>
      </c>
      <c r="AV284" s="13" t="s">
        <v>82</v>
      </c>
      <c r="AW284" s="13" t="s">
        <v>33</v>
      </c>
      <c r="AX284" s="13" t="s">
        <v>80</v>
      </c>
      <c r="AY284" s="164" t="s">
        <v>126</v>
      </c>
    </row>
    <row r="285" spans="1:65" s="2" customFormat="1" ht="34.2">
      <c r="A285" s="34"/>
      <c r="B285" s="142"/>
      <c r="C285" s="143" t="s">
        <v>416</v>
      </c>
      <c r="D285" s="143" t="s">
        <v>127</v>
      </c>
      <c r="E285" s="144" t="s">
        <v>417</v>
      </c>
      <c r="F285" s="145" t="s">
        <v>418</v>
      </c>
      <c r="G285" s="146" t="s">
        <v>249</v>
      </c>
      <c r="H285" s="147">
        <v>2.123</v>
      </c>
      <c r="I285" s="148"/>
      <c r="J285" s="149">
        <f>ROUND(I285*H285,2)</f>
        <v>0</v>
      </c>
      <c r="K285" s="145" t="s">
        <v>172</v>
      </c>
      <c r="L285" s="35"/>
      <c r="M285" s="150" t="s">
        <v>3</v>
      </c>
      <c r="N285" s="151" t="s">
        <v>44</v>
      </c>
      <c r="O285" s="55"/>
      <c r="P285" s="152">
        <f>O285*H285</f>
        <v>0</v>
      </c>
      <c r="Q285" s="152">
        <v>0</v>
      </c>
      <c r="R285" s="152">
        <f>Q285*H285</f>
        <v>0</v>
      </c>
      <c r="S285" s="152">
        <v>0</v>
      </c>
      <c r="T285" s="15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4" t="s">
        <v>125</v>
      </c>
      <c r="AT285" s="154" t="s">
        <v>127</v>
      </c>
      <c r="AU285" s="154" t="s">
        <v>82</v>
      </c>
      <c r="AY285" s="19" t="s">
        <v>126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9" t="s">
        <v>80</v>
      </c>
      <c r="BK285" s="155">
        <f>ROUND(I285*H285,2)</f>
        <v>0</v>
      </c>
      <c r="BL285" s="19" t="s">
        <v>125</v>
      </c>
      <c r="BM285" s="154" t="s">
        <v>419</v>
      </c>
    </row>
    <row r="286" spans="1:65" s="2" customFormat="1" ht="37.8" customHeight="1">
      <c r="A286" s="34"/>
      <c r="B286" s="142"/>
      <c r="C286" s="143" t="s">
        <v>420</v>
      </c>
      <c r="D286" s="143" t="s">
        <v>127</v>
      </c>
      <c r="E286" s="144" t="s">
        <v>421</v>
      </c>
      <c r="F286" s="145" t="s">
        <v>422</v>
      </c>
      <c r="G286" s="146" t="s">
        <v>249</v>
      </c>
      <c r="H286" s="147">
        <v>2.123</v>
      </c>
      <c r="I286" s="148"/>
      <c r="J286" s="149">
        <f>ROUND(I286*H286,2)</f>
        <v>0</v>
      </c>
      <c r="K286" s="145" t="s">
        <v>172</v>
      </c>
      <c r="L286" s="35"/>
      <c r="M286" s="150" t="s">
        <v>3</v>
      </c>
      <c r="N286" s="151" t="s">
        <v>44</v>
      </c>
      <c r="O286" s="55"/>
      <c r="P286" s="152">
        <f>O286*H286</f>
        <v>0</v>
      </c>
      <c r="Q286" s="152">
        <v>0</v>
      </c>
      <c r="R286" s="152">
        <f>Q286*H286</f>
        <v>0</v>
      </c>
      <c r="S286" s="152">
        <v>0</v>
      </c>
      <c r="T286" s="153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4" t="s">
        <v>125</v>
      </c>
      <c r="AT286" s="154" t="s">
        <v>127</v>
      </c>
      <c r="AU286" s="154" t="s">
        <v>82</v>
      </c>
      <c r="AY286" s="19" t="s">
        <v>126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9" t="s">
        <v>80</v>
      </c>
      <c r="BK286" s="155">
        <f>ROUND(I286*H286,2)</f>
        <v>0</v>
      </c>
      <c r="BL286" s="19" t="s">
        <v>125</v>
      </c>
      <c r="BM286" s="154" t="s">
        <v>423</v>
      </c>
    </row>
    <row r="287" spans="2:63" s="12" customFormat="1" ht="22.8" customHeight="1">
      <c r="B287" s="131"/>
      <c r="D287" s="132" t="s">
        <v>72</v>
      </c>
      <c r="E287" s="169" t="s">
        <v>169</v>
      </c>
      <c r="F287" s="169" t="s">
        <v>424</v>
      </c>
      <c r="I287" s="134"/>
      <c r="J287" s="170">
        <f>BK287</f>
        <v>0</v>
      </c>
      <c r="L287" s="131"/>
      <c r="M287" s="136"/>
      <c r="N287" s="137"/>
      <c r="O287" s="137"/>
      <c r="P287" s="138">
        <f>SUM(P288:P373)</f>
        <v>0</v>
      </c>
      <c r="Q287" s="137"/>
      <c r="R287" s="138">
        <f>SUM(R288:R373)</f>
        <v>0.0479436</v>
      </c>
      <c r="S287" s="137"/>
      <c r="T287" s="139">
        <f>SUM(T288:T373)</f>
        <v>85.46681000000001</v>
      </c>
      <c r="AR287" s="132" t="s">
        <v>80</v>
      </c>
      <c r="AT287" s="140" t="s">
        <v>72</v>
      </c>
      <c r="AU287" s="140" t="s">
        <v>80</v>
      </c>
      <c r="AY287" s="132" t="s">
        <v>126</v>
      </c>
      <c r="BK287" s="141">
        <f>SUM(BK288:BK373)</f>
        <v>0</v>
      </c>
    </row>
    <row r="288" spans="1:65" s="2" customFormat="1" ht="45.6">
      <c r="A288" s="34"/>
      <c r="B288" s="142"/>
      <c r="C288" s="143" t="s">
        <v>425</v>
      </c>
      <c r="D288" s="143" t="s">
        <v>127</v>
      </c>
      <c r="E288" s="144" t="s">
        <v>426</v>
      </c>
      <c r="F288" s="145" t="s">
        <v>427</v>
      </c>
      <c r="G288" s="146" t="s">
        <v>232</v>
      </c>
      <c r="H288" s="147">
        <f>H294</f>
        <v>569.58</v>
      </c>
      <c r="I288" s="148"/>
      <c r="J288" s="149">
        <f>ROUND(I288*H288,2)</f>
        <v>0</v>
      </c>
      <c r="K288" s="145" t="s">
        <v>172</v>
      </c>
      <c r="L288" s="35"/>
      <c r="M288" s="150" t="s">
        <v>3</v>
      </c>
      <c r="N288" s="151" t="s">
        <v>44</v>
      </c>
      <c r="O288" s="55"/>
      <c r="P288" s="152">
        <f>O288*H288</f>
        <v>0</v>
      </c>
      <c r="Q288" s="152">
        <v>0</v>
      </c>
      <c r="R288" s="152">
        <f>Q288*H288</f>
        <v>0</v>
      </c>
      <c r="S288" s="152">
        <v>0</v>
      </c>
      <c r="T288" s="15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4" t="s">
        <v>125</v>
      </c>
      <c r="AT288" s="154" t="s">
        <v>127</v>
      </c>
      <c r="AU288" s="154" t="s">
        <v>82</v>
      </c>
      <c r="AY288" s="19" t="s">
        <v>126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9" t="s">
        <v>80</v>
      </c>
      <c r="BK288" s="155">
        <f>ROUND(I288*H288,2)</f>
        <v>0</v>
      </c>
      <c r="BL288" s="19" t="s">
        <v>125</v>
      </c>
      <c r="BM288" s="154" t="s">
        <v>428</v>
      </c>
    </row>
    <row r="289" spans="2:51" s="14" customFormat="1" ht="12">
      <c r="B289" s="178"/>
      <c r="D289" s="157" t="s">
        <v>133</v>
      </c>
      <c r="E289" s="179" t="s">
        <v>3</v>
      </c>
      <c r="F289" s="180" t="s">
        <v>429</v>
      </c>
      <c r="H289" s="179" t="s">
        <v>3</v>
      </c>
      <c r="I289" s="181"/>
      <c r="L289" s="178"/>
      <c r="M289" s="182"/>
      <c r="N289" s="183"/>
      <c r="O289" s="183"/>
      <c r="P289" s="183"/>
      <c r="Q289" s="183"/>
      <c r="R289" s="183"/>
      <c r="S289" s="183"/>
      <c r="T289" s="184"/>
      <c r="AT289" s="179" t="s">
        <v>133</v>
      </c>
      <c r="AU289" s="179" t="s">
        <v>82</v>
      </c>
      <c r="AV289" s="14" t="s">
        <v>80</v>
      </c>
      <c r="AW289" s="14" t="s">
        <v>33</v>
      </c>
      <c r="AX289" s="14" t="s">
        <v>73</v>
      </c>
      <c r="AY289" s="179" t="s">
        <v>126</v>
      </c>
    </row>
    <row r="290" spans="2:51" s="13" customFormat="1" ht="12">
      <c r="B290" s="156"/>
      <c r="D290" s="157" t="s">
        <v>133</v>
      </c>
      <c r="E290" s="164" t="s">
        <v>3</v>
      </c>
      <c r="F290" s="158" t="s">
        <v>430</v>
      </c>
      <c r="H290" s="159">
        <v>166.4</v>
      </c>
      <c r="I290" s="160"/>
      <c r="L290" s="156"/>
      <c r="M290" s="161"/>
      <c r="N290" s="162"/>
      <c r="O290" s="162"/>
      <c r="P290" s="162"/>
      <c r="Q290" s="162"/>
      <c r="R290" s="162"/>
      <c r="S290" s="162"/>
      <c r="T290" s="163"/>
      <c r="AT290" s="164" t="s">
        <v>133</v>
      </c>
      <c r="AU290" s="164" t="s">
        <v>82</v>
      </c>
      <c r="AV290" s="13" t="s">
        <v>82</v>
      </c>
      <c r="AW290" s="13" t="s">
        <v>33</v>
      </c>
      <c r="AX290" s="13" t="s">
        <v>73</v>
      </c>
      <c r="AY290" s="164" t="s">
        <v>126</v>
      </c>
    </row>
    <row r="291" spans="2:51" s="13" customFormat="1" ht="12">
      <c r="B291" s="156"/>
      <c r="D291" s="157" t="s">
        <v>133</v>
      </c>
      <c r="E291" s="164" t="s">
        <v>3</v>
      </c>
      <c r="F291" s="158" t="s">
        <v>431</v>
      </c>
      <c r="H291" s="159">
        <v>26.7</v>
      </c>
      <c r="I291" s="160"/>
      <c r="L291" s="156"/>
      <c r="M291" s="161"/>
      <c r="N291" s="162"/>
      <c r="O291" s="162"/>
      <c r="P291" s="162"/>
      <c r="Q291" s="162"/>
      <c r="R291" s="162"/>
      <c r="S291" s="162"/>
      <c r="T291" s="163"/>
      <c r="AT291" s="164" t="s">
        <v>133</v>
      </c>
      <c r="AU291" s="164" t="s">
        <v>82</v>
      </c>
      <c r="AV291" s="13" t="s">
        <v>82</v>
      </c>
      <c r="AW291" s="13" t="s">
        <v>33</v>
      </c>
      <c r="AX291" s="13" t="s">
        <v>73</v>
      </c>
      <c r="AY291" s="164" t="s">
        <v>126</v>
      </c>
    </row>
    <row r="292" spans="2:51" s="13" customFormat="1" ht="12">
      <c r="B292" s="156"/>
      <c r="D292" s="157"/>
      <c r="E292" s="164"/>
      <c r="F292" s="180" t="s">
        <v>1741</v>
      </c>
      <c r="H292" s="159"/>
      <c r="L292" s="156"/>
      <c r="M292" s="161"/>
      <c r="N292" s="305"/>
      <c r="O292" s="305"/>
      <c r="P292" s="305"/>
      <c r="Q292" s="305"/>
      <c r="R292" s="305"/>
      <c r="S292" s="305"/>
      <c r="T292" s="163"/>
      <c r="AT292" s="164"/>
      <c r="AU292" s="164"/>
      <c r="AY292" s="164"/>
    </row>
    <row r="293" spans="2:51" s="13" customFormat="1" ht="12">
      <c r="B293" s="156"/>
      <c r="D293" s="157"/>
      <c r="E293" s="164"/>
      <c r="F293" s="158" t="s">
        <v>1742</v>
      </c>
      <c r="H293" s="159">
        <v>376.48</v>
      </c>
      <c r="L293" s="156"/>
      <c r="M293" s="161"/>
      <c r="N293" s="305"/>
      <c r="O293" s="305"/>
      <c r="P293" s="305"/>
      <c r="Q293" s="305"/>
      <c r="R293" s="305"/>
      <c r="S293" s="305"/>
      <c r="T293" s="163"/>
      <c r="AT293" s="164"/>
      <c r="AU293" s="164"/>
      <c r="AY293" s="164"/>
    </row>
    <row r="294" spans="2:51" s="15" customFormat="1" ht="12">
      <c r="B294" s="185"/>
      <c r="D294" s="157" t="s">
        <v>133</v>
      </c>
      <c r="E294" s="186" t="s">
        <v>185</v>
      </c>
      <c r="F294" s="187" t="s">
        <v>246</v>
      </c>
      <c r="H294" s="188">
        <v>569.58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133</v>
      </c>
      <c r="AU294" s="186" t="s">
        <v>82</v>
      </c>
      <c r="AV294" s="15" t="s">
        <v>125</v>
      </c>
      <c r="AW294" s="15" t="s">
        <v>33</v>
      </c>
      <c r="AX294" s="15" t="s">
        <v>80</v>
      </c>
      <c r="AY294" s="186" t="s">
        <v>126</v>
      </c>
    </row>
    <row r="295" spans="1:65" s="2" customFormat="1" ht="49.05" customHeight="1">
      <c r="A295" s="34"/>
      <c r="B295" s="142"/>
      <c r="C295" s="143" t="s">
        <v>432</v>
      </c>
      <c r="D295" s="143" t="s">
        <v>127</v>
      </c>
      <c r="E295" s="144" t="s">
        <v>433</v>
      </c>
      <c r="F295" s="145" t="s">
        <v>434</v>
      </c>
      <c r="G295" s="146" t="s">
        <v>232</v>
      </c>
      <c r="H295" s="147">
        <f>H300</f>
        <v>1408.07</v>
      </c>
      <c r="I295" s="148"/>
      <c r="J295" s="149">
        <f>ROUND(I295*H295,2)</f>
        <v>0</v>
      </c>
      <c r="K295" s="145" t="s">
        <v>172</v>
      </c>
      <c r="L295" s="35"/>
      <c r="M295" s="150" t="s">
        <v>3</v>
      </c>
      <c r="N295" s="151" t="s">
        <v>44</v>
      </c>
      <c r="O295" s="55"/>
      <c r="P295" s="152">
        <f>O295*H295</f>
        <v>0</v>
      </c>
      <c r="Q295" s="152">
        <v>0</v>
      </c>
      <c r="R295" s="152">
        <f>Q295*H295</f>
        <v>0</v>
      </c>
      <c r="S295" s="152">
        <v>0</v>
      </c>
      <c r="T295" s="153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4" t="s">
        <v>125</v>
      </c>
      <c r="AT295" s="154" t="s">
        <v>127</v>
      </c>
      <c r="AU295" s="154" t="s">
        <v>82</v>
      </c>
      <c r="AY295" s="19" t="s">
        <v>126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9" t="s">
        <v>80</v>
      </c>
      <c r="BK295" s="155">
        <f>ROUND(I295*H295,2)</f>
        <v>0</v>
      </c>
      <c r="BL295" s="19" t="s">
        <v>125</v>
      </c>
      <c r="BM295" s="154" t="s">
        <v>435</v>
      </c>
    </row>
    <row r="296" spans="2:51" s="14" customFormat="1" ht="12">
      <c r="B296" s="178"/>
      <c r="D296" s="157" t="s">
        <v>133</v>
      </c>
      <c r="E296" s="179" t="s">
        <v>3</v>
      </c>
      <c r="F296" s="180" t="s">
        <v>429</v>
      </c>
      <c r="H296" s="179" t="s">
        <v>3</v>
      </c>
      <c r="I296" s="181"/>
      <c r="L296" s="178"/>
      <c r="M296" s="182"/>
      <c r="N296" s="183"/>
      <c r="O296" s="183"/>
      <c r="P296" s="183"/>
      <c r="Q296" s="183"/>
      <c r="R296" s="183"/>
      <c r="S296" s="183"/>
      <c r="T296" s="184"/>
      <c r="AT296" s="179" t="s">
        <v>133</v>
      </c>
      <c r="AU296" s="179" t="s">
        <v>82</v>
      </c>
      <c r="AV296" s="14" t="s">
        <v>80</v>
      </c>
      <c r="AW296" s="14" t="s">
        <v>33</v>
      </c>
      <c r="AX296" s="14" t="s">
        <v>73</v>
      </c>
      <c r="AY296" s="179" t="s">
        <v>126</v>
      </c>
    </row>
    <row r="297" spans="2:51" s="13" customFormat="1" ht="12">
      <c r="B297" s="156"/>
      <c r="D297" s="157" t="s">
        <v>133</v>
      </c>
      <c r="E297" s="164"/>
      <c r="F297" s="158" t="s">
        <v>436</v>
      </c>
      <c r="H297" s="159">
        <v>142.14</v>
      </c>
      <c r="I297" s="160"/>
      <c r="L297" s="156"/>
      <c r="M297" s="161"/>
      <c r="N297" s="162"/>
      <c r="O297" s="162"/>
      <c r="P297" s="162"/>
      <c r="Q297" s="162"/>
      <c r="R297" s="162"/>
      <c r="S297" s="162"/>
      <c r="T297" s="163"/>
      <c r="AT297" s="164" t="s">
        <v>133</v>
      </c>
      <c r="AU297" s="164" t="s">
        <v>82</v>
      </c>
      <c r="AV297" s="13" t="s">
        <v>82</v>
      </c>
      <c r="AW297" s="13" t="s">
        <v>33</v>
      </c>
      <c r="AX297" s="13" t="s">
        <v>80</v>
      </c>
      <c r="AY297" s="164" t="s">
        <v>126</v>
      </c>
    </row>
    <row r="298" spans="2:51" s="13" customFormat="1" ht="12">
      <c r="B298" s="156"/>
      <c r="D298" s="157"/>
      <c r="E298" s="164"/>
      <c r="F298" s="180" t="s">
        <v>1741</v>
      </c>
      <c r="H298" s="159"/>
      <c r="L298" s="156"/>
      <c r="M298" s="161"/>
      <c r="N298" s="305"/>
      <c r="O298" s="305"/>
      <c r="P298" s="305"/>
      <c r="Q298" s="305"/>
      <c r="R298" s="305"/>
      <c r="S298" s="305"/>
      <c r="T298" s="163"/>
      <c r="AT298" s="164"/>
      <c r="AU298" s="164"/>
      <c r="AY298" s="164"/>
    </row>
    <row r="299" spans="2:51" s="13" customFormat="1" ht="12">
      <c r="B299" s="156"/>
      <c r="D299" s="157"/>
      <c r="E299" s="164"/>
      <c r="F299" s="158" t="s">
        <v>1743</v>
      </c>
      <c r="H299" s="159">
        <v>1265.93</v>
      </c>
      <c r="L299" s="156"/>
      <c r="M299" s="161"/>
      <c r="N299" s="305"/>
      <c r="O299" s="305"/>
      <c r="P299" s="305"/>
      <c r="Q299" s="305"/>
      <c r="R299" s="305"/>
      <c r="S299" s="305"/>
      <c r="T299" s="163"/>
      <c r="AT299" s="164"/>
      <c r="AU299" s="164"/>
      <c r="AY299" s="164"/>
    </row>
    <row r="300" spans="2:51" s="13" customFormat="1" ht="12">
      <c r="B300" s="156"/>
      <c r="D300" s="157"/>
      <c r="E300" s="186" t="s">
        <v>188</v>
      </c>
      <c r="F300" s="187" t="s">
        <v>246</v>
      </c>
      <c r="G300" s="15"/>
      <c r="H300" s="188">
        <v>1408.07</v>
      </c>
      <c r="L300" s="156"/>
      <c r="M300" s="161"/>
      <c r="N300" s="305"/>
      <c r="O300" s="305"/>
      <c r="P300" s="305"/>
      <c r="Q300" s="305"/>
      <c r="R300" s="305"/>
      <c r="S300" s="305"/>
      <c r="T300" s="163"/>
      <c r="AT300" s="164"/>
      <c r="AU300" s="164"/>
      <c r="AY300" s="164"/>
    </row>
    <row r="301" spans="1:65" s="2" customFormat="1" ht="49.05" customHeight="1">
      <c r="A301" s="34"/>
      <c r="B301" s="142"/>
      <c r="C301" s="143" t="s">
        <v>437</v>
      </c>
      <c r="D301" s="143" t="s">
        <v>127</v>
      </c>
      <c r="E301" s="144" t="s">
        <v>438</v>
      </c>
      <c r="F301" s="145" t="s">
        <v>439</v>
      </c>
      <c r="G301" s="146" t="s">
        <v>232</v>
      </c>
      <c r="H301" s="147">
        <f>H302</f>
        <v>34174.8</v>
      </c>
      <c r="I301" s="148"/>
      <c r="J301" s="149">
        <f>ROUND(I301*H301,2)</f>
        <v>0</v>
      </c>
      <c r="K301" s="145" t="s">
        <v>172</v>
      </c>
      <c r="L301" s="35"/>
      <c r="M301" s="150" t="s">
        <v>3</v>
      </c>
      <c r="N301" s="151" t="s">
        <v>44</v>
      </c>
      <c r="O301" s="55"/>
      <c r="P301" s="152">
        <f>O301*H301</f>
        <v>0</v>
      </c>
      <c r="Q301" s="152">
        <v>0</v>
      </c>
      <c r="R301" s="152">
        <f>Q301*H301</f>
        <v>0</v>
      </c>
      <c r="S301" s="152">
        <v>0</v>
      </c>
      <c r="T301" s="153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4" t="s">
        <v>125</v>
      </c>
      <c r="AT301" s="154" t="s">
        <v>127</v>
      </c>
      <c r="AU301" s="154" t="s">
        <v>82</v>
      </c>
      <c r="AY301" s="19" t="s">
        <v>126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9" t="s">
        <v>80</v>
      </c>
      <c r="BK301" s="155">
        <f>ROUND(I301*H301,2)</f>
        <v>0</v>
      </c>
      <c r="BL301" s="19" t="s">
        <v>125</v>
      </c>
      <c r="BM301" s="154" t="s">
        <v>440</v>
      </c>
    </row>
    <row r="302" spans="2:51" s="13" customFormat="1" ht="12">
      <c r="B302" s="156"/>
      <c r="D302" s="157" t="s">
        <v>133</v>
      </c>
      <c r="E302" s="164" t="s">
        <v>3</v>
      </c>
      <c r="F302" s="158" t="s">
        <v>441</v>
      </c>
      <c r="H302" s="159">
        <f>H294*60</f>
        <v>34174.8</v>
      </c>
      <c r="I302" s="160"/>
      <c r="L302" s="156"/>
      <c r="M302" s="161"/>
      <c r="N302" s="162"/>
      <c r="O302" s="162"/>
      <c r="P302" s="162"/>
      <c r="Q302" s="162"/>
      <c r="R302" s="162"/>
      <c r="S302" s="162"/>
      <c r="T302" s="163"/>
      <c r="AT302" s="164" t="s">
        <v>133</v>
      </c>
      <c r="AU302" s="164" t="s">
        <v>82</v>
      </c>
      <c r="AV302" s="13" t="s">
        <v>82</v>
      </c>
      <c r="AW302" s="13" t="s">
        <v>33</v>
      </c>
      <c r="AX302" s="13" t="s">
        <v>80</v>
      </c>
      <c r="AY302" s="164" t="s">
        <v>126</v>
      </c>
    </row>
    <row r="303" spans="1:65" s="2" customFormat="1" ht="49.05" customHeight="1">
      <c r="A303" s="34"/>
      <c r="B303" s="142"/>
      <c r="C303" s="143" t="s">
        <v>442</v>
      </c>
      <c r="D303" s="143" t="s">
        <v>127</v>
      </c>
      <c r="E303" s="144" t="s">
        <v>443</v>
      </c>
      <c r="F303" s="145" t="s">
        <v>444</v>
      </c>
      <c r="G303" s="146" t="s">
        <v>232</v>
      </c>
      <c r="H303" s="147">
        <f>H304</f>
        <v>84484.2</v>
      </c>
      <c r="I303" s="148"/>
      <c r="J303" s="149">
        <f>ROUND(I303*H303,2)</f>
        <v>0</v>
      </c>
      <c r="K303" s="145" t="s">
        <v>172</v>
      </c>
      <c r="L303" s="35"/>
      <c r="M303" s="150" t="s">
        <v>3</v>
      </c>
      <c r="N303" s="151" t="s">
        <v>44</v>
      </c>
      <c r="O303" s="55"/>
      <c r="P303" s="152">
        <f>O303*H303</f>
        <v>0</v>
      </c>
      <c r="Q303" s="152">
        <v>0</v>
      </c>
      <c r="R303" s="152">
        <f>Q303*H303</f>
        <v>0</v>
      </c>
      <c r="S303" s="152">
        <v>0</v>
      </c>
      <c r="T303" s="15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4" t="s">
        <v>125</v>
      </c>
      <c r="AT303" s="154" t="s">
        <v>127</v>
      </c>
      <c r="AU303" s="154" t="s">
        <v>82</v>
      </c>
      <c r="AY303" s="19" t="s">
        <v>126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9" t="s">
        <v>80</v>
      </c>
      <c r="BK303" s="155">
        <f>ROUND(I303*H303,2)</f>
        <v>0</v>
      </c>
      <c r="BL303" s="19" t="s">
        <v>125</v>
      </c>
      <c r="BM303" s="154" t="s">
        <v>445</v>
      </c>
    </row>
    <row r="304" spans="2:51" s="13" customFormat="1" ht="12">
      <c r="B304" s="156"/>
      <c r="D304" s="157" t="s">
        <v>133</v>
      </c>
      <c r="E304" s="164" t="s">
        <v>3</v>
      </c>
      <c r="F304" s="158" t="s">
        <v>446</v>
      </c>
      <c r="H304" s="159">
        <f>H300*60</f>
        <v>84484.2</v>
      </c>
      <c r="I304" s="160"/>
      <c r="L304" s="156"/>
      <c r="M304" s="161"/>
      <c r="N304" s="162"/>
      <c r="O304" s="162"/>
      <c r="P304" s="162"/>
      <c r="Q304" s="162"/>
      <c r="R304" s="162"/>
      <c r="S304" s="162"/>
      <c r="T304" s="163"/>
      <c r="AT304" s="164" t="s">
        <v>133</v>
      </c>
      <c r="AU304" s="164" t="s">
        <v>82</v>
      </c>
      <c r="AV304" s="13" t="s">
        <v>82</v>
      </c>
      <c r="AW304" s="13" t="s">
        <v>33</v>
      </c>
      <c r="AX304" s="13" t="s">
        <v>80</v>
      </c>
      <c r="AY304" s="164" t="s">
        <v>126</v>
      </c>
    </row>
    <row r="305" spans="1:65" s="2" customFormat="1" ht="45.6">
      <c r="A305" s="34"/>
      <c r="B305" s="142"/>
      <c r="C305" s="143" t="s">
        <v>447</v>
      </c>
      <c r="D305" s="143" t="s">
        <v>127</v>
      </c>
      <c r="E305" s="144" t="s">
        <v>448</v>
      </c>
      <c r="F305" s="145" t="s">
        <v>449</v>
      </c>
      <c r="G305" s="146" t="s">
        <v>232</v>
      </c>
      <c r="H305" s="147">
        <f>H306</f>
        <v>569.58</v>
      </c>
      <c r="I305" s="148"/>
      <c r="J305" s="149">
        <f>ROUND(I305*H305,2)</f>
        <v>0</v>
      </c>
      <c r="K305" s="145" t="s">
        <v>172</v>
      </c>
      <c r="L305" s="35"/>
      <c r="M305" s="150" t="s">
        <v>3</v>
      </c>
      <c r="N305" s="151" t="s">
        <v>44</v>
      </c>
      <c r="O305" s="55"/>
      <c r="P305" s="152">
        <f>O305*H305</f>
        <v>0</v>
      </c>
      <c r="Q305" s="152">
        <v>0</v>
      </c>
      <c r="R305" s="152">
        <f>Q305*H305</f>
        <v>0</v>
      </c>
      <c r="S305" s="152">
        <v>0</v>
      </c>
      <c r="T305" s="153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4" t="s">
        <v>125</v>
      </c>
      <c r="AT305" s="154" t="s">
        <v>127</v>
      </c>
      <c r="AU305" s="154" t="s">
        <v>82</v>
      </c>
      <c r="AY305" s="19" t="s">
        <v>126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9" t="s">
        <v>80</v>
      </c>
      <c r="BK305" s="155">
        <f>ROUND(I305*H305,2)</f>
        <v>0</v>
      </c>
      <c r="BL305" s="19" t="s">
        <v>125</v>
      </c>
      <c r="BM305" s="154" t="s">
        <v>450</v>
      </c>
    </row>
    <row r="306" spans="2:51" s="13" customFormat="1" ht="12">
      <c r="B306" s="156"/>
      <c r="D306" s="157" t="s">
        <v>133</v>
      </c>
      <c r="E306" s="164" t="s">
        <v>3</v>
      </c>
      <c r="F306" s="158" t="s">
        <v>185</v>
      </c>
      <c r="H306" s="159">
        <f>H294</f>
        <v>569.58</v>
      </c>
      <c r="I306" s="160"/>
      <c r="L306" s="156"/>
      <c r="M306" s="161"/>
      <c r="N306" s="162"/>
      <c r="O306" s="162"/>
      <c r="P306" s="162"/>
      <c r="Q306" s="162"/>
      <c r="R306" s="162"/>
      <c r="S306" s="162"/>
      <c r="T306" s="163"/>
      <c r="AT306" s="164" t="s">
        <v>133</v>
      </c>
      <c r="AU306" s="164" t="s">
        <v>82</v>
      </c>
      <c r="AV306" s="13" t="s">
        <v>82</v>
      </c>
      <c r="AW306" s="13" t="s">
        <v>33</v>
      </c>
      <c r="AX306" s="13" t="s">
        <v>80</v>
      </c>
      <c r="AY306" s="164" t="s">
        <v>126</v>
      </c>
    </row>
    <row r="307" spans="1:65" s="2" customFormat="1" ht="49.05" customHeight="1">
      <c r="A307" s="34"/>
      <c r="B307" s="142"/>
      <c r="C307" s="143" t="s">
        <v>451</v>
      </c>
      <c r="D307" s="143" t="s">
        <v>127</v>
      </c>
      <c r="E307" s="144" t="s">
        <v>452</v>
      </c>
      <c r="F307" s="145" t="s">
        <v>453</v>
      </c>
      <c r="G307" s="146" t="s">
        <v>232</v>
      </c>
      <c r="H307" s="147">
        <f>H308</f>
        <v>1408.07</v>
      </c>
      <c r="I307" s="148"/>
      <c r="J307" s="149">
        <f>ROUND(I307*H307,2)</f>
        <v>0</v>
      </c>
      <c r="K307" s="145" t="s">
        <v>172</v>
      </c>
      <c r="L307" s="35"/>
      <c r="M307" s="150" t="s">
        <v>3</v>
      </c>
      <c r="N307" s="151" t="s">
        <v>44</v>
      </c>
      <c r="O307" s="55"/>
      <c r="P307" s="152">
        <f>O307*H307</f>
        <v>0</v>
      </c>
      <c r="Q307" s="152">
        <v>0</v>
      </c>
      <c r="R307" s="152">
        <f>Q307*H307</f>
        <v>0</v>
      </c>
      <c r="S307" s="152">
        <v>0</v>
      </c>
      <c r="T307" s="15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4" t="s">
        <v>125</v>
      </c>
      <c r="AT307" s="154" t="s">
        <v>127</v>
      </c>
      <c r="AU307" s="154" t="s">
        <v>82</v>
      </c>
      <c r="AY307" s="19" t="s">
        <v>126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9" t="s">
        <v>80</v>
      </c>
      <c r="BK307" s="155">
        <f>ROUND(I307*H307,2)</f>
        <v>0</v>
      </c>
      <c r="BL307" s="19" t="s">
        <v>125</v>
      </c>
      <c r="BM307" s="154" t="s">
        <v>454</v>
      </c>
    </row>
    <row r="308" spans="2:51" s="13" customFormat="1" ht="12">
      <c r="B308" s="156"/>
      <c r="D308" s="157" t="s">
        <v>133</v>
      </c>
      <c r="E308" s="164" t="s">
        <v>3</v>
      </c>
      <c r="F308" s="158" t="s">
        <v>188</v>
      </c>
      <c r="H308" s="159">
        <f>H300</f>
        <v>1408.07</v>
      </c>
      <c r="I308" s="160"/>
      <c r="L308" s="156"/>
      <c r="M308" s="161"/>
      <c r="N308" s="162"/>
      <c r="O308" s="162"/>
      <c r="P308" s="162"/>
      <c r="Q308" s="162"/>
      <c r="R308" s="162"/>
      <c r="S308" s="162"/>
      <c r="T308" s="163"/>
      <c r="AT308" s="164" t="s">
        <v>133</v>
      </c>
      <c r="AU308" s="164" t="s">
        <v>82</v>
      </c>
      <c r="AV308" s="13" t="s">
        <v>82</v>
      </c>
      <c r="AW308" s="13" t="s">
        <v>33</v>
      </c>
      <c r="AX308" s="13" t="s">
        <v>80</v>
      </c>
      <c r="AY308" s="164" t="s">
        <v>126</v>
      </c>
    </row>
    <row r="309" spans="1:65" s="2" customFormat="1" ht="24.15" customHeight="1">
      <c r="A309" s="34"/>
      <c r="B309" s="142"/>
      <c r="C309" s="143" t="s">
        <v>455</v>
      </c>
      <c r="D309" s="143" t="s">
        <v>127</v>
      </c>
      <c r="E309" s="144" t="s">
        <v>456</v>
      </c>
      <c r="F309" s="145" t="s">
        <v>457</v>
      </c>
      <c r="G309" s="146" t="s">
        <v>232</v>
      </c>
      <c r="H309" s="147">
        <v>335.24</v>
      </c>
      <c r="I309" s="148"/>
      <c r="J309" s="149">
        <f>ROUND(I309*H309,2)</f>
        <v>0</v>
      </c>
      <c r="K309" s="145" t="s">
        <v>172</v>
      </c>
      <c r="L309" s="35"/>
      <c r="M309" s="150" t="s">
        <v>3</v>
      </c>
      <c r="N309" s="151" t="s">
        <v>44</v>
      </c>
      <c r="O309" s="55"/>
      <c r="P309" s="152">
        <f>O309*H309</f>
        <v>0</v>
      </c>
      <c r="Q309" s="152">
        <v>0</v>
      </c>
      <c r="R309" s="152">
        <f>Q309*H309</f>
        <v>0</v>
      </c>
      <c r="S309" s="152">
        <v>0</v>
      </c>
      <c r="T309" s="15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4" t="s">
        <v>125</v>
      </c>
      <c r="AT309" s="154" t="s">
        <v>127</v>
      </c>
      <c r="AU309" s="154" t="s">
        <v>82</v>
      </c>
      <c r="AY309" s="19" t="s">
        <v>126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9" t="s">
        <v>80</v>
      </c>
      <c r="BK309" s="155">
        <f>ROUND(I309*H309,2)</f>
        <v>0</v>
      </c>
      <c r="BL309" s="19" t="s">
        <v>125</v>
      </c>
      <c r="BM309" s="154" t="s">
        <v>458</v>
      </c>
    </row>
    <row r="310" spans="2:51" s="13" customFormat="1" ht="12">
      <c r="B310" s="156"/>
      <c r="D310" s="157" t="s">
        <v>133</v>
      </c>
      <c r="E310" s="164" t="s">
        <v>3</v>
      </c>
      <c r="F310" s="158" t="s">
        <v>1744</v>
      </c>
      <c r="H310" s="159">
        <v>335.24</v>
      </c>
      <c r="I310" s="160"/>
      <c r="L310" s="156"/>
      <c r="M310" s="161"/>
      <c r="N310" s="162"/>
      <c r="O310" s="162"/>
      <c r="P310" s="162"/>
      <c r="Q310" s="162"/>
      <c r="R310" s="162"/>
      <c r="S310" s="162"/>
      <c r="T310" s="163"/>
      <c r="AT310" s="164" t="s">
        <v>133</v>
      </c>
      <c r="AU310" s="164" t="s">
        <v>82</v>
      </c>
      <c r="AV310" s="13" t="s">
        <v>82</v>
      </c>
      <c r="AW310" s="13" t="s">
        <v>33</v>
      </c>
      <c r="AX310" s="13" t="s">
        <v>80</v>
      </c>
      <c r="AY310" s="164" t="s">
        <v>126</v>
      </c>
    </row>
    <row r="311" spans="1:65" s="2" customFormat="1" ht="24.15" customHeight="1">
      <c r="A311" s="34"/>
      <c r="B311" s="142"/>
      <c r="C311" s="143" t="s">
        <v>459</v>
      </c>
      <c r="D311" s="143" t="s">
        <v>127</v>
      </c>
      <c r="E311" s="144" t="s">
        <v>460</v>
      </c>
      <c r="F311" s="145" t="s">
        <v>461</v>
      </c>
      <c r="G311" s="146" t="s">
        <v>232</v>
      </c>
      <c r="H311" s="147">
        <v>20114.4</v>
      </c>
      <c r="I311" s="148"/>
      <c r="J311" s="149">
        <f>ROUND(I311*H311,2)</f>
        <v>0</v>
      </c>
      <c r="K311" s="145" t="s">
        <v>172</v>
      </c>
      <c r="L311" s="35"/>
      <c r="M311" s="150" t="s">
        <v>3</v>
      </c>
      <c r="N311" s="151" t="s">
        <v>44</v>
      </c>
      <c r="O311" s="55"/>
      <c r="P311" s="152">
        <f>O311*H311</f>
        <v>0</v>
      </c>
      <c r="Q311" s="152">
        <v>0</v>
      </c>
      <c r="R311" s="152">
        <f>Q311*H311</f>
        <v>0</v>
      </c>
      <c r="S311" s="152">
        <v>0</v>
      </c>
      <c r="T311" s="15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4" t="s">
        <v>125</v>
      </c>
      <c r="AT311" s="154" t="s">
        <v>127</v>
      </c>
      <c r="AU311" s="154" t="s">
        <v>82</v>
      </c>
      <c r="AY311" s="19" t="s">
        <v>126</v>
      </c>
      <c r="BE311" s="155">
        <f>IF(N311="základní",J311,0)</f>
        <v>0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9" t="s">
        <v>80</v>
      </c>
      <c r="BK311" s="155">
        <f>ROUND(I311*H311,2)</f>
        <v>0</v>
      </c>
      <c r="BL311" s="19" t="s">
        <v>125</v>
      </c>
      <c r="BM311" s="154" t="s">
        <v>462</v>
      </c>
    </row>
    <row r="312" spans="2:51" s="13" customFormat="1" ht="12">
      <c r="B312" s="156"/>
      <c r="D312" s="157" t="s">
        <v>133</v>
      </c>
      <c r="E312" s="164" t="s">
        <v>3</v>
      </c>
      <c r="F312" s="158" t="s">
        <v>463</v>
      </c>
      <c r="H312" s="159">
        <v>20114.4</v>
      </c>
      <c r="I312" s="160"/>
      <c r="L312" s="156"/>
      <c r="M312" s="161"/>
      <c r="N312" s="162"/>
      <c r="O312" s="162"/>
      <c r="P312" s="162"/>
      <c r="Q312" s="162"/>
      <c r="R312" s="162"/>
      <c r="S312" s="162"/>
      <c r="T312" s="163"/>
      <c r="AT312" s="164" t="s">
        <v>133</v>
      </c>
      <c r="AU312" s="164" t="s">
        <v>82</v>
      </c>
      <c r="AV312" s="13" t="s">
        <v>82</v>
      </c>
      <c r="AW312" s="13" t="s">
        <v>33</v>
      </c>
      <c r="AX312" s="13" t="s">
        <v>80</v>
      </c>
      <c r="AY312" s="164" t="s">
        <v>126</v>
      </c>
    </row>
    <row r="313" spans="1:65" s="2" customFormat="1" ht="24.15" customHeight="1">
      <c r="A313" s="34"/>
      <c r="B313" s="142"/>
      <c r="C313" s="143" t="s">
        <v>464</v>
      </c>
      <c r="D313" s="143" t="s">
        <v>127</v>
      </c>
      <c r="E313" s="144" t="s">
        <v>465</v>
      </c>
      <c r="F313" s="145" t="s">
        <v>466</v>
      </c>
      <c r="G313" s="146" t="s">
        <v>232</v>
      </c>
      <c r="H313" s="147">
        <v>335.24</v>
      </c>
      <c r="I313" s="148"/>
      <c r="J313" s="149">
        <f>ROUND(I313*H313,2)</f>
        <v>0</v>
      </c>
      <c r="K313" s="145" t="s">
        <v>172</v>
      </c>
      <c r="L313" s="35"/>
      <c r="M313" s="150" t="s">
        <v>3</v>
      </c>
      <c r="N313" s="151" t="s">
        <v>44</v>
      </c>
      <c r="O313" s="55"/>
      <c r="P313" s="152">
        <f>O313*H313</f>
        <v>0</v>
      </c>
      <c r="Q313" s="152">
        <v>0</v>
      </c>
      <c r="R313" s="152">
        <f>Q313*H313</f>
        <v>0</v>
      </c>
      <c r="S313" s="152">
        <v>0</v>
      </c>
      <c r="T313" s="15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4" t="s">
        <v>125</v>
      </c>
      <c r="AT313" s="154" t="s">
        <v>127</v>
      </c>
      <c r="AU313" s="154" t="s">
        <v>82</v>
      </c>
      <c r="AY313" s="19" t="s">
        <v>126</v>
      </c>
      <c r="BE313" s="155">
        <f>IF(N313="základní",J313,0)</f>
        <v>0</v>
      </c>
      <c r="BF313" s="155">
        <f>IF(N313="snížená",J313,0)</f>
        <v>0</v>
      </c>
      <c r="BG313" s="155">
        <f>IF(N313="zákl. přenesená",J313,0)</f>
        <v>0</v>
      </c>
      <c r="BH313" s="155">
        <f>IF(N313="sníž. přenesená",J313,0)</f>
        <v>0</v>
      </c>
      <c r="BI313" s="155">
        <f>IF(N313="nulová",J313,0)</f>
        <v>0</v>
      </c>
      <c r="BJ313" s="19" t="s">
        <v>80</v>
      </c>
      <c r="BK313" s="155">
        <f>ROUND(I313*H313,2)</f>
        <v>0</v>
      </c>
      <c r="BL313" s="19" t="s">
        <v>125</v>
      </c>
      <c r="BM313" s="154" t="s">
        <v>467</v>
      </c>
    </row>
    <row r="314" spans="2:51" s="13" customFormat="1" ht="12">
      <c r="B314" s="156"/>
      <c r="D314" s="157" t="s">
        <v>133</v>
      </c>
      <c r="E314" s="164" t="s">
        <v>3</v>
      </c>
      <c r="F314" s="158" t="s">
        <v>1744</v>
      </c>
      <c r="H314" s="159">
        <v>335.24</v>
      </c>
      <c r="I314" s="160"/>
      <c r="L314" s="156"/>
      <c r="M314" s="161"/>
      <c r="N314" s="162"/>
      <c r="O314" s="162"/>
      <c r="P314" s="162"/>
      <c r="Q314" s="162"/>
      <c r="R314" s="162"/>
      <c r="S314" s="162"/>
      <c r="T314" s="163"/>
      <c r="AT314" s="164" t="s">
        <v>133</v>
      </c>
      <c r="AU314" s="164" t="s">
        <v>82</v>
      </c>
      <c r="AV314" s="13" t="s">
        <v>82</v>
      </c>
      <c r="AW314" s="13" t="s">
        <v>33</v>
      </c>
      <c r="AX314" s="13" t="s">
        <v>80</v>
      </c>
      <c r="AY314" s="164" t="s">
        <v>126</v>
      </c>
    </row>
    <row r="315" spans="1:65" s="2" customFormat="1" ht="37.8" customHeight="1">
      <c r="A315" s="34"/>
      <c r="B315" s="142"/>
      <c r="C315" s="143" t="s">
        <v>468</v>
      </c>
      <c r="D315" s="143" t="s">
        <v>127</v>
      </c>
      <c r="E315" s="144" t="s">
        <v>469</v>
      </c>
      <c r="F315" s="145" t="s">
        <v>470</v>
      </c>
      <c r="G315" s="146" t="s">
        <v>232</v>
      </c>
      <c r="H315" s="147">
        <v>44</v>
      </c>
      <c r="I315" s="148"/>
      <c r="J315" s="149">
        <f>ROUND(I315*H315,2)</f>
        <v>0</v>
      </c>
      <c r="K315" s="145" t="s">
        <v>172</v>
      </c>
      <c r="L315" s="35"/>
      <c r="M315" s="150" t="s">
        <v>3</v>
      </c>
      <c r="N315" s="151" t="s">
        <v>44</v>
      </c>
      <c r="O315" s="55"/>
      <c r="P315" s="152">
        <f>O315*H315</f>
        <v>0</v>
      </c>
      <c r="Q315" s="152">
        <v>0.00013</v>
      </c>
      <c r="R315" s="152">
        <f>Q315*H315</f>
        <v>0.005719999999999999</v>
      </c>
      <c r="S315" s="152">
        <v>0</v>
      </c>
      <c r="T315" s="153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4" t="s">
        <v>125</v>
      </c>
      <c r="AT315" s="154" t="s">
        <v>127</v>
      </c>
      <c r="AU315" s="154" t="s">
        <v>82</v>
      </c>
      <c r="AY315" s="19" t="s">
        <v>126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9" t="s">
        <v>80</v>
      </c>
      <c r="BK315" s="155">
        <f>ROUND(I315*H315,2)</f>
        <v>0</v>
      </c>
      <c r="BL315" s="19" t="s">
        <v>125</v>
      </c>
      <c r="BM315" s="154" t="s">
        <v>471</v>
      </c>
    </row>
    <row r="316" spans="2:51" s="13" customFormat="1" ht="12">
      <c r="B316" s="156"/>
      <c r="D316" s="157" t="s">
        <v>133</v>
      </c>
      <c r="E316" s="164" t="s">
        <v>3</v>
      </c>
      <c r="F316" s="158" t="s">
        <v>472</v>
      </c>
      <c r="H316" s="159">
        <v>17</v>
      </c>
      <c r="I316" s="160"/>
      <c r="L316" s="156"/>
      <c r="M316" s="161"/>
      <c r="N316" s="162"/>
      <c r="O316" s="162"/>
      <c r="P316" s="162"/>
      <c r="Q316" s="162"/>
      <c r="R316" s="162"/>
      <c r="S316" s="162"/>
      <c r="T316" s="163"/>
      <c r="AT316" s="164" t="s">
        <v>133</v>
      </c>
      <c r="AU316" s="164" t="s">
        <v>82</v>
      </c>
      <c r="AV316" s="13" t="s">
        <v>82</v>
      </c>
      <c r="AW316" s="13" t="s">
        <v>33</v>
      </c>
      <c r="AX316" s="13" t="s">
        <v>73</v>
      </c>
      <c r="AY316" s="164" t="s">
        <v>126</v>
      </c>
    </row>
    <row r="317" spans="2:51" s="13" customFormat="1" ht="12">
      <c r="B317" s="156"/>
      <c r="D317" s="157" t="s">
        <v>133</v>
      </c>
      <c r="E317" s="164" t="s">
        <v>3</v>
      </c>
      <c r="F317" s="158" t="s">
        <v>473</v>
      </c>
      <c r="H317" s="159">
        <v>27</v>
      </c>
      <c r="I317" s="160"/>
      <c r="L317" s="156"/>
      <c r="M317" s="161"/>
      <c r="N317" s="162"/>
      <c r="O317" s="162"/>
      <c r="P317" s="162"/>
      <c r="Q317" s="162"/>
      <c r="R317" s="162"/>
      <c r="S317" s="162"/>
      <c r="T317" s="163"/>
      <c r="AT317" s="164" t="s">
        <v>133</v>
      </c>
      <c r="AU317" s="164" t="s">
        <v>82</v>
      </c>
      <c r="AV317" s="13" t="s">
        <v>82</v>
      </c>
      <c r="AW317" s="13" t="s">
        <v>33</v>
      </c>
      <c r="AX317" s="13" t="s">
        <v>73</v>
      </c>
      <c r="AY317" s="164" t="s">
        <v>126</v>
      </c>
    </row>
    <row r="318" spans="2:51" s="15" customFormat="1" ht="12">
      <c r="B318" s="185"/>
      <c r="D318" s="157" t="s">
        <v>133</v>
      </c>
      <c r="E318" s="186" t="s">
        <v>3</v>
      </c>
      <c r="F318" s="187" t="s">
        <v>246</v>
      </c>
      <c r="H318" s="188">
        <v>44</v>
      </c>
      <c r="I318" s="189"/>
      <c r="L318" s="185"/>
      <c r="M318" s="190"/>
      <c r="N318" s="191"/>
      <c r="O318" s="191"/>
      <c r="P318" s="191"/>
      <c r="Q318" s="191"/>
      <c r="R318" s="191"/>
      <c r="S318" s="191"/>
      <c r="T318" s="192"/>
      <c r="AT318" s="186" t="s">
        <v>133</v>
      </c>
      <c r="AU318" s="186" t="s">
        <v>82</v>
      </c>
      <c r="AV318" s="15" t="s">
        <v>125</v>
      </c>
      <c r="AW318" s="15" t="s">
        <v>33</v>
      </c>
      <c r="AX318" s="15" t="s">
        <v>80</v>
      </c>
      <c r="AY318" s="186" t="s">
        <v>126</v>
      </c>
    </row>
    <row r="319" spans="1:65" s="2" customFormat="1" ht="37.8" customHeight="1">
      <c r="A319" s="34"/>
      <c r="B319" s="142"/>
      <c r="C319" s="143" t="s">
        <v>474</v>
      </c>
      <c r="D319" s="143" t="s">
        <v>127</v>
      </c>
      <c r="E319" s="144" t="s">
        <v>475</v>
      </c>
      <c r="F319" s="145" t="s">
        <v>476</v>
      </c>
      <c r="G319" s="146" t="s">
        <v>232</v>
      </c>
      <c r="H319" s="147">
        <v>139.16</v>
      </c>
      <c r="I319" s="148"/>
      <c r="J319" s="149">
        <f>ROUND(I319*H319,2)</f>
        <v>0</v>
      </c>
      <c r="K319" s="145" t="s">
        <v>172</v>
      </c>
      <c r="L319" s="35"/>
      <c r="M319" s="150" t="s">
        <v>3</v>
      </c>
      <c r="N319" s="151" t="s">
        <v>44</v>
      </c>
      <c r="O319" s="55"/>
      <c r="P319" s="152">
        <f>O319*H319</f>
        <v>0</v>
      </c>
      <c r="Q319" s="152">
        <v>0.00021</v>
      </c>
      <c r="R319" s="152">
        <f>Q319*H319</f>
        <v>0.0292236</v>
      </c>
      <c r="S319" s="152">
        <v>0</v>
      </c>
      <c r="T319" s="15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4" t="s">
        <v>125</v>
      </c>
      <c r="AT319" s="154" t="s">
        <v>127</v>
      </c>
      <c r="AU319" s="154" t="s">
        <v>82</v>
      </c>
      <c r="AY319" s="19" t="s">
        <v>126</v>
      </c>
      <c r="BE319" s="155">
        <f>IF(N319="základní",J319,0)</f>
        <v>0</v>
      </c>
      <c r="BF319" s="155">
        <f>IF(N319="snížená",J319,0)</f>
        <v>0</v>
      </c>
      <c r="BG319" s="155">
        <f>IF(N319="zákl. přenesená",J319,0)</f>
        <v>0</v>
      </c>
      <c r="BH319" s="155">
        <f>IF(N319="sníž. přenesená",J319,0)</f>
        <v>0</v>
      </c>
      <c r="BI319" s="155">
        <f>IF(N319="nulová",J319,0)</f>
        <v>0</v>
      </c>
      <c r="BJ319" s="19" t="s">
        <v>80</v>
      </c>
      <c r="BK319" s="155">
        <f>ROUND(I319*H319,2)</f>
        <v>0</v>
      </c>
      <c r="BL319" s="19" t="s">
        <v>125</v>
      </c>
      <c r="BM319" s="154" t="s">
        <v>477</v>
      </c>
    </row>
    <row r="320" spans="2:51" s="13" customFormat="1" ht="12">
      <c r="B320" s="156"/>
      <c r="D320" s="157" t="s">
        <v>133</v>
      </c>
      <c r="E320" s="164" t="s">
        <v>3</v>
      </c>
      <c r="F320" s="158" t="s">
        <v>478</v>
      </c>
      <c r="H320" s="159">
        <v>49</v>
      </c>
      <c r="I320" s="160"/>
      <c r="L320" s="156"/>
      <c r="M320" s="161"/>
      <c r="N320" s="162"/>
      <c r="O320" s="162"/>
      <c r="P320" s="162"/>
      <c r="Q320" s="162"/>
      <c r="R320" s="162"/>
      <c r="S320" s="162"/>
      <c r="T320" s="163"/>
      <c r="AT320" s="164" t="s">
        <v>133</v>
      </c>
      <c r="AU320" s="164" t="s">
        <v>82</v>
      </c>
      <c r="AV320" s="13" t="s">
        <v>82</v>
      </c>
      <c r="AW320" s="13" t="s">
        <v>33</v>
      </c>
      <c r="AX320" s="13" t="s">
        <v>73</v>
      </c>
      <c r="AY320" s="164" t="s">
        <v>126</v>
      </c>
    </row>
    <row r="321" spans="2:51" s="13" customFormat="1" ht="12">
      <c r="B321" s="156"/>
      <c r="D321" s="157" t="s">
        <v>133</v>
      </c>
      <c r="E321" s="164" t="s">
        <v>3</v>
      </c>
      <c r="F321" s="158" t="s">
        <v>479</v>
      </c>
      <c r="H321" s="159">
        <v>25</v>
      </c>
      <c r="I321" s="160"/>
      <c r="L321" s="156"/>
      <c r="M321" s="161"/>
      <c r="N321" s="162"/>
      <c r="O321" s="162"/>
      <c r="P321" s="162"/>
      <c r="Q321" s="162"/>
      <c r="R321" s="162"/>
      <c r="S321" s="162"/>
      <c r="T321" s="163"/>
      <c r="AT321" s="164" t="s">
        <v>133</v>
      </c>
      <c r="AU321" s="164" t="s">
        <v>82</v>
      </c>
      <c r="AV321" s="13" t="s">
        <v>82</v>
      </c>
      <c r="AW321" s="13" t="s">
        <v>33</v>
      </c>
      <c r="AX321" s="13" t="s">
        <v>73</v>
      </c>
      <c r="AY321" s="164" t="s">
        <v>126</v>
      </c>
    </row>
    <row r="322" spans="2:51" s="14" customFormat="1" ht="12">
      <c r="B322" s="178"/>
      <c r="D322" s="157" t="s">
        <v>133</v>
      </c>
      <c r="E322" s="179" t="s">
        <v>3</v>
      </c>
      <c r="F322" s="180" t="s">
        <v>480</v>
      </c>
      <c r="H322" s="179" t="s">
        <v>3</v>
      </c>
      <c r="I322" s="181"/>
      <c r="L322" s="178"/>
      <c r="M322" s="182"/>
      <c r="N322" s="183"/>
      <c r="O322" s="183"/>
      <c r="P322" s="183"/>
      <c r="Q322" s="183"/>
      <c r="R322" s="183"/>
      <c r="S322" s="183"/>
      <c r="T322" s="184"/>
      <c r="AT322" s="179" t="s">
        <v>133</v>
      </c>
      <c r="AU322" s="179" t="s">
        <v>82</v>
      </c>
      <c r="AV322" s="14" t="s">
        <v>80</v>
      </c>
      <c r="AW322" s="14" t="s">
        <v>33</v>
      </c>
      <c r="AX322" s="14" t="s">
        <v>73</v>
      </c>
      <c r="AY322" s="179" t="s">
        <v>126</v>
      </c>
    </row>
    <row r="323" spans="2:51" s="13" customFormat="1" ht="12">
      <c r="B323" s="156"/>
      <c r="D323" s="157" t="s">
        <v>133</v>
      </c>
      <c r="E323" s="164" t="s">
        <v>3</v>
      </c>
      <c r="F323" s="158" t="s">
        <v>481</v>
      </c>
      <c r="H323" s="159">
        <v>65.16</v>
      </c>
      <c r="I323" s="160"/>
      <c r="L323" s="156"/>
      <c r="M323" s="161"/>
      <c r="N323" s="162"/>
      <c r="O323" s="162"/>
      <c r="P323" s="162"/>
      <c r="Q323" s="162"/>
      <c r="R323" s="162"/>
      <c r="S323" s="162"/>
      <c r="T323" s="163"/>
      <c r="AT323" s="164" t="s">
        <v>133</v>
      </c>
      <c r="AU323" s="164" t="s">
        <v>82</v>
      </c>
      <c r="AV323" s="13" t="s">
        <v>82</v>
      </c>
      <c r="AW323" s="13" t="s">
        <v>33</v>
      </c>
      <c r="AX323" s="13" t="s">
        <v>73</v>
      </c>
      <c r="AY323" s="164" t="s">
        <v>126</v>
      </c>
    </row>
    <row r="324" spans="2:51" s="15" customFormat="1" ht="12">
      <c r="B324" s="185"/>
      <c r="D324" s="157" t="s">
        <v>133</v>
      </c>
      <c r="E324" s="186" t="s">
        <v>3</v>
      </c>
      <c r="F324" s="187" t="s">
        <v>246</v>
      </c>
      <c r="H324" s="188">
        <v>139.16</v>
      </c>
      <c r="I324" s="189"/>
      <c r="L324" s="185"/>
      <c r="M324" s="190"/>
      <c r="N324" s="191"/>
      <c r="O324" s="191"/>
      <c r="P324" s="191"/>
      <c r="Q324" s="191"/>
      <c r="R324" s="191"/>
      <c r="S324" s="191"/>
      <c r="T324" s="192"/>
      <c r="AT324" s="186" t="s">
        <v>133</v>
      </c>
      <c r="AU324" s="186" t="s">
        <v>82</v>
      </c>
      <c r="AV324" s="15" t="s">
        <v>125</v>
      </c>
      <c r="AW324" s="15" t="s">
        <v>33</v>
      </c>
      <c r="AX324" s="15" t="s">
        <v>80</v>
      </c>
      <c r="AY324" s="186" t="s">
        <v>126</v>
      </c>
    </row>
    <row r="325" spans="1:65" s="2" customFormat="1" ht="24.15" customHeight="1">
      <c r="A325" s="34"/>
      <c r="B325" s="142"/>
      <c r="C325" s="143" t="s">
        <v>482</v>
      </c>
      <c r="D325" s="143" t="s">
        <v>127</v>
      </c>
      <c r="E325" s="144" t="s">
        <v>483</v>
      </c>
      <c r="F325" s="145" t="s">
        <v>484</v>
      </c>
      <c r="G325" s="146" t="s">
        <v>485</v>
      </c>
      <c r="H325" s="147">
        <v>40</v>
      </c>
      <c r="I325" s="148"/>
      <c r="J325" s="149">
        <f>ROUND(I325*H325,2)</f>
        <v>0</v>
      </c>
      <c r="K325" s="145" t="s">
        <v>172</v>
      </c>
      <c r="L325" s="35"/>
      <c r="M325" s="150" t="s">
        <v>3</v>
      </c>
      <c r="N325" s="151" t="s">
        <v>44</v>
      </c>
      <c r="O325" s="55"/>
      <c r="P325" s="152">
        <f>O325*H325</f>
        <v>0</v>
      </c>
      <c r="Q325" s="152">
        <v>0</v>
      </c>
      <c r="R325" s="152">
        <f>Q325*H325</f>
        <v>0</v>
      </c>
      <c r="S325" s="152">
        <v>0</v>
      </c>
      <c r="T325" s="153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54" t="s">
        <v>125</v>
      </c>
      <c r="AT325" s="154" t="s">
        <v>127</v>
      </c>
      <c r="AU325" s="154" t="s">
        <v>82</v>
      </c>
      <c r="AY325" s="19" t="s">
        <v>126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9" t="s">
        <v>80</v>
      </c>
      <c r="BK325" s="155">
        <f>ROUND(I325*H325,2)</f>
        <v>0</v>
      </c>
      <c r="BL325" s="19" t="s">
        <v>125</v>
      </c>
      <c r="BM325" s="154" t="s">
        <v>486</v>
      </c>
    </row>
    <row r="326" spans="2:51" s="13" customFormat="1" ht="12">
      <c r="B326" s="156"/>
      <c r="D326" s="157" t="s">
        <v>133</v>
      </c>
      <c r="E326" s="164" t="s">
        <v>3</v>
      </c>
      <c r="F326" s="158" t="s">
        <v>487</v>
      </c>
      <c r="H326" s="159">
        <v>40</v>
      </c>
      <c r="I326" s="160"/>
      <c r="L326" s="156"/>
      <c r="M326" s="161"/>
      <c r="N326" s="162"/>
      <c r="O326" s="162"/>
      <c r="P326" s="162"/>
      <c r="Q326" s="162"/>
      <c r="R326" s="162"/>
      <c r="S326" s="162"/>
      <c r="T326" s="163"/>
      <c r="AT326" s="164" t="s">
        <v>133</v>
      </c>
      <c r="AU326" s="164" t="s">
        <v>82</v>
      </c>
      <c r="AV326" s="13" t="s">
        <v>82</v>
      </c>
      <c r="AW326" s="13" t="s">
        <v>33</v>
      </c>
      <c r="AX326" s="13" t="s">
        <v>80</v>
      </c>
      <c r="AY326" s="164" t="s">
        <v>126</v>
      </c>
    </row>
    <row r="327" spans="1:65" s="2" customFormat="1" ht="24.15" customHeight="1">
      <c r="A327" s="34"/>
      <c r="B327" s="142"/>
      <c r="C327" s="143" t="s">
        <v>488</v>
      </c>
      <c r="D327" s="143" t="s">
        <v>127</v>
      </c>
      <c r="E327" s="144" t="s">
        <v>489</v>
      </c>
      <c r="F327" s="145" t="s">
        <v>490</v>
      </c>
      <c r="G327" s="146" t="s">
        <v>485</v>
      </c>
      <c r="H327" s="147">
        <v>1200</v>
      </c>
      <c r="I327" s="148"/>
      <c r="J327" s="149">
        <f>ROUND(I327*H327,2)</f>
        <v>0</v>
      </c>
      <c r="K327" s="145" t="s">
        <v>172</v>
      </c>
      <c r="L327" s="35"/>
      <c r="M327" s="150" t="s">
        <v>3</v>
      </c>
      <c r="N327" s="151" t="s">
        <v>44</v>
      </c>
      <c r="O327" s="55"/>
      <c r="P327" s="152">
        <f>O327*H327</f>
        <v>0</v>
      </c>
      <c r="Q327" s="152">
        <v>0</v>
      </c>
      <c r="R327" s="152">
        <f>Q327*H327</f>
        <v>0</v>
      </c>
      <c r="S327" s="152">
        <v>0</v>
      </c>
      <c r="T327" s="153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4" t="s">
        <v>125</v>
      </c>
      <c r="AT327" s="154" t="s">
        <v>127</v>
      </c>
      <c r="AU327" s="154" t="s">
        <v>82</v>
      </c>
      <c r="AY327" s="19" t="s">
        <v>126</v>
      </c>
      <c r="BE327" s="155">
        <f>IF(N327="základní",J327,0)</f>
        <v>0</v>
      </c>
      <c r="BF327" s="155">
        <f>IF(N327="snížená",J327,0)</f>
        <v>0</v>
      </c>
      <c r="BG327" s="155">
        <f>IF(N327="zákl. přenesená",J327,0)</f>
        <v>0</v>
      </c>
      <c r="BH327" s="155">
        <f>IF(N327="sníž. přenesená",J327,0)</f>
        <v>0</v>
      </c>
      <c r="BI327" s="155">
        <f>IF(N327="nulová",J327,0)</f>
        <v>0</v>
      </c>
      <c r="BJ327" s="19" t="s">
        <v>80</v>
      </c>
      <c r="BK327" s="155">
        <f>ROUND(I327*H327,2)</f>
        <v>0</v>
      </c>
      <c r="BL327" s="19" t="s">
        <v>125</v>
      </c>
      <c r="BM327" s="154" t="s">
        <v>491</v>
      </c>
    </row>
    <row r="328" spans="2:51" s="13" customFormat="1" ht="12">
      <c r="B328" s="156"/>
      <c r="D328" s="157" t="s">
        <v>133</v>
      </c>
      <c r="E328" s="164" t="s">
        <v>3</v>
      </c>
      <c r="F328" s="158" t="s">
        <v>492</v>
      </c>
      <c r="H328" s="159">
        <v>1200</v>
      </c>
      <c r="I328" s="160"/>
      <c r="L328" s="156"/>
      <c r="M328" s="161"/>
      <c r="N328" s="162"/>
      <c r="O328" s="162"/>
      <c r="P328" s="162"/>
      <c r="Q328" s="162"/>
      <c r="R328" s="162"/>
      <c r="S328" s="162"/>
      <c r="T328" s="163"/>
      <c r="AT328" s="164" t="s">
        <v>133</v>
      </c>
      <c r="AU328" s="164" t="s">
        <v>82</v>
      </c>
      <c r="AV328" s="13" t="s">
        <v>82</v>
      </c>
      <c r="AW328" s="13" t="s">
        <v>33</v>
      </c>
      <c r="AX328" s="13" t="s">
        <v>80</v>
      </c>
      <c r="AY328" s="164" t="s">
        <v>126</v>
      </c>
    </row>
    <row r="329" spans="1:65" s="2" customFormat="1" ht="24.15" customHeight="1">
      <c r="A329" s="34"/>
      <c r="B329" s="142"/>
      <c r="C329" s="143" t="s">
        <v>493</v>
      </c>
      <c r="D329" s="143" t="s">
        <v>127</v>
      </c>
      <c r="E329" s="144" t="s">
        <v>494</v>
      </c>
      <c r="F329" s="145" t="s">
        <v>495</v>
      </c>
      <c r="G329" s="146" t="s">
        <v>485</v>
      </c>
      <c r="H329" s="147">
        <v>40</v>
      </c>
      <c r="I329" s="148"/>
      <c r="J329" s="149">
        <f>ROUND(I329*H329,2)</f>
        <v>0</v>
      </c>
      <c r="K329" s="145" t="s">
        <v>172</v>
      </c>
      <c r="L329" s="35"/>
      <c r="M329" s="150" t="s">
        <v>3</v>
      </c>
      <c r="N329" s="151" t="s">
        <v>44</v>
      </c>
      <c r="O329" s="55"/>
      <c r="P329" s="152">
        <f>O329*H329</f>
        <v>0</v>
      </c>
      <c r="Q329" s="152">
        <v>0</v>
      </c>
      <c r="R329" s="152">
        <f>Q329*H329</f>
        <v>0</v>
      </c>
      <c r="S329" s="152">
        <v>0</v>
      </c>
      <c r="T329" s="153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4" t="s">
        <v>125</v>
      </c>
      <c r="AT329" s="154" t="s">
        <v>127</v>
      </c>
      <c r="AU329" s="154" t="s">
        <v>82</v>
      </c>
      <c r="AY329" s="19" t="s">
        <v>126</v>
      </c>
      <c r="BE329" s="155">
        <f>IF(N329="základní",J329,0)</f>
        <v>0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9" t="s">
        <v>80</v>
      </c>
      <c r="BK329" s="155">
        <f>ROUND(I329*H329,2)</f>
        <v>0</v>
      </c>
      <c r="BL329" s="19" t="s">
        <v>125</v>
      </c>
      <c r="BM329" s="154" t="s">
        <v>496</v>
      </c>
    </row>
    <row r="330" spans="1:65" s="2" customFormat="1" ht="24.15" customHeight="1">
      <c r="A330" s="34"/>
      <c r="B330" s="142"/>
      <c r="C330" s="143" t="s">
        <v>497</v>
      </c>
      <c r="D330" s="143" t="s">
        <v>127</v>
      </c>
      <c r="E330" s="144" t="s">
        <v>498</v>
      </c>
      <c r="F330" s="145" t="s">
        <v>499</v>
      </c>
      <c r="G330" s="146" t="s">
        <v>232</v>
      </c>
      <c r="H330" s="147">
        <v>4995</v>
      </c>
      <c r="I330" s="148"/>
      <c r="J330" s="149">
        <f>ROUND(I330*H330,2)</f>
        <v>0</v>
      </c>
      <c r="K330" s="145" t="s">
        <v>172</v>
      </c>
      <c r="L330" s="35"/>
      <c r="M330" s="150" t="s">
        <v>3</v>
      </c>
      <c r="N330" s="151" t="s">
        <v>44</v>
      </c>
      <c r="O330" s="55"/>
      <c r="P330" s="152">
        <f>O330*H330</f>
        <v>0</v>
      </c>
      <c r="Q330" s="152">
        <v>0</v>
      </c>
      <c r="R330" s="152">
        <f>Q330*H330</f>
        <v>0</v>
      </c>
      <c r="S330" s="152">
        <v>0</v>
      </c>
      <c r="T330" s="153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4" t="s">
        <v>125</v>
      </c>
      <c r="AT330" s="154" t="s">
        <v>127</v>
      </c>
      <c r="AU330" s="154" t="s">
        <v>82</v>
      </c>
      <c r="AY330" s="19" t="s">
        <v>126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9" t="s">
        <v>80</v>
      </c>
      <c r="BK330" s="155">
        <f>ROUND(I330*H330,2)</f>
        <v>0</v>
      </c>
      <c r="BL330" s="19" t="s">
        <v>125</v>
      </c>
      <c r="BM330" s="154" t="s">
        <v>500</v>
      </c>
    </row>
    <row r="331" spans="2:51" s="13" customFormat="1" ht="12">
      <c r="B331" s="156"/>
      <c r="D331" s="157" t="s">
        <v>133</v>
      </c>
      <c r="E331" s="164" t="s">
        <v>3</v>
      </c>
      <c r="F331" s="158" t="s">
        <v>501</v>
      </c>
      <c r="H331" s="159">
        <v>4995</v>
      </c>
      <c r="I331" s="160"/>
      <c r="L331" s="156"/>
      <c r="M331" s="161"/>
      <c r="N331" s="162"/>
      <c r="O331" s="162"/>
      <c r="P331" s="162"/>
      <c r="Q331" s="162"/>
      <c r="R331" s="162"/>
      <c r="S331" s="162"/>
      <c r="T331" s="163"/>
      <c r="AT331" s="164" t="s">
        <v>133</v>
      </c>
      <c r="AU331" s="164" t="s">
        <v>82</v>
      </c>
      <c r="AV331" s="13" t="s">
        <v>82</v>
      </c>
      <c r="AW331" s="13" t="s">
        <v>33</v>
      </c>
      <c r="AX331" s="13" t="s">
        <v>80</v>
      </c>
      <c r="AY331" s="164" t="s">
        <v>126</v>
      </c>
    </row>
    <row r="332" spans="1:65" s="2" customFormat="1" ht="24.15" customHeight="1">
      <c r="A332" s="34"/>
      <c r="B332" s="142"/>
      <c r="C332" s="143" t="s">
        <v>487</v>
      </c>
      <c r="D332" s="143" t="s">
        <v>127</v>
      </c>
      <c r="E332" s="144" t="s">
        <v>502</v>
      </c>
      <c r="F332" s="145" t="s">
        <v>503</v>
      </c>
      <c r="G332" s="146" t="s">
        <v>232</v>
      </c>
      <c r="H332" s="147">
        <v>1300</v>
      </c>
      <c r="I332" s="148"/>
      <c r="J332" s="149">
        <f>ROUND(I332*H332,2)</f>
        <v>0</v>
      </c>
      <c r="K332" s="145" t="s">
        <v>172</v>
      </c>
      <c r="L332" s="35"/>
      <c r="M332" s="150" t="s">
        <v>3</v>
      </c>
      <c r="N332" s="151" t="s">
        <v>44</v>
      </c>
      <c r="O332" s="55"/>
      <c r="P332" s="152">
        <f>O332*H332</f>
        <v>0</v>
      </c>
      <c r="Q332" s="152">
        <v>1E-05</v>
      </c>
      <c r="R332" s="152">
        <f>Q332*H332</f>
        <v>0.013000000000000001</v>
      </c>
      <c r="S332" s="152">
        <v>0</v>
      </c>
      <c r="T332" s="153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4" t="s">
        <v>125</v>
      </c>
      <c r="AT332" s="154" t="s">
        <v>127</v>
      </c>
      <c r="AU332" s="154" t="s">
        <v>82</v>
      </c>
      <c r="AY332" s="19" t="s">
        <v>126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9" t="s">
        <v>80</v>
      </c>
      <c r="BK332" s="155">
        <f>ROUND(I332*H332,2)</f>
        <v>0</v>
      </c>
      <c r="BL332" s="19" t="s">
        <v>125</v>
      </c>
      <c r="BM332" s="154" t="s">
        <v>504</v>
      </c>
    </row>
    <row r="333" spans="1:65" s="2" customFormat="1" ht="24.15" customHeight="1">
      <c r="A333" s="34"/>
      <c r="B333" s="142"/>
      <c r="C333" s="143" t="s">
        <v>505</v>
      </c>
      <c r="D333" s="143" t="s">
        <v>127</v>
      </c>
      <c r="E333" s="144" t="s">
        <v>506</v>
      </c>
      <c r="F333" s="145" t="s">
        <v>507</v>
      </c>
      <c r="G333" s="146" t="s">
        <v>232</v>
      </c>
      <c r="H333" s="147">
        <v>1571.936</v>
      </c>
      <c r="I333" s="148"/>
      <c r="J333" s="149">
        <f>ROUND(I333*H333,2)</f>
        <v>0</v>
      </c>
      <c r="K333" s="145" t="s">
        <v>172</v>
      </c>
      <c r="L333" s="35"/>
      <c r="M333" s="150" t="s">
        <v>3</v>
      </c>
      <c r="N333" s="151" t="s">
        <v>44</v>
      </c>
      <c r="O333" s="55"/>
      <c r="P333" s="152">
        <f>O333*H333</f>
        <v>0</v>
      </c>
      <c r="Q333" s="152">
        <v>0</v>
      </c>
      <c r="R333" s="152">
        <f>Q333*H333</f>
        <v>0</v>
      </c>
      <c r="S333" s="152">
        <v>0</v>
      </c>
      <c r="T333" s="15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4" t="s">
        <v>125</v>
      </c>
      <c r="AT333" s="154" t="s">
        <v>127</v>
      </c>
      <c r="AU333" s="154" t="s">
        <v>82</v>
      </c>
      <c r="AY333" s="19" t="s">
        <v>126</v>
      </c>
      <c r="BE333" s="155">
        <f>IF(N333="základní",J333,0)</f>
        <v>0</v>
      </c>
      <c r="BF333" s="155">
        <f>IF(N333="snížená",J333,0)</f>
        <v>0</v>
      </c>
      <c r="BG333" s="155">
        <f>IF(N333="zákl. přenesená",J333,0)</f>
        <v>0</v>
      </c>
      <c r="BH333" s="155">
        <f>IF(N333="sníž. přenesená",J333,0)</f>
        <v>0</v>
      </c>
      <c r="BI333" s="155">
        <f>IF(N333="nulová",J333,0)</f>
        <v>0</v>
      </c>
      <c r="BJ333" s="19" t="s">
        <v>80</v>
      </c>
      <c r="BK333" s="155">
        <f>ROUND(I333*H333,2)</f>
        <v>0</v>
      </c>
      <c r="BL333" s="19" t="s">
        <v>125</v>
      </c>
      <c r="BM333" s="154" t="s">
        <v>508</v>
      </c>
    </row>
    <row r="334" spans="2:51" s="13" customFormat="1" ht="12">
      <c r="B334" s="156"/>
      <c r="D334" s="157" t="s">
        <v>133</v>
      </c>
      <c r="E334" s="164" t="s">
        <v>3</v>
      </c>
      <c r="F334" s="158" t="s">
        <v>200</v>
      </c>
      <c r="H334" s="159">
        <v>1571.936</v>
      </c>
      <c r="I334" s="160"/>
      <c r="L334" s="156"/>
      <c r="M334" s="161"/>
      <c r="N334" s="162"/>
      <c r="O334" s="162"/>
      <c r="P334" s="162"/>
      <c r="Q334" s="162"/>
      <c r="R334" s="162"/>
      <c r="S334" s="162"/>
      <c r="T334" s="163"/>
      <c r="AT334" s="164" t="s">
        <v>133</v>
      </c>
      <c r="AU334" s="164" t="s">
        <v>82</v>
      </c>
      <c r="AV334" s="13" t="s">
        <v>82</v>
      </c>
      <c r="AW334" s="13" t="s">
        <v>33</v>
      </c>
      <c r="AX334" s="13" t="s">
        <v>80</v>
      </c>
      <c r="AY334" s="164" t="s">
        <v>126</v>
      </c>
    </row>
    <row r="335" spans="1:65" s="2" customFormat="1" ht="37.8" customHeight="1">
      <c r="A335" s="34"/>
      <c r="B335" s="142"/>
      <c r="C335" s="143" t="s">
        <v>509</v>
      </c>
      <c r="D335" s="143" t="s">
        <v>127</v>
      </c>
      <c r="E335" s="144" t="s">
        <v>510</v>
      </c>
      <c r="F335" s="145" t="s">
        <v>511</v>
      </c>
      <c r="G335" s="146" t="s">
        <v>232</v>
      </c>
      <c r="H335" s="147">
        <v>80</v>
      </c>
      <c r="I335" s="148"/>
      <c r="J335" s="149">
        <f>ROUND(I335*H335,2)</f>
        <v>0</v>
      </c>
      <c r="K335" s="145" t="s">
        <v>172</v>
      </c>
      <c r="L335" s="35"/>
      <c r="M335" s="150" t="s">
        <v>3</v>
      </c>
      <c r="N335" s="151" t="s">
        <v>44</v>
      </c>
      <c r="O335" s="55"/>
      <c r="P335" s="152">
        <f>O335*H335</f>
        <v>0</v>
      </c>
      <c r="Q335" s="152">
        <v>0</v>
      </c>
      <c r="R335" s="152">
        <f>Q335*H335</f>
        <v>0</v>
      </c>
      <c r="S335" s="152">
        <v>0</v>
      </c>
      <c r="T335" s="153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4" t="s">
        <v>125</v>
      </c>
      <c r="AT335" s="154" t="s">
        <v>127</v>
      </c>
      <c r="AU335" s="154" t="s">
        <v>82</v>
      </c>
      <c r="AY335" s="19" t="s">
        <v>126</v>
      </c>
      <c r="BE335" s="155">
        <f>IF(N335="základní",J335,0)</f>
        <v>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9" t="s">
        <v>80</v>
      </c>
      <c r="BK335" s="155">
        <f>ROUND(I335*H335,2)</f>
        <v>0</v>
      </c>
      <c r="BL335" s="19" t="s">
        <v>125</v>
      </c>
      <c r="BM335" s="154" t="s">
        <v>512</v>
      </c>
    </row>
    <row r="336" spans="1:65" s="2" customFormat="1" ht="49.05" customHeight="1">
      <c r="A336" s="34"/>
      <c r="B336" s="142"/>
      <c r="C336" s="143" t="s">
        <v>513</v>
      </c>
      <c r="D336" s="143" t="s">
        <v>127</v>
      </c>
      <c r="E336" s="144" t="s">
        <v>514</v>
      </c>
      <c r="F336" s="145" t="s">
        <v>515</v>
      </c>
      <c r="G336" s="146" t="s">
        <v>249</v>
      </c>
      <c r="H336" s="147">
        <v>29.424</v>
      </c>
      <c r="I336" s="148"/>
      <c r="J336" s="149">
        <f>ROUND(I336*H336,2)</f>
        <v>0</v>
      </c>
      <c r="K336" s="145" t="s">
        <v>172</v>
      </c>
      <c r="L336" s="35"/>
      <c r="M336" s="150" t="s">
        <v>3</v>
      </c>
      <c r="N336" s="151" t="s">
        <v>44</v>
      </c>
      <c r="O336" s="55"/>
      <c r="P336" s="152">
        <f>O336*H336</f>
        <v>0</v>
      </c>
      <c r="Q336" s="152">
        <v>0</v>
      </c>
      <c r="R336" s="152">
        <f>Q336*H336</f>
        <v>0</v>
      </c>
      <c r="S336" s="152">
        <v>1.8</v>
      </c>
      <c r="T336" s="153">
        <f>S336*H336</f>
        <v>52.9632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4" t="s">
        <v>125</v>
      </c>
      <c r="AT336" s="154" t="s">
        <v>127</v>
      </c>
      <c r="AU336" s="154" t="s">
        <v>82</v>
      </c>
      <c r="AY336" s="19" t="s">
        <v>126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9" t="s">
        <v>80</v>
      </c>
      <c r="BK336" s="155">
        <f>ROUND(I336*H336,2)</f>
        <v>0</v>
      </c>
      <c r="BL336" s="19" t="s">
        <v>125</v>
      </c>
      <c r="BM336" s="154" t="s">
        <v>516</v>
      </c>
    </row>
    <row r="337" spans="2:51" s="14" customFormat="1" ht="12">
      <c r="B337" s="178"/>
      <c r="D337" s="157" t="s">
        <v>133</v>
      </c>
      <c r="E337" s="179" t="s">
        <v>3</v>
      </c>
      <c r="F337" s="180" t="s">
        <v>307</v>
      </c>
      <c r="H337" s="179" t="s">
        <v>3</v>
      </c>
      <c r="I337" s="181"/>
      <c r="L337" s="178"/>
      <c r="M337" s="182"/>
      <c r="N337" s="183"/>
      <c r="O337" s="183"/>
      <c r="P337" s="183"/>
      <c r="Q337" s="183"/>
      <c r="R337" s="183"/>
      <c r="S337" s="183"/>
      <c r="T337" s="184"/>
      <c r="AT337" s="179" t="s">
        <v>133</v>
      </c>
      <c r="AU337" s="179" t="s">
        <v>82</v>
      </c>
      <c r="AV337" s="14" t="s">
        <v>80</v>
      </c>
      <c r="AW337" s="14" t="s">
        <v>33</v>
      </c>
      <c r="AX337" s="14" t="s">
        <v>73</v>
      </c>
      <c r="AY337" s="179" t="s">
        <v>126</v>
      </c>
    </row>
    <row r="338" spans="2:51" s="13" customFormat="1" ht="12">
      <c r="B338" s="156"/>
      <c r="D338" s="157" t="s">
        <v>133</v>
      </c>
      <c r="E338" s="164" t="s">
        <v>3</v>
      </c>
      <c r="F338" s="158" t="s">
        <v>517</v>
      </c>
      <c r="H338" s="159">
        <v>5.445</v>
      </c>
      <c r="I338" s="160"/>
      <c r="L338" s="156"/>
      <c r="M338" s="161"/>
      <c r="N338" s="162"/>
      <c r="O338" s="162"/>
      <c r="P338" s="162"/>
      <c r="Q338" s="162"/>
      <c r="R338" s="162"/>
      <c r="S338" s="162"/>
      <c r="T338" s="163"/>
      <c r="AT338" s="164" t="s">
        <v>133</v>
      </c>
      <c r="AU338" s="164" t="s">
        <v>82</v>
      </c>
      <c r="AV338" s="13" t="s">
        <v>82</v>
      </c>
      <c r="AW338" s="13" t="s">
        <v>33</v>
      </c>
      <c r="AX338" s="13" t="s">
        <v>73</v>
      </c>
      <c r="AY338" s="164" t="s">
        <v>126</v>
      </c>
    </row>
    <row r="339" spans="2:51" s="13" customFormat="1" ht="12">
      <c r="B339" s="156"/>
      <c r="D339" s="157" t="s">
        <v>133</v>
      </c>
      <c r="E339" s="164" t="s">
        <v>3</v>
      </c>
      <c r="F339" s="158" t="s">
        <v>518</v>
      </c>
      <c r="H339" s="159">
        <v>0.72</v>
      </c>
      <c r="I339" s="160"/>
      <c r="L339" s="156"/>
      <c r="M339" s="161"/>
      <c r="N339" s="162"/>
      <c r="O339" s="162"/>
      <c r="P339" s="162"/>
      <c r="Q339" s="162"/>
      <c r="R339" s="162"/>
      <c r="S339" s="162"/>
      <c r="T339" s="163"/>
      <c r="AT339" s="164" t="s">
        <v>133</v>
      </c>
      <c r="AU339" s="164" t="s">
        <v>82</v>
      </c>
      <c r="AV339" s="13" t="s">
        <v>82</v>
      </c>
      <c r="AW339" s="13" t="s">
        <v>33</v>
      </c>
      <c r="AX339" s="13" t="s">
        <v>73</v>
      </c>
      <c r="AY339" s="164" t="s">
        <v>126</v>
      </c>
    </row>
    <row r="340" spans="2:51" s="13" customFormat="1" ht="12">
      <c r="B340" s="156"/>
      <c r="D340" s="157" t="s">
        <v>133</v>
      </c>
      <c r="E340" s="164" t="s">
        <v>3</v>
      </c>
      <c r="F340" s="158" t="s">
        <v>519</v>
      </c>
      <c r="H340" s="159">
        <v>1.6</v>
      </c>
      <c r="I340" s="160"/>
      <c r="L340" s="156"/>
      <c r="M340" s="161"/>
      <c r="N340" s="162"/>
      <c r="O340" s="162"/>
      <c r="P340" s="162"/>
      <c r="Q340" s="162"/>
      <c r="R340" s="162"/>
      <c r="S340" s="162"/>
      <c r="T340" s="163"/>
      <c r="AT340" s="164" t="s">
        <v>133</v>
      </c>
      <c r="AU340" s="164" t="s">
        <v>82</v>
      </c>
      <c r="AV340" s="13" t="s">
        <v>82</v>
      </c>
      <c r="AW340" s="13" t="s">
        <v>33</v>
      </c>
      <c r="AX340" s="13" t="s">
        <v>73</v>
      </c>
      <c r="AY340" s="164" t="s">
        <v>126</v>
      </c>
    </row>
    <row r="341" spans="2:51" s="13" customFormat="1" ht="12">
      <c r="B341" s="156"/>
      <c r="D341" s="157" t="s">
        <v>133</v>
      </c>
      <c r="E341" s="164" t="s">
        <v>3</v>
      </c>
      <c r="F341" s="158" t="s">
        <v>252</v>
      </c>
      <c r="H341" s="159">
        <v>1.44</v>
      </c>
      <c r="I341" s="160"/>
      <c r="L341" s="156"/>
      <c r="M341" s="161"/>
      <c r="N341" s="162"/>
      <c r="O341" s="162"/>
      <c r="P341" s="162"/>
      <c r="Q341" s="162"/>
      <c r="R341" s="162"/>
      <c r="S341" s="162"/>
      <c r="T341" s="163"/>
      <c r="AT341" s="164" t="s">
        <v>133</v>
      </c>
      <c r="AU341" s="164" t="s">
        <v>82</v>
      </c>
      <c r="AV341" s="13" t="s">
        <v>82</v>
      </c>
      <c r="AW341" s="13" t="s">
        <v>33</v>
      </c>
      <c r="AX341" s="13" t="s">
        <v>73</v>
      </c>
      <c r="AY341" s="164" t="s">
        <v>126</v>
      </c>
    </row>
    <row r="342" spans="2:51" s="13" customFormat="1" ht="12">
      <c r="B342" s="156"/>
      <c r="D342" s="157" t="s">
        <v>133</v>
      </c>
      <c r="E342" s="164" t="s">
        <v>3</v>
      </c>
      <c r="F342" s="158" t="s">
        <v>252</v>
      </c>
      <c r="H342" s="159">
        <v>1.44</v>
      </c>
      <c r="I342" s="160"/>
      <c r="L342" s="156"/>
      <c r="M342" s="161"/>
      <c r="N342" s="162"/>
      <c r="O342" s="162"/>
      <c r="P342" s="162"/>
      <c r="Q342" s="162"/>
      <c r="R342" s="162"/>
      <c r="S342" s="162"/>
      <c r="T342" s="163"/>
      <c r="AT342" s="164" t="s">
        <v>133</v>
      </c>
      <c r="AU342" s="164" t="s">
        <v>82</v>
      </c>
      <c r="AV342" s="13" t="s">
        <v>82</v>
      </c>
      <c r="AW342" s="13" t="s">
        <v>33</v>
      </c>
      <c r="AX342" s="13" t="s">
        <v>73</v>
      </c>
      <c r="AY342" s="164" t="s">
        <v>126</v>
      </c>
    </row>
    <row r="343" spans="2:51" s="13" customFormat="1" ht="12">
      <c r="B343" s="156"/>
      <c r="D343" s="157" t="s">
        <v>133</v>
      </c>
      <c r="E343" s="164" t="s">
        <v>3</v>
      </c>
      <c r="F343" s="158" t="s">
        <v>253</v>
      </c>
      <c r="H343" s="159">
        <v>3</v>
      </c>
      <c r="I343" s="160"/>
      <c r="L343" s="156"/>
      <c r="M343" s="161"/>
      <c r="N343" s="162"/>
      <c r="O343" s="162"/>
      <c r="P343" s="162"/>
      <c r="Q343" s="162"/>
      <c r="R343" s="162"/>
      <c r="S343" s="162"/>
      <c r="T343" s="163"/>
      <c r="AT343" s="164" t="s">
        <v>133</v>
      </c>
      <c r="AU343" s="164" t="s">
        <v>82</v>
      </c>
      <c r="AV343" s="13" t="s">
        <v>82</v>
      </c>
      <c r="AW343" s="13" t="s">
        <v>33</v>
      </c>
      <c r="AX343" s="13" t="s">
        <v>73</v>
      </c>
      <c r="AY343" s="164" t="s">
        <v>126</v>
      </c>
    </row>
    <row r="344" spans="2:51" s="13" customFormat="1" ht="12">
      <c r="B344" s="156"/>
      <c r="D344" s="157" t="s">
        <v>133</v>
      </c>
      <c r="E344" s="164" t="s">
        <v>3</v>
      </c>
      <c r="F344" s="158" t="s">
        <v>254</v>
      </c>
      <c r="H344" s="159">
        <v>2.88</v>
      </c>
      <c r="I344" s="160"/>
      <c r="L344" s="156"/>
      <c r="M344" s="161"/>
      <c r="N344" s="162"/>
      <c r="O344" s="162"/>
      <c r="P344" s="162"/>
      <c r="Q344" s="162"/>
      <c r="R344" s="162"/>
      <c r="S344" s="162"/>
      <c r="T344" s="163"/>
      <c r="AT344" s="164" t="s">
        <v>133</v>
      </c>
      <c r="AU344" s="164" t="s">
        <v>82</v>
      </c>
      <c r="AV344" s="13" t="s">
        <v>82</v>
      </c>
      <c r="AW344" s="13" t="s">
        <v>33</v>
      </c>
      <c r="AX344" s="13" t="s">
        <v>73</v>
      </c>
      <c r="AY344" s="164" t="s">
        <v>126</v>
      </c>
    </row>
    <row r="345" spans="2:51" s="13" customFormat="1" ht="12">
      <c r="B345" s="156"/>
      <c r="D345" s="157" t="s">
        <v>133</v>
      </c>
      <c r="E345" s="164" t="s">
        <v>3</v>
      </c>
      <c r="F345" s="158" t="s">
        <v>255</v>
      </c>
      <c r="H345" s="159">
        <v>2.1</v>
      </c>
      <c r="I345" s="160"/>
      <c r="L345" s="156"/>
      <c r="M345" s="161"/>
      <c r="N345" s="162"/>
      <c r="O345" s="162"/>
      <c r="P345" s="162"/>
      <c r="Q345" s="162"/>
      <c r="R345" s="162"/>
      <c r="S345" s="162"/>
      <c r="T345" s="163"/>
      <c r="AT345" s="164" t="s">
        <v>133</v>
      </c>
      <c r="AU345" s="164" t="s">
        <v>82</v>
      </c>
      <c r="AV345" s="13" t="s">
        <v>82</v>
      </c>
      <c r="AW345" s="13" t="s">
        <v>33</v>
      </c>
      <c r="AX345" s="13" t="s">
        <v>73</v>
      </c>
      <c r="AY345" s="164" t="s">
        <v>126</v>
      </c>
    </row>
    <row r="346" spans="2:51" s="13" customFormat="1" ht="12">
      <c r="B346" s="156"/>
      <c r="D346" s="157" t="s">
        <v>133</v>
      </c>
      <c r="E346" s="164" t="s">
        <v>3</v>
      </c>
      <c r="F346" s="158" t="s">
        <v>255</v>
      </c>
      <c r="H346" s="159">
        <v>2.1</v>
      </c>
      <c r="I346" s="160"/>
      <c r="L346" s="156"/>
      <c r="M346" s="161"/>
      <c r="N346" s="162"/>
      <c r="O346" s="162"/>
      <c r="P346" s="162"/>
      <c r="Q346" s="162"/>
      <c r="R346" s="162"/>
      <c r="S346" s="162"/>
      <c r="T346" s="163"/>
      <c r="AT346" s="164" t="s">
        <v>133</v>
      </c>
      <c r="AU346" s="164" t="s">
        <v>82</v>
      </c>
      <c r="AV346" s="13" t="s">
        <v>82</v>
      </c>
      <c r="AW346" s="13" t="s">
        <v>33</v>
      </c>
      <c r="AX346" s="13" t="s">
        <v>73</v>
      </c>
      <c r="AY346" s="164" t="s">
        <v>126</v>
      </c>
    </row>
    <row r="347" spans="2:51" s="13" customFormat="1" ht="12">
      <c r="B347" s="156"/>
      <c r="D347" s="157" t="s">
        <v>133</v>
      </c>
      <c r="E347" s="164" t="s">
        <v>3</v>
      </c>
      <c r="F347" s="158" t="s">
        <v>252</v>
      </c>
      <c r="H347" s="159">
        <v>1.44</v>
      </c>
      <c r="I347" s="160"/>
      <c r="L347" s="156"/>
      <c r="M347" s="161"/>
      <c r="N347" s="162"/>
      <c r="O347" s="162"/>
      <c r="P347" s="162"/>
      <c r="Q347" s="162"/>
      <c r="R347" s="162"/>
      <c r="S347" s="162"/>
      <c r="T347" s="163"/>
      <c r="AT347" s="164" t="s">
        <v>133</v>
      </c>
      <c r="AU347" s="164" t="s">
        <v>82</v>
      </c>
      <c r="AV347" s="13" t="s">
        <v>82</v>
      </c>
      <c r="AW347" s="13" t="s">
        <v>33</v>
      </c>
      <c r="AX347" s="13" t="s">
        <v>73</v>
      </c>
      <c r="AY347" s="164" t="s">
        <v>126</v>
      </c>
    </row>
    <row r="348" spans="2:51" s="13" customFormat="1" ht="12">
      <c r="B348" s="156"/>
      <c r="D348" s="157" t="s">
        <v>133</v>
      </c>
      <c r="E348" s="164" t="s">
        <v>3</v>
      </c>
      <c r="F348" s="158" t="s">
        <v>256</v>
      </c>
      <c r="H348" s="159">
        <v>2.499</v>
      </c>
      <c r="I348" s="160"/>
      <c r="L348" s="156"/>
      <c r="M348" s="161"/>
      <c r="N348" s="162"/>
      <c r="O348" s="162"/>
      <c r="P348" s="162"/>
      <c r="Q348" s="162"/>
      <c r="R348" s="162"/>
      <c r="S348" s="162"/>
      <c r="T348" s="163"/>
      <c r="AT348" s="164" t="s">
        <v>133</v>
      </c>
      <c r="AU348" s="164" t="s">
        <v>82</v>
      </c>
      <c r="AV348" s="13" t="s">
        <v>82</v>
      </c>
      <c r="AW348" s="13" t="s">
        <v>33</v>
      </c>
      <c r="AX348" s="13" t="s">
        <v>73</v>
      </c>
      <c r="AY348" s="164" t="s">
        <v>126</v>
      </c>
    </row>
    <row r="349" spans="2:51" s="13" customFormat="1" ht="12">
      <c r="B349" s="156"/>
      <c r="D349" s="157" t="s">
        <v>133</v>
      </c>
      <c r="E349" s="164" t="s">
        <v>3</v>
      </c>
      <c r="F349" s="158" t="s">
        <v>257</v>
      </c>
      <c r="H349" s="159">
        <v>0.96</v>
      </c>
      <c r="I349" s="160"/>
      <c r="L349" s="156"/>
      <c r="M349" s="161"/>
      <c r="N349" s="162"/>
      <c r="O349" s="162"/>
      <c r="P349" s="162"/>
      <c r="Q349" s="162"/>
      <c r="R349" s="162"/>
      <c r="S349" s="162"/>
      <c r="T349" s="163"/>
      <c r="AT349" s="164" t="s">
        <v>133</v>
      </c>
      <c r="AU349" s="164" t="s">
        <v>82</v>
      </c>
      <c r="AV349" s="13" t="s">
        <v>82</v>
      </c>
      <c r="AW349" s="13" t="s">
        <v>33</v>
      </c>
      <c r="AX349" s="13" t="s">
        <v>73</v>
      </c>
      <c r="AY349" s="164" t="s">
        <v>126</v>
      </c>
    </row>
    <row r="350" spans="2:51" s="13" customFormat="1" ht="12">
      <c r="B350" s="156"/>
      <c r="D350" s="157" t="s">
        <v>133</v>
      </c>
      <c r="E350" s="164" t="s">
        <v>3</v>
      </c>
      <c r="F350" s="158" t="s">
        <v>258</v>
      </c>
      <c r="H350" s="159">
        <v>2.52</v>
      </c>
      <c r="I350" s="160"/>
      <c r="L350" s="156"/>
      <c r="M350" s="161"/>
      <c r="N350" s="162"/>
      <c r="O350" s="162"/>
      <c r="P350" s="162"/>
      <c r="Q350" s="162"/>
      <c r="R350" s="162"/>
      <c r="S350" s="162"/>
      <c r="T350" s="163"/>
      <c r="AT350" s="164" t="s">
        <v>133</v>
      </c>
      <c r="AU350" s="164" t="s">
        <v>82</v>
      </c>
      <c r="AV350" s="13" t="s">
        <v>82</v>
      </c>
      <c r="AW350" s="13" t="s">
        <v>33</v>
      </c>
      <c r="AX350" s="13" t="s">
        <v>73</v>
      </c>
      <c r="AY350" s="164" t="s">
        <v>126</v>
      </c>
    </row>
    <row r="351" spans="2:51" s="13" customFormat="1" ht="12">
      <c r="B351" s="156"/>
      <c r="D351" s="157" t="s">
        <v>133</v>
      </c>
      <c r="E351" s="164" t="s">
        <v>3</v>
      </c>
      <c r="F351" s="158" t="s">
        <v>259</v>
      </c>
      <c r="H351" s="159">
        <v>0.64</v>
      </c>
      <c r="I351" s="160"/>
      <c r="L351" s="156"/>
      <c r="M351" s="161"/>
      <c r="N351" s="162"/>
      <c r="O351" s="162"/>
      <c r="P351" s="162"/>
      <c r="Q351" s="162"/>
      <c r="R351" s="162"/>
      <c r="S351" s="162"/>
      <c r="T351" s="163"/>
      <c r="AT351" s="164" t="s">
        <v>133</v>
      </c>
      <c r="AU351" s="164" t="s">
        <v>82</v>
      </c>
      <c r="AV351" s="13" t="s">
        <v>82</v>
      </c>
      <c r="AW351" s="13" t="s">
        <v>33</v>
      </c>
      <c r="AX351" s="13" t="s">
        <v>73</v>
      </c>
      <c r="AY351" s="164" t="s">
        <v>126</v>
      </c>
    </row>
    <row r="352" spans="2:51" s="13" customFormat="1" ht="12">
      <c r="B352" s="156"/>
      <c r="D352" s="157" t="s">
        <v>133</v>
      </c>
      <c r="E352" s="164" t="s">
        <v>3</v>
      </c>
      <c r="F352" s="158" t="s">
        <v>260</v>
      </c>
      <c r="H352" s="159">
        <v>0.64</v>
      </c>
      <c r="I352" s="160"/>
      <c r="L352" s="156"/>
      <c r="M352" s="161"/>
      <c r="N352" s="162"/>
      <c r="O352" s="162"/>
      <c r="P352" s="162"/>
      <c r="Q352" s="162"/>
      <c r="R352" s="162"/>
      <c r="S352" s="162"/>
      <c r="T352" s="163"/>
      <c r="AT352" s="164" t="s">
        <v>133</v>
      </c>
      <c r="AU352" s="164" t="s">
        <v>82</v>
      </c>
      <c r="AV352" s="13" t="s">
        <v>82</v>
      </c>
      <c r="AW352" s="13" t="s">
        <v>33</v>
      </c>
      <c r="AX352" s="13" t="s">
        <v>73</v>
      </c>
      <c r="AY352" s="164" t="s">
        <v>126</v>
      </c>
    </row>
    <row r="353" spans="2:51" s="15" customFormat="1" ht="12">
      <c r="B353" s="185"/>
      <c r="D353" s="157" t="s">
        <v>133</v>
      </c>
      <c r="E353" s="186" t="s">
        <v>3</v>
      </c>
      <c r="F353" s="187" t="s">
        <v>246</v>
      </c>
      <c r="H353" s="188">
        <v>29.424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6" t="s">
        <v>133</v>
      </c>
      <c r="AU353" s="186" t="s">
        <v>82</v>
      </c>
      <c r="AV353" s="15" t="s">
        <v>125</v>
      </c>
      <c r="AW353" s="15" t="s">
        <v>33</v>
      </c>
      <c r="AX353" s="15" t="s">
        <v>80</v>
      </c>
      <c r="AY353" s="186" t="s">
        <v>126</v>
      </c>
    </row>
    <row r="354" spans="1:65" s="2" customFormat="1" ht="49.05" customHeight="1">
      <c r="A354" s="34"/>
      <c r="B354" s="142"/>
      <c r="C354" s="143" t="s">
        <v>520</v>
      </c>
      <c r="D354" s="143" t="s">
        <v>127</v>
      </c>
      <c r="E354" s="144" t="s">
        <v>521</v>
      </c>
      <c r="F354" s="145" t="s">
        <v>522</v>
      </c>
      <c r="G354" s="146" t="s">
        <v>249</v>
      </c>
      <c r="H354" s="147">
        <v>20.315</v>
      </c>
      <c r="I354" s="148"/>
      <c r="J354" s="149">
        <f>ROUND(I354*H354,2)</f>
        <v>0</v>
      </c>
      <c r="K354" s="145" t="s">
        <v>172</v>
      </c>
      <c r="L354" s="35"/>
      <c r="M354" s="150" t="s">
        <v>3</v>
      </c>
      <c r="N354" s="151" t="s">
        <v>44</v>
      </c>
      <c r="O354" s="55"/>
      <c r="P354" s="152">
        <f>O354*H354</f>
        <v>0</v>
      </c>
      <c r="Q354" s="152">
        <v>0</v>
      </c>
      <c r="R354" s="152">
        <f>Q354*H354</f>
        <v>0</v>
      </c>
      <c r="S354" s="152">
        <v>1.594</v>
      </c>
      <c r="T354" s="153">
        <f>S354*H354</f>
        <v>32.382110000000004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4" t="s">
        <v>125</v>
      </c>
      <c r="AT354" s="154" t="s">
        <v>127</v>
      </c>
      <c r="AU354" s="154" t="s">
        <v>82</v>
      </c>
      <c r="AY354" s="19" t="s">
        <v>126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9" t="s">
        <v>80</v>
      </c>
      <c r="BK354" s="155">
        <f>ROUND(I354*H354,2)</f>
        <v>0</v>
      </c>
      <c r="BL354" s="19" t="s">
        <v>125</v>
      </c>
      <c r="BM354" s="154" t="s">
        <v>523</v>
      </c>
    </row>
    <row r="355" spans="2:51" s="14" customFormat="1" ht="12">
      <c r="B355" s="178"/>
      <c r="D355" s="157" t="s">
        <v>133</v>
      </c>
      <c r="E355" s="179" t="s">
        <v>3</v>
      </c>
      <c r="F355" s="180" t="s">
        <v>307</v>
      </c>
      <c r="H355" s="179" t="s">
        <v>3</v>
      </c>
      <c r="I355" s="181"/>
      <c r="L355" s="178"/>
      <c r="M355" s="182"/>
      <c r="N355" s="183"/>
      <c r="O355" s="183"/>
      <c r="P355" s="183"/>
      <c r="Q355" s="183"/>
      <c r="R355" s="183"/>
      <c r="S355" s="183"/>
      <c r="T355" s="184"/>
      <c r="AT355" s="179" t="s">
        <v>133</v>
      </c>
      <c r="AU355" s="179" t="s">
        <v>82</v>
      </c>
      <c r="AV355" s="14" t="s">
        <v>80</v>
      </c>
      <c r="AW355" s="14" t="s">
        <v>33</v>
      </c>
      <c r="AX355" s="14" t="s">
        <v>73</v>
      </c>
      <c r="AY355" s="179" t="s">
        <v>126</v>
      </c>
    </row>
    <row r="356" spans="2:51" s="13" customFormat="1" ht="12">
      <c r="B356" s="156"/>
      <c r="D356" s="157" t="s">
        <v>133</v>
      </c>
      <c r="E356" s="164" t="s">
        <v>3</v>
      </c>
      <c r="F356" s="158" t="s">
        <v>524</v>
      </c>
      <c r="H356" s="159">
        <v>1.584</v>
      </c>
      <c r="I356" s="160"/>
      <c r="L356" s="156"/>
      <c r="M356" s="161"/>
      <c r="N356" s="162"/>
      <c r="O356" s="162"/>
      <c r="P356" s="162"/>
      <c r="Q356" s="162"/>
      <c r="R356" s="162"/>
      <c r="S356" s="162"/>
      <c r="T356" s="163"/>
      <c r="AT356" s="164" t="s">
        <v>133</v>
      </c>
      <c r="AU356" s="164" t="s">
        <v>82</v>
      </c>
      <c r="AV356" s="13" t="s">
        <v>82</v>
      </c>
      <c r="AW356" s="13" t="s">
        <v>33</v>
      </c>
      <c r="AX356" s="13" t="s">
        <v>73</v>
      </c>
      <c r="AY356" s="164" t="s">
        <v>126</v>
      </c>
    </row>
    <row r="357" spans="2:51" s="13" customFormat="1" ht="12">
      <c r="B357" s="156"/>
      <c r="D357" s="157" t="s">
        <v>133</v>
      </c>
      <c r="E357" s="164" t="s">
        <v>3</v>
      </c>
      <c r="F357" s="158" t="s">
        <v>525</v>
      </c>
      <c r="H357" s="159">
        <v>0.828</v>
      </c>
      <c r="I357" s="160"/>
      <c r="L357" s="156"/>
      <c r="M357" s="161"/>
      <c r="N357" s="162"/>
      <c r="O357" s="162"/>
      <c r="P357" s="162"/>
      <c r="Q357" s="162"/>
      <c r="R357" s="162"/>
      <c r="S357" s="162"/>
      <c r="T357" s="163"/>
      <c r="AT357" s="164" t="s">
        <v>133</v>
      </c>
      <c r="AU357" s="164" t="s">
        <v>82</v>
      </c>
      <c r="AV357" s="13" t="s">
        <v>82</v>
      </c>
      <c r="AW357" s="13" t="s">
        <v>33</v>
      </c>
      <c r="AX357" s="13" t="s">
        <v>73</v>
      </c>
      <c r="AY357" s="164" t="s">
        <v>126</v>
      </c>
    </row>
    <row r="358" spans="2:51" s="13" customFormat="1" ht="12">
      <c r="B358" s="156"/>
      <c r="D358" s="157" t="s">
        <v>133</v>
      </c>
      <c r="E358" s="164" t="s">
        <v>3</v>
      </c>
      <c r="F358" s="158" t="s">
        <v>526</v>
      </c>
      <c r="H358" s="159">
        <v>1.84</v>
      </c>
      <c r="I358" s="160"/>
      <c r="L358" s="156"/>
      <c r="M358" s="161"/>
      <c r="N358" s="162"/>
      <c r="O358" s="162"/>
      <c r="P358" s="162"/>
      <c r="Q358" s="162"/>
      <c r="R358" s="162"/>
      <c r="S358" s="162"/>
      <c r="T358" s="163"/>
      <c r="AT358" s="164" t="s">
        <v>133</v>
      </c>
      <c r="AU358" s="164" t="s">
        <v>82</v>
      </c>
      <c r="AV358" s="13" t="s">
        <v>82</v>
      </c>
      <c r="AW358" s="13" t="s">
        <v>33</v>
      </c>
      <c r="AX358" s="13" t="s">
        <v>73</v>
      </c>
      <c r="AY358" s="164" t="s">
        <v>126</v>
      </c>
    </row>
    <row r="359" spans="2:51" s="13" customFormat="1" ht="12">
      <c r="B359" s="156"/>
      <c r="D359" s="157" t="s">
        <v>133</v>
      </c>
      <c r="E359" s="164" t="s">
        <v>3</v>
      </c>
      <c r="F359" s="158" t="s">
        <v>527</v>
      </c>
      <c r="H359" s="159">
        <v>1.8</v>
      </c>
      <c r="I359" s="160"/>
      <c r="L359" s="156"/>
      <c r="M359" s="161"/>
      <c r="N359" s="162"/>
      <c r="O359" s="162"/>
      <c r="P359" s="162"/>
      <c r="Q359" s="162"/>
      <c r="R359" s="162"/>
      <c r="S359" s="162"/>
      <c r="T359" s="163"/>
      <c r="AT359" s="164" t="s">
        <v>133</v>
      </c>
      <c r="AU359" s="164" t="s">
        <v>82</v>
      </c>
      <c r="AV359" s="13" t="s">
        <v>82</v>
      </c>
      <c r="AW359" s="13" t="s">
        <v>33</v>
      </c>
      <c r="AX359" s="13" t="s">
        <v>73</v>
      </c>
      <c r="AY359" s="164" t="s">
        <v>126</v>
      </c>
    </row>
    <row r="360" spans="2:51" s="13" customFormat="1" ht="12">
      <c r="B360" s="156"/>
      <c r="D360" s="157" t="s">
        <v>133</v>
      </c>
      <c r="E360" s="164" t="s">
        <v>3</v>
      </c>
      <c r="F360" s="158" t="s">
        <v>265</v>
      </c>
      <c r="H360" s="159">
        <v>1.152</v>
      </c>
      <c r="I360" s="160"/>
      <c r="L360" s="156"/>
      <c r="M360" s="161"/>
      <c r="N360" s="162"/>
      <c r="O360" s="162"/>
      <c r="P360" s="162"/>
      <c r="Q360" s="162"/>
      <c r="R360" s="162"/>
      <c r="S360" s="162"/>
      <c r="T360" s="163"/>
      <c r="AT360" s="164" t="s">
        <v>133</v>
      </c>
      <c r="AU360" s="164" t="s">
        <v>82</v>
      </c>
      <c r="AV360" s="13" t="s">
        <v>82</v>
      </c>
      <c r="AW360" s="13" t="s">
        <v>33</v>
      </c>
      <c r="AX360" s="13" t="s">
        <v>73</v>
      </c>
      <c r="AY360" s="164" t="s">
        <v>126</v>
      </c>
    </row>
    <row r="361" spans="2:51" s="13" customFormat="1" ht="12">
      <c r="B361" s="156"/>
      <c r="D361" s="157" t="s">
        <v>133</v>
      </c>
      <c r="E361" s="164" t="s">
        <v>3</v>
      </c>
      <c r="F361" s="158" t="s">
        <v>266</v>
      </c>
      <c r="H361" s="159">
        <v>2.4</v>
      </c>
      <c r="I361" s="160"/>
      <c r="L361" s="156"/>
      <c r="M361" s="161"/>
      <c r="N361" s="162"/>
      <c r="O361" s="162"/>
      <c r="P361" s="162"/>
      <c r="Q361" s="162"/>
      <c r="R361" s="162"/>
      <c r="S361" s="162"/>
      <c r="T361" s="163"/>
      <c r="AT361" s="164" t="s">
        <v>133</v>
      </c>
      <c r="AU361" s="164" t="s">
        <v>82</v>
      </c>
      <c r="AV361" s="13" t="s">
        <v>82</v>
      </c>
      <c r="AW361" s="13" t="s">
        <v>33</v>
      </c>
      <c r="AX361" s="13" t="s">
        <v>73</v>
      </c>
      <c r="AY361" s="164" t="s">
        <v>126</v>
      </c>
    </row>
    <row r="362" spans="2:51" s="13" customFormat="1" ht="12">
      <c r="B362" s="156"/>
      <c r="D362" s="157" t="s">
        <v>133</v>
      </c>
      <c r="E362" s="164" t="s">
        <v>3</v>
      </c>
      <c r="F362" s="158" t="s">
        <v>267</v>
      </c>
      <c r="H362" s="159">
        <v>2.304</v>
      </c>
      <c r="I362" s="160"/>
      <c r="L362" s="156"/>
      <c r="M362" s="161"/>
      <c r="N362" s="162"/>
      <c r="O362" s="162"/>
      <c r="P362" s="162"/>
      <c r="Q362" s="162"/>
      <c r="R362" s="162"/>
      <c r="S362" s="162"/>
      <c r="T362" s="163"/>
      <c r="AT362" s="164" t="s">
        <v>133</v>
      </c>
      <c r="AU362" s="164" t="s">
        <v>82</v>
      </c>
      <c r="AV362" s="13" t="s">
        <v>82</v>
      </c>
      <c r="AW362" s="13" t="s">
        <v>33</v>
      </c>
      <c r="AX362" s="13" t="s">
        <v>73</v>
      </c>
      <c r="AY362" s="164" t="s">
        <v>126</v>
      </c>
    </row>
    <row r="363" spans="2:51" s="13" customFormat="1" ht="12">
      <c r="B363" s="156"/>
      <c r="D363" s="157" t="s">
        <v>133</v>
      </c>
      <c r="E363" s="164" t="s">
        <v>3</v>
      </c>
      <c r="F363" s="158" t="s">
        <v>268</v>
      </c>
      <c r="H363" s="159">
        <v>1.05</v>
      </c>
      <c r="I363" s="160"/>
      <c r="L363" s="156"/>
      <c r="M363" s="161"/>
      <c r="N363" s="162"/>
      <c r="O363" s="162"/>
      <c r="P363" s="162"/>
      <c r="Q363" s="162"/>
      <c r="R363" s="162"/>
      <c r="S363" s="162"/>
      <c r="T363" s="163"/>
      <c r="AT363" s="164" t="s">
        <v>133</v>
      </c>
      <c r="AU363" s="164" t="s">
        <v>82</v>
      </c>
      <c r="AV363" s="13" t="s">
        <v>82</v>
      </c>
      <c r="AW363" s="13" t="s">
        <v>33</v>
      </c>
      <c r="AX363" s="13" t="s">
        <v>73</v>
      </c>
      <c r="AY363" s="164" t="s">
        <v>126</v>
      </c>
    </row>
    <row r="364" spans="2:51" s="13" customFormat="1" ht="12">
      <c r="B364" s="156"/>
      <c r="D364" s="157" t="s">
        <v>133</v>
      </c>
      <c r="E364" s="164" t="s">
        <v>3</v>
      </c>
      <c r="F364" s="158" t="s">
        <v>268</v>
      </c>
      <c r="H364" s="159">
        <v>1.05</v>
      </c>
      <c r="I364" s="160"/>
      <c r="L364" s="156"/>
      <c r="M364" s="161"/>
      <c r="N364" s="162"/>
      <c r="O364" s="162"/>
      <c r="P364" s="162"/>
      <c r="Q364" s="162"/>
      <c r="R364" s="162"/>
      <c r="S364" s="162"/>
      <c r="T364" s="163"/>
      <c r="AT364" s="164" t="s">
        <v>133</v>
      </c>
      <c r="AU364" s="164" t="s">
        <v>82</v>
      </c>
      <c r="AV364" s="13" t="s">
        <v>82</v>
      </c>
      <c r="AW364" s="13" t="s">
        <v>33</v>
      </c>
      <c r="AX364" s="13" t="s">
        <v>73</v>
      </c>
      <c r="AY364" s="164" t="s">
        <v>126</v>
      </c>
    </row>
    <row r="365" spans="2:51" s="13" customFormat="1" ht="12">
      <c r="B365" s="156"/>
      <c r="D365" s="157" t="s">
        <v>133</v>
      </c>
      <c r="E365" s="164" t="s">
        <v>3</v>
      </c>
      <c r="F365" s="158" t="s">
        <v>269</v>
      </c>
      <c r="H365" s="159">
        <v>0.72</v>
      </c>
      <c r="I365" s="160"/>
      <c r="L365" s="156"/>
      <c r="M365" s="161"/>
      <c r="N365" s="162"/>
      <c r="O365" s="162"/>
      <c r="P365" s="162"/>
      <c r="Q365" s="162"/>
      <c r="R365" s="162"/>
      <c r="S365" s="162"/>
      <c r="T365" s="163"/>
      <c r="AT365" s="164" t="s">
        <v>133</v>
      </c>
      <c r="AU365" s="164" t="s">
        <v>82</v>
      </c>
      <c r="AV365" s="13" t="s">
        <v>82</v>
      </c>
      <c r="AW365" s="13" t="s">
        <v>33</v>
      </c>
      <c r="AX365" s="13" t="s">
        <v>73</v>
      </c>
      <c r="AY365" s="164" t="s">
        <v>126</v>
      </c>
    </row>
    <row r="366" spans="2:51" s="13" customFormat="1" ht="12">
      <c r="B366" s="156"/>
      <c r="D366" s="157" t="s">
        <v>133</v>
      </c>
      <c r="E366" s="164" t="s">
        <v>3</v>
      </c>
      <c r="F366" s="158" t="s">
        <v>270</v>
      </c>
      <c r="H366" s="159">
        <v>1.547</v>
      </c>
      <c r="I366" s="160"/>
      <c r="L366" s="156"/>
      <c r="M366" s="161"/>
      <c r="N366" s="162"/>
      <c r="O366" s="162"/>
      <c r="P366" s="162"/>
      <c r="Q366" s="162"/>
      <c r="R366" s="162"/>
      <c r="S366" s="162"/>
      <c r="T366" s="163"/>
      <c r="AT366" s="164" t="s">
        <v>133</v>
      </c>
      <c r="AU366" s="164" t="s">
        <v>82</v>
      </c>
      <c r="AV366" s="13" t="s">
        <v>82</v>
      </c>
      <c r="AW366" s="13" t="s">
        <v>33</v>
      </c>
      <c r="AX366" s="13" t="s">
        <v>73</v>
      </c>
      <c r="AY366" s="164" t="s">
        <v>126</v>
      </c>
    </row>
    <row r="367" spans="2:51" s="13" customFormat="1" ht="12">
      <c r="B367" s="156"/>
      <c r="D367" s="157" t="s">
        <v>133</v>
      </c>
      <c r="E367" s="164" t="s">
        <v>3</v>
      </c>
      <c r="F367" s="158" t="s">
        <v>271</v>
      </c>
      <c r="H367" s="159">
        <v>0.624</v>
      </c>
      <c r="I367" s="160"/>
      <c r="L367" s="156"/>
      <c r="M367" s="161"/>
      <c r="N367" s="162"/>
      <c r="O367" s="162"/>
      <c r="P367" s="162"/>
      <c r="Q367" s="162"/>
      <c r="R367" s="162"/>
      <c r="S367" s="162"/>
      <c r="T367" s="163"/>
      <c r="AT367" s="164" t="s">
        <v>133</v>
      </c>
      <c r="AU367" s="164" t="s">
        <v>82</v>
      </c>
      <c r="AV367" s="13" t="s">
        <v>82</v>
      </c>
      <c r="AW367" s="13" t="s">
        <v>33</v>
      </c>
      <c r="AX367" s="13" t="s">
        <v>73</v>
      </c>
      <c r="AY367" s="164" t="s">
        <v>126</v>
      </c>
    </row>
    <row r="368" spans="2:51" s="13" customFormat="1" ht="12">
      <c r="B368" s="156"/>
      <c r="D368" s="157" t="s">
        <v>133</v>
      </c>
      <c r="E368" s="164" t="s">
        <v>3</v>
      </c>
      <c r="F368" s="158" t="s">
        <v>258</v>
      </c>
      <c r="H368" s="159">
        <v>2.52</v>
      </c>
      <c r="I368" s="160"/>
      <c r="L368" s="156"/>
      <c r="M368" s="161"/>
      <c r="N368" s="162"/>
      <c r="O368" s="162"/>
      <c r="P368" s="162"/>
      <c r="Q368" s="162"/>
      <c r="R368" s="162"/>
      <c r="S368" s="162"/>
      <c r="T368" s="163"/>
      <c r="AT368" s="164" t="s">
        <v>133</v>
      </c>
      <c r="AU368" s="164" t="s">
        <v>82</v>
      </c>
      <c r="AV368" s="13" t="s">
        <v>82</v>
      </c>
      <c r="AW368" s="13" t="s">
        <v>33</v>
      </c>
      <c r="AX368" s="13" t="s">
        <v>73</v>
      </c>
      <c r="AY368" s="164" t="s">
        <v>126</v>
      </c>
    </row>
    <row r="369" spans="2:51" s="13" customFormat="1" ht="12">
      <c r="B369" s="156"/>
      <c r="D369" s="157" t="s">
        <v>133</v>
      </c>
      <c r="E369" s="164" t="s">
        <v>3</v>
      </c>
      <c r="F369" s="158" t="s">
        <v>272</v>
      </c>
      <c r="H369" s="159">
        <v>0.448</v>
      </c>
      <c r="I369" s="160"/>
      <c r="L369" s="156"/>
      <c r="M369" s="161"/>
      <c r="N369" s="162"/>
      <c r="O369" s="162"/>
      <c r="P369" s="162"/>
      <c r="Q369" s="162"/>
      <c r="R369" s="162"/>
      <c r="S369" s="162"/>
      <c r="T369" s="163"/>
      <c r="AT369" s="164" t="s">
        <v>133</v>
      </c>
      <c r="AU369" s="164" t="s">
        <v>82</v>
      </c>
      <c r="AV369" s="13" t="s">
        <v>82</v>
      </c>
      <c r="AW369" s="13" t="s">
        <v>33</v>
      </c>
      <c r="AX369" s="13" t="s">
        <v>73</v>
      </c>
      <c r="AY369" s="164" t="s">
        <v>126</v>
      </c>
    </row>
    <row r="370" spans="2:51" s="13" customFormat="1" ht="12">
      <c r="B370" s="156"/>
      <c r="D370" s="157" t="s">
        <v>133</v>
      </c>
      <c r="E370" s="164" t="s">
        <v>3</v>
      </c>
      <c r="F370" s="158" t="s">
        <v>273</v>
      </c>
      <c r="H370" s="159">
        <v>0.448</v>
      </c>
      <c r="I370" s="160"/>
      <c r="L370" s="156"/>
      <c r="M370" s="161"/>
      <c r="N370" s="162"/>
      <c r="O370" s="162"/>
      <c r="P370" s="162"/>
      <c r="Q370" s="162"/>
      <c r="R370" s="162"/>
      <c r="S370" s="162"/>
      <c r="T370" s="163"/>
      <c r="AT370" s="164" t="s">
        <v>133</v>
      </c>
      <c r="AU370" s="164" t="s">
        <v>82</v>
      </c>
      <c r="AV370" s="13" t="s">
        <v>82</v>
      </c>
      <c r="AW370" s="13" t="s">
        <v>33</v>
      </c>
      <c r="AX370" s="13" t="s">
        <v>73</v>
      </c>
      <c r="AY370" s="164" t="s">
        <v>126</v>
      </c>
    </row>
    <row r="371" spans="2:51" s="15" customFormat="1" ht="12">
      <c r="B371" s="185"/>
      <c r="D371" s="157" t="s">
        <v>133</v>
      </c>
      <c r="E371" s="186" t="s">
        <v>3</v>
      </c>
      <c r="F371" s="187" t="s">
        <v>246</v>
      </c>
      <c r="H371" s="188">
        <v>20.315</v>
      </c>
      <c r="I371" s="189"/>
      <c r="L371" s="185"/>
      <c r="M371" s="190"/>
      <c r="N371" s="191"/>
      <c r="O371" s="191"/>
      <c r="P371" s="191"/>
      <c r="Q371" s="191"/>
      <c r="R371" s="191"/>
      <c r="S371" s="191"/>
      <c r="T371" s="192"/>
      <c r="AT371" s="186" t="s">
        <v>133</v>
      </c>
      <c r="AU371" s="186" t="s">
        <v>82</v>
      </c>
      <c r="AV371" s="15" t="s">
        <v>125</v>
      </c>
      <c r="AW371" s="15" t="s">
        <v>33</v>
      </c>
      <c r="AX371" s="15" t="s">
        <v>80</v>
      </c>
      <c r="AY371" s="186" t="s">
        <v>126</v>
      </c>
    </row>
    <row r="372" spans="1:65" s="2" customFormat="1" ht="37.8" customHeight="1">
      <c r="A372" s="34"/>
      <c r="B372" s="142"/>
      <c r="C372" s="143" t="s">
        <v>528</v>
      </c>
      <c r="D372" s="143" t="s">
        <v>127</v>
      </c>
      <c r="E372" s="144" t="s">
        <v>529</v>
      </c>
      <c r="F372" s="145" t="s">
        <v>530</v>
      </c>
      <c r="G372" s="146" t="s">
        <v>232</v>
      </c>
      <c r="H372" s="147">
        <v>1.62</v>
      </c>
      <c r="I372" s="148"/>
      <c r="J372" s="149">
        <f>ROUND(I372*H372,2)</f>
        <v>0</v>
      </c>
      <c r="K372" s="145" t="s">
        <v>172</v>
      </c>
      <c r="L372" s="35"/>
      <c r="M372" s="150" t="s">
        <v>3</v>
      </c>
      <c r="N372" s="151" t="s">
        <v>44</v>
      </c>
      <c r="O372" s="55"/>
      <c r="P372" s="152">
        <f>O372*H372</f>
        <v>0</v>
      </c>
      <c r="Q372" s="152">
        <v>0</v>
      </c>
      <c r="R372" s="152">
        <f>Q372*H372</f>
        <v>0</v>
      </c>
      <c r="S372" s="152">
        <v>0.075</v>
      </c>
      <c r="T372" s="153">
        <f>S372*H372</f>
        <v>0.1215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4" t="s">
        <v>125</v>
      </c>
      <c r="AT372" s="154" t="s">
        <v>127</v>
      </c>
      <c r="AU372" s="154" t="s">
        <v>82</v>
      </c>
      <c r="AY372" s="19" t="s">
        <v>126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9" t="s">
        <v>80</v>
      </c>
      <c r="BK372" s="155">
        <f>ROUND(I372*H372,2)</f>
        <v>0</v>
      </c>
      <c r="BL372" s="19" t="s">
        <v>125</v>
      </c>
      <c r="BM372" s="154" t="s">
        <v>531</v>
      </c>
    </row>
    <row r="373" spans="2:51" s="13" customFormat="1" ht="12">
      <c r="B373" s="156"/>
      <c r="D373" s="157" t="s">
        <v>133</v>
      </c>
      <c r="E373" s="164" t="s">
        <v>3</v>
      </c>
      <c r="F373" s="158" t="s">
        <v>532</v>
      </c>
      <c r="H373" s="159">
        <v>1.62</v>
      </c>
      <c r="I373" s="160"/>
      <c r="L373" s="156"/>
      <c r="M373" s="161"/>
      <c r="N373" s="162"/>
      <c r="O373" s="162"/>
      <c r="P373" s="162"/>
      <c r="Q373" s="162"/>
      <c r="R373" s="162"/>
      <c r="S373" s="162"/>
      <c r="T373" s="163"/>
      <c r="AT373" s="164" t="s">
        <v>133</v>
      </c>
      <c r="AU373" s="164" t="s">
        <v>82</v>
      </c>
      <c r="AV373" s="13" t="s">
        <v>82</v>
      </c>
      <c r="AW373" s="13" t="s">
        <v>33</v>
      </c>
      <c r="AX373" s="13" t="s">
        <v>80</v>
      </c>
      <c r="AY373" s="164" t="s">
        <v>126</v>
      </c>
    </row>
    <row r="374" spans="2:63" s="12" customFormat="1" ht="22.8" customHeight="1">
      <c r="B374" s="131"/>
      <c r="D374" s="132" t="s">
        <v>72</v>
      </c>
      <c r="E374" s="169" t="s">
        <v>533</v>
      </c>
      <c r="F374" s="169" t="s">
        <v>534</v>
      </c>
      <c r="I374" s="134"/>
      <c r="J374" s="170">
        <f>BK374</f>
        <v>0</v>
      </c>
      <c r="L374" s="131"/>
      <c r="M374" s="136"/>
      <c r="N374" s="137"/>
      <c r="O374" s="137"/>
      <c r="P374" s="138">
        <f>SUM(P375:P394)</f>
        <v>0</v>
      </c>
      <c r="Q374" s="137"/>
      <c r="R374" s="138">
        <f>SUM(R375:R394)</f>
        <v>0</v>
      </c>
      <c r="S374" s="137"/>
      <c r="T374" s="139">
        <f>SUM(T375:T394)</f>
        <v>0</v>
      </c>
      <c r="AR374" s="132" t="s">
        <v>80</v>
      </c>
      <c r="AT374" s="140" t="s">
        <v>72</v>
      </c>
      <c r="AU374" s="140" t="s">
        <v>80</v>
      </c>
      <c r="AY374" s="132" t="s">
        <v>126</v>
      </c>
      <c r="BK374" s="141">
        <f>SUM(BK375:BK394)</f>
        <v>0</v>
      </c>
    </row>
    <row r="375" spans="1:65" s="2" customFormat="1" ht="37.8" customHeight="1">
      <c r="A375" s="34"/>
      <c r="B375" s="142"/>
      <c r="C375" s="143" t="s">
        <v>535</v>
      </c>
      <c r="D375" s="143" t="s">
        <v>127</v>
      </c>
      <c r="E375" s="144" t="s">
        <v>536</v>
      </c>
      <c r="F375" s="145" t="s">
        <v>537</v>
      </c>
      <c r="G375" s="146" t="s">
        <v>538</v>
      </c>
      <c r="H375" s="147">
        <v>156.308</v>
      </c>
      <c r="I375" s="148"/>
      <c r="J375" s="149">
        <f>ROUND(I375*H375,2)</f>
        <v>0</v>
      </c>
      <c r="K375" s="145" t="s">
        <v>172</v>
      </c>
      <c r="L375" s="35"/>
      <c r="M375" s="150" t="s">
        <v>3</v>
      </c>
      <c r="N375" s="151" t="s">
        <v>44</v>
      </c>
      <c r="O375" s="55"/>
      <c r="P375" s="152">
        <f>O375*H375</f>
        <v>0</v>
      </c>
      <c r="Q375" s="152">
        <v>0</v>
      </c>
      <c r="R375" s="152">
        <f>Q375*H375</f>
        <v>0</v>
      </c>
      <c r="S375" s="152">
        <v>0</v>
      </c>
      <c r="T375" s="153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54" t="s">
        <v>125</v>
      </c>
      <c r="AT375" s="154" t="s">
        <v>127</v>
      </c>
      <c r="AU375" s="154" t="s">
        <v>82</v>
      </c>
      <c r="AY375" s="19" t="s">
        <v>126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9" t="s">
        <v>80</v>
      </c>
      <c r="BK375" s="155">
        <f>ROUND(I375*H375,2)</f>
        <v>0</v>
      </c>
      <c r="BL375" s="19" t="s">
        <v>125</v>
      </c>
      <c r="BM375" s="154" t="s">
        <v>539</v>
      </c>
    </row>
    <row r="376" spans="1:65" s="2" customFormat="1" ht="24.15" customHeight="1">
      <c r="A376" s="34"/>
      <c r="B376" s="142"/>
      <c r="C376" s="143" t="s">
        <v>540</v>
      </c>
      <c r="D376" s="143" t="s">
        <v>127</v>
      </c>
      <c r="E376" s="144" t="s">
        <v>541</v>
      </c>
      <c r="F376" s="145" t="s">
        <v>542</v>
      </c>
      <c r="G376" s="146" t="s">
        <v>329</v>
      </c>
      <c r="H376" s="147">
        <v>10</v>
      </c>
      <c r="I376" s="148"/>
      <c r="J376" s="149">
        <f>ROUND(I376*H376,2)</f>
        <v>0</v>
      </c>
      <c r="K376" s="145" t="s">
        <v>172</v>
      </c>
      <c r="L376" s="35"/>
      <c r="M376" s="150" t="s">
        <v>3</v>
      </c>
      <c r="N376" s="151" t="s">
        <v>44</v>
      </c>
      <c r="O376" s="55"/>
      <c r="P376" s="152">
        <f>O376*H376</f>
        <v>0</v>
      </c>
      <c r="Q376" s="152">
        <v>0</v>
      </c>
      <c r="R376" s="152">
        <f>Q376*H376</f>
        <v>0</v>
      </c>
      <c r="S376" s="152">
        <v>0</v>
      </c>
      <c r="T376" s="153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54" t="s">
        <v>125</v>
      </c>
      <c r="AT376" s="154" t="s">
        <v>127</v>
      </c>
      <c r="AU376" s="154" t="s">
        <v>82</v>
      </c>
      <c r="AY376" s="19" t="s">
        <v>126</v>
      </c>
      <c r="BE376" s="155">
        <f>IF(N376="základní",J376,0)</f>
        <v>0</v>
      </c>
      <c r="BF376" s="155">
        <f>IF(N376="snížená",J376,0)</f>
        <v>0</v>
      </c>
      <c r="BG376" s="155">
        <f>IF(N376="zákl. přenesená",J376,0)</f>
        <v>0</v>
      </c>
      <c r="BH376" s="155">
        <f>IF(N376="sníž. přenesená",J376,0)</f>
        <v>0</v>
      </c>
      <c r="BI376" s="155">
        <f>IF(N376="nulová",J376,0)</f>
        <v>0</v>
      </c>
      <c r="BJ376" s="19" t="s">
        <v>80</v>
      </c>
      <c r="BK376" s="155">
        <f>ROUND(I376*H376,2)</f>
        <v>0</v>
      </c>
      <c r="BL376" s="19" t="s">
        <v>125</v>
      </c>
      <c r="BM376" s="154" t="s">
        <v>543</v>
      </c>
    </row>
    <row r="377" spans="2:51" s="13" customFormat="1" ht="12">
      <c r="B377" s="156"/>
      <c r="D377" s="157" t="s">
        <v>133</v>
      </c>
      <c r="E377" s="164" t="s">
        <v>3</v>
      </c>
      <c r="F377" s="158" t="s">
        <v>544</v>
      </c>
      <c r="H377" s="159">
        <v>10</v>
      </c>
      <c r="I377" s="160"/>
      <c r="L377" s="156"/>
      <c r="M377" s="161"/>
      <c r="N377" s="162"/>
      <c r="O377" s="162"/>
      <c r="P377" s="162"/>
      <c r="Q377" s="162"/>
      <c r="R377" s="162"/>
      <c r="S377" s="162"/>
      <c r="T377" s="163"/>
      <c r="AT377" s="164" t="s">
        <v>133</v>
      </c>
      <c r="AU377" s="164" t="s">
        <v>82</v>
      </c>
      <c r="AV377" s="13" t="s">
        <v>82</v>
      </c>
      <c r="AW377" s="13" t="s">
        <v>33</v>
      </c>
      <c r="AX377" s="13" t="s">
        <v>80</v>
      </c>
      <c r="AY377" s="164" t="s">
        <v>126</v>
      </c>
    </row>
    <row r="378" spans="1:65" s="2" customFormat="1" ht="37.8" customHeight="1">
      <c r="A378" s="34"/>
      <c r="B378" s="142"/>
      <c r="C378" s="143" t="s">
        <v>545</v>
      </c>
      <c r="D378" s="143" t="s">
        <v>127</v>
      </c>
      <c r="E378" s="144" t="s">
        <v>546</v>
      </c>
      <c r="F378" s="145" t="s">
        <v>547</v>
      </c>
      <c r="G378" s="146" t="s">
        <v>329</v>
      </c>
      <c r="H378" s="147">
        <v>140</v>
      </c>
      <c r="I378" s="148"/>
      <c r="J378" s="149">
        <f>ROUND(I378*H378,2)</f>
        <v>0</v>
      </c>
      <c r="K378" s="145" t="s">
        <v>172</v>
      </c>
      <c r="L378" s="35"/>
      <c r="M378" s="150" t="s">
        <v>3</v>
      </c>
      <c r="N378" s="151" t="s">
        <v>44</v>
      </c>
      <c r="O378" s="55"/>
      <c r="P378" s="152">
        <f>O378*H378</f>
        <v>0</v>
      </c>
      <c r="Q378" s="152">
        <v>0</v>
      </c>
      <c r="R378" s="152">
        <f>Q378*H378</f>
        <v>0</v>
      </c>
      <c r="S378" s="152">
        <v>0</v>
      </c>
      <c r="T378" s="153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54" t="s">
        <v>125</v>
      </c>
      <c r="AT378" s="154" t="s">
        <v>127</v>
      </c>
      <c r="AU378" s="154" t="s">
        <v>82</v>
      </c>
      <c r="AY378" s="19" t="s">
        <v>126</v>
      </c>
      <c r="BE378" s="155">
        <f>IF(N378="základní",J378,0)</f>
        <v>0</v>
      </c>
      <c r="BF378" s="155">
        <f>IF(N378="snížená",J378,0)</f>
        <v>0</v>
      </c>
      <c r="BG378" s="155">
        <f>IF(N378="zákl. přenesená",J378,0)</f>
        <v>0</v>
      </c>
      <c r="BH378" s="155">
        <f>IF(N378="sníž. přenesená",J378,0)</f>
        <v>0</v>
      </c>
      <c r="BI378" s="155">
        <f>IF(N378="nulová",J378,0)</f>
        <v>0</v>
      </c>
      <c r="BJ378" s="19" t="s">
        <v>80</v>
      </c>
      <c r="BK378" s="155">
        <f>ROUND(I378*H378,2)</f>
        <v>0</v>
      </c>
      <c r="BL378" s="19" t="s">
        <v>125</v>
      </c>
      <c r="BM378" s="154" t="s">
        <v>548</v>
      </c>
    </row>
    <row r="379" spans="2:51" s="13" customFormat="1" ht="12">
      <c r="B379" s="156"/>
      <c r="D379" s="157" t="s">
        <v>133</v>
      </c>
      <c r="E379" s="164" t="s">
        <v>3</v>
      </c>
      <c r="F379" s="158" t="s">
        <v>549</v>
      </c>
      <c r="H379" s="159">
        <v>140</v>
      </c>
      <c r="I379" s="160"/>
      <c r="L379" s="156"/>
      <c r="M379" s="161"/>
      <c r="N379" s="162"/>
      <c r="O379" s="162"/>
      <c r="P379" s="162"/>
      <c r="Q379" s="162"/>
      <c r="R379" s="162"/>
      <c r="S379" s="162"/>
      <c r="T379" s="163"/>
      <c r="AT379" s="164" t="s">
        <v>133</v>
      </c>
      <c r="AU379" s="164" t="s">
        <v>82</v>
      </c>
      <c r="AV379" s="13" t="s">
        <v>82</v>
      </c>
      <c r="AW379" s="13" t="s">
        <v>33</v>
      </c>
      <c r="AX379" s="13" t="s">
        <v>80</v>
      </c>
      <c r="AY379" s="164" t="s">
        <v>126</v>
      </c>
    </row>
    <row r="380" spans="1:65" s="2" customFormat="1" ht="24.15" customHeight="1">
      <c r="A380" s="34"/>
      <c r="B380" s="142"/>
      <c r="C380" s="143" t="s">
        <v>550</v>
      </c>
      <c r="D380" s="143" t="s">
        <v>127</v>
      </c>
      <c r="E380" s="144" t="s">
        <v>551</v>
      </c>
      <c r="F380" s="145" t="s">
        <v>552</v>
      </c>
      <c r="G380" s="146" t="s">
        <v>538</v>
      </c>
      <c r="H380" s="147">
        <v>156.308</v>
      </c>
      <c r="I380" s="148"/>
      <c r="J380" s="149">
        <f>ROUND(I380*H380,2)</f>
        <v>0</v>
      </c>
      <c r="K380" s="145" t="s">
        <v>172</v>
      </c>
      <c r="L380" s="35"/>
      <c r="M380" s="150" t="s">
        <v>3</v>
      </c>
      <c r="N380" s="151" t="s">
        <v>44</v>
      </c>
      <c r="O380" s="55"/>
      <c r="P380" s="152">
        <f>O380*H380</f>
        <v>0</v>
      </c>
      <c r="Q380" s="152">
        <v>0</v>
      </c>
      <c r="R380" s="152">
        <f>Q380*H380</f>
        <v>0</v>
      </c>
      <c r="S380" s="152">
        <v>0</v>
      </c>
      <c r="T380" s="153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54" t="s">
        <v>125</v>
      </c>
      <c r="AT380" s="154" t="s">
        <v>127</v>
      </c>
      <c r="AU380" s="154" t="s">
        <v>82</v>
      </c>
      <c r="AY380" s="19" t="s">
        <v>126</v>
      </c>
      <c r="BE380" s="155">
        <f>IF(N380="základní",J380,0)</f>
        <v>0</v>
      </c>
      <c r="BF380" s="155">
        <f>IF(N380="snížená",J380,0)</f>
        <v>0</v>
      </c>
      <c r="BG380" s="155">
        <f>IF(N380="zákl. přenesená",J380,0)</f>
        <v>0</v>
      </c>
      <c r="BH380" s="155">
        <f>IF(N380="sníž. přenesená",J380,0)</f>
        <v>0</v>
      </c>
      <c r="BI380" s="155">
        <f>IF(N380="nulová",J380,0)</f>
        <v>0</v>
      </c>
      <c r="BJ380" s="19" t="s">
        <v>80</v>
      </c>
      <c r="BK380" s="155">
        <f>ROUND(I380*H380,2)</f>
        <v>0</v>
      </c>
      <c r="BL380" s="19" t="s">
        <v>125</v>
      </c>
      <c r="BM380" s="154" t="s">
        <v>553</v>
      </c>
    </row>
    <row r="381" spans="1:65" s="2" customFormat="1" ht="37.8" customHeight="1">
      <c r="A381" s="34"/>
      <c r="B381" s="142"/>
      <c r="C381" s="143" t="s">
        <v>554</v>
      </c>
      <c r="D381" s="143" t="s">
        <v>127</v>
      </c>
      <c r="E381" s="144" t="s">
        <v>555</v>
      </c>
      <c r="F381" s="145" t="s">
        <v>556</v>
      </c>
      <c r="G381" s="146" t="s">
        <v>538</v>
      </c>
      <c r="H381" s="147">
        <v>5211.96</v>
      </c>
      <c r="I381" s="148"/>
      <c r="J381" s="149">
        <f>ROUND(I381*H381,2)</f>
        <v>0</v>
      </c>
      <c r="K381" s="145" t="s">
        <v>172</v>
      </c>
      <c r="L381" s="35"/>
      <c r="M381" s="150" t="s">
        <v>3</v>
      </c>
      <c r="N381" s="151" t="s">
        <v>44</v>
      </c>
      <c r="O381" s="55"/>
      <c r="P381" s="152">
        <f>O381*H381</f>
        <v>0</v>
      </c>
      <c r="Q381" s="152">
        <v>0</v>
      </c>
      <c r="R381" s="152">
        <f>Q381*H381</f>
        <v>0</v>
      </c>
      <c r="S381" s="152">
        <v>0</v>
      </c>
      <c r="T381" s="153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54" t="s">
        <v>125</v>
      </c>
      <c r="AT381" s="154" t="s">
        <v>127</v>
      </c>
      <c r="AU381" s="154" t="s">
        <v>82</v>
      </c>
      <c r="AY381" s="19" t="s">
        <v>126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9" t="s">
        <v>80</v>
      </c>
      <c r="BK381" s="155">
        <f>ROUND(I381*H381,2)</f>
        <v>0</v>
      </c>
      <c r="BL381" s="19" t="s">
        <v>125</v>
      </c>
      <c r="BM381" s="154" t="s">
        <v>557</v>
      </c>
    </row>
    <row r="382" spans="2:51" s="13" customFormat="1" ht="12">
      <c r="B382" s="156"/>
      <c r="D382" s="157" t="s">
        <v>133</v>
      </c>
      <c r="E382" s="164" t="s">
        <v>3</v>
      </c>
      <c r="F382" s="158" t="s">
        <v>558</v>
      </c>
      <c r="H382" s="159">
        <v>2218.97</v>
      </c>
      <c r="I382" s="160"/>
      <c r="L382" s="156"/>
      <c r="M382" s="161"/>
      <c r="N382" s="162"/>
      <c r="O382" s="162"/>
      <c r="P382" s="162"/>
      <c r="Q382" s="162"/>
      <c r="R382" s="162"/>
      <c r="S382" s="162"/>
      <c r="T382" s="163"/>
      <c r="AT382" s="164" t="s">
        <v>133</v>
      </c>
      <c r="AU382" s="164" t="s">
        <v>82</v>
      </c>
      <c r="AV382" s="13" t="s">
        <v>82</v>
      </c>
      <c r="AW382" s="13" t="s">
        <v>33</v>
      </c>
      <c r="AX382" s="13" t="s">
        <v>73</v>
      </c>
      <c r="AY382" s="164" t="s">
        <v>126</v>
      </c>
    </row>
    <row r="383" spans="2:51" s="13" customFormat="1" ht="12">
      <c r="B383" s="156"/>
      <c r="D383" s="157" t="s">
        <v>133</v>
      </c>
      <c r="E383" s="164" t="s">
        <v>3</v>
      </c>
      <c r="F383" s="158" t="s">
        <v>559</v>
      </c>
      <c r="H383" s="159">
        <v>1716.352</v>
      </c>
      <c r="I383" s="160"/>
      <c r="L383" s="156"/>
      <c r="M383" s="161"/>
      <c r="N383" s="162"/>
      <c r="O383" s="162"/>
      <c r="P383" s="162"/>
      <c r="Q383" s="162"/>
      <c r="R383" s="162"/>
      <c r="S383" s="162"/>
      <c r="T383" s="163"/>
      <c r="AT383" s="164" t="s">
        <v>133</v>
      </c>
      <c r="AU383" s="164" t="s">
        <v>82</v>
      </c>
      <c r="AV383" s="13" t="s">
        <v>82</v>
      </c>
      <c r="AW383" s="13" t="s">
        <v>33</v>
      </c>
      <c r="AX383" s="13" t="s">
        <v>73</v>
      </c>
      <c r="AY383" s="164" t="s">
        <v>126</v>
      </c>
    </row>
    <row r="384" spans="2:51" s="13" customFormat="1" ht="12">
      <c r="B384" s="156"/>
      <c r="D384" s="157" t="s">
        <v>133</v>
      </c>
      <c r="E384" s="164" t="s">
        <v>3</v>
      </c>
      <c r="F384" s="158" t="s">
        <v>560</v>
      </c>
      <c r="H384" s="159">
        <v>465.612</v>
      </c>
      <c r="I384" s="160"/>
      <c r="L384" s="156"/>
      <c r="M384" s="161"/>
      <c r="N384" s="162"/>
      <c r="O384" s="162"/>
      <c r="P384" s="162"/>
      <c r="Q384" s="162"/>
      <c r="R384" s="162"/>
      <c r="S384" s="162"/>
      <c r="T384" s="163"/>
      <c r="AT384" s="164" t="s">
        <v>133</v>
      </c>
      <c r="AU384" s="164" t="s">
        <v>82</v>
      </c>
      <c r="AV384" s="13" t="s">
        <v>82</v>
      </c>
      <c r="AW384" s="13" t="s">
        <v>33</v>
      </c>
      <c r="AX384" s="13" t="s">
        <v>73</v>
      </c>
      <c r="AY384" s="164" t="s">
        <v>126</v>
      </c>
    </row>
    <row r="385" spans="2:51" s="13" customFormat="1" ht="12">
      <c r="B385" s="156"/>
      <c r="D385" s="157" t="s">
        <v>133</v>
      </c>
      <c r="E385" s="164" t="s">
        <v>3</v>
      </c>
      <c r="F385" s="158" t="s">
        <v>561</v>
      </c>
      <c r="H385" s="159">
        <v>811.026</v>
      </c>
      <c r="I385" s="160"/>
      <c r="L385" s="156"/>
      <c r="M385" s="161"/>
      <c r="N385" s="162"/>
      <c r="O385" s="162"/>
      <c r="P385" s="162"/>
      <c r="Q385" s="162"/>
      <c r="R385" s="162"/>
      <c r="S385" s="162"/>
      <c r="T385" s="163"/>
      <c r="AT385" s="164" t="s">
        <v>133</v>
      </c>
      <c r="AU385" s="164" t="s">
        <v>82</v>
      </c>
      <c r="AV385" s="13" t="s">
        <v>82</v>
      </c>
      <c r="AW385" s="13" t="s">
        <v>33</v>
      </c>
      <c r="AX385" s="13" t="s">
        <v>73</v>
      </c>
      <c r="AY385" s="164" t="s">
        <v>126</v>
      </c>
    </row>
    <row r="386" spans="2:51" s="15" customFormat="1" ht="12">
      <c r="B386" s="185"/>
      <c r="D386" s="157" t="s">
        <v>133</v>
      </c>
      <c r="E386" s="186" t="s">
        <v>3</v>
      </c>
      <c r="F386" s="187" t="s">
        <v>246</v>
      </c>
      <c r="H386" s="188">
        <v>5211.96</v>
      </c>
      <c r="I386" s="189"/>
      <c r="L386" s="185"/>
      <c r="M386" s="190"/>
      <c r="N386" s="191"/>
      <c r="O386" s="191"/>
      <c r="P386" s="191"/>
      <c r="Q386" s="191"/>
      <c r="R386" s="191"/>
      <c r="S386" s="191"/>
      <c r="T386" s="192"/>
      <c r="AT386" s="186" t="s">
        <v>133</v>
      </c>
      <c r="AU386" s="186" t="s">
        <v>82</v>
      </c>
      <c r="AV386" s="15" t="s">
        <v>125</v>
      </c>
      <c r="AW386" s="15" t="s">
        <v>33</v>
      </c>
      <c r="AX386" s="15" t="s">
        <v>80</v>
      </c>
      <c r="AY386" s="186" t="s">
        <v>126</v>
      </c>
    </row>
    <row r="387" spans="1:65" s="2" customFormat="1" ht="37.8" customHeight="1">
      <c r="A387" s="34"/>
      <c r="B387" s="142"/>
      <c r="C387" s="143" t="s">
        <v>562</v>
      </c>
      <c r="D387" s="143" t="s">
        <v>127</v>
      </c>
      <c r="E387" s="144" t="s">
        <v>563</v>
      </c>
      <c r="F387" s="145" t="s">
        <v>564</v>
      </c>
      <c r="G387" s="146" t="s">
        <v>538</v>
      </c>
      <c r="H387" s="147">
        <v>85.345</v>
      </c>
      <c r="I387" s="148"/>
      <c r="J387" s="149">
        <f>ROUND(I387*H387,2)</f>
        <v>0</v>
      </c>
      <c r="K387" s="145" t="s">
        <v>172</v>
      </c>
      <c r="L387" s="35"/>
      <c r="M387" s="150" t="s">
        <v>3</v>
      </c>
      <c r="N387" s="151" t="s">
        <v>44</v>
      </c>
      <c r="O387" s="55"/>
      <c r="P387" s="152">
        <f>O387*H387</f>
        <v>0</v>
      </c>
      <c r="Q387" s="152">
        <v>0</v>
      </c>
      <c r="R387" s="152">
        <f>Q387*H387</f>
        <v>0</v>
      </c>
      <c r="S387" s="152">
        <v>0</v>
      </c>
      <c r="T387" s="153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4" t="s">
        <v>125</v>
      </c>
      <c r="AT387" s="154" t="s">
        <v>127</v>
      </c>
      <c r="AU387" s="154" t="s">
        <v>82</v>
      </c>
      <c r="AY387" s="19" t="s">
        <v>126</v>
      </c>
      <c r="BE387" s="155">
        <f>IF(N387="základní",J387,0)</f>
        <v>0</v>
      </c>
      <c r="BF387" s="155">
        <f>IF(N387="snížená",J387,0)</f>
        <v>0</v>
      </c>
      <c r="BG387" s="155">
        <f>IF(N387="zákl. přenesená",J387,0)</f>
        <v>0</v>
      </c>
      <c r="BH387" s="155">
        <f>IF(N387="sníž. přenesená",J387,0)</f>
        <v>0</v>
      </c>
      <c r="BI387" s="155">
        <f>IF(N387="nulová",J387,0)</f>
        <v>0</v>
      </c>
      <c r="BJ387" s="19" t="s">
        <v>80</v>
      </c>
      <c r="BK387" s="155">
        <f>ROUND(I387*H387,2)</f>
        <v>0</v>
      </c>
      <c r="BL387" s="19" t="s">
        <v>125</v>
      </c>
      <c r="BM387" s="154" t="s">
        <v>565</v>
      </c>
    </row>
    <row r="388" spans="2:51" s="13" customFormat="1" ht="12">
      <c r="B388" s="156"/>
      <c r="D388" s="157" t="s">
        <v>133</v>
      </c>
      <c r="E388" s="164" t="s">
        <v>3</v>
      </c>
      <c r="F388" s="158" t="s">
        <v>566</v>
      </c>
      <c r="H388" s="159">
        <v>85.345</v>
      </c>
      <c r="I388" s="160"/>
      <c r="L388" s="156"/>
      <c r="M388" s="161"/>
      <c r="N388" s="162"/>
      <c r="O388" s="162"/>
      <c r="P388" s="162"/>
      <c r="Q388" s="162"/>
      <c r="R388" s="162"/>
      <c r="S388" s="162"/>
      <c r="T388" s="163"/>
      <c r="AT388" s="164" t="s">
        <v>133</v>
      </c>
      <c r="AU388" s="164" t="s">
        <v>82</v>
      </c>
      <c r="AV388" s="13" t="s">
        <v>82</v>
      </c>
      <c r="AW388" s="13" t="s">
        <v>33</v>
      </c>
      <c r="AX388" s="13" t="s">
        <v>80</v>
      </c>
      <c r="AY388" s="164" t="s">
        <v>126</v>
      </c>
    </row>
    <row r="389" spans="1:65" s="2" customFormat="1" ht="37.8" customHeight="1">
      <c r="A389" s="34"/>
      <c r="B389" s="142"/>
      <c r="C389" s="143" t="s">
        <v>567</v>
      </c>
      <c r="D389" s="143" t="s">
        <v>127</v>
      </c>
      <c r="E389" s="144" t="s">
        <v>568</v>
      </c>
      <c r="F389" s="145" t="s">
        <v>569</v>
      </c>
      <c r="G389" s="146" t="s">
        <v>538</v>
      </c>
      <c r="H389" s="147">
        <v>37.312</v>
      </c>
      <c r="I389" s="148"/>
      <c r="J389" s="149">
        <f>ROUND(I389*H389,2)</f>
        <v>0</v>
      </c>
      <c r="K389" s="145" t="s">
        <v>172</v>
      </c>
      <c r="L389" s="35"/>
      <c r="M389" s="150" t="s">
        <v>3</v>
      </c>
      <c r="N389" s="151" t="s">
        <v>44</v>
      </c>
      <c r="O389" s="55"/>
      <c r="P389" s="152">
        <f>O389*H389</f>
        <v>0</v>
      </c>
      <c r="Q389" s="152">
        <v>0</v>
      </c>
      <c r="R389" s="152">
        <f>Q389*H389</f>
        <v>0</v>
      </c>
      <c r="S389" s="152">
        <v>0</v>
      </c>
      <c r="T389" s="153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4" t="s">
        <v>125</v>
      </c>
      <c r="AT389" s="154" t="s">
        <v>127</v>
      </c>
      <c r="AU389" s="154" t="s">
        <v>82</v>
      </c>
      <c r="AY389" s="19" t="s">
        <v>126</v>
      </c>
      <c r="BE389" s="155">
        <f>IF(N389="základní",J389,0)</f>
        <v>0</v>
      </c>
      <c r="BF389" s="155">
        <f>IF(N389="snížená",J389,0)</f>
        <v>0</v>
      </c>
      <c r="BG389" s="155">
        <f>IF(N389="zákl. přenesená",J389,0)</f>
        <v>0</v>
      </c>
      <c r="BH389" s="155">
        <f>IF(N389="sníž. přenesená",J389,0)</f>
        <v>0</v>
      </c>
      <c r="BI389" s="155">
        <f>IF(N389="nulová",J389,0)</f>
        <v>0</v>
      </c>
      <c r="BJ389" s="19" t="s">
        <v>80</v>
      </c>
      <c r="BK389" s="155">
        <f>ROUND(I389*H389,2)</f>
        <v>0</v>
      </c>
      <c r="BL389" s="19" t="s">
        <v>125</v>
      </c>
      <c r="BM389" s="154" t="s">
        <v>570</v>
      </c>
    </row>
    <row r="390" spans="2:51" s="13" customFormat="1" ht="12">
      <c r="B390" s="156"/>
      <c r="D390" s="157" t="s">
        <v>133</v>
      </c>
      <c r="E390" s="164" t="s">
        <v>3</v>
      </c>
      <c r="F390" s="158" t="s">
        <v>571</v>
      </c>
      <c r="H390" s="159">
        <v>37.312</v>
      </c>
      <c r="I390" s="160"/>
      <c r="L390" s="156"/>
      <c r="M390" s="161"/>
      <c r="N390" s="162"/>
      <c r="O390" s="162"/>
      <c r="P390" s="162"/>
      <c r="Q390" s="162"/>
      <c r="R390" s="162"/>
      <c r="S390" s="162"/>
      <c r="T390" s="163"/>
      <c r="AT390" s="164" t="s">
        <v>133</v>
      </c>
      <c r="AU390" s="164" t="s">
        <v>82</v>
      </c>
      <c r="AV390" s="13" t="s">
        <v>82</v>
      </c>
      <c r="AW390" s="13" t="s">
        <v>33</v>
      </c>
      <c r="AX390" s="13" t="s">
        <v>80</v>
      </c>
      <c r="AY390" s="164" t="s">
        <v>126</v>
      </c>
    </row>
    <row r="391" spans="1:65" s="2" customFormat="1" ht="49.05" customHeight="1">
      <c r="A391" s="34"/>
      <c r="B391" s="142"/>
      <c r="C391" s="143" t="s">
        <v>572</v>
      </c>
      <c r="D391" s="143" t="s">
        <v>127</v>
      </c>
      <c r="E391" s="144" t="s">
        <v>573</v>
      </c>
      <c r="F391" s="145" t="s">
        <v>574</v>
      </c>
      <c r="G391" s="146" t="s">
        <v>538</v>
      </c>
      <c r="H391" s="147">
        <v>17.631</v>
      </c>
      <c r="I391" s="148"/>
      <c r="J391" s="149">
        <f>ROUND(I391*H391,2)</f>
        <v>0</v>
      </c>
      <c r="K391" s="145" t="s">
        <v>172</v>
      </c>
      <c r="L391" s="35"/>
      <c r="M391" s="150" t="s">
        <v>3</v>
      </c>
      <c r="N391" s="151" t="s">
        <v>44</v>
      </c>
      <c r="O391" s="55"/>
      <c r="P391" s="152">
        <f>O391*H391</f>
        <v>0</v>
      </c>
      <c r="Q391" s="152">
        <v>0</v>
      </c>
      <c r="R391" s="152">
        <f>Q391*H391</f>
        <v>0</v>
      </c>
      <c r="S391" s="152">
        <v>0</v>
      </c>
      <c r="T391" s="153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54" t="s">
        <v>125</v>
      </c>
      <c r="AT391" s="154" t="s">
        <v>127</v>
      </c>
      <c r="AU391" s="154" t="s">
        <v>82</v>
      </c>
      <c r="AY391" s="19" t="s">
        <v>126</v>
      </c>
      <c r="BE391" s="155">
        <f>IF(N391="základní",J391,0)</f>
        <v>0</v>
      </c>
      <c r="BF391" s="155">
        <f>IF(N391="snížená",J391,0)</f>
        <v>0</v>
      </c>
      <c r="BG391" s="155">
        <f>IF(N391="zákl. přenesená",J391,0)</f>
        <v>0</v>
      </c>
      <c r="BH391" s="155">
        <f>IF(N391="sníž. přenesená",J391,0)</f>
        <v>0</v>
      </c>
      <c r="BI391" s="155">
        <f>IF(N391="nulová",J391,0)</f>
        <v>0</v>
      </c>
      <c r="BJ391" s="19" t="s">
        <v>80</v>
      </c>
      <c r="BK391" s="155">
        <f>ROUND(I391*H391,2)</f>
        <v>0</v>
      </c>
      <c r="BL391" s="19" t="s">
        <v>125</v>
      </c>
      <c r="BM391" s="154" t="s">
        <v>575</v>
      </c>
    </row>
    <row r="392" spans="2:51" s="13" customFormat="1" ht="12">
      <c r="B392" s="156"/>
      <c r="D392" s="157" t="s">
        <v>133</v>
      </c>
      <c r="E392" s="164" t="s">
        <v>3</v>
      </c>
      <c r="F392" s="158" t="s">
        <v>576</v>
      </c>
      <c r="H392" s="159">
        <v>17.631</v>
      </c>
      <c r="I392" s="160"/>
      <c r="L392" s="156"/>
      <c r="M392" s="161"/>
      <c r="N392" s="162"/>
      <c r="O392" s="162"/>
      <c r="P392" s="162"/>
      <c r="Q392" s="162"/>
      <c r="R392" s="162"/>
      <c r="S392" s="162"/>
      <c r="T392" s="163"/>
      <c r="AT392" s="164" t="s">
        <v>133</v>
      </c>
      <c r="AU392" s="164" t="s">
        <v>82</v>
      </c>
      <c r="AV392" s="13" t="s">
        <v>82</v>
      </c>
      <c r="AW392" s="13" t="s">
        <v>33</v>
      </c>
      <c r="AX392" s="13" t="s">
        <v>80</v>
      </c>
      <c r="AY392" s="164" t="s">
        <v>126</v>
      </c>
    </row>
    <row r="393" spans="1:65" s="2" customFormat="1" ht="37.8" customHeight="1">
      <c r="A393" s="34"/>
      <c r="B393" s="142"/>
      <c r="C393" s="143" t="s">
        <v>577</v>
      </c>
      <c r="D393" s="143" t="s">
        <v>127</v>
      </c>
      <c r="E393" s="144" t="s">
        <v>578</v>
      </c>
      <c r="F393" s="145" t="s">
        <v>579</v>
      </c>
      <c r="G393" s="146" t="s">
        <v>538</v>
      </c>
      <c r="H393" s="147">
        <v>10.122</v>
      </c>
      <c r="I393" s="148"/>
      <c r="J393" s="149">
        <f>ROUND(I393*H393,2)</f>
        <v>0</v>
      </c>
      <c r="K393" s="145" t="s">
        <v>172</v>
      </c>
      <c r="L393" s="35"/>
      <c r="M393" s="150" t="s">
        <v>3</v>
      </c>
      <c r="N393" s="151" t="s">
        <v>44</v>
      </c>
      <c r="O393" s="55"/>
      <c r="P393" s="152">
        <f>O393*H393</f>
        <v>0</v>
      </c>
      <c r="Q393" s="152">
        <v>0</v>
      </c>
      <c r="R393" s="152">
        <f>Q393*H393</f>
        <v>0</v>
      </c>
      <c r="S393" s="152">
        <v>0</v>
      </c>
      <c r="T393" s="153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4" t="s">
        <v>125</v>
      </c>
      <c r="AT393" s="154" t="s">
        <v>127</v>
      </c>
      <c r="AU393" s="154" t="s">
        <v>82</v>
      </c>
      <c r="AY393" s="19" t="s">
        <v>126</v>
      </c>
      <c r="BE393" s="155">
        <f>IF(N393="základní",J393,0)</f>
        <v>0</v>
      </c>
      <c r="BF393" s="155">
        <f>IF(N393="snížená",J393,0)</f>
        <v>0</v>
      </c>
      <c r="BG393" s="155">
        <f>IF(N393="zákl. přenesená",J393,0)</f>
        <v>0</v>
      </c>
      <c r="BH393" s="155">
        <f>IF(N393="sníž. přenesená",J393,0)</f>
        <v>0</v>
      </c>
      <c r="BI393" s="155">
        <f>IF(N393="nulová",J393,0)</f>
        <v>0</v>
      </c>
      <c r="BJ393" s="19" t="s">
        <v>80</v>
      </c>
      <c r="BK393" s="155">
        <f>ROUND(I393*H393,2)</f>
        <v>0</v>
      </c>
      <c r="BL393" s="19" t="s">
        <v>125</v>
      </c>
      <c r="BM393" s="154" t="s">
        <v>580</v>
      </c>
    </row>
    <row r="394" spans="2:51" s="13" customFormat="1" ht="12">
      <c r="B394" s="156"/>
      <c r="D394" s="157" t="s">
        <v>133</v>
      </c>
      <c r="E394" s="164" t="s">
        <v>3</v>
      </c>
      <c r="F394" s="158" t="s">
        <v>581</v>
      </c>
      <c r="H394" s="159">
        <v>10.122</v>
      </c>
      <c r="I394" s="160"/>
      <c r="L394" s="156"/>
      <c r="M394" s="161"/>
      <c r="N394" s="162"/>
      <c r="O394" s="162"/>
      <c r="P394" s="162"/>
      <c r="Q394" s="162"/>
      <c r="R394" s="162"/>
      <c r="S394" s="162"/>
      <c r="T394" s="163"/>
      <c r="AT394" s="164" t="s">
        <v>133</v>
      </c>
      <c r="AU394" s="164" t="s">
        <v>82</v>
      </c>
      <c r="AV394" s="13" t="s">
        <v>82</v>
      </c>
      <c r="AW394" s="13" t="s">
        <v>33</v>
      </c>
      <c r="AX394" s="13" t="s">
        <v>80</v>
      </c>
      <c r="AY394" s="164" t="s">
        <v>126</v>
      </c>
    </row>
    <row r="395" spans="2:63" s="12" customFormat="1" ht="22.8" customHeight="1">
      <c r="B395" s="131"/>
      <c r="D395" s="132" t="s">
        <v>72</v>
      </c>
      <c r="E395" s="169" t="s">
        <v>582</v>
      </c>
      <c r="F395" s="169" t="s">
        <v>583</v>
      </c>
      <c r="I395" s="134"/>
      <c r="J395" s="170">
        <f>BK395</f>
        <v>0</v>
      </c>
      <c r="L395" s="131"/>
      <c r="M395" s="136"/>
      <c r="N395" s="137"/>
      <c r="O395" s="137"/>
      <c r="P395" s="138">
        <f>P396</f>
        <v>0</v>
      </c>
      <c r="Q395" s="137"/>
      <c r="R395" s="138">
        <f>R396</f>
        <v>0</v>
      </c>
      <c r="S395" s="137"/>
      <c r="T395" s="139">
        <f>T396</f>
        <v>0</v>
      </c>
      <c r="AR395" s="132" t="s">
        <v>80</v>
      </c>
      <c r="AT395" s="140" t="s">
        <v>72</v>
      </c>
      <c r="AU395" s="140" t="s">
        <v>80</v>
      </c>
      <c r="AY395" s="132" t="s">
        <v>126</v>
      </c>
      <c r="BK395" s="141">
        <f>BK396</f>
        <v>0</v>
      </c>
    </row>
    <row r="396" spans="1:65" s="2" customFormat="1" ht="49.05" customHeight="1">
      <c r="A396" s="34"/>
      <c r="B396" s="142"/>
      <c r="C396" s="143" t="s">
        <v>584</v>
      </c>
      <c r="D396" s="143" t="s">
        <v>127</v>
      </c>
      <c r="E396" s="144" t="s">
        <v>585</v>
      </c>
      <c r="F396" s="145" t="s">
        <v>586</v>
      </c>
      <c r="G396" s="146" t="s">
        <v>538</v>
      </c>
      <c r="H396" s="147">
        <v>86.85</v>
      </c>
      <c r="I396" s="148"/>
      <c r="J396" s="149">
        <f>ROUND(I396*H396,2)</f>
        <v>0</v>
      </c>
      <c r="K396" s="145" t="s">
        <v>172</v>
      </c>
      <c r="L396" s="35"/>
      <c r="M396" s="150" t="s">
        <v>3</v>
      </c>
      <c r="N396" s="151" t="s">
        <v>44</v>
      </c>
      <c r="O396" s="55"/>
      <c r="P396" s="152">
        <f>O396*H396</f>
        <v>0</v>
      </c>
      <c r="Q396" s="152">
        <v>0</v>
      </c>
      <c r="R396" s="152">
        <f>Q396*H396</f>
        <v>0</v>
      </c>
      <c r="S396" s="152">
        <v>0</v>
      </c>
      <c r="T396" s="153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4" t="s">
        <v>125</v>
      </c>
      <c r="AT396" s="154" t="s">
        <v>127</v>
      </c>
      <c r="AU396" s="154" t="s">
        <v>82</v>
      </c>
      <c r="AY396" s="19" t="s">
        <v>126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9" t="s">
        <v>80</v>
      </c>
      <c r="BK396" s="155">
        <f>ROUND(I396*H396,2)</f>
        <v>0</v>
      </c>
      <c r="BL396" s="19" t="s">
        <v>125</v>
      </c>
      <c r="BM396" s="154" t="s">
        <v>587</v>
      </c>
    </row>
    <row r="397" spans="2:63" s="12" customFormat="1" ht="25.95" customHeight="1">
      <c r="B397" s="131"/>
      <c r="D397" s="132" t="s">
        <v>72</v>
      </c>
      <c r="E397" s="133" t="s">
        <v>588</v>
      </c>
      <c r="F397" s="133" t="s">
        <v>589</v>
      </c>
      <c r="I397" s="134"/>
      <c r="J397" s="135">
        <f>BK397</f>
        <v>0</v>
      </c>
      <c r="L397" s="131"/>
      <c r="M397" s="136"/>
      <c r="N397" s="137"/>
      <c r="O397" s="137"/>
      <c r="P397" s="138">
        <f>P398+P412+P428+P441+P619+P713+P774+P800+P877</f>
        <v>0</v>
      </c>
      <c r="Q397" s="137"/>
      <c r="R397" s="138">
        <f>R398+R412+R428+R441+R619+R713+R774+R800+R877</f>
        <v>127.76415403</v>
      </c>
      <c r="S397" s="137"/>
      <c r="T397" s="139">
        <f>T398+T412+T428+T441+T619+T713+T774+T800+T877</f>
        <v>70.8407265</v>
      </c>
      <c r="AR397" s="132" t="s">
        <v>82</v>
      </c>
      <c r="AT397" s="140" t="s">
        <v>72</v>
      </c>
      <c r="AU397" s="140" t="s">
        <v>73</v>
      </c>
      <c r="AY397" s="132" t="s">
        <v>126</v>
      </c>
      <c r="BK397" s="141">
        <f>BK398+BK412+BK428+BK441+BK619+BK713+BK774+BK800+BK877</f>
        <v>0</v>
      </c>
    </row>
    <row r="398" spans="2:63" s="12" customFormat="1" ht="22.8" customHeight="1">
      <c r="B398" s="131"/>
      <c r="D398" s="132" t="s">
        <v>72</v>
      </c>
      <c r="E398" s="169" t="s">
        <v>590</v>
      </c>
      <c r="F398" s="169" t="s">
        <v>591</v>
      </c>
      <c r="I398" s="134"/>
      <c r="J398" s="170">
        <f>BK398</f>
        <v>0</v>
      </c>
      <c r="L398" s="131"/>
      <c r="M398" s="136"/>
      <c r="N398" s="137"/>
      <c r="O398" s="137"/>
      <c r="P398" s="138">
        <f>SUM(P399:P411)</f>
        <v>0</v>
      </c>
      <c r="Q398" s="137"/>
      <c r="R398" s="138">
        <f>SUM(R399:R411)</f>
        <v>0.168145</v>
      </c>
      <c r="S398" s="137"/>
      <c r="T398" s="139">
        <f>SUM(T399:T411)</f>
        <v>10.1219</v>
      </c>
      <c r="AR398" s="132" t="s">
        <v>82</v>
      </c>
      <c r="AT398" s="140" t="s">
        <v>72</v>
      </c>
      <c r="AU398" s="140" t="s">
        <v>80</v>
      </c>
      <c r="AY398" s="132" t="s">
        <v>126</v>
      </c>
      <c r="BK398" s="141">
        <f>SUM(BK399:BK411)</f>
        <v>0</v>
      </c>
    </row>
    <row r="399" spans="1:65" s="2" customFormat="1" ht="24.15" customHeight="1">
      <c r="A399" s="34"/>
      <c r="B399" s="142"/>
      <c r="C399" s="143" t="s">
        <v>592</v>
      </c>
      <c r="D399" s="143" t="s">
        <v>127</v>
      </c>
      <c r="E399" s="144" t="s">
        <v>593</v>
      </c>
      <c r="F399" s="145" t="s">
        <v>594</v>
      </c>
      <c r="G399" s="146" t="s">
        <v>232</v>
      </c>
      <c r="H399" s="147">
        <v>20.5</v>
      </c>
      <c r="I399" s="148"/>
      <c r="J399" s="149">
        <f>ROUND(I399*H399,2)</f>
        <v>0</v>
      </c>
      <c r="K399" s="145" t="s">
        <v>172</v>
      </c>
      <c r="L399" s="35"/>
      <c r="M399" s="150" t="s">
        <v>3</v>
      </c>
      <c r="N399" s="151" t="s">
        <v>44</v>
      </c>
      <c r="O399" s="55"/>
      <c r="P399" s="152">
        <f>O399*H399</f>
        <v>0</v>
      </c>
      <c r="Q399" s="152">
        <v>0</v>
      </c>
      <c r="R399" s="152">
        <f>Q399*H399</f>
        <v>0</v>
      </c>
      <c r="S399" s="152">
        <v>0.002</v>
      </c>
      <c r="T399" s="153">
        <f>S399*H399</f>
        <v>0.041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4" t="s">
        <v>363</v>
      </c>
      <c r="AT399" s="154" t="s">
        <v>127</v>
      </c>
      <c r="AU399" s="154" t="s">
        <v>82</v>
      </c>
      <c r="AY399" s="19" t="s">
        <v>126</v>
      </c>
      <c r="BE399" s="155">
        <f>IF(N399="základní",J399,0)</f>
        <v>0</v>
      </c>
      <c r="BF399" s="155">
        <f>IF(N399="snížená",J399,0)</f>
        <v>0</v>
      </c>
      <c r="BG399" s="155">
        <f>IF(N399="zákl. přenesená",J399,0)</f>
        <v>0</v>
      </c>
      <c r="BH399" s="155">
        <f>IF(N399="sníž. přenesená",J399,0)</f>
        <v>0</v>
      </c>
      <c r="BI399" s="155">
        <f>IF(N399="nulová",J399,0)</f>
        <v>0</v>
      </c>
      <c r="BJ399" s="19" t="s">
        <v>80</v>
      </c>
      <c r="BK399" s="155">
        <f>ROUND(I399*H399,2)</f>
        <v>0</v>
      </c>
      <c r="BL399" s="19" t="s">
        <v>363</v>
      </c>
      <c r="BM399" s="154" t="s">
        <v>595</v>
      </c>
    </row>
    <row r="400" spans="1:65" s="2" customFormat="1" ht="24.15" customHeight="1">
      <c r="A400" s="34"/>
      <c r="B400" s="142"/>
      <c r="C400" s="143" t="s">
        <v>596</v>
      </c>
      <c r="D400" s="143" t="s">
        <v>127</v>
      </c>
      <c r="E400" s="144" t="s">
        <v>597</v>
      </c>
      <c r="F400" s="145" t="s">
        <v>598</v>
      </c>
      <c r="G400" s="146" t="s">
        <v>130</v>
      </c>
      <c r="H400" s="147">
        <v>3</v>
      </c>
      <c r="I400" s="148"/>
      <c r="J400" s="149">
        <f>ROUND(I400*H400,2)</f>
        <v>0</v>
      </c>
      <c r="K400" s="145" t="s">
        <v>172</v>
      </c>
      <c r="L400" s="35"/>
      <c r="M400" s="150" t="s">
        <v>3</v>
      </c>
      <c r="N400" s="151" t="s">
        <v>44</v>
      </c>
      <c r="O400" s="55"/>
      <c r="P400" s="152">
        <f>O400*H400</f>
        <v>0</v>
      </c>
      <c r="Q400" s="152">
        <v>0</v>
      </c>
      <c r="R400" s="152">
        <f>Q400*H400</f>
        <v>0</v>
      </c>
      <c r="S400" s="152">
        <v>0.0003</v>
      </c>
      <c r="T400" s="153">
        <f>S400*H400</f>
        <v>0.0009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4" t="s">
        <v>363</v>
      </c>
      <c r="AT400" s="154" t="s">
        <v>127</v>
      </c>
      <c r="AU400" s="154" t="s">
        <v>82</v>
      </c>
      <c r="AY400" s="19" t="s">
        <v>126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9" t="s">
        <v>80</v>
      </c>
      <c r="BK400" s="155">
        <f>ROUND(I400*H400,2)</f>
        <v>0</v>
      </c>
      <c r="BL400" s="19" t="s">
        <v>363</v>
      </c>
      <c r="BM400" s="154" t="s">
        <v>599</v>
      </c>
    </row>
    <row r="401" spans="1:65" s="2" customFormat="1" ht="24.15" customHeight="1">
      <c r="A401" s="34"/>
      <c r="B401" s="142"/>
      <c r="C401" s="143" t="s">
        <v>600</v>
      </c>
      <c r="D401" s="143" t="s">
        <v>127</v>
      </c>
      <c r="E401" s="144" t="s">
        <v>601</v>
      </c>
      <c r="F401" s="145" t="s">
        <v>602</v>
      </c>
      <c r="G401" s="146" t="s">
        <v>232</v>
      </c>
      <c r="H401" s="147">
        <v>20.5</v>
      </c>
      <c r="I401" s="148"/>
      <c r="J401" s="149">
        <f>ROUND(I401*H401,2)</f>
        <v>0</v>
      </c>
      <c r="K401" s="145" t="s">
        <v>172</v>
      </c>
      <c r="L401" s="35"/>
      <c r="M401" s="150" t="s">
        <v>3</v>
      </c>
      <c r="N401" s="151" t="s">
        <v>44</v>
      </c>
      <c r="O401" s="55"/>
      <c r="P401" s="152">
        <f>O401*H401</f>
        <v>0</v>
      </c>
      <c r="Q401" s="152">
        <v>0.00088</v>
      </c>
      <c r="R401" s="152">
        <f>Q401*H401</f>
        <v>0.01804</v>
      </c>
      <c r="S401" s="152">
        <v>0</v>
      </c>
      <c r="T401" s="153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54" t="s">
        <v>363</v>
      </c>
      <c r="AT401" s="154" t="s">
        <v>127</v>
      </c>
      <c r="AU401" s="154" t="s">
        <v>82</v>
      </c>
      <c r="AY401" s="19" t="s">
        <v>126</v>
      </c>
      <c r="BE401" s="155">
        <f>IF(N401="základní",J401,0)</f>
        <v>0</v>
      </c>
      <c r="BF401" s="155">
        <f>IF(N401="snížená",J401,0)</f>
        <v>0</v>
      </c>
      <c r="BG401" s="155">
        <f>IF(N401="zákl. přenesená",J401,0)</f>
        <v>0</v>
      </c>
      <c r="BH401" s="155">
        <f>IF(N401="sníž. přenesená",J401,0)</f>
        <v>0</v>
      </c>
      <c r="BI401" s="155">
        <f>IF(N401="nulová",J401,0)</f>
        <v>0</v>
      </c>
      <c r="BJ401" s="19" t="s">
        <v>80</v>
      </c>
      <c r="BK401" s="155">
        <f>ROUND(I401*H401,2)</f>
        <v>0</v>
      </c>
      <c r="BL401" s="19" t="s">
        <v>363</v>
      </c>
      <c r="BM401" s="154" t="s">
        <v>603</v>
      </c>
    </row>
    <row r="402" spans="2:51" s="13" customFormat="1" ht="12">
      <c r="B402" s="156"/>
      <c r="D402" s="157" t="s">
        <v>133</v>
      </c>
      <c r="E402" s="164" t="s">
        <v>3</v>
      </c>
      <c r="F402" s="158" t="s">
        <v>604</v>
      </c>
      <c r="H402" s="159">
        <v>20.5</v>
      </c>
      <c r="I402" s="160"/>
      <c r="L402" s="156"/>
      <c r="M402" s="161"/>
      <c r="N402" s="162"/>
      <c r="O402" s="162"/>
      <c r="P402" s="162"/>
      <c r="Q402" s="162"/>
      <c r="R402" s="162"/>
      <c r="S402" s="162"/>
      <c r="T402" s="163"/>
      <c r="AT402" s="164" t="s">
        <v>133</v>
      </c>
      <c r="AU402" s="164" t="s">
        <v>82</v>
      </c>
      <c r="AV402" s="13" t="s">
        <v>82</v>
      </c>
      <c r="AW402" s="13" t="s">
        <v>33</v>
      </c>
      <c r="AX402" s="13" t="s">
        <v>80</v>
      </c>
      <c r="AY402" s="164" t="s">
        <v>126</v>
      </c>
    </row>
    <row r="403" spans="1:65" s="2" customFormat="1" ht="37.8" customHeight="1">
      <c r="A403" s="34"/>
      <c r="B403" s="142"/>
      <c r="C403" s="193" t="s">
        <v>605</v>
      </c>
      <c r="D403" s="193" t="s">
        <v>321</v>
      </c>
      <c r="E403" s="194" t="s">
        <v>606</v>
      </c>
      <c r="F403" s="195" t="s">
        <v>607</v>
      </c>
      <c r="G403" s="196" t="s">
        <v>232</v>
      </c>
      <c r="H403" s="197">
        <v>23.575</v>
      </c>
      <c r="I403" s="198"/>
      <c r="J403" s="199">
        <f>ROUND(I403*H403,2)</f>
        <v>0</v>
      </c>
      <c r="K403" s="195" t="s">
        <v>172</v>
      </c>
      <c r="L403" s="200"/>
      <c r="M403" s="201" t="s">
        <v>3</v>
      </c>
      <c r="N403" s="202" t="s">
        <v>44</v>
      </c>
      <c r="O403" s="55"/>
      <c r="P403" s="152">
        <f>O403*H403</f>
        <v>0</v>
      </c>
      <c r="Q403" s="152">
        <v>0.0054</v>
      </c>
      <c r="R403" s="152">
        <f>Q403*H403</f>
        <v>0.127305</v>
      </c>
      <c r="S403" s="152">
        <v>0</v>
      </c>
      <c r="T403" s="153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54" t="s">
        <v>459</v>
      </c>
      <c r="AT403" s="154" t="s">
        <v>321</v>
      </c>
      <c r="AU403" s="154" t="s">
        <v>82</v>
      </c>
      <c r="AY403" s="19" t="s">
        <v>126</v>
      </c>
      <c r="BE403" s="155">
        <f>IF(N403="základní",J403,0)</f>
        <v>0</v>
      </c>
      <c r="BF403" s="155">
        <f>IF(N403="snížená",J403,0)</f>
        <v>0</v>
      </c>
      <c r="BG403" s="155">
        <f>IF(N403="zákl. přenesená",J403,0)</f>
        <v>0</v>
      </c>
      <c r="BH403" s="155">
        <f>IF(N403="sníž. přenesená",J403,0)</f>
        <v>0</v>
      </c>
      <c r="BI403" s="155">
        <f>IF(N403="nulová",J403,0)</f>
        <v>0</v>
      </c>
      <c r="BJ403" s="19" t="s">
        <v>80</v>
      </c>
      <c r="BK403" s="155">
        <f>ROUND(I403*H403,2)</f>
        <v>0</v>
      </c>
      <c r="BL403" s="19" t="s">
        <v>363</v>
      </c>
      <c r="BM403" s="154" t="s">
        <v>608</v>
      </c>
    </row>
    <row r="404" spans="2:51" s="13" customFormat="1" ht="12">
      <c r="B404" s="156"/>
      <c r="D404" s="157" t="s">
        <v>133</v>
      </c>
      <c r="F404" s="158" t="s">
        <v>609</v>
      </c>
      <c r="H404" s="159">
        <v>23.575</v>
      </c>
      <c r="I404" s="160"/>
      <c r="L404" s="156"/>
      <c r="M404" s="161"/>
      <c r="N404" s="162"/>
      <c r="O404" s="162"/>
      <c r="P404" s="162"/>
      <c r="Q404" s="162"/>
      <c r="R404" s="162"/>
      <c r="S404" s="162"/>
      <c r="T404" s="163"/>
      <c r="AT404" s="164" t="s">
        <v>133</v>
      </c>
      <c r="AU404" s="164" t="s">
        <v>82</v>
      </c>
      <c r="AV404" s="13" t="s">
        <v>82</v>
      </c>
      <c r="AW404" s="13" t="s">
        <v>4</v>
      </c>
      <c r="AX404" s="13" t="s">
        <v>80</v>
      </c>
      <c r="AY404" s="164" t="s">
        <v>126</v>
      </c>
    </row>
    <row r="405" spans="1:65" s="2" customFormat="1" ht="49.05" customHeight="1">
      <c r="A405" s="34"/>
      <c r="B405" s="142"/>
      <c r="C405" s="143" t="s">
        <v>610</v>
      </c>
      <c r="D405" s="143" t="s">
        <v>127</v>
      </c>
      <c r="E405" s="144" t="s">
        <v>611</v>
      </c>
      <c r="F405" s="145" t="s">
        <v>612</v>
      </c>
      <c r="G405" s="146" t="s">
        <v>130</v>
      </c>
      <c r="H405" s="147">
        <v>3</v>
      </c>
      <c r="I405" s="148"/>
      <c r="J405" s="149">
        <f>ROUND(I405*H405,2)</f>
        <v>0</v>
      </c>
      <c r="K405" s="145" t="s">
        <v>172</v>
      </c>
      <c r="L405" s="35"/>
      <c r="M405" s="150" t="s">
        <v>3</v>
      </c>
      <c r="N405" s="151" t="s">
        <v>44</v>
      </c>
      <c r="O405" s="55"/>
      <c r="P405" s="152">
        <f>O405*H405</f>
        <v>0</v>
      </c>
      <c r="Q405" s="152">
        <v>0.0075</v>
      </c>
      <c r="R405" s="152">
        <f>Q405*H405</f>
        <v>0.0225</v>
      </c>
      <c r="S405" s="152">
        <v>0</v>
      </c>
      <c r="T405" s="153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4" t="s">
        <v>363</v>
      </c>
      <c r="AT405" s="154" t="s">
        <v>127</v>
      </c>
      <c r="AU405" s="154" t="s">
        <v>82</v>
      </c>
      <c r="AY405" s="19" t="s">
        <v>126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9" t="s">
        <v>80</v>
      </c>
      <c r="BK405" s="155">
        <f>ROUND(I405*H405,2)</f>
        <v>0</v>
      </c>
      <c r="BL405" s="19" t="s">
        <v>363</v>
      </c>
      <c r="BM405" s="154" t="s">
        <v>613</v>
      </c>
    </row>
    <row r="406" spans="1:65" s="2" customFormat="1" ht="24.15" customHeight="1">
      <c r="A406" s="34"/>
      <c r="B406" s="142"/>
      <c r="C406" s="193" t="s">
        <v>614</v>
      </c>
      <c r="D406" s="193" t="s">
        <v>321</v>
      </c>
      <c r="E406" s="194" t="s">
        <v>615</v>
      </c>
      <c r="F406" s="195" t="s">
        <v>616</v>
      </c>
      <c r="G406" s="196" t="s">
        <v>130</v>
      </c>
      <c r="H406" s="197">
        <v>3</v>
      </c>
      <c r="I406" s="198"/>
      <c r="J406" s="199">
        <f>ROUND(I406*H406,2)</f>
        <v>0</v>
      </c>
      <c r="K406" s="195" t="s">
        <v>172</v>
      </c>
      <c r="L406" s="200"/>
      <c r="M406" s="201" t="s">
        <v>3</v>
      </c>
      <c r="N406" s="202" t="s">
        <v>44</v>
      </c>
      <c r="O406" s="55"/>
      <c r="P406" s="152">
        <f>O406*H406</f>
        <v>0</v>
      </c>
      <c r="Q406" s="152">
        <v>0.0001</v>
      </c>
      <c r="R406" s="152">
        <f>Q406*H406</f>
        <v>0.00030000000000000003</v>
      </c>
      <c r="S406" s="152">
        <v>0</v>
      </c>
      <c r="T406" s="153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54" t="s">
        <v>459</v>
      </c>
      <c r="AT406" s="154" t="s">
        <v>321</v>
      </c>
      <c r="AU406" s="154" t="s">
        <v>82</v>
      </c>
      <c r="AY406" s="19" t="s">
        <v>126</v>
      </c>
      <c r="BE406" s="155">
        <f>IF(N406="základní",J406,0)</f>
        <v>0</v>
      </c>
      <c r="BF406" s="155">
        <f>IF(N406="snížená",J406,0)</f>
        <v>0</v>
      </c>
      <c r="BG406" s="155">
        <f>IF(N406="zákl. přenesená",J406,0)</f>
        <v>0</v>
      </c>
      <c r="BH406" s="155">
        <f>IF(N406="sníž. přenesená",J406,0)</f>
        <v>0</v>
      </c>
      <c r="BI406" s="155">
        <f>IF(N406="nulová",J406,0)</f>
        <v>0</v>
      </c>
      <c r="BJ406" s="19" t="s">
        <v>80</v>
      </c>
      <c r="BK406" s="155">
        <f>ROUND(I406*H406,2)</f>
        <v>0</v>
      </c>
      <c r="BL406" s="19" t="s">
        <v>363</v>
      </c>
      <c r="BM406" s="154" t="s">
        <v>617</v>
      </c>
    </row>
    <row r="407" spans="1:65" s="2" customFormat="1" ht="24.15" customHeight="1">
      <c r="A407" s="34"/>
      <c r="B407" s="142"/>
      <c r="C407" s="143" t="s">
        <v>618</v>
      </c>
      <c r="D407" s="143" t="s">
        <v>127</v>
      </c>
      <c r="E407" s="144" t="s">
        <v>619</v>
      </c>
      <c r="F407" s="145" t="s">
        <v>620</v>
      </c>
      <c r="G407" s="146" t="s">
        <v>232</v>
      </c>
      <c r="H407" s="147">
        <v>458</v>
      </c>
      <c r="I407" s="148"/>
      <c r="J407" s="149">
        <f>ROUND(I407*H407,2)</f>
        <v>0</v>
      </c>
      <c r="K407" s="145" t="s">
        <v>172</v>
      </c>
      <c r="L407" s="35"/>
      <c r="M407" s="150" t="s">
        <v>3</v>
      </c>
      <c r="N407" s="151" t="s">
        <v>44</v>
      </c>
      <c r="O407" s="55"/>
      <c r="P407" s="152">
        <f>O407*H407</f>
        <v>0</v>
      </c>
      <c r="Q407" s="152">
        <v>0</v>
      </c>
      <c r="R407" s="152">
        <f>Q407*H407</f>
        <v>0</v>
      </c>
      <c r="S407" s="152">
        <v>0.006</v>
      </c>
      <c r="T407" s="153">
        <f>S407*H407</f>
        <v>2.748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4" t="s">
        <v>363</v>
      </c>
      <c r="AT407" s="154" t="s">
        <v>127</v>
      </c>
      <c r="AU407" s="154" t="s">
        <v>82</v>
      </c>
      <c r="AY407" s="19" t="s">
        <v>126</v>
      </c>
      <c r="BE407" s="155">
        <f>IF(N407="základní",J407,0)</f>
        <v>0</v>
      </c>
      <c r="BF407" s="155">
        <f>IF(N407="snížená",J407,0)</f>
        <v>0</v>
      </c>
      <c r="BG407" s="155">
        <f>IF(N407="zákl. přenesená",J407,0)</f>
        <v>0</v>
      </c>
      <c r="BH407" s="155">
        <f>IF(N407="sníž. přenesená",J407,0)</f>
        <v>0</v>
      </c>
      <c r="BI407" s="155">
        <f>IF(N407="nulová",J407,0)</f>
        <v>0</v>
      </c>
      <c r="BJ407" s="19" t="s">
        <v>80</v>
      </c>
      <c r="BK407" s="155">
        <f>ROUND(I407*H407,2)</f>
        <v>0</v>
      </c>
      <c r="BL407" s="19" t="s">
        <v>363</v>
      </c>
      <c r="BM407" s="154" t="s">
        <v>621</v>
      </c>
    </row>
    <row r="408" spans="2:51" s="13" customFormat="1" ht="12">
      <c r="B408" s="156"/>
      <c r="D408" s="157" t="s">
        <v>133</v>
      </c>
      <c r="E408" s="164" t="s">
        <v>3</v>
      </c>
      <c r="F408" s="158" t="s">
        <v>622</v>
      </c>
      <c r="H408" s="159">
        <v>458</v>
      </c>
      <c r="I408" s="160"/>
      <c r="L408" s="156"/>
      <c r="M408" s="161"/>
      <c r="N408" s="162"/>
      <c r="O408" s="162"/>
      <c r="P408" s="162"/>
      <c r="Q408" s="162"/>
      <c r="R408" s="162"/>
      <c r="S408" s="162"/>
      <c r="T408" s="163"/>
      <c r="AT408" s="164" t="s">
        <v>133</v>
      </c>
      <c r="AU408" s="164" t="s">
        <v>82</v>
      </c>
      <c r="AV408" s="13" t="s">
        <v>82</v>
      </c>
      <c r="AW408" s="13" t="s">
        <v>33</v>
      </c>
      <c r="AX408" s="13" t="s">
        <v>80</v>
      </c>
      <c r="AY408" s="164" t="s">
        <v>126</v>
      </c>
    </row>
    <row r="409" spans="1:65" s="2" customFormat="1" ht="24.15" customHeight="1">
      <c r="A409" s="34"/>
      <c r="B409" s="142"/>
      <c r="C409" s="143" t="s">
        <v>623</v>
      </c>
      <c r="D409" s="143" t="s">
        <v>127</v>
      </c>
      <c r="E409" s="144" t="s">
        <v>624</v>
      </c>
      <c r="F409" s="145" t="s">
        <v>625</v>
      </c>
      <c r="G409" s="146" t="s">
        <v>232</v>
      </c>
      <c r="H409" s="147">
        <v>1222</v>
      </c>
      <c r="I409" s="148"/>
      <c r="J409" s="149">
        <f>ROUND(I409*H409,2)</f>
        <v>0</v>
      </c>
      <c r="K409" s="145" t="s">
        <v>172</v>
      </c>
      <c r="L409" s="35"/>
      <c r="M409" s="150" t="s">
        <v>3</v>
      </c>
      <c r="N409" s="151" t="s">
        <v>44</v>
      </c>
      <c r="O409" s="55"/>
      <c r="P409" s="152">
        <f>O409*H409</f>
        <v>0</v>
      </c>
      <c r="Q409" s="152">
        <v>0</v>
      </c>
      <c r="R409" s="152">
        <f>Q409*H409</f>
        <v>0</v>
      </c>
      <c r="S409" s="152">
        <v>0.006</v>
      </c>
      <c r="T409" s="153">
        <f>S409*H409</f>
        <v>7.332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54" t="s">
        <v>363</v>
      </c>
      <c r="AT409" s="154" t="s">
        <v>127</v>
      </c>
      <c r="AU409" s="154" t="s">
        <v>82</v>
      </c>
      <c r="AY409" s="19" t="s">
        <v>126</v>
      </c>
      <c r="BE409" s="155">
        <f>IF(N409="základní",J409,0)</f>
        <v>0</v>
      </c>
      <c r="BF409" s="155">
        <f>IF(N409="snížená",J409,0)</f>
        <v>0</v>
      </c>
      <c r="BG409" s="155">
        <f>IF(N409="zákl. přenesená",J409,0)</f>
        <v>0</v>
      </c>
      <c r="BH409" s="155">
        <f>IF(N409="sníž. přenesená",J409,0)</f>
        <v>0</v>
      </c>
      <c r="BI409" s="155">
        <f>IF(N409="nulová",J409,0)</f>
        <v>0</v>
      </c>
      <c r="BJ409" s="19" t="s">
        <v>80</v>
      </c>
      <c r="BK409" s="155">
        <f>ROUND(I409*H409,2)</f>
        <v>0</v>
      </c>
      <c r="BL409" s="19" t="s">
        <v>363</v>
      </c>
      <c r="BM409" s="154" t="s">
        <v>626</v>
      </c>
    </row>
    <row r="410" spans="2:51" s="13" customFormat="1" ht="12">
      <c r="B410" s="156"/>
      <c r="D410" s="157" t="s">
        <v>133</v>
      </c>
      <c r="E410" s="164" t="s">
        <v>3</v>
      </c>
      <c r="F410" s="158" t="s">
        <v>627</v>
      </c>
      <c r="H410" s="159">
        <v>1222</v>
      </c>
      <c r="I410" s="160"/>
      <c r="L410" s="156"/>
      <c r="M410" s="161"/>
      <c r="N410" s="162"/>
      <c r="O410" s="162"/>
      <c r="P410" s="162"/>
      <c r="Q410" s="162"/>
      <c r="R410" s="162"/>
      <c r="S410" s="162"/>
      <c r="T410" s="163"/>
      <c r="AT410" s="164" t="s">
        <v>133</v>
      </c>
      <c r="AU410" s="164" t="s">
        <v>82</v>
      </c>
      <c r="AV410" s="13" t="s">
        <v>82</v>
      </c>
      <c r="AW410" s="13" t="s">
        <v>33</v>
      </c>
      <c r="AX410" s="13" t="s">
        <v>80</v>
      </c>
      <c r="AY410" s="164" t="s">
        <v>126</v>
      </c>
    </row>
    <row r="411" spans="1:65" s="2" customFormat="1" ht="45.6">
      <c r="A411" s="34"/>
      <c r="B411" s="142"/>
      <c r="C411" s="143" t="s">
        <v>628</v>
      </c>
      <c r="D411" s="143" t="s">
        <v>127</v>
      </c>
      <c r="E411" s="144" t="s">
        <v>629</v>
      </c>
      <c r="F411" s="145" t="s">
        <v>630</v>
      </c>
      <c r="G411" s="146" t="s">
        <v>171</v>
      </c>
      <c r="H411" s="171"/>
      <c r="I411" s="148"/>
      <c r="J411" s="149">
        <f>ROUND(I411*H411,2)</f>
        <v>0</v>
      </c>
      <c r="K411" s="145" t="s">
        <v>172</v>
      </c>
      <c r="L411" s="35"/>
      <c r="M411" s="150" t="s">
        <v>3</v>
      </c>
      <c r="N411" s="151" t="s">
        <v>44</v>
      </c>
      <c r="O411" s="55"/>
      <c r="P411" s="152">
        <f>O411*H411</f>
        <v>0</v>
      </c>
      <c r="Q411" s="152">
        <v>0</v>
      </c>
      <c r="R411" s="152">
        <f>Q411*H411</f>
        <v>0</v>
      </c>
      <c r="S411" s="152">
        <v>0</v>
      </c>
      <c r="T411" s="153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54" t="s">
        <v>363</v>
      </c>
      <c r="AT411" s="154" t="s">
        <v>127</v>
      </c>
      <c r="AU411" s="154" t="s">
        <v>82</v>
      </c>
      <c r="AY411" s="19" t="s">
        <v>126</v>
      </c>
      <c r="BE411" s="155">
        <f>IF(N411="základní",J411,0)</f>
        <v>0</v>
      </c>
      <c r="BF411" s="155">
        <f>IF(N411="snížená",J411,0)</f>
        <v>0</v>
      </c>
      <c r="BG411" s="155">
        <f>IF(N411="zákl. přenesená",J411,0)</f>
        <v>0</v>
      </c>
      <c r="BH411" s="155">
        <f>IF(N411="sníž. přenesená",J411,0)</f>
        <v>0</v>
      </c>
      <c r="BI411" s="155">
        <f>IF(N411="nulová",J411,0)</f>
        <v>0</v>
      </c>
      <c r="BJ411" s="19" t="s">
        <v>80</v>
      </c>
      <c r="BK411" s="155">
        <f>ROUND(I411*H411,2)</f>
        <v>0</v>
      </c>
      <c r="BL411" s="19" t="s">
        <v>363</v>
      </c>
      <c r="BM411" s="154" t="s">
        <v>631</v>
      </c>
    </row>
    <row r="412" spans="2:63" s="12" customFormat="1" ht="22.8" customHeight="1">
      <c r="B412" s="131"/>
      <c r="D412" s="132" t="s">
        <v>72</v>
      </c>
      <c r="E412" s="169" t="s">
        <v>632</v>
      </c>
      <c r="F412" s="169" t="s">
        <v>633</v>
      </c>
      <c r="I412" s="134"/>
      <c r="J412" s="170">
        <f>BK412</f>
        <v>0</v>
      </c>
      <c r="L412" s="131"/>
      <c r="M412" s="136"/>
      <c r="N412" s="137"/>
      <c r="O412" s="137"/>
      <c r="P412" s="138">
        <f>SUM(P413:P427)</f>
        <v>0</v>
      </c>
      <c r="Q412" s="137"/>
      <c r="R412" s="138">
        <f>SUM(R413:R427)</f>
        <v>6.5933527</v>
      </c>
      <c r="S412" s="137"/>
      <c r="T412" s="139">
        <f>SUM(T413:T427)</f>
        <v>0</v>
      </c>
      <c r="AR412" s="132" t="s">
        <v>82</v>
      </c>
      <c r="AT412" s="140" t="s">
        <v>72</v>
      </c>
      <c r="AU412" s="140" t="s">
        <v>80</v>
      </c>
      <c r="AY412" s="132" t="s">
        <v>126</v>
      </c>
      <c r="BK412" s="141">
        <f>SUM(BK413:BK427)</f>
        <v>0</v>
      </c>
    </row>
    <row r="413" spans="1:65" s="2" customFormat="1" ht="37.8" customHeight="1">
      <c r="A413" s="34"/>
      <c r="B413" s="142"/>
      <c r="C413" s="143" t="s">
        <v>634</v>
      </c>
      <c r="D413" s="143" t="s">
        <v>127</v>
      </c>
      <c r="E413" s="144" t="s">
        <v>635</v>
      </c>
      <c r="F413" s="145" t="s">
        <v>636</v>
      </c>
      <c r="G413" s="146" t="s">
        <v>130</v>
      </c>
      <c r="H413" s="147">
        <v>1</v>
      </c>
      <c r="I413" s="148"/>
      <c r="J413" s="149">
        <f>ROUND(I413*H413,2)</f>
        <v>0</v>
      </c>
      <c r="K413" s="145" t="s">
        <v>172</v>
      </c>
      <c r="L413" s="35"/>
      <c r="M413" s="150" t="s">
        <v>3</v>
      </c>
      <c r="N413" s="151" t="s">
        <v>44</v>
      </c>
      <c r="O413" s="55"/>
      <c r="P413" s="152">
        <f>O413*H413</f>
        <v>0</v>
      </c>
      <c r="Q413" s="152">
        <v>0</v>
      </c>
      <c r="R413" s="152">
        <f>Q413*H413</f>
        <v>0</v>
      </c>
      <c r="S413" s="152">
        <v>0</v>
      </c>
      <c r="T413" s="153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54" t="s">
        <v>363</v>
      </c>
      <c r="AT413" s="154" t="s">
        <v>127</v>
      </c>
      <c r="AU413" s="154" t="s">
        <v>82</v>
      </c>
      <c r="AY413" s="19" t="s">
        <v>126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9" t="s">
        <v>80</v>
      </c>
      <c r="BK413" s="155">
        <f>ROUND(I413*H413,2)</f>
        <v>0</v>
      </c>
      <c r="BL413" s="19" t="s">
        <v>363</v>
      </c>
      <c r="BM413" s="154" t="s">
        <v>637</v>
      </c>
    </row>
    <row r="414" spans="1:65" s="2" customFormat="1" ht="37.8" customHeight="1">
      <c r="A414" s="34"/>
      <c r="B414" s="142"/>
      <c r="C414" s="143" t="s">
        <v>638</v>
      </c>
      <c r="D414" s="143" t="s">
        <v>127</v>
      </c>
      <c r="E414" s="144" t="s">
        <v>639</v>
      </c>
      <c r="F414" s="145" t="s">
        <v>640</v>
      </c>
      <c r="G414" s="146" t="s">
        <v>232</v>
      </c>
      <c r="H414" s="147">
        <v>787.88</v>
      </c>
      <c r="I414" s="148"/>
      <c r="J414" s="149">
        <f>ROUND(I414*H414,2)</f>
        <v>0</v>
      </c>
      <c r="K414" s="145" t="s">
        <v>172</v>
      </c>
      <c r="L414" s="35"/>
      <c r="M414" s="150" t="s">
        <v>3</v>
      </c>
      <c r="N414" s="151" t="s">
        <v>44</v>
      </c>
      <c r="O414" s="55"/>
      <c r="P414" s="152">
        <f>O414*H414</f>
        <v>0</v>
      </c>
      <c r="Q414" s="152">
        <v>0</v>
      </c>
      <c r="R414" s="152">
        <f>Q414*H414</f>
        <v>0</v>
      </c>
      <c r="S414" s="152">
        <v>0</v>
      </c>
      <c r="T414" s="153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54" t="s">
        <v>363</v>
      </c>
      <c r="AT414" s="154" t="s">
        <v>127</v>
      </c>
      <c r="AU414" s="154" t="s">
        <v>82</v>
      </c>
      <c r="AY414" s="19" t="s">
        <v>126</v>
      </c>
      <c r="BE414" s="155">
        <f>IF(N414="základní",J414,0)</f>
        <v>0</v>
      </c>
      <c r="BF414" s="155">
        <f>IF(N414="snížená",J414,0)</f>
        <v>0</v>
      </c>
      <c r="BG414" s="155">
        <f>IF(N414="zákl. přenesená",J414,0)</f>
        <v>0</v>
      </c>
      <c r="BH414" s="155">
        <f>IF(N414="sníž. přenesená",J414,0)</f>
        <v>0</v>
      </c>
      <c r="BI414" s="155">
        <f>IF(N414="nulová",J414,0)</f>
        <v>0</v>
      </c>
      <c r="BJ414" s="19" t="s">
        <v>80</v>
      </c>
      <c r="BK414" s="155">
        <f>ROUND(I414*H414,2)</f>
        <v>0</v>
      </c>
      <c r="BL414" s="19" t="s">
        <v>363</v>
      </c>
      <c r="BM414" s="154" t="s">
        <v>641</v>
      </c>
    </row>
    <row r="415" spans="2:51" s="14" customFormat="1" ht="12">
      <c r="B415" s="178"/>
      <c r="D415" s="157" t="s">
        <v>133</v>
      </c>
      <c r="E415" s="179" t="s">
        <v>3</v>
      </c>
      <c r="F415" s="180" t="s">
        <v>642</v>
      </c>
      <c r="H415" s="179" t="s">
        <v>3</v>
      </c>
      <c r="I415" s="181"/>
      <c r="L415" s="178"/>
      <c r="M415" s="182"/>
      <c r="N415" s="183"/>
      <c r="O415" s="183"/>
      <c r="P415" s="183"/>
      <c r="Q415" s="183"/>
      <c r="R415" s="183"/>
      <c r="S415" s="183"/>
      <c r="T415" s="184"/>
      <c r="AT415" s="179" t="s">
        <v>133</v>
      </c>
      <c r="AU415" s="179" t="s">
        <v>82</v>
      </c>
      <c r="AV415" s="14" t="s">
        <v>80</v>
      </c>
      <c r="AW415" s="14" t="s">
        <v>33</v>
      </c>
      <c r="AX415" s="14" t="s">
        <v>73</v>
      </c>
      <c r="AY415" s="179" t="s">
        <v>126</v>
      </c>
    </row>
    <row r="416" spans="2:51" s="14" customFormat="1" ht="12">
      <c r="B416" s="178"/>
      <c r="D416" s="157" t="s">
        <v>133</v>
      </c>
      <c r="E416" s="179" t="s">
        <v>3</v>
      </c>
      <c r="F416" s="180" t="s">
        <v>643</v>
      </c>
      <c r="H416" s="179" t="s">
        <v>3</v>
      </c>
      <c r="I416" s="181"/>
      <c r="L416" s="178"/>
      <c r="M416" s="182"/>
      <c r="N416" s="183"/>
      <c r="O416" s="183"/>
      <c r="P416" s="183"/>
      <c r="Q416" s="183"/>
      <c r="R416" s="183"/>
      <c r="S416" s="183"/>
      <c r="T416" s="184"/>
      <c r="AT416" s="179" t="s">
        <v>133</v>
      </c>
      <c r="AU416" s="179" t="s">
        <v>82</v>
      </c>
      <c r="AV416" s="14" t="s">
        <v>80</v>
      </c>
      <c r="AW416" s="14" t="s">
        <v>33</v>
      </c>
      <c r="AX416" s="14" t="s">
        <v>73</v>
      </c>
      <c r="AY416" s="179" t="s">
        <v>126</v>
      </c>
    </row>
    <row r="417" spans="2:51" s="13" customFormat="1" ht="12">
      <c r="B417" s="156"/>
      <c r="D417" s="157" t="s">
        <v>133</v>
      </c>
      <c r="E417" s="164" t="s">
        <v>3</v>
      </c>
      <c r="F417" s="158" t="s">
        <v>644</v>
      </c>
      <c r="H417" s="159">
        <v>787.88</v>
      </c>
      <c r="I417" s="160"/>
      <c r="L417" s="156"/>
      <c r="M417" s="161"/>
      <c r="N417" s="162"/>
      <c r="O417" s="162"/>
      <c r="P417" s="162"/>
      <c r="Q417" s="162"/>
      <c r="R417" s="162"/>
      <c r="S417" s="162"/>
      <c r="T417" s="163"/>
      <c r="AT417" s="164" t="s">
        <v>133</v>
      </c>
      <c r="AU417" s="164" t="s">
        <v>82</v>
      </c>
      <c r="AV417" s="13" t="s">
        <v>82</v>
      </c>
      <c r="AW417" s="13" t="s">
        <v>33</v>
      </c>
      <c r="AX417" s="13" t="s">
        <v>73</v>
      </c>
      <c r="AY417" s="164" t="s">
        <v>126</v>
      </c>
    </row>
    <row r="418" spans="2:51" s="15" customFormat="1" ht="12">
      <c r="B418" s="185"/>
      <c r="D418" s="157" t="s">
        <v>133</v>
      </c>
      <c r="E418" s="186" t="s">
        <v>3</v>
      </c>
      <c r="F418" s="187" t="s">
        <v>246</v>
      </c>
      <c r="H418" s="188">
        <v>787.88</v>
      </c>
      <c r="I418" s="189"/>
      <c r="L418" s="185"/>
      <c r="M418" s="190"/>
      <c r="N418" s="191"/>
      <c r="O418" s="191"/>
      <c r="P418" s="191"/>
      <c r="Q418" s="191"/>
      <c r="R418" s="191"/>
      <c r="S418" s="191"/>
      <c r="T418" s="192"/>
      <c r="AT418" s="186" t="s">
        <v>133</v>
      </c>
      <c r="AU418" s="186" t="s">
        <v>82</v>
      </c>
      <c r="AV418" s="15" t="s">
        <v>125</v>
      </c>
      <c r="AW418" s="15" t="s">
        <v>33</v>
      </c>
      <c r="AX418" s="15" t="s">
        <v>80</v>
      </c>
      <c r="AY418" s="186" t="s">
        <v>126</v>
      </c>
    </row>
    <row r="419" spans="1:65" s="2" customFormat="1" ht="24.15" customHeight="1">
      <c r="A419" s="34"/>
      <c r="B419" s="142"/>
      <c r="C419" s="193" t="s">
        <v>645</v>
      </c>
      <c r="D419" s="193" t="s">
        <v>321</v>
      </c>
      <c r="E419" s="194" t="s">
        <v>646</v>
      </c>
      <c r="F419" s="195" t="s">
        <v>647</v>
      </c>
      <c r="G419" s="196" t="s">
        <v>232</v>
      </c>
      <c r="H419" s="197">
        <v>803.638</v>
      </c>
      <c r="I419" s="198"/>
      <c r="J419" s="199">
        <f>ROUND(I419*H419,2)</f>
        <v>0</v>
      </c>
      <c r="K419" s="195" t="s">
        <v>172</v>
      </c>
      <c r="L419" s="200"/>
      <c r="M419" s="201" t="s">
        <v>3</v>
      </c>
      <c r="N419" s="202" t="s">
        <v>44</v>
      </c>
      <c r="O419" s="55"/>
      <c r="P419" s="152">
        <f>O419*H419</f>
        <v>0</v>
      </c>
      <c r="Q419" s="152">
        <v>0.00665</v>
      </c>
      <c r="R419" s="152">
        <f>Q419*H419</f>
        <v>5.3441927</v>
      </c>
      <c r="S419" s="152">
        <v>0</v>
      </c>
      <c r="T419" s="153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54" t="s">
        <v>459</v>
      </c>
      <c r="AT419" s="154" t="s">
        <v>321</v>
      </c>
      <c r="AU419" s="154" t="s">
        <v>82</v>
      </c>
      <c r="AY419" s="19" t="s">
        <v>126</v>
      </c>
      <c r="BE419" s="155">
        <f>IF(N419="základní",J419,0)</f>
        <v>0</v>
      </c>
      <c r="BF419" s="155">
        <f>IF(N419="snížená",J419,0)</f>
        <v>0</v>
      </c>
      <c r="BG419" s="155">
        <f>IF(N419="zákl. přenesená",J419,0)</f>
        <v>0</v>
      </c>
      <c r="BH419" s="155">
        <f>IF(N419="sníž. přenesená",J419,0)</f>
        <v>0</v>
      </c>
      <c r="BI419" s="155">
        <f>IF(N419="nulová",J419,0)</f>
        <v>0</v>
      </c>
      <c r="BJ419" s="19" t="s">
        <v>80</v>
      </c>
      <c r="BK419" s="155">
        <f>ROUND(I419*H419,2)</f>
        <v>0</v>
      </c>
      <c r="BL419" s="19" t="s">
        <v>363</v>
      </c>
      <c r="BM419" s="154" t="s">
        <v>648</v>
      </c>
    </row>
    <row r="420" spans="2:51" s="13" customFormat="1" ht="12">
      <c r="B420" s="156"/>
      <c r="D420" s="157" t="s">
        <v>133</v>
      </c>
      <c r="F420" s="158" t="s">
        <v>649</v>
      </c>
      <c r="H420" s="159">
        <v>803.638</v>
      </c>
      <c r="I420" s="160"/>
      <c r="L420" s="156"/>
      <c r="M420" s="161"/>
      <c r="N420" s="162"/>
      <c r="O420" s="162"/>
      <c r="P420" s="162"/>
      <c r="Q420" s="162"/>
      <c r="R420" s="162"/>
      <c r="S420" s="162"/>
      <c r="T420" s="163"/>
      <c r="AT420" s="164" t="s">
        <v>133</v>
      </c>
      <c r="AU420" s="164" t="s">
        <v>82</v>
      </c>
      <c r="AV420" s="13" t="s">
        <v>82</v>
      </c>
      <c r="AW420" s="13" t="s">
        <v>4</v>
      </c>
      <c r="AX420" s="13" t="s">
        <v>80</v>
      </c>
      <c r="AY420" s="164" t="s">
        <v>126</v>
      </c>
    </row>
    <row r="421" spans="1:65" s="2" customFormat="1" ht="37.8" customHeight="1">
      <c r="A421" s="34"/>
      <c r="B421" s="142"/>
      <c r="C421" s="143" t="s">
        <v>650</v>
      </c>
      <c r="D421" s="143" t="s">
        <v>127</v>
      </c>
      <c r="E421" s="144" t="s">
        <v>651</v>
      </c>
      <c r="F421" s="145" t="s">
        <v>652</v>
      </c>
      <c r="G421" s="146" t="s">
        <v>232</v>
      </c>
      <c r="H421" s="147">
        <v>668</v>
      </c>
      <c r="I421" s="148"/>
      <c r="J421" s="149">
        <f>ROUND(I421*H421,2)</f>
        <v>0</v>
      </c>
      <c r="K421" s="145" t="s">
        <v>172</v>
      </c>
      <c r="L421" s="35"/>
      <c r="M421" s="150" t="s">
        <v>3</v>
      </c>
      <c r="N421" s="151" t="s">
        <v>44</v>
      </c>
      <c r="O421" s="55"/>
      <c r="P421" s="152">
        <f>O421*H421</f>
        <v>0</v>
      </c>
      <c r="Q421" s="152">
        <v>0</v>
      </c>
      <c r="R421" s="152">
        <f>Q421*H421</f>
        <v>0</v>
      </c>
      <c r="S421" s="152">
        <v>0</v>
      </c>
      <c r="T421" s="153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4" t="s">
        <v>363</v>
      </c>
      <c r="AT421" s="154" t="s">
        <v>127</v>
      </c>
      <c r="AU421" s="154" t="s">
        <v>82</v>
      </c>
      <c r="AY421" s="19" t="s">
        <v>126</v>
      </c>
      <c r="BE421" s="155">
        <f>IF(N421="základní",J421,0)</f>
        <v>0</v>
      </c>
      <c r="BF421" s="155">
        <f>IF(N421="snížená",J421,0)</f>
        <v>0</v>
      </c>
      <c r="BG421" s="155">
        <f>IF(N421="zákl. přenesená",J421,0)</f>
        <v>0</v>
      </c>
      <c r="BH421" s="155">
        <f>IF(N421="sníž. přenesená",J421,0)</f>
        <v>0</v>
      </c>
      <c r="BI421" s="155">
        <f>IF(N421="nulová",J421,0)</f>
        <v>0</v>
      </c>
      <c r="BJ421" s="19" t="s">
        <v>80</v>
      </c>
      <c r="BK421" s="155">
        <f>ROUND(I421*H421,2)</f>
        <v>0</v>
      </c>
      <c r="BL421" s="19" t="s">
        <v>363</v>
      </c>
      <c r="BM421" s="154" t="s">
        <v>653</v>
      </c>
    </row>
    <row r="422" spans="2:51" s="14" customFormat="1" ht="12">
      <c r="B422" s="178"/>
      <c r="D422" s="157" t="s">
        <v>133</v>
      </c>
      <c r="E422" s="179" t="s">
        <v>3</v>
      </c>
      <c r="F422" s="180" t="s">
        <v>654</v>
      </c>
      <c r="H422" s="179" t="s">
        <v>3</v>
      </c>
      <c r="I422" s="181"/>
      <c r="L422" s="178"/>
      <c r="M422" s="182"/>
      <c r="N422" s="183"/>
      <c r="O422" s="183"/>
      <c r="P422" s="183"/>
      <c r="Q422" s="183"/>
      <c r="R422" s="183"/>
      <c r="S422" s="183"/>
      <c r="T422" s="184"/>
      <c r="AT422" s="179" t="s">
        <v>133</v>
      </c>
      <c r="AU422" s="179" t="s">
        <v>82</v>
      </c>
      <c r="AV422" s="14" t="s">
        <v>80</v>
      </c>
      <c r="AW422" s="14" t="s">
        <v>33</v>
      </c>
      <c r="AX422" s="14" t="s">
        <v>73</v>
      </c>
      <c r="AY422" s="179" t="s">
        <v>126</v>
      </c>
    </row>
    <row r="423" spans="2:51" s="13" customFormat="1" ht="12">
      <c r="B423" s="156"/>
      <c r="D423" s="157" t="s">
        <v>133</v>
      </c>
      <c r="E423" s="164" t="s">
        <v>3</v>
      </c>
      <c r="F423" s="158" t="s">
        <v>655</v>
      </c>
      <c r="H423" s="159">
        <v>668</v>
      </c>
      <c r="I423" s="160"/>
      <c r="L423" s="156"/>
      <c r="M423" s="161"/>
      <c r="N423" s="162"/>
      <c r="O423" s="162"/>
      <c r="P423" s="162"/>
      <c r="Q423" s="162"/>
      <c r="R423" s="162"/>
      <c r="S423" s="162"/>
      <c r="T423" s="163"/>
      <c r="AT423" s="164" t="s">
        <v>133</v>
      </c>
      <c r="AU423" s="164" t="s">
        <v>82</v>
      </c>
      <c r="AV423" s="13" t="s">
        <v>82</v>
      </c>
      <c r="AW423" s="13" t="s">
        <v>33</v>
      </c>
      <c r="AX423" s="13" t="s">
        <v>73</v>
      </c>
      <c r="AY423" s="164" t="s">
        <v>126</v>
      </c>
    </row>
    <row r="424" spans="2:51" s="15" customFormat="1" ht="12">
      <c r="B424" s="185"/>
      <c r="D424" s="157" t="s">
        <v>133</v>
      </c>
      <c r="E424" s="186" t="s">
        <v>3</v>
      </c>
      <c r="F424" s="187" t="s">
        <v>246</v>
      </c>
      <c r="H424" s="188">
        <v>668</v>
      </c>
      <c r="I424" s="189"/>
      <c r="L424" s="185"/>
      <c r="M424" s="190"/>
      <c r="N424" s="191"/>
      <c r="O424" s="191"/>
      <c r="P424" s="191"/>
      <c r="Q424" s="191"/>
      <c r="R424" s="191"/>
      <c r="S424" s="191"/>
      <c r="T424" s="192"/>
      <c r="AT424" s="186" t="s">
        <v>133</v>
      </c>
      <c r="AU424" s="186" t="s">
        <v>82</v>
      </c>
      <c r="AV424" s="15" t="s">
        <v>125</v>
      </c>
      <c r="AW424" s="15" t="s">
        <v>33</v>
      </c>
      <c r="AX424" s="15" t="s">
        <v>80</v>
      </c>
      <c r="AY424" s="186" t="s">
        <v>126</v>
      </c>
    </row>
    <row r="425" spans="1:65" s="2" customFormat="1" ht="24.15" customHeight="1">
      <c r="A425" s="34"/>
      <c r="B425" s="142"/>
      <c r="C425" s="193" t="s">
        <v>656</v>
      </c>
      <c r="D425" s="193" t="s">
        <v>321</v>
      </c>
      <c r="E425" s="194" t="s">
        <v>657</v>
      </c>
      <c r="F425" s="195" t="s">
        <v>658</v>
      </c>
      <c r="G425" s="196" t="s">
        <v>232</v>
      </c>
      <c r="H425" s="197">
        <v>734.8</v>
      </c>
      <c r="I425" s="198"/>
      <c r="J425" s="199">
        <f>ROUND(I425*H425,2)</f>
        <v>0</v>
      </c>
      <c r="K425" s="195" t="s">
        <v>172</v>
      </c>
      <c r="L425" s="200"/>
      <c r="M425" s="201" t="s">
        <v>3</v>
      </c>
      <c r="N425" s="202" t="s">
        <v>44</v>
      </c>
      <c r="O425" s="55"/>
      <c r="P425" s="152">
        <f>O425*H425</f>
        <v>0</v>
      </c>
      <c r="Q425" s="152">
        <v>0.0017</v>
      </c>
      <c r="R425" s="152">
        <f>Q425*H425</f>
        <v>1.2491599999999998</v>
      </c>
      <c r="S425" s="152">
        <v>0</v>
      </c>
      <c r="T425" s="15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4" t="s">
        <v>459</v>
      </c>
      <c r="AT425" s="154" t="s">
        <v>321</v>
      </c>
      <c r="AU425" s="154" t="s">
        <v>82</v>
      </c>
      <c r="AY425" s="19" t="s">
        <v>126</v>
      </c>
      <c r="BE425" s="155">
        <f>IF(N425="základní",J425,0)</f>
        <v>0</v>
      </c>
      <c r="BF425" s="155">
        <f>IF(N425="snížená",J425,0)</f>
        <v>0</v>
      </c>
      <c r="BG425" s="155">
        <f>IF(N425="zákl. přenesená",J425,0)</f>
        <v>0</v>
      </c>
      <c r="BH425" s="155">
        <f>IF(N425="sníž. přenesená",J425,0)</f>
        <v>0</v>
      </c>
      <c r="BI425" s="155">
        <f>IF(N425="nulová",J425,0)</f>
        <v>0</v>
      </c>
      <c r="BJ425" s="19" t="s">
        <v>80</v>
      </c>
      <c r="BK425" s="155">
        <f>ROUND(I425*H425,2)</f>
        <v>0</v>
      </c>
      <c r="BL425" s="19" t="s">
        <v>363</v>
      </c>
      <c r="BM425" s="154" t="s">
        <v>659</v>
      </c>
    </row>
    <row r="426" spans="2:51" s="13" customFormat="1" ht="12">
      <c r="B426" s="156"/>
      <c r="D426" s="157" t="s">
        <v>133</v>
      </c>
      <c r="F426" s="158" t="s">
        <v>660</v>
      </c>
      <c r="H426" s="159">
        <v>734.8</v>
      </c>
      <c r="I426" s="160"/>
      <c r="L426" s="156"/>
      <c r="M426" s="161"/>
      <c r="N426" s="162"/>
      <c r="O426" s="162"/>
      <c r="P426" s="162"/>
      <c r="Q426" s="162"/>
      <c r="R426" s="162"/>
      <c r="S426" s="162"/>
      <c r="T426" s="163"/>
      <c r="AT426" s="164" t="s">
        <v>133</v>
      </c>
      <c r="AU426" s="164" t="s">
        <v>82</v>
      </c>
      <c r="AV426" s="13" t="s">
        <v>82</v>
      </c>
      <c r="AW426" s="13" t="s">
        <v>4</v>
      </c>
      <c r="AX426" s="13" t="s">
        <v>80</v>
      </c>
      <c r="AY426" s="164" t="s">
        <v>126</v>
      </c>
    </row>
    <row r="427" spans="1:65" s="2" customFormat="1" ht="37.8" customHeight="1">
      <c r="A427" s="34"/>
      <c r="B427" s="142"/>
      <c r="C427" s="143" t="s">
        <v>661</v>
      </c>
      <c r="D427" s="143" t="s">
        <v>127</v>
      </c>
      <c r="E427" s="144" t="s">
        <v>662</v>
      </c>
      <c r="F427" s="145" t="s">
        <v>663</v>
      </c>
      <c r="G427" s="146" t="s">
        <v>171</v>
      </c>
      <c r="H427" s="171"/>
      <c r="I427" s="148"/>
      <c r="J427" s="149">
        <f>ROUND(I427*H427,2)</f>
        <v>0</v>
      </c>
      <c r="K427" s="145" t="s">
        <v>172</v>
      </c>
      <c r="L427" s="35"/>
      <c r="M427" s="150" t="s">
        <v>3</v>
      </c>
      <c r="N427" s="151" t="s">
        <v>44</v>
      </c>
      <c r="O427" s="55"/>
      <c r="P427" s="152">
        <f>O427*H427</f>
        <v>0</v>
      </c>
      <c r="Q427" s="152">
        <v>0</v>
      </c>
      <c r="R427" s="152">
        <f>Q427*H427</f>
        <v>0</v>
      </c>
      <c r="S427" s="152">
        <v>0</v>
      </c>
      <c r="T427" s="153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54" t="s">
        <v>363</v>
      </c>
      <c r="AT427" s="154" t="s">
        <v>127</v>
      </c>
      <c r="AU427" s="154" t="s">
        <v>82</v>
      </c>
      <c r="AY427" s="19" t="s">
        <v>126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9" t="s">
        <v>80</v>
      </c>
      <c r="BK427" s="155">
        <f>ROUND(I427*H427,2)</f>
        <v>0</v>
      </c>
      <c r="BL427" s="19" t="s">
        <v>363</v>
      </c>
      <c r="BM427" s="154" t="s">
        <v>664</v>
      </c>
    </row>
    <row r="428" spans="2:63" s="12" customFormat="1" ht="22.8" customHeight="1">
      <c r="B428" s="131"/>
      <c r="D428" s="132" t="s">
        <v>72</v>
      </c>
      <c r="E428" s="169" t="s">
        <v>665</v>
      </c>
      <c r="F428" s="169" t="s">
        <v>666</v>
      </c>
      <c r="I428" s="134"/>
      <c r="J428" s="170">
        <f>BK428</f>
        <v>0</v>
      </c>
      <c r="L428" s="131"/>
      <c r="M428" s="136"/>
      <c r="N428" s="137"/>
      <c r="O428" s="137"/>
      <c r="P428" s="138">
        <f>SUM(P429:P440)</f>
        <v>0</v>
      </c>
      <c r="Q428" s="137"/>
      <c r="R428" s="138">
        <f>SUM(R429:R440)</f>
        <v>0.39</v>
      </c>
      <c r="S428" s="137"/>
      <c r="T428" s="139">
        <f>SUM(T429:T440)</f>
        <v>0</v>
      </c>
      <c r="AR428" s="132" t="s">
        <v>82</v>
      </c>
      <c r="AT428" s="140" t="s">
        <v>72</v>
      </c>
      <c r="AU428" s="140" t="s">
        <v>80</v>
      </c>
      <c r="AY428" s="132" t="s">
        <v>126</v>
      </c>
      <c r="BK428" s="141">
        <f>SUM(BK429:BK440)</f>
        <v>0</v>
      </c>
    </row>
    <row r="429" spans="1:65" s="2" customFormat="1" ht="37.8" customHeight="1">
      <c r="A429" s="34"/>
      <c r="B429" s="142"/>
      <c r="C429" s="143" t="s">
        <v>667</v>
      </c>
      <c r="D429" s="143" t="s">
        <v>127</v>
      </c>
      <c r="E429" s="144" t="s">
        <v>668</v>
      </c>
      <c r="F429" s="145" t="s">
        <v>669</v>
      </c>
      <c r="G429" s="146" t="s">
        <v>130</v>
      </c>
      <c r="H429" s="147">
        <v>78</v>
      </c>
      <c r="I429" s="148"/>
      <c r="J429" s="149">
        <f>ROUND(I429*H429,2)</f>
        <v>0</v>
      </c>
      <c r="K429" s="145" t="s">
        <v>172</v>
      </c>
      <c r="L429" s="35"/>
      <c r="M429" s="150" t="s">
        <v>3</v>
      </c>
      <c r="N429" s="151" t="s">
        <v>44</v>
      </c>
      <c r="O429" s="55"/>
      <c r="P429" s="152">
        <f>O429*H429</f>
        <v>0</v>
      </c>
      <c r="Q429" s="152">
        <v>0</v>
      </c>
      <c r="R429" s="152">
        <f>Q429*H429</f>
        <v>0</v>
      </c>
      <c r="S429" s="152">
        <v>0</v>
      </c>
      <c r="T429" s="153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4" t="s">
        <v>363</v>
      </c>
      <c r="AT429" s="154" t="s">
        <v>127</v>
      </c>
      <c r="AU429" s="154" t="s">
        <v>82</v>
      </c>
      <c r="AY429" s="19" t="s">
        <v>126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9" t="s">
        <v>80</v>
      </c>
      <c r="BK429" s="155">
        <f>ROUND(I429*H429,2)</f>
        <v>0</v>
      </c>
      <c r="BL429" s="19" t="s">
        <v>363</v>
      </c>
      <c r="BM429" s="154" t="s">
        <v>670</v>
      </c>
    </row>
    <row r="430" spans="2:51" s="14" customFormat="1" ht="12">
      <c r="B430" s="178"/>
      <c r="D430" s="157" t="s">
        <v>133</v>
      </c>
      <c r="E430" s="179" t="s">
        <v>3</v>
      </c>
      <c r="F430" s="180" t="s">
        <v>671</v>
      </c>
      <c r="H430" s="179" t="s">
        <v>3</v>
      </c>
      <c r="I430" s="181"/>
      <c r="L430" s="178"/>
      <c r="M430" s="182"/>
      <c r="N430" s="183"/>
      <c r="O430" s="183"/>
      <c r="P430" s="183"/>
      <c r="Q430" s="183"/>
      <c r="R430" s="183"/>
      <c r="S430" s="183"/>
      <c r="T430" s="184"/>
      <c r="AT430" s="179" t="s">
        <v>133</v>
      </c>
      <c r="AU430" s="179" t="s">
        <v>82</v>
      </c>
      <c r="AV430" s="14" t="s">
        <v>80</v>
      </c>
      <c r="AW430" s="14" t="s">
        <v>33</v>
      </c>
      <c r="AX430" s="14" t="s">
        <v>73</v>
      </c>
      <c r="AY430" s="179" t="s">
        <v>126</v>
      </c>
    </row>
    <row r="431" spans="2:51" s="13" customFormat="1" ht="12">
      <c r="B431" s="156"/>
      <c r="D431" s="157" t="s">
        <v>133</v>
      </c>
      <c r="E431" s="164" t="s">
        <v>3</v>
      </c>
      <c r="F431" s="158" t="s">
        <v>672</v>
      </c>
      <c r="H431" s="159">
        <v>46</v>
      </c>
      <c r="I431" s="160"/>
      <c r="L431" s="156"/>
      <c r="M431" s="161"/>
      <c r="N431" s="162"/>
      <c r="O431" s="162"/>
      <c r="P431" s="162"/>
      <c r="Q431" s="162"/>
      <c r="R431" s="162"/>
      <c r="S431" s="162"/>
      <c r="T431" s="163"/>
      <c r="AT431" s="164" t="s">
        <v>133</v>
      </c>
      <c r="AU431" s="164" t="s">
        <v>82</v>
      </c>
      <c r="AV431" s="13" t="s">
        <v>82</v>
      </c>
      <c r="AW431" s="13" t="s">
        <v>33</v>
      </c>
      <c r="AX431" s="13" t="s">
        <v>73</v>
      </c>
      <c r="AY431" s="164" t="s">
        <v>126</v>
      </c>
    </row>
    <row r="432" spans="2:51" s="13" customFormat="1" ht="12">
      <c r="B432" s="156"/>
      <c r="D432" s="157" t="s">
        <v>133</v>
      </c>
      <c r="E432" s="164" t="s">
        <v>3</v>
      </c>
      <c r="F432" s="158" t="s">
        <v>673</v>
      </c>
      <c r="H432" s="159">
        <v>16</v>
      </c>
      <c r="I432" s="160"/>
      <c r="L432" s="156"/>
      <c r="M432" s="161"/>
      <c r="N432" s="162"/>
      <c r="O432" s="162"/>
      <c r="P432" s="162"/>
      <c r="Q432" s="162"/>
      <c r="R432" s="162"/>
      <c r="S432" s="162"/>
      <c r="T432" s="163"/>
      <c r="AT432" s="164" t="s">
        <v>133</v>
      </c>
      <c r="AU432" s="164" t="s">
        <v>82</v>
      </c>
      <c r="AV432" s="13" t="s">
        <v>82</v>
      </c>
      <c r="AW432" s="13" t="s">
        <v>33</v>
      </c>
      <c r="AX432" s="13" t="s">
        <v>73</v>
      </c>
      <c r="AY432" s="164" t="s">
        <v>126</v>
      </c>
    </row>
    <row r="433" spans="2:51" s="13" customFormat="1" ht="12">
      <c r="B433" s="156"/>
      <c r="D433" s="157" t="s">
        <v>133</v>
      </c>
      <c r="E433" s="164" t="s">
        <v>3</v>
      </c>
      <c r="F433" s="158" t="s">
        <v>674</v>
      </c>
      <c r="H433" s="159">
        <v>16</v>
      </c>
      <c r="I433" s="160"/>
      <c r="L433" s="156"/>
      <c r="M433" s="161"/>
      <c r="N433" s="162"/>
      <c r="O433" s="162"/>
      <c r="P433" s="162"/>
      <c r="Q433" s="162"/>
      <c r="R433" s="162"/>
      <c r="S433" s="162"/>
      <c r="T433" s="163"/>
      <c r="AT433" s="164" t="s">
        <v>133</v>
      </c>
      <c r="AU433" s="164" t="s">
        <v>82</v>
      </c>
      <c r="AV433" s="13" t="s">
        <v>82</v>
      </c>
      <c r="AW433" s="13" t="s">
        <v>33</v>
      </c>
      <c r="AX433" s="13" t="s">
        <v>73</v>
      </c>
      <c r="AY433" s="164" t="s">
        <v>126</v>
      </c>
    </row>
    <row r="434" spans="2:51" s="15" customFormat="1" ht="12">
      <c r="B434" s="185"/>
      <c r="D434" s="157" t="s">
        <v>133</v>
      </c>
      <c r="E434" s="186" t="s">
        <v>3</v>
      </c>
      <c r="F434" s="187" t="s">
        <v>246</v>
      </c>
      <c r="H434" s="188">
        <v>78</v>
      </c>
      <c r="I434" s="189"/>
      <c r="L434" s="185"/>
      <c r="M434" s="190"/>
      <c r="N434" s="191"/>
      <c r="O434" s="191"/>
      <c r="P434" s="191"/>
      <c r="Q434" s="191"/>
      <c r="R434" s="191"/>
      <c r="S434" s="191"/>
      <c r="T434" s="192"/>
      <c r="AT434" s="186" t="s">
        <v>133</v>
      </c>
      <c r="AU434" s="186" t="s">
        <v>82</v>
      </c>
      <c r="AV434" s="15" t="s">
        <v>125</v>
      </c>
      <c r="AW434" s="15" t="s">
        <v>33</v>
      </c>
      <c r="AX434" s="15" t="s">
        <v>80</v>
      </c>
      <c r="AY434" s="186" t="s">
        <v>126</v>
      </c>
    </row>
    <row r="435" spans="1:65" s="2" customFormat="1" ht="24.15" customHeight="1">
      <c r="A435" s="34"/>
      <c r="B435" s="142"/>
      <c r="C435" s="193" t="s">
        <v>675</v>
      </c>
      <c r="D435" s="193" t="s">
        <v>321</v>
      </c>
      <c r="E435" s="194" t="s">
        <v>676</v>
      </c>
      <c r="F435" s="195" t="s">
        <v>677</v>
      </c>
      <c r="G435" s="196" t="s">
        <v>130</v>
      </c>
      <c r="H435" s="197">
        <v>46</v>
      </c>
      <c r="I435" s="198"/>
      <c r="J435" s="199">
        <f>ROUND(I435*H435,2)</f>
        <v>0</v>
      </c>
      <c r="K435" s="195" t="s">
        <v>3</v>
      </c>
      <c r="L435" s="200"/>
      <c r="M435" s="201" t="s">
        <v>3</v>
      </c>
      <c r="N435" s="202" t="s">
        <v>44</v>
      </c>
      <c r="O435" s="55"/>
      <c r="P435" s="152">
        <f>O435*H435</f>
        <v>0</v>
      </c>
      <c r="Q435" s="152">
        <v>0.005</v>
      </c>
      <c r="R435" s="152">
        <f>Q435*H435</f>
        <v>0.23</v>
      </c>
      <c r="S435" s="152">
        <v>0</v>
      </c>
      <c r="T435" s="153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4" t="s">
        <v>459</v>
      </c>
      <c r="AT435" s="154" t="s">
        <v>321</v>
      </c>
      <c r="AU435" s="154" t="s">
        <v>82</v>
      </c>
      <c r="AY435" s="19" t="s">
        <v>126</v>
      </c>
      <c r="BE435" s="155">
        <f>IF(N435="základní",J435,0)</f>
        <v>0</v>
      </c>
      <c r="BF435" s="155">
        <f>IF(N435="snížená",J435,0)</f>
        <v>0</v>
      </c>
      <c r="BG435" s="155">
        <f>IF(N435="zákl. přenesená",J435,0)</f>
        <v>0</v>
      </c>
      <c r="BH435" s="155">
        <f>IF(N435="sníž. přenesená",J435,0)</f>
        <v>0</v>
      </c>
      <c r="BI435" s="155">
        <f>IF(N435="nulová",J435,0)</f>
        <v>0</v>
      </c>
      <c r="BJ435" s="19" t="s">
        <v>80</v>
      </c>
      <c r="BK435" s="155">
        <f>ROUND(I435*H435,2)</f>
        <v>0</v>
      </c>
      <c r="BL435" s="19" t="s">
        <v>363</v>
      </c>
      <c r="BM435" s="154" t="s">
        <v>678</v>
      </c>
    </row>
    <row r="436" spans="1:65" s="2" customFormat="1" ht="24.15" customHeight="1">
      <c r="A436" s="34"/>
      <c r="B436" s="142"/>
      <c r="C436" s="193" t="s">
        <v>679</v>
      </c>
      <c r="D436" s="193" t="s">
        <v>321</v>
      </c>
      <c r="E436" s="194" t="s">
        <v>680</v>
      </c>
      <c r="F436" s="195" t="s">
        <v>681</v>
      </c>
      <c r="G436" s="196" t="s">
        <v>130</v>
      </c>
      <c r="H436" s="197">
        <v>16</v>
      </c>
      <c r="I436" s="198"/>
      <c r="J436" s="199">
        <f>ROUND(I436*H436,2)</f>
        <v>0</v>
      </c>
      <c r="K436" s="195" t="s">
        <v>3</v>
      </c>
      <c r="L436" s="200"/>
      <c r="M436" s="201" t="s">
        <v>3</v>
      </c>
      <c r="N436" s="202" t="s">
        <v>44</v>
      </c>
      <c r="O436" s="55"/>
      <c r="P436" s="152">
        <f>O436*H436</f>
        <v>0</v>
      </c>
      <c r="Q436" s="152">
        <v>0.005</v>
      </c>
      <c r="R436" s="152">
        <f>Q436*H436</f>
        <v>0.08</v>
      </c>
      <c r="S436" s="152">
        <v>0</v>
      </c>
      <c r="T436" s="153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54" t="s">
        <v>459</v>
      </c>
      <c r="AT436" s="154" t="s">
        <v>321</v>
      </c>
      <c r="AU436" s="154" t="s">
        <v>82</v>
      </c>
      <c r="AY436" s="19" t="s">
        <v>126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9" t="s">
        <v>80</v>
      </c>
      <c r="BK436" s="155">
        <f>ROUND(I436*H436,2)</f>
        <v>0</v>
      </c>
      <c r="BL436" s="19" t="s">
        <v>363</v>
      </c>
      <c r="BM436" s="154" t="s">
        <v>682</v>
      </c>
    </row>
    <row r="437" spans="1:65" s="2" customFormat="1" ht="24.15" customHeight="1">
      <c r="A437" s="34"/>
      <c r="B437" s="142"/>
      <c r="C437" s="193" t="s">
        <v>683</v>
      </c>
      <c r="D437" s="193" t="s">
        <v>321</v>
      </c>
      <c r="E437" s="194" t="s">
        <v>684</v>
      </c>
      <c r="F437" s="195" t="s">
        <v>685</v>
      </c>
      <c r="G437" s="196" t="s">
        <v>130</v>
      </c>
      <c r="H437" s="197">
        <v>16</v>
      </c>
      <c r="I437" s="198"/>
      <c r="J437" s="199">
        <f>ROUND(I437*H437,2)</f>
        <v>0</v>
      </c>
      <c r="K437" s="195" t="s">
        <v>3</v>
      </c>
      <c r="L437" s="200"/>
      <c r="M437" s="201" t="s">
        <v>3</v>
      </c>
      <c r="N437" s="202" t="s">
        <v>44</v>
      </c>
      <c r="O437" s="55"/>
      <c r="P437" s="152">
        <f>O437*H437</f>
        <v>0</v>
      </c>
      <c r="Q437" s="152">
        <v>0.005</v>
      </c>
      <c r="R437" s="152">
        <f>Q437*H437</f>
        <v>0.08</v>
      </c>
      <c r="S437" s="152">
        <v>0</v>
      </c>
      <c r="T437" s="153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4" t="s">
        <v>459</v>
      </c>
      <c r="AT437" s="154" t="s">
        <v>321</v>
      </c>
      <c r="AU437" s="154" t="s">
        <v>82</v>
      </c>
      <c r="AY437" s="19" t="s">
        <v>126</v>
      </c>
      <c r="BE437" s="155">
        <f>IF(N437="základní",J437,0)</f>
        <v>0</v>
      </c>
      <c r="BF437" s="155">
        <f>IF(N437="snížená",J437,0)</f>
        <v>0</v>
      </c>
      <c r="BG437" s="155">
        <f>IF(N437="zákl. přenesená",J437,0)</f>
        <v>0</v>
      </c>
      <c r="BH437" s="155">
        <f>IF(N437="sníž. přenesená",J437,0)</f>
        <v>0</v>
      </c>
      <c r="BI437" s="155">
        <f>IF(N437="nulová",J437,0)</f>
        <v>0</v>
      </c>
      <c r="BJ437" s="19" t="s">
        <v>80</v>
      </c>
      <c r="BK437" s="155">
        <f>ROUND(I437*H437,2)</f>
        <v>0</v>
      </c>
      <c r="BL437" s="19" t="s">
        <v>363</v>
      </c>
      <c r="BM437" s="154" t="s">
        <v>686</v>
      </c>
    </row>
    <row r="438" spans="1:65" s="2" customFormat="1" ht="14.4" customHeight="1">
      <c r="A438" s="34"/>
      <c r="B438" s="142"/>
      <c r="C438" s="143" t="s">
        <v>687</v>
      </c>
      <c r="D438" s="143" t="s">
        <v>127</v>
      </c>
      <c r="E438" s="144" t="s">
        <v>688</v>
      </c>
      <c r="F438" s="145" t="s">
        <v>689</v>
      </c>
      <c r="G438" s="146" t="s">
        <v>329</v>
      </c>
      <c r="H438" s="147">
        <v>28.5</v>
      </c>
      <c r="I438" s="148"/>
      <c r="J438" s="149">
        <f>ROUND(I438*H438,2)</f>
        <v>0</v>
      </c>
      <c r="K438" s="145" t="s">
        <v>3</v>
      </c>
      <c r="L438" s="35"/>
      <c r="M438" s="150" t="s">
        <v>3</v>
      </c>
      <c r="N438" s="151" t="s">
        <v>44</v>
      </c>
      <c r="O438" s="55"/>
      <c r="P438" s="152">
        <f>O438*H438</f>
        <v>0</v>
      </c>
      <c r="Q438" s="152">
        <v>0</v>
      </c>
      <c r="R438" s="152">
        <f>Q438*H438</f>
        <v>0</v>
      </c>
      <c r="S438" s="152">
        <v>0</v>
      </c>
      <c r="T438" s="153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54" t="s">
        <v>363</v>
      </c>
      <c r="AT438" s="154" t="s">
        <v>127</v>
      </c>
      <c r="AU438" s="154" t="s">
        <v>82</v>
      </c>
      <c r="AY438" s="19" t="s">
        <v>126</v>
      </c>
      <c r="BE438" s="155">
        <f>IF(N438="základní",J438,0)</f>
        <v>0</v>
      </c>
      <c r="BF438" s="155">
        <f>IF(N438="snížená",J438,0)</f>
        <v>0</v>
      </c>
      <c r="BG438" s="155">
        <f>IF(N438="zákl. přenesená",J438,0)</f>
        <v>0</v>
      </c>
      <c r="BH438" s="155">
        <f>IF(N438="sníž. přenesená",J438,0)</f>
        <v>0</v>
      </c>
      <c r="BI438" s="155">
        <f>IF(N438="nulová",J438,0)</f>
        <v>0</v>
      </c>
      <c r="BJ438" s="19" t="s">
        <v>80</v>
      </c>
      <c r="BK438" s="155">
        <f>ROUND(I438*H438,2)</f>
        <v>0</v>
      </c>
      <c r="BL438" s="19" t="s">
        <v>363</v>
      </c>
      <c r="BM438" s="154" t="s">
        <v>690</v>
      </c>
    </row>
    <row r="439" spans="2:51" s="13" customFormat="1" ht="12">
      <c r="B439" s="156"/>
      <c r="D439" s="157" t="s">
        <v>133</v>
      </c>
      <c r="E439" s="164" t="s">
        <v>3</v>
      </c>
      <c r="F439" s="158" t="s">
        <v>691</v>
      </c>
      <c r="H439" s="159">
        <v>28.5</v>
      </c>
      <c r="I439" s="160"/>
      <c r="L439" s="156"/>
      <c r="M439" s="161"/>
      <c r="N439" s="162"/>
      <c r="O439" s="162"/>
      <c r="P439" s="162"/>
      <c r="Q439" s="162"/>
      <c r="R439" s="162"/>
      <c r="S439" s="162"/>
      <c r="T439" s="163"/>
      <c r="AT439" s="164" t="s">
        <v>133</v>
      </c>
      <c r="AU439" s="164" t="s">
        <v>82</v>
      </c>
      <c r="AV439" s="13" t="s">
        <v>82</v>
      </c>
      <c r="AW439" s="13" t="s">
        <v>33</v>
      </c>
      <c r="AX439" s="13" t="s">
        <v>80</v>
      </c>
      <c r="AY439" s="164" t="s">
        <v>126</v>
      </c>
    </row>
    <row r="440" spans="1:65" s="2" customFormat="1" ht="45.6">
      <c r="A440" s="34"/>
      <c r="B440" s="142"/>
      <c r="C440" s="143" t="s">
        <v>692</v>
      </c>
      <c r="D440" s="143" t="s">
        <v>127</v>
      </c>
      <c r="E440" s="144" t="s">
        <v>693</v>
      </c>
      <c r="F440" s="145" t="s">
        <v>694</v>
      </c>
      <c r="G440" s="146" t="s">
        <v>171</v>
      </c>
      <c r="H440" s="171"/>
      <c r="I440" s="148"/>
      <c r="J440" s="149">
        <f>ROUND(I440*H440,2)</f>
        <v>0</v>
      </c>
      <c r="K440" s="145" t="s">
        <v>172</v>
      </c>
      <c r="L440" s="35"/>
      <c r="M440" s="150" t="s">
        <v>3</v>
      </c>
      <c r="N440" s="151" t="s">
        <v>44</v>
      </c>
      <c r="O440" s="55"/>
      <c r="P440" s="152">
        <f>O440*H440</f>
        <v>0</v>
      </c>
      <c r="Q440" s="152">
        <v>0</v>
      </c>
      <c r="R440" s="152">
        <f>Q440*H440</f>
        <v>0</v>
      </c>
      <c r="S440" s="152">
        <v>0</v>
      </c>
      <c r="T440" s="153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54" t="s">
        <v>363</v>
      </c>
      <c r="AT440" s="154" t="s">
        <v>127</v>
      </c>
      <c r="AU440" s="154" t="s">
        <v>82</v>
      </c>
      <c r="AY440" s="19" t="s">
        <v>126</v>
      </c>
      <c r="BE440" s="155">
        <f>IF(N440="základní",J440,0)</f>
        <v>0</v>
      </c>
      <c r="BF440" s="155">
        <f>IF(N440="snížená",J440,0)</f>
        <v>0</v>
      </c>
      <c r="BG440" s="155">
        <f>IF(N440="zákl. přenesená",J440,0)</f>
        <v>0</v>
      </c>
      <c r="BH440" s="155">
        <f>IF(N440="sníž. přenesená",J440,0)</f>
        <v>0</v>
      </c>
      <c r="BI440" s="155">
        <f>IF(N440="nulová",J440,0)</f>
        <v>0</v>
      </c>
      <c r="BJ440" s="19" t="s">
        <v>80</v>
      </c>
      <c r="BK440" s="155">
        <f>ROUND(I440*H440,2)</f>
        <v>0</v>
      </c>
      <c r="BL440" s="19" t="s">
        <v>363</v>
      </c>
      <c r="BM440" s="154" t="s">
        <v>695</v>
      </c>
    </row>
    <row r="441" spans="2:63" s="12" customFormat="1" ht="22.8" customHeight="1">
      <c r="B441" s="131"/>
      <c r="D441" s="132" t="s">
        <v>72</v>
      </c>
      <c r="E441" s="169" t="s">
        <v>696</v>
      </c>
      <c r="F441" s="169" t="s">
        <v>697</v>
      </c>
      <c r="I441" s="134"/>
      <c r="J441" s="170">
        <f>BK441</f>
        <v>0</v>
      </c>
      <c r="L441" s="131"/>
      <c r="M441" s="136"/>
      <c r="N441" s="137"/>
      <c r="O441" s="137"/>
      <c r="P441" s="138">
        <f>SUM(P442:P618)</f>
        <v>0</v>
      </c>
      <c r="Q441" s="137"/>
      <c r="R441" s="138">
        <f>SUM(R442:R618)</f>
        <v>58.53602117</v>
      </c>
      <c r="S441" s="137"/>
      <c r="T441" s="139">
        <f>SUM(T442:T618)</f>
        <v>37.114021300000005</v>
      </c>
      <c r="AR441" s="132" t="s">
        <v>82</v>
      </c>
      <c r="AT441" s="140" t="s">
        <v>72</v>
      </c>
      <c r="AU441" s="140" t="s">
        <v>80</v>
      </c>
      <c r="AY441" s="132" t="s">
        <v>126</v>
      </c>
      <c r="BK441" s="141">
        <f>SUM(BK442:BK618)</f>
        <v>0</v>
      </c>
    </row>
    <row r="442" spans="1:65" s="2" customFormat="1" ht="14.4" customHeight="1">
      <c r="A442" s="34"/>
      <c r="B442" s="142"/>
      <c r="C442" s="143" t="s">
        <v>698</v>
      </c>
      <c r="D442" s="143" t="s">
        <v>127</v>
      </c>
      <c r="E442" s="144" t="s">
        <v>699</v>
      </c>
      <c r="F442" s="145" t="s">
        <v>700</v>
      </c>
      <c r="G442" s="146" t="s">
        <v>701</v>
      </c>
      <c r="H442" s="147">
        <v>312</v>
      </c>
      <c r="I442" s="148"/>
      <c r="J442" s="149">
        <f>ROUND(I442*H442,2)</f>
        <v>0</v>
      </c>
      <c r="K442" s="145" t="s">
        <v>3</v>
      </c>
      <c r="L442" s="35"/>
      <c r="M442" s="150" t="s">
        <v>3</v>
      </c>
      <c r="N442" s="151" t="s">
        <v>44</v>
      </c>
      <c r="O442" s="55"/>
      <c r="P442" s="152">
        <f>O442*H442</f>
        <v>0</v>
      </c>
      <c r="Q442" s="152">
        <v>0</v>
      </c>
      <c r="R442" s="152">
        <f>Q442*H442</f>
        <v>0</v>
      </c>
      <c r="S442" s="152">
        <v>0</v>
      </c>
      <c r="T442" s="153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54" t="s">
        <v>363</v>
      </c>
      <c r="AT442" s="154" t="s">
        <v>127</v>
      </c>
      <c r="AU442" s="154" t="s">
        <v>82</v>
      </c>
      <c r="AY442" s="19" t="s">
        <v>126</v>
      </c>
      <c r="BE442" s="155">
        <f>IF(N442="základní",J442,0)</f>
        <v>0</v>
      </c>
      <c r="BF442" s="155">
        <f>IF(N442="snížená",J442,0)</f>
        <v>0</v>
      </c>
      <c r="BG442" s="155">
        <f>IF(N442="zákl. přenesená",J442,0)</f>
        <v>0</v>
      </c>
      <c r="BH442" s="155">
        <f>IF(N442="sníž. přenesená",J442,0)</f>
        <v>0</v>
      </c>
      <c r="BI442" s="155">
        <f>IF(N442="nulová",J442,0)</f>
        <v>0</v>
      </c>
      <c r="BJ442" s="19" t="s">
        <v>80</v>
      </c>
      <c r="BK442" s="155">
        <f>ROUND(I442*H442,2)</f>
        <v>0</v>
      </c>
      <c r="BL442" s="19" t="s">
        <v>363</v>
      </c>
      <c r="BM442" s="154" t="s">
        <v>702</v>
      </c>
    </row>
    <row r="443" spans="1:65" s="2" customFormat="1" ht="37.8" customHeight="1">
      <c r="A443" s="34"/>
      <c r="B443" s="142"/>
      <c r="C443" s="143" t="s">
        <v>703</v>
      </c>
      <c r="D443" s="143" t="s">
        <v>127</v>
      </c>
      <c r="E443" s="144" t="s">
        <v>704</v>
      </c>
      <c r="F443" s="145" t="s">
        <v>705</v>
      </c>
      <c r="G443" s="146" t="s">
        <v>130</v>
      </c>
      <c r="H443" s="147">
        <v>60</v>
      </c>
      <c r="I443" s="148"/>
      <c r="J443" s="149">
        <f>ROUND(I443*H443,2)</f>
        <v>0</v>
      </c>
      <c r="K443" s="145" t="s">
        <v>172</v>
      </c>
      <c r="L443" s="35"/>
      <c r="M443" s="150" t="s">
        <v>3</v>
      </c>
      <c r="N443" s="151" t="s">
        <v>44</v>
      </c>
      <c r="O443" s="55"/>
      <c r="P443" s="152">
        <f>O443*H443</f>
        <v>0</v>
      </c>
      <c r="Q443" s="152">
        <v>0</v>
      </c>
      <c r="R443" s="152">
        <f>Q443*H443</f>
        <v>0</v>
      </c>
      <c r="S443" s="152">
        <v>0</v>
      </c>
      <c r="T443" s="153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4" t="s">
        <v>363</v>
      </c>
      <c r="AT443" s="154" t="s">
        <v>127</v>
      </c>
      <c r="AU443" s="154" t="s">
        <v>82</v>
      </c>
      <c r="AY443" s="19" t="s">
        <v>126</v>
      </c>
      <c r="BE443" s="155">
        <f>IF(N443="základní",J443,0)</f>
        <v>0</v>
      </c>
      <c r="BF443" s="155">
        <f>IF(N443="snížená",J443,0)</f>
        <v>0</v>
      </c>
      <c r="BG443" s="155">
        <f>IF(N443="zákl. přenesená",J443,0)</f>
        <v>0</v>
      </c>
      <c r="BH443" s="155">
        <f>IF(N443="sníž. přenesená",J443,0)</f>
        <v>0</v>
      </c>
      <c r="BI443" s="155">
        <f>IF(N443="nulová",J443,0)</f>
        <v>0</v>
      </c>
      <c r="BJ443" s="19" t="s">
        <v>80</v>
      </c>
      <c r="BK443" s="155">
        <f>ROUND(I443*H443,2)</f>
        <v>0</v>
      </c>
      <c r="BL443" s="19" t="s">
        <v>363</v>
      </c>
      <c r="BM443" s="154" t="s">
        <v>706</v>
      </c>
    </row>
    <row r="444" spans="2:51" s="13" customFormat="1" ht="12">
      <c r="B444" s="156"/>
      <c r="D444" s="157" t="s">
        <v>133</v>
      </c>
      <c r="E444" s="164" t="s">
        <v>3</v>
      </c>
      <c r="F444" s="158" t="s">
        <v>610</v>
      </c>
      <c r="H444" s="159">
        <v>60</v>
      </c>
      <c r="I444" s="160"/>
      <c r="L444" s="156"/>
      <c r="M444" s="161"/>
      <c r="N444" s="162"/>
      <c r="O444" s="162"/>
      <c r="P444" s="162"/>
      <c r="Q444" s="162"/>
      <c r="R444" s="162"/>
      <c r="S444" s="162"/>
      <c r="T444" s="163"/>
      <c r="AT444" s="164" t="s">
        <v>133</v>
      </c>
      <c r="AU444" s="164" t="s">
        <v>82</v>
      </c>
      <c r="AV444" s="13" t="s">
        <v>82</v>
      </c>
      <c r="AW444" s="13" t="s">
        <v>33</v>
      </c>
      <c r="AX444" s="13" t="s">
        <v>80</v>
      </c>
      <c r="AY444" s="164" t="s">
        <v>126</v>
      </c>
    </row>
    <row r="445" spans="1:65" s="2" customFormat="1" ht="37.8" customHeight="1">
      <c r="A445" s="34"/>
      <c r="B445" s="142"/>
      <c r="C445" s="143" t="s">
        <v>707</v>
      </c>
      <c r="D445" s="143" t="s">
        <v>127</v>
      </c>
      <c r="E445" s="144" t="s">
        <v>708</v>
      </c>
      <c r="F445" s="145" t="s">
        <v>709</v>
      </c>
      <c r="G445" s="146" t="s">
        <v>130</v>
      </c>
      <c r="H445" s="147">
        <v>38</v>
      </c>
      <c r="I445" s="148"/>
      <c r="J445" s="149">
        <f>ROUND(I445*H445,2)</f>
        <v>0</v>
      </c>
      <c r="K445" s="145" t="s">
        <v>172</v>
      </c>
      <c r="L445" s="35"/>
      <c r="M445" s="150" t="s">
        <v>3</v>
      </c>
      <c r="N445" s="151" t="s">
        <v>44</v>
      </c>
      <c r="O445" s="55"/>
      <c r="P445" s="152">
        <f>O445*H445</f>
        <v>0</v>
      </c>
      <c r="Q445" s="152">
        <v>0</v>
      </c>
      <c r="R445" s="152">
        <f>Q445*H445</f>
        <v>0</v>
      </c>
      <c r="S445" s="152">
        <v>0</v>
      </c>
      <c r="T445" s="153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54" t="s">
        <v>363</v>
      </c>
      <c r="AT445" s="154" t="s">
        <v>127</v>
      </c>
      <c r="AU445" s="154" t="s">
        <v>82</v>
      </c>
      <c r="AY445" s="19" t="s">
        <v>126</v>
      </c>
      <c r="BE445" s="155">
        <f>IF(N445="základní",J445,0)</f>
        <v>0</v>
      </c>
      <c r="BF445" s="155">
        <f>IF(N445="snížená",J445,0)</f>
        <v>0</v>
      </c>
      <c r="BG445" s="155">
        <f>IF(N445="zákl. přenesená",J445,0)</f>
        <v>0</v>
      </c>
      <c r="BH445" s="155">
        <f>IF(N445="sníž. přenesená",J445,0)</f>
        <v>0</v>
      </c>
      <c r="BI445" s="155">
        <f>IF(N445="nulová",J445,0)</f>
        <v>0</v>
      </c>
      <c r="BJ445" s="19" t="s">
        <v>80</v>
      </c>
      <c r="BK445" s="155">
        <f>ROUND(I445*H445,2)</f>
        <v>0</v>
      </c>
      <c r="BL445" s="19" t="s">
        <v>363</v>
      </c>
      <c r="BM445" s="154" t="s">
        <v>710</v>
      </c>
    </row>
    <row r="446" spans="1:65" s="2" customFormat="1" ht="37.8" customHeight="1">
      <c r="A446" s="34"/>
      <c r="B446" s="142"/>
      <c r="C446" s="143" t="s">
        <v>711</v>
      </c>
      <c r="D446" s="143" t="s">
        <v>127</v>
      </c>
      <c r="E446" s="144" t="s">
        <v>712</v>
      </c>
      <c r="F446" s="145" t="s">
        <v>713</v>
      </c>
      <c r="G446" s="146" t="s">
        <v>130</v>
      </c>
      <c r="H446" s="147">
        <v>6</v>
      </c>
      <c r="I446" s="148"/>
      <c r="J446" s="149">
        <f>ROUND(I446*H446,2)</f>
        <v>0</v>
      </c>
      <c r="K446" s="145" t="s">
        <v>172</v>
      </c>
      <c r="L446" s="35"/>
      <c r="M446" s="150" t="s">
        <v>3</v>
      </c>
      <c r="N446" s="151" t="s">
        <v>44</v>
      </c>
      <c r="O446" s="55"/>
      <c r="P446" s="152">
        <f>O446*H446</f>
        <v>0</v>
      </c>
      <c r="Q446" s="152">
        <v>0</v>
      </c>
      <c r="R446" s="152">
        <f>Q446*H446</f>
        <v>0</v>
      </c>
      <c r="S446" s="152">
        <v>0</v>
      </c>
      <c r="T446" s="153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4" t="s">
        <v>363</v>
      </c>
      <c r="AT446" s="154" t="s">
        <v>127</v>
      </c>
      <c r="AU446" s="154" t="s">
        <v>82</v>
      </c>
      <c r="AY446" s="19" t="s">
        <v>126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9" t="s">
        <v>80</v>
      </c>
      <c r="BK446" s="155">
        <f>ROUND(I446*H446,2)</f>
        <v>0</v>
      </c>
      <c r="BL446" s="19" t="s">
        <v>363</v>
      </c>
      <c r="BM446" s="154" t="s">
        <v>714</v>
      </c>
    </row>
    <row r="447" spans="1:65" s="2" customFormat="1" ht="37.8" customHeight="1">
      <c r="A447" s="34"/>
      <c r="B447" s="142"/>
      <c r="C447" s="143" t="s">
        <v>715</v>
      </c>
      <c r="D447" s="143" t="s">
        <v>127</v>
      </c>
      <c r="E447" s="144" t="s">
        <v>716</v>
      </c>
      <c r="F447" s="145" t="s">
        <v>717</v>
      </c>
      <c r="G447" s="146" t="s">
        <v>249</v>
      </c>
      <c r="H447" s="147">
        <v>63.41</v>
      </c>
      <c r="I447" s="148"/>
      <c r="J447" s="149">
        <f>ROUND(I447*H447,2)</f>
        <v>0</v>
      </c>
      <c r="K447" s="145" t="s">
        <v>172</v>
      </c>
      <c r="L447" s="35"/>
      <c r="M447" s="150" t="s">
        <v>3</v>
      </c>
      <c r="N447" s="151" t="s">
        <v>44</v>
      </c>
      <c r="O447" s="55"/>
      <c r="P447" s="152">
        <f>O447*H447</f>
        <v>0</v>
      </c>
      <c r="Q447" s="152">
        <v>0.00189</v>
      </c>
      <c r="R447" s="152">
        <f>Q447*H447</f>
        <v>0.11984489999999999</v>
      </c>
      <c r="S447" s="152">
        <v>0</v>
      </c>
      <c r="T447" s="153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54" t="s">
        <v>363</v>
      </c>
      <c r="AT447" s="154" t="s">
        <v>127</v>
      </c>
      <c r="AU447" s="154" t="s">
        <v>82</v>
      </c>
      <c r="AY447" s="19" t="s">
        <v>126</v>
      </c>
      <c r="BE447" s="155">
        <f>IF(N447="základní",J447,0)</f>
        <v>0</v>
      </c>
      <c r="BF447" s="155">
        <f>IF(N447="snížená",J447,0)</f>
        <v>0</v>
      </c>
      <c r="BG447" s="155">
        <f>IF(N447="zákl. přenesená",J447,0)</f>
        <v>0</v>
      </c>
      <c r="BH447" s="155">
        <f>IF(N447="sníž. přenesená",J447,0)</f>
        <v>0</v>
      </c>
      <c r="BI447" s="155">
        <f>IF(N447="nulová",J447,0)</f>
        <v>0</v>
      </c>
      <c r="BJ447" s="19" t="s">
        <v>80</v>
      </c>
      <c r="BK447" s="155">
        <f>ROUND(I447*H447,2)</f>
        <v>0</v>
      </c>
      <c r="BL447" s="19" t="s">
        <v>363</v>
      </c>
      <c r="BM447" s="154" t="s">
        <v>718</v>
      </c>
    </row>
    <row r="448" spans="2:51" s="13" customFormat="1" ht="12">
      <c r="B448" s="156"/>
      <c r="D448" s="157" t="s">
        <v>133</v>
      </c>
      <c r="E448" s="164" t="s">
        <v>3</v>
      </c>
      <c r="F448" s="158" t="s">
        <v>719</v>
      </c>
      <c r="H448" s="159">
        <v>45.06</v>
      </c>
      <c r="I448" s="160"/>
      <c r="L448" s="156"/>
      <c r="M448" s="161"/>
      <c r="N448" s="162"/>
      <c r="O448" s="162"/>
      <c r="P448" s="162"/>
      <c r="Q448" s="162"/>
      <c r="R448" s="162"/>
      <c r="S448" s="162"/>
      <c r="T448" s="163"/>
      <c r="AT448" s="164" t="s">
        <v>133</v>
      </c>
      <c r="AU448" s="164" t="s">
        <v>82</v>
      </c>
      <c r="AV448" s="13" t="s">
        <v>82</v>
      </c>
      <c r="AW448" s="13" t="s">
        <v>33</v>
      </c>
      <c r="AX448" s="13" t="s">
        <v>73</v>
      </c>
      <c r="AY448" s="164" t="s">
        <v>126</v>
      </c>
    </row>
    <row r="449" spans="2:51" s="13" customFormat="1" ht="12">
      <c r="B449" s="156"/>
      <c r="D449" s="157" t="s">
        <v>133</v>
      </c>
      <c r="E449" s="164" t="s">
        <v>3</v>
      </c>
      <c r="F449" s="158" t="s">
        <v>720</v>
      </c>
      <c r="H449" s="159">
        <v>2.36</v>
      </c>
      <c r="I449" s="160"/>
      <c r="L449" s="156"/>
      <c r="M449" s="161"/>
      <c r="N449" s="162"/>
      <c r="O449" s="162"/>
      <c r="P449" s="162"/>
      <c r="Q449" s="162"/>
      <c r="R449" s="162"/>
      <c r="S449" s="162"/>
      <c r="T449" s="163"/>
      <c r="AT449" s="164" t="s">
        <v>133</v>
      </c>
      <c r="AU449" s="164" t="s">
        <v>82</v>
      </c>
      <c r="AV449" s="13" t="s">
        <v>82</v>
      </c>
      <c r="AW449" s="13" t="s">
        <v>33</v>
      </c>
      <c r="AX449" s="13" t="s">
        <v>73</v>
      </c>
      <c r="AY449" s="164" t="s">
        <v>126</v>
      </c>
    </row>
    <row r="450" spans="2:51" s="13" customFormat="1" ht="20.4">
      <c r="B450" s="156"/>
      <c r="D450" s="157" t="s">
        <v>133</v>
      </c>
      <c r="E450" s="164" t="s">
        <v>3</v>
      </c>
      <c r="F450" s="158" t="s">
        <v>721</v>
      </c>
      <c r="H450" s="159">
        <v>15.99</v>
      </c>
      <c r="I450" s="160"/>
      <c r="L450" s="156"/>
      <c r="M450" s="161"/>
      <c r="N450" s="162"/>
      <c r="O450" s="162"/>
      <c r="P450" s="162"/>
      <c r="Q450" s="162"/>
      <c r="R450" s="162"/>
      <c r="S450" s="162"/>
      <c r="T450" s="163"/>
      <c r="AT450" s="164" t="s">
        <v>133</v>
      </c>
      <c r="AU450" s="164" t="s">
        <v>82</v>
      </c>
      <c r="AV450" s="13" t="s">
        <v>82</v>
      </c>
      <c r="AW450" s="13" t="s">
        <v>33</v>
      </c>
      <c r="AX450" s="13" t="s">
        <v>73</v>
      </c>
      <c r="AY450" s="164" t="s">
        <v>126</v>
      </c>
    </row>
    <row r="451" spans="2:51" s="15" customFormat="1" ht="12">
      <c r="B451" s="185"/>
      <c r="D451" s="157" t="s">
        <v>133</v>
      </c>
      <c r="E451" s="186" t="s">
        <v>3</v>
      </c>
      <c r="F451" s="187" t="s">
        <v>246</v>
      </c>
      <c r="H451" s="188">
        <v>63.41</v>
      </c>
      <c r="I451" s="189"/>
      <c r="L451" s="185"/>
      <c r="M451" s="190"/>
      <c r="N451" s="191"/>
      <c r="O451" s="191"/>
      <c r="P451" s="191"/>
      <c r="Q451" s="191"/>
      <c r="R451" s="191"/>
      <c r="S451" s="191"/>
      <c r="T451" s="192"/>
      <c r="AT451" s="186" t="s">
        <v>133</v>
      </c>
      <c r="AU451" s="186" t="s">
        <v>82</v>
      </c>
      <c r="AV451" s="15" t="s">
        <v>125</v>
      </c>
      <c r="AW451" s="15" t="s">
        <v>33</v>
      </c>
      <c r="AX451" s="15" t="s">
        <v>80</v>
      </c>
      <c r="AY451" s="186" t="s">
        <v>126</v>
      </c>
    </row>
    <row r="452" spans="1:65" s="2" customFormat="1" ht="37.8" customHeight="1">
      <c r="A452" s="34"/>
      <c r="B452" s="142"/>
      <c r="C452" s="143" t="s">
        <v>722</v>
      </c>
      <c r="D452" s="143" t="s">
        <v>127</v>
      </c>
      <c r="E452" s="144" t="s">
        <v>723</v>
      </c>
      <c r="F452" s="145" t="s">
        <v>724</v>
      </c>
      <c r="G452" s="146" t="s">
        <v>130</v>
      </c>
      <c r="H452" s="147">
        <v>150</v>
      </c>
      <c r="I452" s="148"/>
      <c r="J452" s="149">
        <f>ROUND(I452*H452,2)</f>
        <v>0</v>
      </c>
      <c r="K452" s="145" t="s">
        <v>172</v>
      </c>
      <c r="L452" s="35"/>
      <c r="M452" s="150" t="s">
        <v>3</v>
      </c>
      <c r="N452" s="151" t="s">
        <v>44</v>
      </c>
      <c r="O452" s="55"/>
      <c r="P452" s="152">
        <f>O452*H452</f>
        <v>0</v>
      </c>
      <c r="Q452" s="152">
        <v>0.00267</v>
      </c>
      <c r="R452" s="152">
        <f>Q452*H452</f>
        <v>0.4005</v>
      </c>
      <c r="S452" s="152">
        <v>0</v>
      </c>
      <c r="T452" s="153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54" t="s">
        <v>363</v>
      </c>
      <c r="AT452" s="154" t="s">
        <v>127</v>
      </c>
      <c r="AU452" s="154" t="s">
        <v>82</v>
      </c>
      <c r="AY452" s="19" t="s">
        <v>126</v>
      </c>
      <c r="BE452" s="155">
        <f>IF(N452="základní",J452,0)</f>
        <v>0</v>
      </c>
      <c r="BF452" s="155">
        <f>IF(N452="snížená",J452,0)</f>
        <v>0</v>
      </c>
      <c r="BG452" s="155">
        <f>IF(N452="zákl. přenesená",J452,0)</f>
        <v>0</v>
      </c>
      <c r="BH452" s="155">
        <f>IF(N452="sníž. přenesená",J452,0)</f>
        <v>0</v>
      </c>
      <c r="BI452" s="155">
        <f>IF(N452="nulová",J452,0)</f>
        <v>0</v>
      </c>
      <c r="BJ452" s="19" t="s">
        <v>80</v>
      </c>
      <c r="BK452" s="155">
        <f>ROUND(I452*H452,2)</f>
        <v>0</v>
      </c>
      <c r="BL452" s="19" t="s">
        <v>363</v>
      </c>
      <c r="BM452" s="154" t="s">
        <v>725</v>
      </c>
    </row>
    <row r="453" spans="1:65" s="2" customFormat="1" ht="37.8" customHeight="1">
      <c r="A453" s="34"/>
      <c r="B453" s="142"/>
      <c r="C453" s="143" t="s">
        <v>726</v>
      </c>
      <c r="D453" s="143" t="s">
        <v>127</v>
      </c>
      <c r="E453" s="144" t="s">
        <v>727</v>
      </c>
      <c r="F453" s="145" t="s">
        <v>728</v>
      </c>
      <c r="G453" s="146" t="s">
        <v>329</v>
      </c>
      <c r="H453" s="147">
        <v>34.11</v>
      </c>
      <c r="I453" s="148"/>
      <c r="J453" s="149">
        <f>ROUND(I453*H453,2)</f>
        <v>0</v>
      </c>
      <c r="K453" s="145" t="s">
        <v>172</v>
      </c>
      <c r="L453" s="35"/>
      <c r="M453" s="150" t="s">
        <v>3</v>
      </c>
      <c r="N453" s="151" t="s">
        <v>44</v>
      </c>
      <c r="O453" s="55"/>
      <c r="P453" s="152">
        <f>O453*H453</f>
        <v>0</v>
      </c>
      <c r="Q453" s="152">
        <v>0</v>
      </c>
      <c r="R453" s="152">
        <f>Q453*H453</f>
        <v>0</v>
      </c>
      <c r="S453" s="152">
        <v>0.01232</v>
      </c>
      <c r="T453" s="153">
        <f>S453*H453</f>
        <v>0.4202352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4" t="s">
        <v>363</v>
      </c>
      <c r="AT453" s="154" t="s">
        <v>127</v>
      </c>
      <c r="AU453" s="154" t="s">
        <v>82</v>
      </c>
      <c r="AY453" s="19" t="s">
        <v>126</v>
      </c>
      <c r="BE453" s="155">
        <f>IF(N453="základní",J453,0)</f>
        <v>0</v>
      </c>
      <c r="BF453" s="155">
        <f>IF(N453="snížená",J453,0)</f>
        <v>0</v>
      </c>
      <c r="BG453" s="155">
        <f>IF(N453="zákl. přenesená",J453,0)</f>
        <v>0</v>
      </c>
      <c r="BH453" s="155">
        <f>IF(N453="sníž. přenesená",J453,0)</f>
        <v>0</v>
      </c>
      <c r="BI453" s="155">
        <f>IF(N453="nulová",J453,0)</f>
        <v>0</v>
      </c>
      <c r="BJ453" s="19" t="s">
        <v>80</v>
      </c>
      <c r="BK453" s="155">
        <f>ROUND(I453*H453,2)</f>
        <v>0</v>
      </c>
      <c r="BL453" s="19" t="s">
        <v>363</v>
      </c>
      <c r="BM453" s="154" t="s">
        <v>729</v>
      </c>
    </row>
    <row r="454" spans="2:51" s="14" customFormat="1" ht="12">
      <c r="B454" s="178"/>
      <c r="D454" s="157" t="s">
        <v>133</v>
      </c>
      <c r="E454" s="179" t="s">
        <v>3</v>
      </c>
      <c r="F454" s="180" t="s">
        <v>730</v>
      </c>
      <c r="H454" s="179" t="s">
        <v>3</v>
      </c>
      <c r="I454" s="181"/>
      <c r="L454" s="178"/>
      <c r="M454" s="182"/>
      <c r="N454" s="183"/>
      <c r="O454" s="183"/>
      <c r="P454" s="183"/>
      <c r="Q454" s="183"/>
      <c r="R454" s="183"/>
      <c r="S454" s="183"/>
      <c r="T454" s="184"/>
      <c r="AT454" s="179" t="s">
        <v>133</v>
      </c>
      <c r="AU454" s="179" t="s">
        <v>82</v>
      </c>
      <c r="AV454" s="14" t="s">
        <v>80</v>
      </c>
      <c r="AW454" s="14" t="s">
        <v>33</v>
      </c>
      <c r="AX454" s="14" t="s">
        <v>73</v>
      </c>
      <c r="AY454" s="179" t="s">
        <v>126</v>
      </c>
    </row>
    <row r="455" spans="2:51" s="14" customFormat="1" ht="12">
      <c r="B455" s="178"/>
      <c r="D455" s="157" t="s">
        <v>133</v>
      </c>
      <c r="E455" s="179" t="s">
        <v>3</v>
      </c>
      <c r="F455" s="180" t="s">
        <v>731</v>
      </c>
      <c r="H455" s="179" t="s">
        <v>3</v>
      </c>
      <c r="I455" s="181"/>
      <c r="L455" s="178"/>
      <c r="M455" s="182"/>
      <c r="N455" s="183"/>
      <c r="O455" s="183"/>
      <c r="P455" s="183"/>
      <c r="Q455" s="183"/>
      <c r="R455" s="183"/>
      <c r="S455" s="183"/>
      <c r="T455" s="184"/>
      <c r="AT455" s="179" t="s">
        <v>133</v>
      </c>
      <c r="AU455" s="179" t="s">
        <v>82</v>
      </c>
      <c r="AV455" s="14" t="s">
        <v>80</v>
      </c>
      <c r="AW455" s="14" t="s">
        <v>33</v>
      </c>
      <c r="AX455" s="14" t="s">
        <v>73</v>
      </c>
      <c r="AY455" s="179" t="s">
        <v>126</v>
      </c>
    </row>
    <row r="456" spans="2:51" s="13" customFormat="1" ht="12">
      <c r="B456" s="156"/>
      <c r="D456" s="157" t="s">
        <v>133</v>
      </c>
      <c r="E456" s="164" t="s">
        <v>3</v>
      </c>
      <c r="F456" s="158" t="s">
        <v>732</v>
      </c>
      <c r="H456" s="159">
        <v>15.02</v>
      </c>
      <c r="I456" s="160"/>
      <c r="L456" s="156"/>
      <c r="M456" s="161"/>
      <c r="N456" s="162"/>
      <c r="O456" s="162"/>
      <c r="P456" s="162"/>
      <c r="Q456" s="162"/>
      <c r="R456" s="162"/>
      <c r="S456" s="162"/>
      <c r="T456" s="163"/>
      <c r="AT456" s="164" t="s">
        <v>133</v>
      </c>
      <c r="AU456" s="164" t="s">
        <v>82</v>
      </c>
      <c r="AV456" s="13" t="s">
        <v>82</v>
      </c>
      <c r="AW456" s="13" t="s">
        <v>33</v>
      </c>
      <c r="AX456" s="13" t="s">
        <v>73</v>
      </c>
      <c r="AY456" s="164" t="s">
        <v>126</v>
      </c>
    </row>
    <row r="457" spans="2:51" s="14" customFormat="1" ht="12">
      <c r="B457" s="178"/>
      <c r="D457" s="157" t="s">
        <v>133</v>
      </c>
      <c r="E457" s="179" t="s">
        <v>3</v>
      </c>
      <c r="F457" s="180" t="s">
        <v>733</v>
      </c>
      <c r="H457" s="179" t="s">
        <v>3</v>
      </c>
      <c r="I457" s="181"/>
      <c r="L457" s="178"/>
      <c r="M457" s="182"/>
      <c r="N457" s="183"/>
      <c r="O457" s="183"/>
      <c r="P457" s="183"/>
      <c r="Q457" s="183"/>
      <c r="R457" s="183"/>
      <c r="S457" s="183"/>
      <c r="T457" s="184"/>
      <c r="AT457" s="179" t="s">
        <v>133</v>
      </c>
      <c r="AU457" s="179" t="s">
        <v>82</v>
      </c>
      <c r="AV457" s="14" t="s">
        <v>80</v>
      </c>
      <c r="AW457" s="14" t="s">
        <v>33</v>
      </c>
      <c r="AX457" s="14" t="s">
        <v>73</v>
      </c>
      <c r="AY457" s="179" t="s">
        <v>126</v>
      </c>
    </row>
    <row r="458" spans="2:51" s="13" customFormat="1" ht="12">
      <c r="B458" s="156"/>
      <c r="D458" s="157" t="s">
        <v>133</v>
      </c>
      <c r="E458" s="164" t="s">
        <v>3</v>
      </c>
      <c r="F458" s="158" t="s">
        <v>734</v>
      </c>
      <c r="H458" s="159">
        <v>0.77</v>
      </c>
      <c r="I458" s="160"/>
      <c r="L458" s="156"/>
      <c r="M458" s="161"/>
      <c r="N458" s="162"/>
      <c r="O458" s="162"/>
      <c r="P458" s="162"/>
      <c r="Q458" s="162"/>
      <c r="R458" s="162"/>
      <c r="S458" s="162"/>
      <c r="T458" s="163"/>
      <c r="AT458" s="164" t="s">
        <v>133</v>
      </c>
      <c r="AU458" s="164" t="s">
        <v>82</v>
      </c>
      <c r="AV458" s="13" t="s">
        <v>82</v>
      </c>
      <c r="AW458" s="13" t="s">
        <v>33</v>
      </c>
      <c r="AX458" s="13" t="s">
        <v>73</v>
      </c>
      <c r="AY458" s="164" t="s">
        <v>126</v>
      </c>
    </row>
    <row r="459" spans="2:51" s="13" customFormat="1" ht="12">
      <c r="B459" s="156"/>
      <c r="D459" s="157" t="s">
        <v>133</v>
      </c>
      <c r="E459" s="164" t="s">
        <v>3</v>
      </c>
      <c r="F459" s="158" t="s">
        <v>735</v>
      </c>
      <c r="H459" s="159">
        <v>2.78</v>
      </c>
      <c r="I459" s="160"/>
      <c r="L459" s="156"/>
      <c r="M459" s="161"/>
      <c r="N459" s="162"/>
      <c r="O459" s="162"/>
      <c r="P459" s="162"/>
      <c r="Q459" s="162"/>
      <c r="R459" s="162"/>
      <c r="S459" s="162"/>
      <c r="T459" s="163"/>
      <c r="AT459" s="164" t="s">
        <v>133</v>
      </c>
      <c r="AU459" s="164" t="s">
        <v>82</v>
      </c>
      <c r="AV459" s="13" t="s">
        <v>82</v>
      </c>
      <c r="AW459" s="13" t="s">
        <v>33</v>
      </c>
      <c r="AX459" s="13" t="s">
        <v>73</v>
      </c>
      <c r="AY459" s="164" t="s">
        <v>126</v>
      </c>
    </row>
    <row r="460" spans="2:51" s="13" customFormat="1" ht="12">
      <c r="B460" s="156"/>
      <c r="D460" s="157" t="s">
        <v>133</v>
      </c>
      <c r="E460" s="164" t="s">
        <v>3</v>
      </c>
      <c r="F460" s="158" t="s">
        <v>736</v>
      </c>
      <c r="H460" s="159">
        <v>3.63</v>
      </c>
      <c r="I460" s="160"/>
      <c r="L460" s="156"/>
      <c r="M460" s="161"/>
      <c r="N460" s="162"/>
      <c r="O460" s="162"/>
      <c r="P460" s="162"/>
      <c r="Q460" s="162"/>
      <c r="R460" s="162"/>
      <c r="S460" s="162"/>
      <c r="T460" s="163"/>
      <c r="AT460" s="164" t="s">
        <v>133</v>
      </c>
      <c r="AU460" s="164" t="s">
        <v>82</v>
      </c>
      <c r="AV460" s="13" t="s">
        <v>82</v>
      </c>
      <c r="AW460" s="13" t="s">
        <v>33</v>
      </c>
      <c r="AX460" s="13" t="s">
        <v>73</v>
      </c>
      <c r="AY460" s="164" t="s">
        <v>126</v>
      </c>
    </row>
    <row r="461" spans="2:51" s="13" customFormat="1" ht="12">
      <c r="B461" s="156"/>
      <c r="D461" s="157" t="s">
        <v>133</v>
      </c>
      <c r="E461" s="164" t="s">
        <v>3</v>
      </c>
      <c r="F461" s="158" t="s">
        <v>737</v>
      </c>
      <c r="H461" s="159">
        <v>5.75</v>
      </c>
      <c r="I461" s="160"/>
      <c r="L461" s="156"/>
      <c r="M461" s="161"/>
      <c r="N461" s="162"/>
      <c r="O461" s="162"/>
      <c r="P461" s="162"/>
      <c r="Q461" s="162"/>
      <c r="R461" s="162"/>
      <c r="S461" s="162"/>
      <c r="T461" s="163"/>
      <c r="AT461" s="164" t="s">
        <v>133</v>
      </c>
      <c r="AU461" s="164" t="s">
        <v>82</v>
      </c>
      <c r="AV461" s="13" t="s">
        <v>82</v>
      </c>
      <c r="AW461" s="13" t="s">
        <v>33</v>
      </c>
      <c r="AX461" s="13" t="s">
        <v>73</v>
      </c>
      <c r="AY461" s="164" t="s">
        <v>126</v>
      </c>
    </row>
    <row r="462" spans="2:51" s="13" customFormat="1" ht="12">
      <c r="B462" s="156"/>
      <c r="D462" s="157" t="s">
        <v>133</v>
      </c>
      <c r="E462" s="164" t="s">
        <v>3</v>
      </c>
      <c r="F462" s="158" t="s">
        <v>738</v>
      </c>
      <c r="H462" s="159">
        <v>6.16</v>
      </c>
      <c r="I462" s="160"/>
      <c r="L462" s="156"/>
      <c r="M462" s="161"/>
      <c r="N462" s="162"/>
      <c r="O462" s="162"/>
      <c r="P462" s="162"/>
      <c r="Q462" s="162"/>
      <c r="R462" s="162"/>
      <c r="S462" s="162"/>
      <c r="T462" s="163"/>
      <c r="AT462" s="164" t="s">
        <v>133</v>
      </c>
      <c r="AU462" s="164" t="s">
        <v>82</v>
      </c>
      <c r="AV462" s="13" t="s">
        <v>82</v>
      </c>
      <c r="AW462" s="13" t="s">
        <v>33</v>
      </c>
      <c r="AX462" s="13" t="s">
        <v>73</v>
      </c>
      <c r="AY462" s="164" t="s">
        <v>126</v>
      </c>
    </row>
    <row r="463" spans="2:51" s="15" customFormat="1" ht="12">
      <c r="B463" s="185"/>
      <c r="D463" s="157" t="s">
        <v>133</v>
      </c>
      <c r="E463" s="186" t="s">
        <v>3</v>
      </c>
      <c r="F463" s="187" t="s">
        <v>246</v>
      </c>
      <c r="H463" s="188">
        <v>34.11</v>
      </c>
      <c r="I463" s="189"/>
      <c r="L463" s="185"/>
      <c r="M463" s="190"/>
      <c r="N463" s="191"/>
      <c r="O463" s="191"/>
      <c r="P463" s="191"/>
      <c r="Q463" s="191"/>
      <c r="R463" s="191"/>
      <c r="S463" s="191"/>
      <c r="T463" s="192"/>
      <c r="AT463" s="186" t="s">
        <v>133</v>
      </c>
      <c r="AU463" s="186" t="s">
        <v>82</v>
      </c>
      <c r="AV463" s="15" t="s">
        <v>125</v>
      </c>
      <c r="AW463" s="15" t="s">
        <v>33</v>
      </c>
      <c r="AX463" s="15" t="s">
        <v>80</v>
      </c>
      <c r="AY463" s="186" t="s">
        <v>126</v>
      </c>
    </row>
    <row r="464" spans="1:65" s="2" customFormat="1" ht="37.8" customHeight="1">
      <c r="A464" s="34"/>
      <c r="B464" s="142"/>
      <c r="C464" s="143" t="s">
        <v>739</v>
      </c>
      <c r="D464" s="143" t="s">
        <v>127</v>
      </c>
      <c r="E464" s="144" t="s">
        <v>740</v>
      </c>
      <c r="F464" s="145" t="s">
        <v>741</v>
      </c>
      <c r="G464" s="146" t="s">
        <v>329</v>
      </c>
      <c r="H464" s="147">
        <v>189.73</v>
      </c>
      <c r="I464" s="148"/>
      <c r="J464" s="149">
        <f>ROUND(I464*H464,2)</f>
        <v>0</v>
      </c>
      <c r="K464" s="145" t="s">
        <v>172</v>
      </c>
      <c r="L464" s="35"/>
      <c r="M464" s="150" t="s">
        <v>3</v>
      </c>
      <c r="N464" s="151" t="s">
        <v>44</v>
      </c>
      <c r="O464" s="55"/>
      <c r="P464" s="152">
        <f>O464*H464</f>
        <v>0</v>
      </c>
      <c r="Q464" s="152">
        <v>0</v>
      </c>
      <c r="R464" s="152">
        <f>Q464*H464</f>
        <v>0</v>
      </c>
      <c r="S464" s="152">
        <v>0.01232</v>
      </c>
      <c r="T464" s="153">
        <f>S464*H464</f>
        <v>2.3374735999999996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54" t="s">
        <v>363</v>
      </c>
      <c r="AT464" s="154" t="s">
        <v>127</v>
      </c>
      <c r="AU464" s="154" t="s">
        <v>82</v>
      </c>
      <c r="AY464" s="19" t="s">
        <v>126</v>
      </c>
      <c r="BE464" s="155">
        <f>IF(N464="základní",J464,0)</f>
        <v>0</v>
      </c>
      <c r="BF464" s="155">
        <f>IF(N464="snížená",J464,0)</f>
        <v>0</v>
      </c>
      <c r="BG464" s="155">
        <f>IF(N464="zákl. přenesená",J464,0)</f>
        <v>0</v>
      </c>
      <c r="BH464" s="155">
        <f>IF(N464="sníž. přenesená",J464,0)</f>
        <v>0</v>
      </c>
      <c r="BI464" s="155">
        <f>IF(N464="nulová",J464,0)</f>
        <v>0</v>
      </c>
      <c r="BJ464" s="19" t="s">
        <v>80</v>
      </c>
      <c r="BK464" s="155">
        <f>ROUND(I464*H464,2)</f>
        <v>0</v>
      </c>
      <c r="BL464" s="19" t="s">
        <v>363</v>
      </c>
      <c r="BM464" s="154" t="s">
        <v>742</v>
      </c>
    </row>
    <row r="465" spans="2:51" s="14" customFormat="1" ht="12">
      <c r="B465" s="178"/>
      <c r="D465" s="157" t="s">
        <v>133</v>
      </c>
      <c r="E465" s="179" t="s">
        <v>3</v>
      </c>
      <c r="F465" s="180" t="s">
        <v>730</v>
      </c>
      <c r="H465" s="179" t="s">
        <v>3</v>
      </c>
      <c r="I465" s="181"/>
      <c r="L465" s="178"/>
      <c r="M465" s="182"/>
      <c r="N465" s="183"/>
      <c r="O465" s="183"/>
      <c r="P465" s="183"/>
      <c r="Q465" s="183"/>
      <c r="R465" s="183"/>
      <c r="S465" s="183"/>
      <c r="T465" s="184"/>
      <c r="AT465" s="179" t="s">
        <v>133</v>
      </c>
      <c r="AU465" s="179" t="s">
        <v>82</v>
      </c>
      <c r="AV465" s="14" t="s">
        <v>80</v>
      </c>
      <c r="AW465" s="14" t="s">
        <v>33</v>
      </c>
      <c r="AX465" s="14" t="s">
        <v>73</v>
      </c>
      <c r="AY465" s="179" t="s">
        <v>126</v>
      </c>
    </row>
    <row r="466" spans="2:51" s="14" customFormat="1" ht="12">
      <c r="B466" s="178"/>
      <c r="D466" s="157" t="s">
        <v>133</v>
      </c>
      <c r="E466" s="179" t="s">
        <v>3</v>
      </c>
      <c r="F466" s="180" t="s">
        <v>731</v>
      </c>
      <c r="H466" s="179" t="s">
        <v>3</v>
      </c>
      <c r="I466" s="181"/>
      <c r="L466" s="178"/>
      <c r="M466" s="182"/>
      <c r="N466" s="183"/>
      <c r="O466" s="183"/>
      <c r="P466" s="183"/>
      <c r="Q466" s="183"/>
      <c r="R466" s="183"/>
      <c r="S466" s="183"/>
      <c r="T466" s="184"/>
      <c r="AT466" s="179" t="s">
        <v>133</v>
      </c>
      <c r="AU466" s="179" t="s">
        <v>82</v>
      </c>
      <c r="AV466" s="14" t="s">
        <v>80</v>
      </c>
      <c r="AW466" s="14" t="s">
        <v>33</v>
      </c>
      <c r="AX466" s="14" t="s">
        <v>73</v>
      </c>
      <c r="AY466" s="179" t="s">
        <v>126</v>
      </c>
    </row>
    <row r="467" spans="2:51" s="13" customFormat="1" ht="12">
      <c r="B467" s="156"/>
      <c r="D467" s="157" t="s">
        <v>133</v>
      </c>
      <c r="E467" s="164" t="s">
        <v>3</v>
      </c>
      <c r="F467" s="158" t="s">
        <v>743</v>
      </c>
      <c r="H467" s="159">
        <v>17.82</v>
      </c>
      <c r="I467" s="160"/>
      <c r="L467" s="156"/>
      <c r="M467" s="161"/>
      <c r="N467" s="162"/>
      <c r="O467" s="162"/>
      <c r="P467" s="162"/>
      <c r="Q467" s="162"/>
      <c r="R467" s="162"/>
      <c r="S467" s="162"/>
      <c r="T467" s="163"/>
      <c r="AT467" s="164" t="s">
        <v>133</v>
      </c>
      <c r="AU467" s="164" t="s">
        <v>82</v>
      </c>
      <c r="AV467" s="13" t="s">
        <v>82</v>
      </c>
      <c r="AW467" s="13" t="s">
        <v>33</v>
      </c>
      <c r="AX467" s="13" t="s">
        <v>73</v>
      </c>
      <c r="AY467" s="164" t="s">
        <v>126</v>
      </c>
    </row>
    <row r="468" spans="2:51" s="13" customFormat="1" ht="12">
      <c r="B468" s="156"/>
      <c r="D468" s="157" t="s">
        <v>133</v>
      </c>
      <c r="E468" s="164" t="s">
        <v>3</v>
      </c>
      <c r="F468" s="158" t="s">
        <v>744</v>
      </c>
      <c r="H468" s="159">
        <v>41.05</v>
      </c>
      <c r="I468" s="160"/>
      <c r="L468" s="156"/>
      <c r="M468" s="161"/>
      <c r="N468" s="162"/>
      <c r="O468" s="162"/>
      <c r="P468" s="162"/>
      <c r="Q468" s="162"/>
      <c r="R468" s="162"/>
      <c r="S468" s="162"/>
      <c r="T468" s="163"/>
      <c r="AT468" s="164" t="s">
        <v>133</v>
      </c>
      <c r="AU468" s="164" t="s">
        <v>82</v>
      </c>
      <c r="AV468" s="13" t="s">
        <v>82</v>
      </c>
      <c r="AW468" s="13" t="s">
        <v>33</v>
      </c>
      <c r="AX468" s="13" t="s">
        <v>73</v>
      </c>
      <c r="AY468" s="164" t="s">
        <v>126</v>
      </c>
    </row>
    <row r="469" spans="2:51" s="14" customFormat="1" ht="12">
      <c r="B469" s="178"/>
      <c r="D469" s="157" t="s">
        <v>133</v>
      </c>
      <c r="E469" s="179" t="s">
        <v>3</v>
      </c>
      <c r="F469" s="180" t="s">
        <v>733</v>
      </c>
      <c r="H469" s="179" t="s">
        <v>3</v>
      </c>
      <c r="I469" s="181"/>
      <c r="L469" s="178"/>
      <c r="M469" s="182"/>
      <c r="N469" s="183"/>
      <c r="O469" s="183"/>
      <c r="P469" s="183"/>
      <c r="Q469" s="183"/>
      <c r="R469" s="183"/>
      <c r="S469" s="183"/>
      <c r="T469" s="184"/>
      <c r="AT469" s="179" t="s">
        <v>133</v>
      </c>
      <c r="AU469" s="179" t="s">
        <v>82</v>
      </c>
      <c r="AV469" s="14" t="s">
        <v>80</v>
      </c>
      <c r="AW469" s="14" t="s">
        <v>33</v>
      </c>
      <c r="AX469" s="14" t="s">
        <v>73</v>
      </c>
      <c r="AY469" s="179" t="s">
        <v>126</v>
      </c>
    </row>
    <row r="470" spans="2:51" s="13" customFormat="1" ht="12">
      <c r="B470" s="156"/>
      <c r="D470" s="157" t="s">
        <v>133</v>
      </c>
      <c r="E470" s="164" t="s">
        <v>3</v>
      </c>
      <c r="F470" s="158" t="s">
        <v>745</v>
      </c>
      <c r="H470" s="159">
        <v>49.34</v>
      </c>
      <c r="I470" s="160"/>
      <c r="L470" s="156"/>
      <c r="M470" s="161"/>
      <c r="N470" s="162"/>
      <c r="O470" s="162"/>
      <c r="P470" s="162"/>
      <c r="Q470" s="162"/>
      <c r="R470" s="162"/>
      <c r="S470" s="162"/>
      <c r="T470" s="163"/>
      <c r="AT470" s="164" t="s">
        <v>133</v>
      </c>
      <c r="AU470" s="164" t="s">
        <v>82</v>
      </c>
      <c r="AV470" s="13" t="s">
        <v>82</v>
      </c>
      <c r="AW470" s="13" t="s">
        <v>33</v>
      </c>
      <c r="AX470" s="13" t="s">
        <v>73</v>
      </c>
      <c r="AY470" s="164" t="s">
        <v>126</v>
      </c>
    </row>
    <row r="471" spans="2:51" s="13" customFormat="1" ht="12">
      <c r="B471" s="156"/>
      <c r="D471" s="157" t="s">
        <v>133</v>
      </c>
      <c r="E471" s="164" t="s">
        <v>3</v>
      </c>
      <c r="F471" s="158" t="s">
        <v>746</v>
      </c>
      <c r="H471" s="159">
        <v>36.37</v>
      </c>
      <c r="I471" s="160"/>
      <c r="L471" s="156"/>
      <c r="M471" s="161"/>
      <c r="N471" s="162"/>
      <c r="O471" s="162"/>
      <c r="P471" s="162"/>
      <c r="Q471" s="162"/>
      <c r="R471" s="162"/>
      <c r="S471" s="162"/>
      <c r="T471" s="163"/>
      <c r="AT471" s="164" t="s">
        <v>133</v>
      </c>
      <c r="AU471" s="164" t="s">
        <v>82</v>
      </c>
      <c r="AV471" s="13" t="s">
        <v>82</v>
      </c>
      <c r="AW471" s="13" t="s">
        <v>33</v>
      </c>
      <c r="AX471" s="13" t="s">
        <v>73</v>
      </c>
      <c r="AY471" s="164" t="s">
        <v>126</v>
      </c>
    </row>
    <row r="472" spans="2:51" s="13" customFormat="1" ht="12">
      <c r="B472" s="156"/>
      <c r="D472" s="157" t="s">
        <v>133</v>
      </c>
      <c r="E472" s="164" t="s">
        <v>3</v>
      </c>
      <c r="F472" s="158" t="s">
        <v>747</v>
      </c>
      <c r="H472" s="159">
        <v>29.24</v>
      </c>
      <c r="I472" s="160"/>
      <c r="L472" s="156"/>
      <c r="M472" s="161"/>
      <c r="N472" s="162"/>
      <c r="O472" s="162"/>
      <c r="P472" s="162"/>
      <c r="Q472" s="162"/>
      <c r="R472" s="162"/>
      <c r="S472" s="162"/>
      <c r="T472" s="163"/>
      <c r="AT472" s="164" t="s">
        <v>133</v>
      </c>
      <c r="AU472" s="164" t="s">
        <v>82</v>
      </c>
      <c r="AV472" s="13" t="s">
        <v>82</v>
      </c>
      <c r="AW472" s="13" t="s">
        <v>33</v>
      </c>
      <c r="AX472" s="13" t="s">
        <v>73</v>
      </c>
      <c r="AY472" s="164" t="s">
        <v>126</v>
      </c>
    </row>
    <row r="473" spans="2:51" s="13" customFormat="1" ht="12">
      <c r="B473" s="156"/>
      <c r="D473" s="157" t="s">
        <v>133</v>
      </c>
      <c r="E473" s="164" t="s">
        <v>3</v>
      </c>
      <c r="F473" s="158" t="s">
        <v>748</v>
      </c>
      <c r="H473" s="159">
        <v>15.91</v>
      </c>
      <c r="I473" s="160"/>
      <c r="L473" s="156"/>
      <c r="M473" s="161"/>
      <c r="N473" s="162"/>
      <c r="O473" s="162"/>
      <c r="P473" s="162"/>
      <c r="Q473" s="162"/>
      <c r="R473" s="162"/>
      <c r="S473" s="162"/>
      <c r="T473" s="163"/>
      <c r="AT473" s="164" t="s">
        <v>133</v>
      </c>
      <c r="AU473" s="164" t="s">
        <v>82</v>
      </c>
      <c r="AV473" s="13" t="s">
        <v>82</v>
      </c>
      <c r="AW473" s="13" t="s">
        <v>33</v>
      </c>
      <c r="AX473" s="13" t="s">
        <v>73</v>
      </c>
      <c r="AY473" s="164" t="s">
        <v>126</v>
      </c>
    </row>
    <row r="474" spans="2:51" s="15" customFormat="1" ht="12">
      <c r="B474" s="185"/>
      <c r="D474" s="157" t="s">
        <v>133</v>
      </c>
      <c r="E474" s="186" t="s">
        <v>3</v>
      </c>
      <c r="F474" s="187" t="s">
        <v>246</v>
      </c>
      <c r="H474" s="188">
        <v>189.73</v>
      </c>
      <c r="I474" s="189"/>
      <c r="L474" s="185"/>
      <c r="M474" s="190"/>
      <c r="N474" s="191"/>
      <c r="O474" s="191"/>
      <c r="P474" s="191"/>
      <c r="Q474" s="191"/>
      <c r="R474" s="191"/>
      <c r="S474" s="191"/>
      <c r="T474" s="192"/>
      <c r="AT474" s="186" t="s">
        <v>133</v>
      </c>
      <c r="AU474" s="186" t="s">
        <v>82</v>
      </c>
      <c r="AV474" s="15" t="s">
        <v>125</v>
      </c>
      <c r="AW474" s="15" t="s">
        <v>33</v>
      </c>
      <c r="AX474" s="15" t="s">
        <v>80</v>
      </c>
      <c r="AY474" s="186" t="s">
        <v>126</v>
      </c>
    </row>
    <row r="475" spans="1:65" s="2" customFormat="1" ht="37.8" customHeight="1">
      <c r="A475" s="34"/>
      <c r="B475" s="142"/>
      <c r="C475" s="143" t="s">
        <v>749</v>
      </c>
      <c r="D475" s="143" t="s">
        <v>127</v>
      </c>
      <c r="E475" s="144" t="s">
        <v>750</v>
      </c>
      <c r="F475" s="145" t="s">
        <v>751</v>
      </c>
      <c r="G475" s="146" t="s">
        <v>329</v>
      </c>
      <c r="H475" s="147">
        <v>463.6</v>
      </c>
      <c r="I475" s="148"/>
      <c r="J475" s="149">
        <f>ROUND(I475*H475,2)</f>
        <v>0</v>
      </c>
      <c r="K475" s="145" t="s">
        <v>172</v>
      </c>
      <c r="L475" s="35"/>
      <c r="M475" s="150" t="s">
        <v>3</v>
      </c>
      <c r="N475" s="151" t="s">
        <v>44</v>
      </c>
      <c r="O475" s="55"/>
      <c r="P475" s="152">
        <f>O475*H475</f>
        <v>0</v>
      </c>
      <c r="Q475" s="152">
        <v>0</v>
      </c>
      <c r="R475" s="152">
        <f>Q475*H475</f>
        <v>0</v>
      </c>
      <c r="S475" s="152">
        <v>0.01232</v>
      </c>
      <c r="T475" s="153">
        <f>S475*H475</f>
        <v>5.711552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54" t="s">
        <v>363</v>
      </c>
      <c r="AT475" s="154" t="s">
        <v>127</v>
      </c>
      <c r="AU475" s="154" t="s">
        <v>82</v>
      </c>
      <c r="AY475" s="19" t="s">
        <v>126</v>
      </c>
      <c r="BE475" s="155">
        <f>IF(N475="základní",J475,0)</f>
        <v>0</v>
      </c>
      <c r="BF475" s="155">
        <f>IF(N475="snížená",J475,0)</f>
        <v>0</v>
      </c>
      <c r="BG475" s="155">
        <f>IF(N475="zákl. přenesená",J475,0)</f>
        <v>0</v>
      </c>
      <c r="BH475" s="155">
        <f>IF(N475="sníž. přenesená",J475,0)</f>
        <v>0</v>
      </c>
      <c r="BI475" s="155">
        <f>IF(N475="nulová",J475,0)</f>
        <v>0</v>
      </c>
      <c r="BJ475" s="19" t="s">
        <v>80</v>
      </c>
      <c r="BK475" s="155">
        <f>ROUND(I475*H475,2)</f>
        <v>0</v>
      </c>
      <c r="BL475" s="19" t="s">
        <v>363</v>
      </c>
      <c r="BM475" s="154" t="s">
        <v>752</v>
      </c>
    </row>
    <row r="476" spans="2:51" s="14" customFormat="1" ht="12">
      <c r="B476" s="178"/>
      <c r="D476" s="157" t="s">
        <v>133</v>
      </c>
      <c r="E476" s="179" t="s">
        <v>3</v>
      </c>
      <c r="F476" s="180" t="s">
        <v>730</v>
      </c>
      <c r="H476" s="179" t="s">
        <v>3</v>
      </c>
      <c r="I476" s="181"/>
      <c r="L476" s="178"/>
      <c r="M476" s="182"/>
      <c r="N476" s="183"/>
      <c r="O476" s="183"/>
      <c r="P476" s="183"/>
      <c r="Q476" s="183"/>
      <c r="R476" s="183"/>
      <c r="S476" s="183"/>
      <c r="T476" s="184"/>
      <c r="AT476" s="179" t="s">
        <v>133</v>
      </c>
      <c r="AU476" s="179" t="s">
        <v>82</v>
      </c>
      <c r="AV476" s="14" t="s">
        <v>80</v>
      </c>
      <c r="AW476" s="14" t="s">
        <v>33</v>
      </c>
      <c r="AX476" s="14" t="s">
        <v>73</v>
      </c>
      <c r="AY476" s="179" t="s">
        <v>126</v>
      </c>
    </row>
    <row r="477" spans="2:51" s="14" customFormat="1" ht="12">
      <c r="B477" s="178"/>
      <c r="D477" s="157" t="s">
        <v>133</v>
      </c>
      <c r="E477" s="179" t="s">
        <v>3</v>
      </c>
      <c r="F477" s="180" t="s">
        <v>731</v>
      </c>
      <c r="H477" s="179" t="s">
        <v>3</v>
      </c>
      <c r="I477" s="181"/>
      <c r="L477" s="178"/>
      <c r="M477" s="182"/>
      <c r="N477" s="183"/>
      <c r="O477" s="183"/>
      <c r="P477" s="183"/>
      <c r="Q477" s="183"/>
      <c r="R477" s="183"/>
      <c r="S477" s="183"/>
      <c r="T477" s="184"/>
      <c r="AT477" s="179" t="s">
        <v>133</v>
      </c>
      <c r="AU477" s="179" t="s">
        <v>82</v>
      </c>
      <c r="AV477" s="14" t="s">
        <v>80</v>
      </c>
      <c r="AW477" s="14" t="s">
        <v>33</v>
      </c>
      <c r="AX477" s="14" t="s">
        <v>73</v>
      </c>
      <c r="AY477" s="179" t="s">
        <v>126</v>
      </c>
    </row>
    <row r="478" spans="2:51" s="13" customFormat="1" ht="12">
      <c r="B478" s="156"/>
      <c r="D478" s="157" t="s">
        <v>133</v>
      </c>
      <c r="E478" s="164" t="s">
        <v>3</v>
      </c>
      <c r="F478" s="158" t="s">
        <v>753</v>
      </c>
      <c r="H478" s="159">
        <v>463.6</v>
      </c>
      <c r="I478" s="160"/>
      <c r="L478" s="156"/>
      <c r="M478" s="161"/>
      <c r="N478" s="162"/>
      <c r="O478" s="162"/>
      <c r="P478" s="162"/>
      <c r="Q478" s="162"/>
      <c r="R478" s="162"/>
      <c r="S478" s="162"/>
      <c r="T478" s="163"/>
      <c r="AT478" s="164" t="s">
        <v>133</v>
      </c>
      <c r="AU478" s="164" t="s">
        <v>82</v>
      </c>
      <c r="AV478" s="13" t="s">
        <v>82</v>
      </c>
      <c r="AW478" s="13" t="s">
        <v>33</v>
      </c>
      <c r="AX478" s="13" t="s">
        <v>73</v>
      </c>
      <c r="AY478" s="164" t="s">
        <v>126</v>
      </c>
    </row>
    <row r="479" spans="2:51" s="15" customFormat="1" ht="12">
      <c r="B479" s="185"/>
      <c r="D479" s="157" t="s">
        <v>133</v>
      </c>
      <c r="E479" s="186" t="s">
        <v>3</v>
      </c>
      <c r="F479" s="187" t="s">
        <v>246</v>
      </c>
      <c r="H479" s="188">
        <v>463.6</v>
      </c>
      <c r="I479" s="189"/>
      <c r="L479" s="185"/>
      <c r="M479" s="190"/>
      <c r="N479" s="191"/>
      <c r="O479" s="191"/>
      <c r="P479" s="191"/>
      <c r="Q479" s="191"/>
      <c r="R479" s="191"/>
      <c r="S479" s="191"/>
      <c r="T479" s="192"/>
      <c r="AT479" s="186" t="s">
        <v>133</v>
      </c>
      <c r="AU479" s="186" t="s">
        <v>82</v>
      </c>
      <c r="AV479" s="15" t="s">
        <v>125</v>
      </c>
      <c r="AW479" s="15" t="s">
        <v>33</v>
      </c>
      <c r="AX479" s="15" t="s">
        <v>80</v>
      </c>
      <c r="AY479" s="186" t="s">
        <v>126</v>
      </c>
    </row>
    <row r="480" spans="1:65" s="2" customFormat="1" ht="37.8" customHeight="1">
      <c r="A480" s="34"/>
      <c r="B480" s="142"/>
      <c r="C480" s="143" t="s">
        <v>754</v>
      </c>
      <c r="D480" s="143" t="s">
        <v>127</v>
      </c>
      <c r="E480" s="144" t="s">
        <v>755</v>
      </c>
      <c r="F480" s="145" t="s">
        <v>756</v>
      </c>
      <c r="G480" s="146" t="s">
        <v>329</v>
      </c>
      <c r="H480" s="147">
        <v>49.88</v>
      </c>
      <c r="I480" s="148"/>
      <c r="J480" s="149">
        <f>ROUND(I480*H480,2)</f>
        <v>0</v>
      </c>
      <c r="K480" s="145" t="s">
        <v>172</v>
      </c>
      <c r="L480" s="35"/>
      <c r="M480" s="150" t="s">
        <v>3</v>
      </c>
      <c r="N480" s="151" t="s">
        <v>44</v>
      </c>
      <c r="O480" s="55"/>
      <c r="P480" s="152">
        <f>O480*H480</f>
        <v>0</v>
      </c>
      <c r="Q480" s="152">
        <v>0</v>
      </c>
      <c r="R480" s="152">
        <f>Q480*H480</f>
        <v>0</v>
      </c>
      <c r="S480" s="152">
        <v>0.01584</v>
      </c>
      <c r="T480" s="153">
        <f>S480*H480</f>
        <v>0.7900992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54" t="s">
        <v>363</v>
      </c>
      <c r="AT480" s="154" t="s">
        <v>127</v>
      </c>
      <c r="AU480" s="154" t="s">
        <v>82</v>
      </c>
      <c r="AY480" s="19" t="s">
        <v>126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9" t="s">
        <v>80</v>
      </c>
      <c r="BK480" s="155">
        <f>ROUND(I480*H480,2)</f>
        <v>0</v>
      </c>
      <c r="BL480" s="19" t="s">
        <v>363</v>
      </c>
      <c r="BM480" s="154" t="s">
        <v>757</v>
      </c>
    </row>
    <row r="481" spans="2:51" s="14" customFormat="1" ht="12">
      <c r="B481" s="178"/>
      <c r="D481" s="157" t="s">
        <v>133</v>
      </c>
      <c r="E481" s="179" t="s">
        <v>3</v>
      </c>
      <c r="F481" s="180" t="s">
        <v>730</v>
      </c>
      <c r="H481" s="179" t="s">
        <v>3</v>
      </c>
      <c r="I481" s="181"/>
      <c r="L481" s="178"/>
      <c r="M481" s="182"/>
      <c r="N481" s="183"/>
      <c r="O481" s="183"/>
      <c r="P481" s="183"/>
      <c r="Q481" s="183"/>
      <c r="R481" s="183"/>
      <c r="S481" s="183"/>
      <c r="T481" s="184"/>
      <c r="AT481" s="179" t="s">
        <v>133</v>
      </c>
      <c r="AU481" s="179" t="s">
        <v>82</v>
      </c>
      <c r="AV481" s="14" t="s">
        <v>80</v>
      </c>
      <c r="AW481" s="14" t="s">
        <v>33</v>
      </c>
      <c r="AX481" s="14" t="s">
        <v>73</v>
      </c>
      <c r="AY481" s="179" t="s">
        <v>126</v>
      </c>
    </row>
    <row r="482" spans="2:51" s="14" customFormat="1" ht="12">
      <c r="B482" s="178"/>
      <c r="D482" s="157" t="s">
        <v>133</v>
      </c>
      <c r="E482" s="179" t="s">
        <v>3</v>
      </c>
      <c r="F482" s="180" t="s">
        <v>731</v>
      </c>
      <c r="H482" s="179" t="s">
        <v>3</v>
      </c>
      <c r="I482" s="181"/>
      <c r="L482" s="178"/>
      <c r="M482" s="182"/>
      <c r="N482" s="183"/>
      <c r="O482" s="183"/>
      <c r="P482" s="183"/>
      <c r="Q482" s="183"/>
      <c r="R482" s="183"/>
      <c r="S482" s="183"/>
      <c r="T482" s="184"/>
      <c r="AT482" s="179" t="s">
        <v>133</v>
      </c>
      <c r="AU482" s="179" t="s">
        <v>82</v>
      </c>
      <c r="AV482" s="14" t="s">
        <v>80</v>
      </c>
      <c r="AW482" s="14" t="s">
        <v>33</v>
      </c>
      <c r="AX482" s="14" t="s">
        <v>73</v>
      </c>
      <c r="AY482" s="179" t="s">
        <v>126</v>
      </c>
    </row>
    <row r="483" spans="2:51" s="13" customFormat="1" ht="12">
      <c r="B483" s="156"/>
      <c r="D483" s="157" t="s">
        <v>133</v>
      </c>
      <c r="E483" s="164" t="s">
        <v>3</v>
      </c>
      <c r="F483" s="158" t="s">
        <v>758</v>
      </c>
      <c r="H483" s="159">
        <v>37.35</v>
      </c>
      <c r="I483" s="160"/>
      <c r="L483" s="156"/>
      <c r="M483" s="161"/>
      <c r="N483" s="162"/>
      <c r="O483" s="162"/>
      <c r="P483" s="162"/>
      <c r="Q483" s="162"/>
      <c r="R483" s="162"/>
      <c r="S483" s="162"/>
      <c r="T483" s="163"/>
      <c r="AT483" s="164" t="s">
        <v>133</v>
      </c>
      <c r="AU483" s="164" t="s">
        <v>82</v>
      </c>
      <c r="AV483" s="13" t="s">
        <v>82</v>
      </c>
      <c r="AW483" s="13" t="s">
        <v>33</v>
      </c>
      <c r="AX483" s="13" t="s">
        <v>73</v>
      </c>
      <c r="AY483" s="164" t="s">
        <v>126</v>
      </c>
    </row>
    <row r="484" spans="2:51" s="13" customFormat="1" ht="12">
      <c r="B484" s="156"/>
      <c r="D484" s="157" t="s">
        <v>133</v>
      </c>
      <c r="E484" s="164" t="s">
        <v>3</v>
      </c>
      <c r="F484" s="158" t="s">
        <v>759</v>
      </c>
      <c r="H484" s="159">
        <v>12.53</v>
      </c>
      <c r="I484" s="160"/>
      <c r="L484" s="156"/>
      <c r="M484" s="161"/>
      <c r="N484" s="162"/>
      <c r="O484" s="162"/>
      <c r="P484" s="162"/>
      <c r="Q484" s="162"/>
      <c r="R484" s="162"/>
      <c r="S484" s="162"/>
      <c r="T484" s="163"/>
      <c r="AT484" s="164" t="s">
        <v>133</v>
      </c>
      <c r="AU484" s="164" t="s">
        <v>82</v>
      </c>
      <c r="AV484" s="13" t="s">
        <v>82</v>
      </c>
      <c r="AW484" s="13" t="s">
        <v>33</v>
      </c>
      <c r="AX484" s="13" t="s">
        <v>73</v>
      </c>
      <c r="AY484" s="164" t="s">
        <v>126</v>
      </c>
    </row>
    <row r="485" spans="2:51" s="15" customFormat="1" ht="12">
      <c r="B485" s="185"/>
      <c r="D485" s="157" t="s">
        <v>133</v>
      </c>
      <c r="E485" s="186" t="s">
        <v>3</v>
      </c>
      <c r="F485" s="187" t="s">
        <v>246</v>
      </c>
      <c r="H485" s="188">
        <v>49.88</v>
      </c>
      <c r="I485" s="189"/>
      <c r="L485" s="185"/>
      <c r="M485" s="190"/>
      <c r="N485" s="191"/>
      <c r="O485" s="191"/>
      <c r="P485" s="191"/>
      <c r="Q485" s="191"/>
      <c r="R485" s="191"/>
      <c r="S485" s="191"/>
      <c r="T485" s="192"/>
      <c r="AT485" s="186" t="s">
        <v>133</v>
      </c>
      <c r="AU485" s="186" t="s">
        <v>82</v>
      </c>
      <c r="AV485" s="15" t="s">
        <v>125</v>
      </c>
      <c r="AW485" s="15" t="s">
        <v>33</v>
      </c>
      <c r="AX485" s="15" t="s">
        <v>80</v>
      </c>
      <c r="AY485" s="186" t="s">
        <v>126</v>
      </c>
    </row>
    <row r="486" spans="1:65" s="2" customFormat="1" ht="37.8" customHeight="1">
      <c r="A486" s="34"/>
      <c r="B486" s="142"/>
      <c r="C486" s="143" t="s">
        <v>760</v>
      </c>
      <c r="D486" s="143" t="s">
        <v>127</v>
      </c>
      <c r="E486" s="144" t="s">
        <v>761</v>
      </c>
      <c r="F486" s="145" t="s">
        <v>762</v>
      </c>
      <c r="G486" s="146" t="s">
        <v>329</v>
      </c>
      <c r="H486" s="147">
        <v>94.32</v>
      </c>
      <c r="I486" s="148"/>
      <c r="J486" s="149">
        <f>ROUND(I486*H486,2)</f>
        <v>0</v>
      </c>
      <c r="K486" s="145" t="s">
        <v>172</v>
      </c>
      <c r="L486" s="35"/>
      <c r="M486" s="150" t="s">
        <v>3</v>
      </c>
      <c r="N486" s="151" t="s">
        <v>44</v>
      </c>
      <c r="O486" s="55"/>
      <c r="P486" s="152">
        <f>O486*H486</f>
        <v>0</v>
      </c>
      <c r="Q486" s="152">
        <v>0</v>
      </c>
      <c r="R486" s="152">
        <f>Q486*H486</f>
        <v>0</v>
      </c>
      <c r="S486" s="152">
        <v>0.01584</v>
      </c>
      <c r="T486" s="153">
        <f>S486*H486</f>
        <v>1.4940288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4" t="s">
        <v>363</v>
      </c>
      <c r="AT486" s="154" t="s">
        <v>127</v>
      </c>
      <c r="AU486" s="154" t="s">
        <v>82</v>
      </c>
      <c r="AY486" s="19" t="s">
        <v>126</v>
      </c>
      <c r="BE486" s="155">
        <f>IF(N486="základní",J486,0)</f>
        <v>0</v>
      </c>
      <c r="BF486" s="155">
        <f>IF(N486="snížená",J486,0)</f>
        <v>0</v>
      </c>
      <c r="BG486" s="155">
        <f>IF(N486="zákl. přenesená",J486,0)</f>
        <v>0</v>
      </c>
      <c r="BH486" s="155">
        <f>IF(N486="sníž. přenesená",J486,0)</f>
        <v>0</v>
      </c>
      <c r="BI486" s="155">
        <f>IF(N486="nulová",J486,0)</f>
        <v>0</v>
      </c>
      <c r="BJ486" s="19" t="s">
        <v>80</v>
      </c>
      <c r="BK486" s="155">
        <f>ROUND(I486*H486,2)</f>
        <v>0</v>
      </c>
      <c r="BL486" s="19" t="s">
        <v>363</v>
      </c>
      <c r="BM486" s="154" t="s">
        <v>763</v>
      </c>
    </row>
    <row r="487" spans="2:51" s="14" customFormat="1" ht="12">
      <c r="B487" s="178"/>
      <c r="D487" s="157" t="s">
        <v>133</v>
      </c>
      <c r="E487" s="179" t="s">
        <v>3</v>
      </c>
      <c r="F487" s="180" t="s">
        <v>730</v>
      </c>
      <c r="H487" s="179" t="s">
        <v>3</v>
      </c>
      <c r="I487" s="181"/>
      <c r="L487" s="178"/>
      <c r="M487" s="182"/>
      <c r="N487" s="183"/>
      <c r="O487" s="183"/>
      <c r="P487" s="183"/>
      <c r="Q487" s="183"/>
      <c r="R487" s="183"/>
      <c r="S487" s="183"/>
      <c r="T487" s="184"/>
      <c r="AT487" s="179" t="s">
        <v>133</v>
      </c>
      <c r="AU487" s="179" t="s">
        <v>82</v>
      </c>
      <c r="AV487" s="14" t="s">
        <v>80</v>
      </c>
      <c r="AW487" s="14" t="s">
        <v>33</v>
      </c>
      <c r="AX487" s="14" t="s">
        <v>73</v>
      </c>
      <c r="AY487" s="179" t="s">
        <v>126</v>
      </c>
    </row>
    <row r="488" spans="2:51" s="14" customFormat="1" ht="12">
      <c r="B488" s="178"/>
      <c r="D488" s="157" t="s">
        <v>133</v>
      </c>
      <c r="E488" s="179" t="s">
        <v>3</v>
      </c>
      <c r="F488" s="180" t="s">
        <v>731</v>
      </c>
      <c r="H488" s="179" t="s">
        <v>3</v>
      </c>
      <c r="I488" s="181"/>
      <c r="L488" s="178"/>
      <c r="M488" s="182"/>
      <c r="N488" s="183"/>
      <c r="O488" s="183"/>
      <c r="P488" s="183"/>
      <c r="Q488" s="183"/>
      <c r="R488" s="183"/>
      <c r="S488" s="183"/>
      <c r="T488" s="184"/>
      <c r="AT488" s="179" t="s">
        <v>133</v>
      </c>
      <c r="AU488" s="179" t="s">
        <v>82</v>
      </c>
      <c r="AV488" s="14" t="s">
        <v>80</v>
      </c>
      <c r="AW488" s="14" t="s">
        <v>33</v>
      </c>
      <c r="AX488" s="14" t="s">
        <v>73</v>
      </c>
      <c r="AY488" s="179" t="s">
        <v>126</v>
      </c>
    </row>
    <row r="489" spans="2:51" s="13" customFormat="1" ht="12">
      <c r="B489" s="156"/>
      <c r="D489" s="157" t="s">
        <v>133</v>
      </c>
      <c r="E489" s="164" t="s">
        <v>3</v>
      </c>
      <c r="F489" s="158" t="s">
        <v>764</v>
      </c>
      <c r="H489" s="159">
        <v>94.32</v>
      </c>
      <c r="I489" s="160"/>
      <c r="L489" s="156"/>
      <c r="M489" s="161"/>
      <c r="N489" s="162"/>
      <c r="O489" s="162"/>
      <c r="P489" s="162"/>
      <c r="Q489" s="162"/>
      <c r="R489" s="162"/>
      <c r="S489" s="162"/>
      <c r="T489" s="163"/>
      <c r="AT489" s="164" t="s">
        <v>133</v>
      </c>
      <c r="AU489" s="164" t="s">
        <v>82</v>
      </c>
      <c r="AV489" s="13" t="s">
        <v>82</v>
      </c>
      <c r="AW489" s="13" t="s">
        <v>33</v>
      </c>
      <c r="AX489" s="13" t="s">
        <v>73</v>
      </c>
      <c r="AY489" s="164" t="s">
        <v>126</v>
      </c>
    </row>
    <row r="490" spans="2:51" s="15" customFormat="1" ht="12">
      <c r="B490" s="185"/>
      <c r="D490" s="157" t="s">
        <v>133</v>
      </c>
      <c r="E490" s="186" t="s">
        <v>3</v>
      </c>
      <c r="F490" s="187" t="s">
        <v>246</v>
      </c>
      <c r="H490" s="188">
        <v>94.32</v>
      </c>
      <c r="I490" s="189"/>
      <c r="L490" s="185"/>
      <c r="M490" s="190"/>
      <c r="N490" s="191"/>
      <c r="O490" s="191"/>
      <c r="P490" s="191"/>
      <c r="Q490" s="191"/>
      <c r="R490" s="191"/>
      <c r="S490" s="191"/>
      <c r="T490" s="192"/>
      <c r="AT490" s="186" t="s">
        <v>133</v>
      </c>
      <c r="AU490" s="186" t="s">
        <v>82</v>
      </c>
      <c r="AV490" s="15" t="s">
        <v>125</v>
      </c>
      <c r="AW490" s="15" t="s">
        <v>33</v>
      </c>
      <c r="AX490" s="15" t="s">
        <v>80</v>
      </c>
      <c r="AY490" s="186" t="s">
        <v>126</v>
      </c>
    </row>
    <row r="491" spans="1:65" s="2" customFormat="1" ht="37.8" customHeight="1">
      <c r="A491" s="34"/>
      <c r="B491" s="142"/>
      <c r="C491" s="143" t="s">
        <v>765</v>
      </c>
      <c r="D491" s="143" t="s">
        <v>127</v>
      </c>
      <c r="E491" s="144" t="s">
        <v>766</v>
      </c>
      <c r="F491" s="145" t="s">
        <v>767</v>
      </c>
      <c r="G491" s="146" t="s">
        <v>329</v>
      </c>
      <c r="H491" s="147">
        <v>30.87</v>
      </c>
      <c r="I491" s="148"/>
      <c r="J491" s="149">
        <f>ROUND(I491*H491,2)</f>
        <v>0</v>
      </c>
      <c r="K491" s="145" t="s">
        <v>172</v>
      </c>
      <c r="L491" s="35"/>
      <c r="M491" s="150" t="s">
        <v>3</v>
      </c>
      <c r="N491" s="151" t="s">
        <v>44</v>
      </c>
      <c r="O491" s="55"/>
      <c r="P491" s="152">
        <f>O491*H491</f>
        <v>0</v>
      </c>
      <c r="Q491" s="152">
        <v>0</v>
      </c>
      <c r="R491" s="152">
        <f>Q491*H491</f>
        <v>0</v>
      </c>
      <c r="S491" s="152">
        <v>0.02475</v>
      </c>
      <c r="T491" s="153">
        <f>S491*H491</f>
        <v>0.7640325000000001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54" t="s">
        <v>363</v>
      </c>
      <c r="AT491" s="154" t="s">
        <v>127</v>
      </c>
      <c r="AU491" s="154" t="s">
        <v>82</v>
      </c>
      <c r="AY491" s="19" t="s">
        <v>126</v>
      </c>
      <c r="BE491" s="155">
        <f>IF(N491="základní",J491,0)</f>
        <v>0</v>
      </c>
      <c r="BF491" s="155">
        <f>IF(N491="snížená",J491,0)</f>
        <v>0</v>
      </c>
      <c r="BG491" s="155">
        <f>IF(N491="zákl. přenesená",J491,0)</f>
        <v>0</v>
      </c>
      <c r="BH491" s="155">
        <f>IF(N491="sníž. přenesená",J491,0)</f>
        <v>0</v>
      </c>
      <c r="BI491" s="155">
        <f>IF(N491="nulová",J491,0)</f>
        <v>0</v>
      </c>
      <c r="BJ491" s="19" t="s">
        <v>80</v>
      </c>
      <c r="BK491" s="155">
        <f>ROUND(I491*H491,2)</f>
        <v>0</v>
      </c>
      <c r="BL491" s="19" t="s">
        <v>363</v>
      </c>
      <c r="BM491" s="154" t="s">
        <v>768</v>
      </c>
    </row>
    <row r="492" spans="2:51" s="14" customFormat="1" ht="12">
      <c r="B492" s="178"/>
      <c r="D492" s="157" t="s">
        <v>133</v>
      </c>
      <c r="E492" s="179" t="s">
        <v>3</v>
      </c>
      <c r="F492" s="180" t="s">
        <v>730</v>
      </c>
      <c r="H492" s="179" t="s">
        <v>3</v>
      </c>
      <c r="I492" s="181"/>
      <c r="L492" s="178"/>
      <c r="M492" s="182"/>
      <c r="N492" s="183"/>
      <c r="O492" s="183"/>
      <c r="P492" s="183"/>
      <c r="Q492" s="183"/>
      <c r="R492" s="183"/>
      <c r="S492" s="183"/>
      <c r="T492" s="184"/>
      <c r="AT492" s="179" t="s">
        <v>133</v>
      </c>
      <c r="AU492" s="179" t="s">
        <v>82</v>
      </c>
      <c r="AV492" s="14" t="s">
        <v>80</v>
      </c>
      <c r="AW492" s="14" t="s">
        <v>33</v>
      </c>
      <c r="AX492" s="14" t="s">
        <v>73</v>
      </c>
      <c r="AY492" s="179" t="s">
        <v>126</v>
      </c>
    </row>
    <row r="493" spans="2:51" s="14" customFormat="1" ht="12">
      <c r="B493" s="178"/>
      <c r="D493" s="157" t="s">
        <v>133</v>
      </c>
      <c r="E493" s="179" t="s">
        <v>3</v>
      </c>
      <c r="F493" s="180" t="s">
        <v>731</v>
      </c>
      <c r="H493" s="179" t="s">
        <v>3</v>
      </c>
      <c r="I493" s="181"/>
      <c r="L493" s="178"/>
      <c r="M493" s="182"/>
      <c r="N493" s="183"/>
      <c r="O493" s="183"/>
      <c r="P493" s="183"/>
      <c r="Q493" s="183"/>
      <c r="R493" s="183"/>
      <c r="S493" s="183"/>
      <c r="T493" s="184"/>
      <c r="AT493" s="179" t="s">
        <v>133</v>
      </c>
      <c r="AU493" s="179" t="s">
        <v>82</v>
      </c>
      <c r="AV493" s="14" t="s">
        <v>80</v>
      </c>
      <c r="AW493" s="14" t="s">
        <v>33</v>
      </c>
      <c r="AX493" s="14" t="s">
        <v>73</v>
      </c>
      <c r="AY493" s="179" t="s">
        <v>126</v>
      </c>
    </row>
    <row r="494" spans="2:51" s="13" customFormat="1" ht="12">
      <c r="B494" s="156"/>
      <c r="D494" s="157" t="s">
        <v>133</v>
      </c>
      <c r="E494" s="164" t="s">
        <v>3</v>
      </c>
      <c r="F494" s="158" t="s">
        <v>769</v>
      </c>
      <c r="H494" s="159">
        <v>30.87</v>
      </c>
      <c r="I494" s="160"/>
      <c r="L494" s="156"/>
      <c r="M494" s="161"/>
      <c r="N494" s="162"/>
      <c r="O494" s="162"/>
      <c r="P494" s="162"/>
      <c r="Q494" s="162"/>
      <c r="R494" s="162"/>
      <c r="S494" s="162"/>
      <c r="T494" s="163"/>
      <c r="AT494" s="164" t="s">
        <v>133</v>
      </c>
      <c r="AU494" s="164" t="s">
        <v>82</v>
      </c>
      <c r="AV494" s="13" t="s">
        <v>82</v>
      </c>
      <c r="AW494" s="13" t="s">
        <v>33</v>
      </c>
      <c r="AX494" s="13" t="s">
        <v>73</v>
      </c>
      <c r="AY494" s="164" t="s">
        <v>126</v>
      </c>
    </row>
    <row r="495" spans="2:51" s="15" customFormat="1" ht="12">
      <c r="B495" s="185"/>
      <c r="D495" s="157" t="s">
        <v>133</v>
      </c>
      <c r="E495" s="186" t="s">
        <v>3</v>
      </c>
      <c r="F495" s="187" t="s">
        <v>246</v>
      </c>
      <c r="H495" s="188">
        <v>30.87</v>
      </c>
      <c r="I495" s="189"/>
      <c r="L495" s="185"/>
      <c r="M495" s="190"/>
      <c r="N495" s="191"/>
      <c r="O495" s="191"/>
      <c r="P495" s="191"/>
      <c r="Q495" s="191"/>
      <c r="R495" s="191"/>
      <c r="S495" s="191"/>
      <c r="T495" s="192"/>
      <c r="AT495" s="186" t="s">
        <v>133</v>
      </c>
      <c r="AU495" s="186" t="s">
        <v>82</v>
      </c>
      <c r="AV495" s="15" t="s">
        <v>125</v>
      </c>
      <c r="AW495" s="15" t="s">
        <v>33</v>
      </c>
      <c r="AX495" s="15" t="s">
        <v>80</v>
      </c>
      <c r="AY495" s="186" t="s">
        <v>126</v>
      </c>
    </row>
    <row r="496" spans="1:65" s="2" customFormat="1" ht="49.05" customHeight="1">
      <c r="A496" s="34"/>
      <c r="B496" s="142"/>
      <c r="C496" s="143" t="s">
        <v>770</v>
      </c>
      <c r="D496" s="143" t="s">
        <v>127</v>
      </c>
      <c r="E496" s="144" t="s">
        <v>771</v>
      </c>
      <c r="F496" s="145" t="s">
        <v>772</v>
      </c>
      <c r="G496" s="146" t="s">
        <v>329</v>
      </c>
      <c r="H496" s="147">
        <v>17.7</v>
      </c>
      <c r="I496" s="148"/>
      <c r="J496" s="149">
        <f>ROUND(I496*H496,2)</f>
        <v>0</v>
      </c>
      <c r="K496" s="145" t="s">
        <v>172</v>
      </c>
      <c r="L496" s="35"/>
      <c r="M496" s="150" t="s">
        <v>3</v>
      </c>
      <c r="N496" s="151" t="s">
        <v>44</v>
      </c>
      <c r="O496" s="55"/>
      <c r="P496" s="152">
        <f>O496*H496</f>
        <v>0</v>
      </c>
      <c r="Q496" s="152">
        <v>0</v>
      </c>
      <c r="R496" s="152">
        <f>Q496*H496</f>
        <v>0</v>
      </c>
      <c r="S496" s="152">
        <v>0.033</v>
      </c>
      <c r="T496" s="153">
        <f>S496*H496</f>
        <v>0.5841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54" t="s">
        <v>363</v>
      </c>
      <c r="AT496" s="154" t="s">
        <v>127</v>
      </c>
      <c r="AU496" s="154" t="s">
        <v>82</v>
      </c>
      <c r="AY496" s="19" t="s">
        <v>126</v>
      </c>
      <c r="BE496" s="155">
        <f>IF(N496="základní",J496,0)</f>
        <v>0</v>
      </c>
      <c r="BF496" s="155">
        <f>IF(N496="snížená",J496,0)</f>
        <v>0</v>
      </c>
      <c r="BG496" s="155">
        <f>IF(N496="zákl. přenesená",J496,0)</f>
        <v>0</v>
      </c>
      <c r="BH496" s="155">
        <f>IF(N496="sníž. přenesená",J496,0)</f>
        <v>0</v>
      </c>
      <c r="BI496" s="155">
        <f>IF(N496="nulová",J496,0)</f>
        <v>0</v>
      </c>
      <c r="BJ496" s="19" t="s">
        <v>80</v>
      </c>
      <c r="BK496" s="155">
        <f>ROUND(I496*H496,2)</f>
        <v>0</v>
      </c>
      <c r="BL496" s="19" t="s">
        <v>363</v>
      </c>
      <c r="BM496" s="154" t="s">
        <v>773</v>
      </c>
    </row>
    <row r="497" spans="2:51" s="14" customFormat="1" ht="12">
      <c r="B497" s="178"/>
      <c r="D497" s="157" t="s">
        <v>133</v>
      </c>
      <c r="E497" s="179" t="s">
        <v>3</v>
      </c>
      <c r="F497" s="180" t="s">
        <v>730</v>
      </c>
      <c r="H497" s="179" t="s">
        <v>3</v>
      </c>
      <c r="I497" s="181"/>
      <c r="L497" s="178"/>
      <c r="M497" s="182"/>
      <c r="N497" s="183"/>
      <c r="O497" s="183"/>
      <c r="P497" s="183"/>
      <c r="Q497" s="183"/>
      <c r="R497" s="183"/>
      <c r="S497" s="183"/>
      <c r="T497" s="184"/>
      <c r="AT497" s="179" t="s">
        <v>133</v>
      </c>
      <c r="AU497" s="179" t="s">
        <v>82</v>
      </c>
      <c r="AV497" s="14" t="s">
        <v>80</v>
      </c>
      <c r="AW497" s="14" t="s">
        <v>33</v>
      </c>
      <c r="AX497" s="14" t="s">
        <v>73</v>
      </c>
      <c r="AY497" s="179" t="s">
        <v>126</v>
      </c>
    </row>
    <row r="498" spans="2:51" s="14" customFormat="1" ht="12">
      <c r="B498" s="178"/>
      <c r="D498" s="157" t="s">
        <v>133</v>
      </c>
      <c r="E498" s="179" t="s">
        <v>3</v>
      </c>
      <c r="F498" s="180" t="s">
        <v>731</v>
      </c>
      <c r="H498" s="179" t="s">
        <v>3</v>
      </c>
      <c r="I498" s="181"/>
      <c r="L498" s="178"/>
      <c r="M498" s="182"/>
      <c r="N498" s="183"/>
      <c r="O498" s="183"/>
      <c r="P498" s="183"/>
      <c r="Q498" s="183"/>
      <c r="R498" s="183"/>
      <c r="S498" s="183"/>
      <c r="T498" s="184"/>
      <c r="AT498" s="179" t="s">
        <v>133</v>
      </c>
      <c r="AU498" s="179" t="s">
        <v>82</v>
      </c>
      <c r="AV498" s="14" t="s">
        <v>80</v>
      </c>
      <c r="AW498" s="14" t="s">
        <v>33</v>
      </c>
      <c r="AX498" s="14" t="s">
        <v>73</v>
      </c>
      <c r="AY498" s="179" t="s">
        <v>126</v>
      </c>
    </row>
    <row r="499" spans="2:51" s="13" customFormat="1" ht="12">
      <c r="B499" s="156"/>
      <c r="D499" s="157" t="s">
        <v>133</v>
      </c>
      <c r="E499" s="164" t="s">
        <v>3</v>
      </c>
      <c r="F499" s="158" t="s">
        <v>774</v>
      </c>
      <c r="H499" s="159">
        <v>17.7</v>
      </c>
      <c r="I499" s="160"/>
      <c r="L499" s="156"/>
      <c r="M499" s="161"/>
      <c r="N499" s="162"/>
      <c r="O499" s="162"/>
      <c r="P499" s="162"/>
      <c r="Q499" s="162"/>
      <c r="R499" s="162"/>
      <c r="S499" s="162"/>
      <c r="T499" s="163"/>
      <c r="AT499" s="164" t="s">
        <v>133</v>
      </c>
      <c r="AU499" s="164" t="s">
        <v>82</v>
      </c>
      <c r="AV499" s="13" t="s">
        <v>82</v>
      </c>
      <c r="AW499" s="13" t="s">
        <v>33</v>
      </c>
      <c r="AX499" s="13" t="s">
        <v>73</v>
      </c>
      <c r="AY499" s="164" t="s">
        <v>126</v>
      </c>
    </row>
    <row r="500" spans="2:51" s="15" customFormat="1" ht="12">
      <c r="B500" s="185"/>
      <c r="D500" s="157" t="s">
        <v>133</v>
      </c>
      <c r="E500" s="186" t="s">
        <v>3</v>
      </c>
      <c r="F500" s="187" t="s">
        <v>246</v>
      </c>
      <c r="H500" s="188">
        <v>17.7</v>
      </c>
      <c r="I500" s="189"/>
      <c r="L500" s="185"/>
      <c r="M500" s="190"/>
      <c r="N500" s="191"/>
      <c r="O500" s="191"/>
      <c r="P500" s="191"/>
      <c r="Q500" s="191"/>
      <c r="R500" s="191"/>
      <c r="S500" s="191"/>
      <c r="T500" s="192"/>
      <c r="AT500" s="186" t="s">
        <v>133</v>
      </c>
      <c r="AU500" s="186" t="s">
        <v>82</v>
      </c>
      <c r="AV500" s="15" t="s">
        <v>125</v>
      </c>
      <c r="AW500" s="15" t="s">
        <v>33</v>
      </c>
      <c r="AX500" s="15" t="s">
        <v>80</v>
      </c>
      <c r="AY500" s="186" t="s">
        <v>126</v>
      </c>
    </row>
    <row r="501" spans="1:65" s="2" customFormat="1" ht="37.8" customHeight="1">
      <c r="A501" s="34"/>
      <c r="B501" s="142"/>
      <c r="C501" s="143" t="s">
        <v>775</v>
      </c>
      <c r="D501" s="143" t="s">
        <v>127</v>
      </c>
      <c r="E501" s="144" t="s">
        <v>776</v>
      </c>
      <c r="F501" s="145" t="s">
        <v>777</v>
      </c>
      <c r="G501" s="146" t="s">
        <v>329</v>
      </c>
      <c r="H501" s="147">
        <v>45</v>
      </c>
      <c r="I501" s="148"/>
      <c r="J501" s="149">
        <f>ROUND(I501*H501,2)</f>
        <v>0</v>
      </c>
      <c r="K501" s="145" t="s">
        <v>172</v>
      </c>
      <c r="L501" s="35"/>
      <c r="M501" s="150" t="s">
        <v>3</v>
      </c>
      <c r="N501" s="151" t="s">
        <v>44</v>
      </c>
      <c r="O501" s="55"/>
      <c r="P501" s="152">
        <f>O501*H501</f>
        <v>0</v>
      </c>
      <c r="Q501" s="152">
        <v>0.00732</v>
      </c>
      <c r="R501" s="152">
        <f>Q501*H501</f>
        <v>0.3294</v>
      </c>
      <c r="S501" s="152">
        <v>0</v>
      </c>
      <c r="T501" s="153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4" t="s">
        <v>363</v>
      </c>
      <c r="AT501" s="154" t="s">
        <v>127</v>
      </c>
      <c r="AU501" s="154" t="s">
        <v>82</v>
      </c>
      <c r="AY501" s="19" t="s">
        <v>126</v>
      </c>
      <c r="BE501" s="155">
        <f>IF(N501="základní",J501,0)</f>
        <v>0</v>
      </c>
      <c r="BF501" s="155">
        <f>IF(N501="snížená",J501,0)</f>
        <v>0</v>
      </c>
      <c r="BG501" s="155">
        <f>IF(N501="zákl. přenesená",J501,0)</f>
        <v>0</v>
      </c>
      <c r="BH501" s="155">
        <f>IF(N501="sníž. přenesená",J501,0)</f>
        <v>0</v>
      </c>
      <c r="BI501" s="155">
        <f>IF(N501="nulová",J501,0)</f>
        <v>0</v>
      </c>
      <c r="BJ501" s="19" t="s">
        <v>80</v>
      </c>
      <c r="BK501" s="155">
        <f>ROUND(I501*H501,2)</f>
        <v>0</v>
      </c>
      <c r="BL501" s="19" t="s">
        <v>363</v>
      </c>
      <c r="BM501" s="154" t="s">
        <v>778</v>
      </c>
    </row>
    <row r="502" spans="2:51" s="13" customFormat="1" ht="12">
      <c r="B502" s="156"/>
      <c r="D502" s="157" t="s">
        <v>133</v>
      </c>
      <c r="E502" s="164" t="s">
        <v>3</v>
      </c>
      <c r="F502" s="158" t="s">
        <v>779</v>
      </c>
      <c r="H502" s="159">
        <v>45</v>
      </c>
      <c r="I502" s="160"/>
      <c r="L502" s="156"/>
      <c r="M502" s="161"/>
      <c r="N502" s="162"/>
      <c r="O502" s="162"/>
      <c r="P502" s="162"/>
      <c r="Q502" s="162"/>
      <c r="R502" s="162"/>
      <c r="S502" s="162"/>
      <c r="T502" s="163"/>
      <c r="AT502" s="164" t="s">
        <v>133</v>
      </c>
      <c r="AU502" s="164" t="s">
        <v>82</v>
      </c>
      <c r="AV502" s="13" t="s">
        <v>82</v>
      </c>
      <c r="AW502" s="13" t="s">
        <v>33</v>
      </c>
      <c r="AX502" s="13" t="s">
        <v>80</v>
      </c>
      <c r="AY502" s="164" t="s">
        <v>126</v>
      </c>
    </row>
    <row r="503" spans="1:65" s="2" customFormat="1" ht="37.8" customHeight="1">
      <c r="A503" s="34"/>
      <c r="B503" s="142"/>
      <c r="C503" s="143" t="s">
        <v>780</v>
      </c>
      <c r="D503" s="143" t="s">
        <v>127</v>
      </c>
      <c r="E503" s="144" t="s">
        <v>781</v>
      </c>
      <c r="F503" s="145" t="s">
        <v>782</v>
      </c>
      <c r="G503" s="146" t="s">
        <v>329</v>
      </c>
      <c r="H503" s="147">
        <v>687.44</v>
      </c>
      <c r="I503" s="148"/>
      <c r="J503" s="149">
        <f>ROUND(I503*H503,2)</f>
        <v>0</v>
      </c>
      <c r="K503" s="145" t="s">
        <v>172</v>
      </c>
      <c r="L503" s="35"/>
      <c r="M503" s="150" t="s">
        <v>3</v>
      </c>
      <c r="N503" s="151" t="s">
        <v>44</v>
      </c>
      <c r="O503" s="55"/>
      <c r="P503" s="152">
        <f>O503*H503</f>
        <v>0</v>
      </c>
      <c r="Q503" s="152">
        <v>0.01363</v>
      </c>
      <c r="R503" s="152">
        <f>Q503*H503</f>
        <v>9.3698072</v>
      </c>
      <c r="S503" s="152">
        <v>0</v>
      </c>
      <c r="T503" s="153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54" t="s">
        <v>363</v>
      </c>
      <c r="AT503" s="154" t="s">
        <v>127</v>
      </c>
      <c r="AU503" s="154" t="s">
        <v>82</v>
      </c>
      <c r="AY503" s="19" t="s">
        <v>126</v>
      </c>
      <c r="BE503" s="155">
        <f>IF(N503="základní",J503,0)</f>
        <v>0</v>
      </c>
      <c r="BF503" s="155">
        <f>IF(N503="snížená",J503,0)</f>
        <v>0</v>
      </c>
      <c r="BG503" s="155">
        <f>IF(N503="zákl. přenesená",J503,0)</f>
        <v>0</v>
      </c>
      <c r="BH503" s="155">
        <f>IF(N503="sníž. přenesená",J503,0)</f>
        <v>0</v>
      </c>
      <c r="BI503" s="155">
        <f>IF(N503="nulová",J503,0)</f>
        <v>0</v>
      </c>
      <c r="BJ503" s="19" t="s">
        <v>80</v>
      </c>
      <c r="BK503" s="155">
        <f>ROUND(I503*H503,2)</f>
        <v>0</v>
      </c>
      <c r="BL503" s="19" t="s">
        <v>363</v>
      </c>
      <c r="BM503" s="154" t="s">
        <v>783</v>
      </c>
    </row>
    <row r="504" spans="2:51" s="14" customFormat="1" ht="12">
      <c r="B504" s="178"/>
      <c r="D504" s="157" t="s">
        <v>133</v>
      </c>
      <c r="E504" s="179" t="s">
        <v>3</v>
      </c>
      <c r="F504" s="180" t="s">
        <v>730</v>
      </c>
      <c r="H504" s="179" t="s">
        <v>3</v>
      </c>
      <c r="I504" s="181"/>
      <c r="L504" s="178"/>
      <c r="M504" s="182"/>
      <c r="N504" s="183"/>
      <c r="O504" s="183"/>
      <c r="P504" s="183"/>
      <c r="Q504" s="183"/>
      <c r="R504" s="183"/>
      <c r="S504" s="183"/>
      <c r="T504" s="184"/>
      <c r="AT504" s="179" t="s">
        <v>133</v>
      </c>
      <c r="AU504" s="179" t="s">
        <v>82</v>
      </c>
      <c r="AV504" s="14" t="s">
        <v>80</v>
      </c>
      <c r="AW504" s="14" t="s">
        <v>33</v>
      </c>
      <c r="AX504" s="14" t="s">
        <v>73</v>
      </c>
      <c r="AY504" s="179" t="s">
        <v>126</v>
      </c>
    </row>
    <row r="505" spans="2:51" s="14" customFormat="1" ht="12">
      <c r="B505" s="178"/>
      <c r="D505" s="157" t="s">
        <v>133</v>
      </c>
      <c r="E505" s="179" t="s">
        <v>3</v>
      </c>
      <c r="F505" s="180" t="s">
        <v>731</v>
      </c>
      <c r="H505" s="179" t="s">
        <v>3</v>
      </c>
      <c r="I505" s="181"/>
      <c r="L505" s="178"/>
      <c r="M505" s="182"/>
      <c r="N505" s="183"/>
      <c r="O505" s="183"/>
      <c r="P505" s="183"/>
      <c r="Q505" s="183"/>
      <c r="R505" s="183"/>
      <c r="S505" s="183"/>
      <c r="T505" s="184"/>
      <c r="AT505" s="179" t="s">
        <v>133</v>
      </c>
      <c r="AU505" s="179" t="s">
        <v>82</v>
      </c>
      <c r="AV505" s="14" t="s">
        <v>80</v>
      </c>
      <c r="AW505" s="14" t="s">
        <v>33</v>
      </c>
      <c r="AX505" s="14" t="s">
        <v>73</v>
      </c>
      <c r="AY505" s="179" t="s">
        <v>126</v>
      </c>
    </row>
    <row r="506" spans="2:51" s="13" customFormat="1" ht="12">
      <c r="B506" s="156"/>
      <c r="D506" s="157" t="s">
        <v>133</v>
      </c>
      <c r="E506" s="164" t="s">
        <v>3</v>
      </c>
      <c r="F506" s="158" t="s">
        <v>784</v>
      </c>
      <c r="H506" s="159">
        <v>496.44</v>
      </c>
      <c r="I506" s="160"/>
      <c r="L506" s="156"/>
      <c r="M506" s="161"/>
      <c r="N506" s="162"/>
      <c r="O506" s="162"/>
      <c r="P506" s="162"/>
      <c r="Q506" s="162"/>
      <c r="R506" s="162"/>
      <c r="S506" s="162"/>
      <c r="T506" s="163"/>
      <c r="AT506" s="164" t="s">
        <v>133</v>
      </c>
      <c r="AU506" s="164" t="s">
        <v>82</v>
      </c>
      <c r="AV506" s="13" t="s">
        <v>82</v>
      </c>
      <c r="AW506" s="13" t="s">
        <v>33</v>
      </c>
      <c r="AX506" s="13" t="s">
        <v>73</v>
      </c>
      <c r="AY506" s="164" t="s">
        <v>126</v>
      </c>
    </row>
    <row r="507" spans="2:51" s="13" customFormat="1" ht="12">
      <c r="B507" s="156"/>
      <c r="D507" s="157" t="s">
        <v>133</v>
      </c>
      <c r="E507" s="164" t="s">
        <v>3</v>
      </c>
      <c r="F507" s="158" t="s">
        <v>736</v>
      </c>
      <c r="H507" s="159">
        <v>3.63</v>
      </c>
      <c r="I507" s="160"/>
      <c r="L507" s="156"/>
      <c r="M507" s="161"/>
      <c r="N507" s="162"/>
      <c r="O507" s="162"/>
      <c r="P507" s="162"/>
      <c r="Q507" s="162"/>
      <c r="R507" s="162"/>
      <c r="S507" s="162"/>
      <c r="T507" s="163"/>
      <c r="AT507" s="164" t="s">
        <v>133</v>
      </c>
      <c r="AU507" s="164" t="s">
        <v>82</v>
      </c>
      <c r="AV507" s="13" t="s">
        <v>82</v>
      </c>
      <c r="AW507" s="13" t="s">
        <v>33</v>
      </c>
      <c r="AX507" s="13" t="s">
        <v>73</v>
      </c>
      <c r="AY507" s="164" t="s">
        <v>126</v>
      </c>
    </row>
    <row r="508" spans="2:51" s="13" customFormat="1" ht="12">
      <c r="B508" s="156"/>
      <c r="D508" s="157" t="s">
        <v>133</v>
      </c>
      <c r="E508" s="164" t="s">
        <v>3</v>
      </c>
      <c r="F508" s="158" t="s">
        <v>737</v>
      </c>
      <c r="H508" s="159">
        <v>5.75</v>
      </c>
      <c r="I508" s="160"/>
      <c r="L508" s="156"/>
      <c r="M508" s="161"/>
      <c r="N508" s="162"/>
      <c r="O508" s="162"/>
      <c r="P508" s="162"/>
      <c r="Q508" s="162"/>
      <c r="R508" s="162"/>
      <c r="S508" s="162"/>
      <c r="T508" s="163"/>
      <c r="AT508" s="164" t="s">
        <v>133</v>
      </c>
      <c r="AU508" s="164" t="s">
        <v>82</v>
      </c>
      <c r="AV508" s="13" t="s">
        <v>82</v>
      </c>
      <c r="AW508" s="13" t="s">
        <v>33</v>
      </c>
      <c r="AX508" s="13" t="s">
        <v>73</v>
      </c>
      <c r="AY508" s="164" t="s">
        <v>126</v>
      </c>
    </row>
    <row r="509" spans="2:51" s="13" customFormat="1" ht="12">
      <c r="B509" s="156"/>
      <c r="D509" s="157" t="s">
        <v>133</v>
      </c>
      <c r="E509" s="164" t="s">
        <v>3</v>
      </c>
      <c r="F509" s="158" t="s">
        <v>744</v>
      </c>
      <c r="H509" s="159">
        <v>41.05</v>
      </c>
      <c r="I509" s="160"/>
      <c r="L509" s="156"/>
      <c r="M509" s="161"/>
      <c r="N509" s="162"/>
      <c r="O509" s="162"/>
      <c r="P509" s="162"/>
      <c r="Q509" s="162"/>
      <c r="R509" s="162"/>
      <c r="S509" s="162"/>
      <c r="T509" s="163"/>
      <c r="AT509" s="164" t="s">
        <v>133</v>
      </c>
      <c r="AU509" s="164" t="s">
        <v>82</v>
      </c>
      <c r="AV509" s="13" t="s">
        <v>82</v>
      </c>
      <c r="AW509" s="13" t="s">
        <v>33</v>
      </c>
      <c r="AX509" s="13" t="s">
        <v>73</v>
      </c>
      <c r="AY509" s="164" t="s">
        <v>126</v>
      </c>
    </row>
    <row r="510" spans="2:51" s="13" customFormat="1" ht="12">
      <c r="B510" s="156"/>
      <c r="D510" s="157" t="s">
        <v>133</v>
      </c>
      <c r="E510" s="164" t="s">
        <v>3</v>
      </c>
      <c r="F510" s="158" t="s">
        <v>738</v>
      </c>
      <c r="H510" s="159">
        <v>6.16</v>
      </c>
      <c r="I510" s="160"/>
      <c r="L510" s="156"/>
      <c r="M510" s="161"/>
      <c r="N510" s="162"/>
      <c r="O510" s="162"/>
      <c r="P510" s="162"/>
      <c r="Q510" s="162"/>
      <c r="R510" s="162"/>
      <c r="S510" s="162"/>
      <c r="T510" s="163"/>
      <c r="AT510" s="164" t="s">
        <v>133</v>
      </c>
      <c r="AU510" s="164" t="s">
        <v>82</v>
      </c>
      <c r="AV510" s="13" t="s">
        <v>82</v>
      </c>
      <c r="AW510" s="13" t="s">
        <v>33</v>
      </c>
      <c r="AX510" s="13" t="s">
        <v>73</v>
      </c>
      <c r="AY510" s="164" t="s">
        <v>126</v>
      </c>
    </row>
    <row r="511" spans="2:51" s="14" customFormat="1" ht="12">
      <c r="B511" s="178"/>
      <c r="D511" s="157" t="s">
        <v>133</v>
      </c>
      <c r="E511" s="179" t="s">
        <v>3</v>
      </c>
      <c r="F511" s="180" t="s">
        <v>733</v>
      </c>
      <c r="H511" s="179" t="s">
        <v>3</v>
      </c>
      <c r="I511" s="181"/>
      <c r="L511" s="178"/>
      <c r="M511" s="182"/>
      <c r="N511" s="183"/>
      <c r="O511" s="183"/>
      <c r="P511" s="183"/>
      <c r="Q511" s="183"/>
      <c r="R511" s="183"/>
      <c r="S511" s="183"/>
      <c r="T511" s="184"/>
      <c r="AT511" s="179" t="s">
        <v>133</v>
      </c>
      <c r="AU511" s="179" t="s">
        <v>82</v>
      </c>
      <c r="AV511" s="14" t="s">
        <v>80</v>
      </c>
      <c r="AW511" s="14" t="s">
        <v>33</v>
      </c>
      <c r="AX511" s="14" t="s">
        <v>73</v>
      </c>
      <c r="AY511" s="179" t="s">
        <v>126</v>
      </c>
    </row>
    <row r="512" spans="2:51" s="13" customFormat="1" ht="12">
      <c r="B512" s="156"/>
      <c r="D512" s="157" t="s">
        <v>133</v>
      </c>
      <c r="E512" s="164" t="s">
        <v>3</v>
      </c>
      <c r="F512" s="158" t="s">
        <v>734</v>
      </c>
      <c r="H512" s="159">
        <v>0.77</v>
      </c>
      <c r="I512" s="160"/>
      <c r="L512" s="156"/>
      <c r="M512" s="161"/>
      <c r="N512" s="162"/>
      <c r="O512" s="162"/>
      <c r="P512" s="162"/>
      <c r="Q512" s="162"/>
      <c r="R512" s="162"/>
      <c r="S512" s="162"/>
      <c r="T512" s="163"/>
      <c r="AT512" s="164" t="s">
        <v>133</v>
      </c>
      <c r="AU512" s="164" t="s">
        <v>82</v>
      </c>
      <c r="AV512" s="13" t="s">
        <v>82</v>
      </c>
      <c r="AW512" s="13" t="s">
        <v>33</v>
      </c>
      <c r="AX512" s="13" t="s">
        <v>73</v>
      </c>
      <c r="AY512" s="164" t="s">
        <v>126</v>
      </c>
    </row>
    <row r="513" spans="2:51" s="13" customFormat="1" ht="12">
      <c r="B513" s="156"/>
      <c r="D513" s="157" t="s">
        <v>133</v>
      </c>
      <c r="E513" s="164" t="s">
        <v>3</v>
      </c>
      <c r="F513" s="158" t="s">
        <v>735</v>
      </c>
      <c r="H513" s="159">
        <v>2.78</v>
      </c>
      <c r="I513" s="160"/>
      <c r="L513" s="156"/>
      <c r="M513" s="161"/>
      <c r="N513" s="162"/>
      <c r="O513" s="162"/>
      <c r="P513" s="162"/>
      <c r="Q513" s="162"/>
      <c r="R513" s="162"/>
      <c r="S513" s="162"/>
      <c r="T513" s="163"/>
      <c r="AT513" s="164" t="s">
        <v>133</v>
      </c>
      <c r="AU513" s="164" t="s">
        <v>82</v>
      </c>
      <c r="AV513" s="13" t="s">
        <v>82</v>
      </c>
      <c r="AW513" s="13" t="s">
        <v>33</v>
      </c>
      <c r="AX513" s="13" t="s">
        <v>73</v>
      </c>
      <c r="AY513" s="164" t="s">
        <v>126</v>
      </c>
    </row>
    <row r="514" spans="2:51" s="13" customFormat="1" ht="12">
      <c r="B514" s="156"/>
      <c r="D514" s="157" t="s">
        <v>133</v>
      </c>
      <c r="E514" s="164" t="s">
        <v>3</v>
      </c>
      <c r="F514" s="158" t="s">
        <v>745</v>
      </c>
      <c r="H514" s="159">
        <v>49.34</v>
      </c>
      <c r="I514" s="160"/>
      <c r="L514" s="156"/>
      <c r="M514" s="161"/>
      <c r="N514" s="162"/>
      <c r="O514" s="162"/>
      <c r="P514" s="162"/>
      <c r="Q514" s="162"/>
      <c r="R514" s="162"/>
      <c r="S514" s="162"/>
      <c r="T514" s="163"/>
      <c r="AT514" s="164" t="s">
        <v>133</v>
      </c>
      <c r="AU514" s="164" t="s">
        <v>82</v>
      </c>
      <c r="AV514" s="13" t="s">
        <v>82</v>
      </c>
      <c r="AW514" s="13" t="s">
        <v>33</v>
      </c>
      <c r="AX514" s="13" t="s">
        <v>73</v>
      </c>
      <c r="AY514" s="164" t="s">
        <v>126</v>
      </c>
    </row>
    <row r="515" spans="2:51" s="13" customFormat="1" ht="12">
      <c r="B515" s="156"/>
      <c r="D515" s="157" t="s">
        <v>133</v>
      </c>
      <c r="E515" s="164" t="s">
        <v>3</v>
      </c>
      <c r="F515" s="158" t="s">
        <v>746</v>
      </c>
      <c r="H515" s="159">
        <v>36.37</v>
      </c>
      <c r="I515" s="160"/>
      <c r="L515" s="156"/>
      <c r="M515" s="161"/>
      <c r="N515" s="162"/>
      <c r="O515" s="162"/>
      <c r="P515" s="162"/>
      <c r="Q515" s="162"/>
      <c r="R515" s="162"/>
      <c r="S515" s="162"/>
      <c r="T515" s="163"/>
      <c r="AT515" s="164" t="s">
        <v>133</v>
      </c>
      <c r="AU515" s="164" t="s">
        <v>82</v>
      </c>
      <c r="AV515" s="13" t="s">
        <v>82</v>
      </c>
      <c r="AW515" s="13" t="s">
        <v>33</v>
      </c>
      <c r="AX515" s="13" t="s">
        <v>73</v>
      </c>
      <c r="AY515" s="164" t="s">
        <v>126</v>
      </c>
    </row>
    <row r="516" spans="2:51" s="13" customFormat="1" ht="12">
      <c r="B516" s="156"/>
      <c r="D516" s="157" t="s">
        <v>133</v>
      </c>
      <c r="E516" s="164" t="s">
        <v>3</v>
      </c>
      <c r="F516" s="158" t="s">
        <v>747</v>
      </c>
      <c r="H516" s="159">
        <v>29.24</v>
      </c>
      <c r="I516" s="160"/>
      <c r="L516" s="156"/>
      <c r="M516" s="161"/>
      <c r="N516" s="162"/>
      <c r="O516" s="162"/>
      <c r="P516" s="162"/>
      <c r="Q516" s="162"/>
      <c r="R516" s="162"/>
      <c r="S516" s="162"/>
      <c r="T516" s="163"/>
      <c r="AT516" s="164" t="s">
        <v>133</v>
      </c>
      <c r="AU516" s="164" t="s">
        <v>82</v>
      </c>
      <c r="AV516" s="13" t="s">
        <v>82</v>
      </c>
      <c r="AW516" s="13" t="s">
        <v>33</v>
      </c>
      <c r="AX516" s="13" t="s">
        <v>73</v>
      </c>
      <c r="AY516" s="164" t="s">
        <v>126</v>
      </c>
    </row>
    <row r="517" spans="2:51" s="13" customFormat="1" ht="12">
      <c r="B517" s="156"/>
      <c r="D517" s="157" t="s">
        <v>133</v>
      </c>
      <c r="E517" s="164" t="s">
        <v>3</v>
      </c>
      <c r="F517" s="158" t="s">
        <v>748</v>
      </c>
      <c r="H517" s="159">
        <v>15.91</v>
      </c>
      <c r="I517" s="160"/>
      <c r="L517" s="156"/>
      <c r="M517" s="161"/>
      <c r="N517" s="162"/>
      <c r="O517" s="162"/>
      <c r="P517" s="162"/>
      <c r="Q517" s="162"/>
      <c r="R517" s="162"/>
      <c r="S517" s="162"/>
      <c r="T517" s="163"/>
      <c r="AT517" s="164" t="s">
        <v>133</v>
      </c>
      <c r="AU517" s="164" t="s">
        <v>82</v>
      </c>
      <c r="AV517" s="13" t="s">
        <v>82</v>
      </c>
      <c r="AW517" s="13" t="s">
        <v>33</v>
      </c>
      <c r="AX517" s="13" t="s">
        <v>73</v>
      </c>
      <c r="AY517" s="164" t="s">
        <v>126</v>
      </c>
    </row>
    <row r="518" spans="2:51" s="15" customFormat="1" ht="12">
      <c r="B518" s="185"/>
      <c r="D518" s="157" t="s">
        <v>133</v>
      </c>
      <c r="E518" s="186" t="s">
        <v>3</v>
      </c>
      <c r="F518" s="187" t="s">
        <v>246</v>
      </c>
      <c r="H518" s="188">
        <v>687.44</v>
      </c>
      <c r="I518" s="189"/>
      <c r="L518" s="185"/>
      <c r="M518" s="190"/>
      <c r="N518" s="191"/>
      <c r="O518" s="191"/>
      <c r="P518" s="191"/>
      <c r="Q518" s="191"/>
      <c r="R518" s="191"/>
      <c r="S518" s="191"/>
      <c r="T518" s="192"/>
      <c r="AT518" s="186" t="s">
        <v>133</v>
      </c>
      <c r="AU518" s="186" t="s">
        <v>82</v>
      </c>
      <c r="AV518" s="15" t="s">
        <v>125</v>
      </c>
      <c r="AW518" s="15" t="s">
        <v>33</v>
      </c>
      <c r="AX518" s="15" t="s">
        <v>80</v>
      </c>
      <c r="AY518" s="186" t="s">
        <v>126</v>
      </c>
    </row>
    <row r="519" spans="1:65" s="2" customFormat="1" ht="37.8" customHeight="1">
      <c r="A519" s="34"/>
      <c r="B519" s="142"/>
      <c r="C519" s="143" t="s">
        <v>785</v>
      </c>
      <c r="D519" s="143" t="s">
        <v>127</v>
      </c>
      <c r="E519" s="144" t="s">
        <v>786</v>
      </c>
      <c r="F519" s="145" t="s">
        <v>787</v>
      </c>
      <c r="G519" s="146" t="s">
        <v>329</v>
      </c>
      <c r="H519" s="147">
        <v>144.2</v>
      </c>
      <c r="I519" s="148"/>
      <c r="J519" s="149">
        <f>ROUND(I519*H519,2)</f>
        <v>0</v>
      </c>
      <c r="K519" s="145" t="s">
        <v>172</v>
      </c>
      <c r="L519" s="35"/>
      <c r="M519" s="150" t="s">
        <v>3</v>
      </c>
      <c r="N519" s="151" t="s">
        <v>44</v>
      </c>
      <c r="O519" s="55"/>
      <c r="P519" s="152">
        <f>O519*H519</f>
        <v>0</v>
      </c>
      <c r="Q519" s="152">
        <v>0.01752</v>
      </c>
      <c r="R519" s="152">
        <f>Q519*H519</f>
        <v>2.5263839999999997</v>
      </c>
      <c r="S519" s="152">
        <v>0</v>
      </c>
      <c r="T519" s="153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54" t="s">
        <v>363</v>
      </c>
      <c r="AT519" s="154" t="s">
        <v>127</v>
      </c>
      <c r="AU519" s="154" t="s">
        <v>82</v>
      </c>
      <c r="AY519" s="19" t="s">
        <v>126</v>
      </c>
      <c r="BE519" s="155">
        <f>IF(N519="základní",J519,0)</f>
        <v>0</v>
      </c>
      <c r="BF519" s="155">
        <f>IF(N519="snížená",J519,0)</f>
        <v>0</v>
      </c>
      <c r="BG519" s="155">
        <f>IF(N519="zákl. přenesená",J519,0)</f>
        <v>0</v>
      </c>
      <c r="BH519" s="155">
        <f>IF(N519="sníž. přenesená",J519,0)</f>
        <v>0</v>
      </c>
      <c r="BI519" s="155">
        <f>IF(N519="nulová",J519,0)</f>
        <v>0</v>
      </c>
      <c r="BJ519" s="19" t="s">
        <v>80</v>
      </c>
      <c r="BK519" s="155">
        <f>ROUND(I519*H519,2)</f>
        <v>0</v>
      </c>
      <c r="BL519" s="19" t="s">
        <v>363</v>
      </c>
      <c r="BM519" s="154" t="s">
        <v>788</v>
      </c>
    </row>
    <row r="520" spans="2:51" s="14" customFormat="1" ht="12">
      <c r="B520" s="178"/>
      <c r="D520" s="157" t="s">
        <v>133</v>
      </c>
      <c r="E520" s="179" t="s">
        <v>3</v>
      </c>
      <c r="F520" s="180" t="s">
        <v>730</v>
      </c>
      <c r="H520" s="179" t="s">
        <v>3</v>
      </c>
      <c r="I520" s="181"/>
      <c r="L520" s="178"/>
      <c r="M520" s="182"/>
      <c r="N520" s="183"/>
      <c r="O520" s="183"/>
      <c r="P520" s="183"/>
      <c r="Q520" s="183"/>
      <c r="R520" s="183"/>
      <c r="S520" s="183"/>
      <c r="T520" s="184"/>
      <c r="AT520" s="179" t="s">
        <v>133</v>
      </c>
      <c r="AU520" s="179" t="s">
        <v>82</v>
      </c>
      <c r="AV520" s="14" t="s">
        <v>80</v>
      </c>
      <c r="AW520" s="14" t="s">
        <v>33</v>
      </c>
      <c r="AX520" s="14" t="s">
        <v>73</v>
      </c>
      <c r="AY520" s="179" t="s">
        <v>126</v>
      </c>
    </row>
    <row r="521" spans="2:51" s="14" customFormat="1" ht="12">
      <c r="B521" s="178"/>
      <c r="D521" s="157" t="s">
        <v>133</v>
      </c>
      <c r="E521" s="179" t="s">
        <v>3</v>
      </c>
      <c r="F521" s="180" t="s">
        <v>731</v>
      </c>
      <c r="H521" s="179" t="s">
        <v>3</v>
      </c>
      <c r="I521" s="181"/>
      <c r="L521" s="178"/>
      <c r="M521" s="182"/>
      <c r="N521" s="183"/>
      <c r="O521" s="183"/>
      <c r="P521" s="183"/>
      <c r="Q521" s="183"/>
      <c r="R521" s="183"/>
      <c r="S521" s="183"/>
      <c r="T521" s="184"/>
      <c r="AT521" s="179" t="s">
        <v>133</v>
      </c>
      <c r="AU521" s="179" t="s">
        <v>82</v>
      </c>
      <c r="AV521" s="14" t="s">
        <v>80</v>
      </c>
      <c r="AW521" s="14" t="s">
        <v>33</v>
      </c>
      <c r="AX521" s="14" t="s">
        <v>73</v>
      </c>
      <c r="AY521" s="179" t="s">
        <v>126</v>
      </c>
    </row>
    <row r="522" spans="2:51" s="13" customFormat="1" ht="12">
      <c r="B522" s="156"/>
      <c r="D522" s="157" t="s">
        <v>133</v>
      </c>
      <c r="E522" s="164" t="s">
        <v>3</v>
      </c>
      <c r="F522" s="158" t="s">
        <v>758</v>
      </c>
      <c r="H522" s="159">
        <v>37.35</v>
      </c>
      <c r="I522" s="160"/>
      <c r="L522" s="156"/>
      <c r="M522" s="161"/>
      <c r="N522" s="162"/>
      <c r="O522" s="162"/>
      <c r="P522" s="162"/>
      <c r="Q522" s="162"/>
      <c r="R522" s="162"/>
      <c r="S522" s="162"/>
      <c r="T522" s="163"/>
      <c r="AT522" s="164" t="s">
        <v>133</v>
      </c>
      <c r="AU522" s="164" t="s">
        <v>82</v>
      </c>
      <c r="AV522" s="13" t="s">
        <v>82</v>
      </c>
      <c r="AW522" s="13" t="s">
        <v>33</v>
      </c>
      <c r="AX522" s="13" t="s">
        <v>73</v>
      </c>
      <c r="AY522" s="164" t="s">
        <v>126</v>
      </c>
    </row>
    <row r="523" spans="2:51" s="13" customFormat="1" ht="12">
      <c r="B523" s="156"/>
      <c r="D523" s="157" t="s">
        <v>133</v>
      </c>
      <c r="E523" s="164" t="s">
        <v>3</v>
      </c>
      <c r="F523" s="158" t="s">
        <v>764</v>
      </c>
      <c r="H523" s="159">
        <v>94.32</v>
      </c>
      <c r="I523" s="160"/>
      <c r="L523" s="156"/>
      <c r="M523" s="161"/>
      <c r="N523" s="162"/>
      <c r="O523" s="162"/>
      <c r="P523" s="162"/>
      <c r="Q523" s="162"/>
      <c r="R523" s="162"/>
      <c r="S523" s="162"/>
      <c r="T523" s="163"/>
      <c r="AT523" s="164" t="s">
        <v>133</v>
      </c>
      <c r="AU523" s="164" t="s">
        <v>82</v>
      </c>
      <c r="AV523" s="13" t="s">
        <v>82</v>
      </c>
      <c r="AW523" s="13" t="s">
        <v>33</v>
      </c>
      <c r="AX523" s="13" t="s">
        <v>73</v>
      </c>
      <c r="AY523" s="164" t="s">
        <v>126</v>
      </c>
    </row>
    <row r="524" spans="2:51" s="13" customFormat="1" ht="12">
      <c r="B524" s="156"/>
      <c r="D524" s="157" t="s">
        <v>133</v>
      </c>
      <c r="E524" s="164" t="s">
        <v>3</v>
      </c>
      <c r="F524" s="158" t="s">
        <v>759</v>
      </c>
      <c r="H524" s="159">
        <v>12.53</v>
      </c>
      <c r="I524" s="160"/>
      <c r="L524" s="156"/>
      <c r="M524" s="161"/>
      <c r="N524" s="162"/>
      <c r="O524" s="162"/>
      <c r="P524" s="162"/>
      <c r="Q524" s="162"/>
      <c r="R524" s="162"/>
      <c r="S524" s="162"/>
      <c r="T524" s="163"/>
      <c r="AT524" s="164" t="s">
        <v>133</v>
      </c>
      <c r="AU524" s="164" t="s">
        <v>82</v>
      </c>
      <c r="AV524" s="13" t="s">
        <v>82</v>
      </c>
      <c r="AW524" s="13" t="s">
        <v>33</v>
      </c>
      <c r="AX524" s="13" t="s">
        <v>73</v>
      </c>
      <c r="AY524" s="164" t="s">
        <v>126</v>
      </c>
    </row>
    <row r="525" spans="2:51" s="15" customFormat="1" ht="12">
      <c r="B525" s="185"/>
      <c r="D525" s="157" t="s">
        <v>133</v>
      </c>
      <c r="E525" s="186" t="s">
        <v>3</v>
      </c>
      <c r="F525" s="187" t="s">
        <v>246</v>
      </c>
      <c r="H525" s="188">
        <v>144.2</v>
      </c>
      <c r="I525" s="189"/>
      <c r="L525" s="185"/>
      <c r="M525" s="190"/>
      <c r="N525" s="191"/>
      <c r="O525" s="191"/>
      <c r="P525" s="191"/>
      <c r="Q525" s="191"/>
      <c r="R525" s="191"/>
      <c r="S525" s="191"/>
      <c r="T525" s="192"/>
      <c r="AT525" s="186" t="s">
        <v>133</v>
      </c>
      <c r="AU525" s="186" t="s">
        <v>82</v>
      </c>
      <c r="AV525" s="15" t="s">
        <v>125</v>
      </c>
      <c r="AW525" s="15" t="s">
        <v>33</v>
      </c>
      <c r="AX525" s="15" t="s">
        <v>80</v>
      </c>
      <c r="AY525" s="186" t="s">
        <v>126</v>
      </c>
    </row>
    <row r="526" spans="1:65" s="2" customFormat="1" ht="37.8" customHeight="1">
      <c r="A526" s="34"/>
      <c r="B526" s="142"/>
      <c r="C526" s="143" t="s">
        <v>789</v>
      </c>
      <c r="D526" s="143" t="s">
        <v>127</v>
      </c>
      <c r="E526" s="144" t="s">
        <v>790</v>
      </c>
      <c r="F526" s="145" t="s">
        <v>791</v>
      </c>
      <c r="G526" s="146" t="s">
        <v>329</v>
      </c>
      <c r="H526" s="147">
        <v>30.87</v>
      </c>
      <c r="I526" s="148"/>
      <c r="J526" s="149">
        <f>ROUND(I526*H526,2)</f>
        <v>0</v>
      </c>
      <c r="K526" s="145" t="s">
        <v>172</v>
      </c>
      <c r="L526" s="35"/>
      <c r="M526" s="150" t="s">
        <v>3</v>
      </c>
      <c r="N526" s="151" t="s">
        <v>44</v>
      </c>
      <c r="O526" s="55"/>
      <c r="P526" s="152">
        <f>O526*H526</f>
        <v>0</v>
      </c>
      <c r="Q526" s="152">
        <v>0.02733</v>
      </c>
      <c r="R526" s="152">
        <f>Q526*H526</f>
        <v>0.8436771000000001</v>
      </c>
      <c r="S526" s="152">
        <v>0</v>
      </c>
      <c r="T526" s="153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54" t="s">
        <v>363</v>
      </c>
      <c r="AT526" s="154" t="s">
        <v>127</v>
      </c>
      <c r="AU526" s="154" t="s">
        <v>82</v>
      </c>
      <c r="AY526" s="19" t="s">
        <v>126</v>
      </c>
      <c r="BE526" s="155">
        <f>IF(N526="základní",J526,0)</f>
        <v>0</v>
      </c>
      <c r="BF526" s="155">
        <f>IF(N526="snížená",J526,0)</f>
        <v>0</v>
      </c>
      <c r="BG526" s="155">
        <f>IF(N526="zákl. přenesená",J526,0)</f>
        <v>0</v>
      </c>
      <c r="BH526" s="155">
        <f>IF(N526="sníž. přenesená",J526,0)</f>
        <v>0</v>
      </c>
      <c r="BI526" s="155">
        <f>IF(N526="nulová",J526,0)</f>
        <v>0</v>
      </c>
      <c r="BJ526" s="19" t="s">
        <v>80</v>
      </c>
      <c r="BK526" s="155">
        <f>ROUND(I526*H526,2)</f>
        <v>0</v>
      </c>
      <c r="BL526" s="19" t="s">
        <v>363</v>
      </c>
      <c r="BM526" s="154" t="s">
        <v>792</v>
      </c>
    </row>
    <row r="527" spans="2:51" s="14" customFormat="1" ht="12">
      <c r="B527" s="178"/>
      <c r="D527" s="157" t="s">
        <v>133</v>
      </c>
      <c r="E527" s="179" t="s">
        <v>3</v>
      </c>
      <c r="F527" s="180" t="s">
        <v>730</v>
      </c>
      <c r="H527" s="179" t="s">
        <v>3</v>
      </c>
      <c r="I527" s="181"/>
      <c r="L527" s="178"/>
      <c r="M527" s="182"/>
      <c r="N527" s="183"/>
      <c r="O527" s="183"/>
      <c r="P527" s="183"/>
      <c r="Q527" s="183"/>
      <c r="R527" s="183"/>
      <c r="S527" s="183"/>
      <c r="T527" s="184"/>
      <c r="AT527" s="179" t="s">
        <v>133</v>
      </c>
      <c r="AU527" s="179" t="s">
        <v>82</v>
      </c>
      <c r="AV527" s="14" t="s">
        <v>80</v>
      </c>
      <c r="AW527" s="14" t="s">
        <v>33</v>
      </c>
      <c r="AX527" s="14" t="s">
        <v>73</v>
      </c>
      <c r="AY527" s="179" t="s">
        <v>126</v>
      </c>
    </row>
    <row r="528" spans="2:51" s="14" customFormat="1" ht="12">
      <c r="B528" s="178"/>
      <c r="D528" s="157" t="s">
        <v>133</v>
      </c>
      <c r="E528" s="179" t="s">
        <v>3</v>
      </c>
      <c r="F528" s="180" t="s">
        <v>731</v>
      </c>
      <c r="H528" s="179" t="s">
        <v>3</v>
      </c>
      <c r="I528" s="181"/>
      <c r="L528" s="178"/>
      <c r="M528" s="182"/>
      <c r="N528" s="183"/>
      <c r="O528" s="183"/>
      <c r="P528" s="183"/>
      <c r="Q528" s="183"/>
      <c r="R528" s="183"/>
      <c r="S528" s="183"/>
      <c r="T528" s="184"/>
      <c r="AT528" s="179" t="s">
        <v>133</v>
      </c>
      <c r="AU528" s="179" t="s">
        <v>82</v>
      </c>
      <c r="AV528" s="14" t="s">
        <v>80</v>
      </c>
      <c r="AW528" s="14" t="s">
        <v>33</v>
      </c>
      <c r="AX528" s="14" t="s">
        <v>73</v>
      </c>
      <c r="AY528" s="179" t="s">
        <v>126</v>
      </c>
    </row>
    <row r="529" spans="2:51" s="13" customFormat="1" ht="12">
      <c r="B529" s="156"/>
      <c r="D529" s="157" t="s">
        <v>133</v>
      </c>
      <c r="E529" s="164" t="s">
        <v>3</v>
      </c>
      <c r="F529" s="158" t="s">
        <v>769</v>
      </c>
      <c r="H529" s="159">
        <v>30.87</v>
      </c>
      <c r="I529" s="160"/>
      <c r="L529" s="156"/>
      <c r="M529" s="161"/>
      <c r="N529" s="162"/>
      <c r="O529" s="162"/>
      <c r="P529" s="162"/>
      <c r="Q529" s="162"/>
      <c r="R529" s="162"/>
      <c r="S529" s="162"/>
      <c r="T529" s="163"/>
      <c r="AT529" s="164" t="s">
        <v>133</v>
      </c>
      <c r="AU529" s="164" t="s">
        <v>82</v>
      </c>
      <c r="AV529" s="13" t="s">
        <v>82</v>
      </c>
      <c r="AW529" s="13" t="s">
        <v>33</v>
      </c>
      <c r="AX529" s="13" t="s">
        <v>73</v>
      </c>
      <c r="AY529" s="164" t="s">
        <v>126</v>
      </c>
    </row>
    <row r="530" spans="2:51" s="15" customFormat="1" ht="12">
      <c r="B530" s="185"/>
      <c r="D530" s="157" t="s">
        <v>133</v>
      </c>
      <c r="E530" s="186" t="s">
        <v>3</v>
      </c>
      <c r="F530" s="187" t="s">
        <v>246</v>
      </c>
      <c r="H530" s="188">
        <v>30.87</v>
      </c>
      <c r="I530" s="189"/>
      <c r="L530" s="185"/>
      <c r="M530" s="190"/>
      <c r="N530" s="191"/>
      <c r="O530" s="191"/>
      <c r="P530" s="191"/>
      <c r="Q530" s="191"/>
      <c r="R530" s="191"/>
      <c r="S530" s="191"/>
      <c r="T530" s="192"/>
      <c r="AT530" s="186" t="s">
        <v>133</v>
      </c>
      <c r="AU530" s="186" t="s">
        <v>82</v>
      </c>
      <c r="AV530" s="15" t="s">
        <v>125</v>
      </c>
      <c r="AW530" s="15" t="s">
        <v>33</v>
      </c>
      <c r="AX530" s="15" t="s">
        <v>80</v>
      </c>
      <c r="AY530" s="186" t="s">
        <v>126</v>
      </c>
    </row>
    <row r="531" spans="1:65" s="2" customFormat="1" ht="37.8" customHeight="1">
      <c r="A531" s="34"/>
      <c r="B531" s="142"/>
      <c r="C531" s="143" t="s">
        <v>793</v>
      </c>
      <c r="D531" s="143" t="s">
        <v>127</v>
      </c>
      <c r="E531" s="144" t="s">
        <v>794</v>
      </c>
      <c r="F531" s="145" t="s">
        <v>795</v>
      </c>
      <c r="G531" s="146" t="s">
        <v>329</v>
      </c>
      <c r="H531" s="147">
        <v>17.7</v>
      </c>
      <c r="I531" s="148"/>
      <c r="J531" s="149">
        <f>ROUND(I531*H531,2)</f>
        <v>0</v>
      </c>
      <c r="K531" s="145" t="s">
        <v>172</v>
      </c>
      <c r="L531" s="35"/>
      <c r="M531" s="150" t="s">
        <v>3</v>
      </c>
      <c r="N531" s="151" t="s">
        <v>44</v>
      </c>
      <c r="O531" s="55"/>
      <c r="P531" s="152">
        <f>O531*H531</f>
        <v>0</v>
      </c>
      <c r="Q531" s="152">
        <v>0.0364</v>
      </c>
      <c r="R531" s="152">
        <f>Q531*H531</f>
        <v>0.64428</v>
      </c>
      <c r="S531" s="152">
        <v>0</v>
      </c>
      <c r="T531" s="153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54" t="s">
        <v>363</v>
      </c>
      <c r="AT531" s="154" t="s">
        <v>127</v>
      </c>
      <c r="AU531" s="154" t="s">
        <v>82</v>
      </c>
      <c r="AY531" s="19" t="s">
        <v>126</v>
      </c>
      <c r="BE531" s="155">
        <f>IF(N531="základní",J531,0)</f>
        <v>0</v>
      </c>
      <c r="BF531" s="155">
        <f>IF(N531="snížená",J531,0)</f>
        <v>0</v>
      </c>
      <c r="BG531" s="155">
        <f>IF(N531="zákl. přenesená",J531,0)</f>
        <v>0</v>
      </c>
      <c r="BH531" s="155">
        <f>IF(N531="sníž. přenesená",J531,0)</f>
        <v>0</v>
      </c>
      <c r="BI531" s="155">
        <f>IF(N531="nulová",J531,0)</f>
        <v>0</v>
      </c>
      <c r="BJ531" s="19" t="s">
        <v>80</v>
      </c>
      <c r="BK531" s="155">
        <f>ROUND(I531*H531,2)</f>
        <v>0</v>
      </c>
      <c r="BL531" s="19" t="s">
        <v>363</v>
      </c>
      <c r="BM531" s="154" t="s">
        <v>796</v>
      </c>
    </row>
    <row r="532" spans="2:51" s="14" customFormat="1" ht="12">
      <c r="B532" s="178"/>
      <c r="D532" s="157" t="s">
        <v>133</v>
      </c>
      <c r="E532" s="179" t="s">
        <v>3</v>
      </c>
      <c r="F532" s="180" t="s">
        <v>730</v>
      </c>
      <c r="H532" s="179" t="s">
        <v>3</v>
      </c>
      <c r="I532" s="181"/>
      <c r="L532" s="178"/>
      <c r="M532" s="182"/>
      <c r="N532" s="183"/>
      <c r="O532" s="183"/>
      <c r="P532" s="183"/>
      <c r="Q532" s="183"/>
      <c r="R532" s="183"/>
      <c r="S532" s="183"/>
      <c r="T532" s="184"/>
      <c r="AT532" s="179" t="s">
        <v>133</v>
      </c>
      <c r="AU532" s="179" t="s">
        <v>82</v>
      </c>
      <c r="AV532" s="14" t="s">
        <v>80</v>
      </c>
      <c r="AW532" s="14" t="s">
        <v>33</v>
      </c>
      <c r="AX532" s="14" t="s">
        <v>73</v>
      </c>
      <c r="AY532" s="179" t="s">
        <v>126</v>
      </c>
    </row>
    <row r="533" spans="2:51" s="14" customFormat="1" ht="12">
      <c r="B533" s="178"/>
      <c r="D533" s="157" t="s">
        <v>133</v>
      </c>
      <c r="E533" s="179" t="s">
        <v>3</v>
      </c>
      <c r="F533" s="180" t="s">
        <v>731</v>
      </c>
      <c r="H533" s="179" t="s">
        <v>3</v>
      </c>
      <c r="I533" s="181"/>
      <c r="L533" s="178"/>
      <c r="M533" s="182"/>
      <c r="N533" s="183"/>
      <c r="O533" s="183"/>
      <c r="P533" s="183"/>
      <c r="Q533" s="183"/>
      <c r="R533" s="183"/>
      <c r="S533" s="183"/>
      <c r="T533" s="184"/>
      <c r="AT533" s="179" t="s">
        <v>133</v>
      </c>
      <c r="AU533" s="179" t="s">
        <v>82</v>
      </c>
      <c r="AV533" s="14" t="s">
        <v>80</v>
      </c>
      <c r="AW533" s="14" t="s">
        <v>33</v>
      </c>
      <c r="AX533" s="14" t="s">
        <v>73</v>
      </c>
      <c r="AY533" s="179" t="s">
        <v>126</v>
      </c>
    </row>
    <row r="534" spans="2:51" s="13" customFormat="1" ht="12">
      <c r="B534" s="156"/>
      <c r="D534" s="157" t="s">
        <v>133</v>
      </c>
      <c r="E534" s="164" t="s">
        <v>3</v>
      </c>
      <c r="F534" s="158" t="s">
        <v>774</v>
      </c>
      <c r="H534" s="159">
        <v>17.7</v>
      </c>
      <c r="I534" s="160"/>
      <c r="L534" s="156"/>
      <c r="M534" s="161"/>
      <c r="N534" s="162"/>
      <c r="O534" s="162"/>
      <c r="P534" s="162"/>
      <c r="Q534" s="162"/>
      <c r="R534" s="162"/>
      <c r="S534" s="162"/>
      <c r="T534" s="163"/>
      <c r="AT534" s="164" t="s">
        <v>133</v>
      </c>
      <c r="AU534" s="164" t="s">
        <v>82</v>
      </c>
      <c r="AV534" s="13" t="s">
        <v>82</v>
      </c>
      <c r="AW534" s="13" t="s">
        <v>33</v>
      </c>
      <c r="AX534" s="13" t="s">
        <v>73</v>
      </c>
      <c r="AY534" s="164" t="s">
        <v>126</v>
      </c>
    </row>
    <row r="535" spans="2:51" s="15" customFormat="1" ht="12">
      <c r="B535" s="185"/>
      <c r="D535" s="157" t="s">
        <v>133</v>
      </c>
      <c r="E535" s="186" t="s">
        <v>3</v>
      </c>
      <c r="F535" s="187" t="s">
        <v>246</v>
      </c>
      <c r="H535" s="188">
        <v>17.7</v>
      </c>
      <c r="I535" s="189"/>
      <c r="L535" s="185"/>
      <c r="M535" s="190"/>
      <c r="N535" s="191"/>
      <c r="O535" s="191"/>
      <c r="P535" s="191"/>
      <c r="Q535" s="191"/>
      <c r="R535" s="191"/>
      <c r="S535" s="191"/>
      <c r="T535" s="192"/>
      <c r="AT535" s="186" t="s">
        <v>133</v>
      </c>
      <c r="AU535" s="186" t="s">
        <v>82</v>
      </c>
      <c r="AV535" s="15" t="s">
        <v>125</v>
      </c>
      <c r="AW535" s="15" t="s">
        <v>33</v>
      </c>
      <c r="AX535" s="15" t="s">
        <v>80</v>
      </c>
      <c r="AY535" s="186" t="s">
        <v>126</v>
      </c>
    </row>
    <row r="536" spans="1:65" s="2" customFormat="1" ht="37.8" customHeight="1">
      <c r="A536" s="34"/>
      <c r="B536" s="142"/>
      <c r="C536" s="143" t="s">
        <v>797</v>
      </c>
      <c r="D536" s="143" t="s">
        <v>127</v>
      </c>
      <c r="E536" s="144" t="s">
        <v>798</v>
      </c>
      <c r="F536" s="145" t="s">
        <v>799</v>
      </c>
      <c r="G536" s="146" t="s">
        <v>329</v>
      </c>
      <c r="H536" s="147">
        <v>216.54</v>
      </c>
      <c r="I536" s="148"/>
      <c r="J536" s="149">
        <f>ROUND(I536*H536,2)</f>
        <v>0</v>
      </c>
      <c r="K536" s="145" t="s">
        <v>172</v>
      </c>
      <c r="L536" s="35"/>
      <c r="M536" s="150" t="s">
        <v>3</v>
      </c>
      <c r="N536" s="151" t="s">
        <v>44</v>
      </c>
      <c r="O536" s="55"/>
      <c r="P536" s="152">
        <f>O536*H536</f>
        <v>0</v>
      </c>
      <c r="Q536" s="152">
        <v>0</v>
      </c>
      <c r="R536" s="152">
        <f>Q536*H536</f>
        <v>0</v>
      </c>
      <c r="S536" s="152">
        <v>0</v>
      </c>
      <c r="T536" s="153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54" t="s">
        <v>363</v>
      </c>
      <c r="AT536" s="154" t="s">
        <v>127</v>
      </c>
      <c r="AU536" s="154" t="s">
        <v>82</v>
      </c>
      <c r="AY536" s="19" t="s">
        <v>126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9" t="s">
        <v>80</v>
      </c>
      <c r="BK536" s="155">
        <f>ROUND(I536*H536,2)</f>
        <v>0</v>
      </c>
      <c r="BL536" s="19" t="s">
        <v>363</v>
      </c>
      <c r="BM536" s="154" t="s">
        <v>800</v>
      </c>
    </row>
    <row r="537" spans="2:51" s="14" customFormat="1" ht="12">
      <c r="B537" s="178"/>
      <c r="D537" s="157" t="s">
        <v>133</v>
      </c>
      <c r="E537" s="179" t="s">
        <v>3</v>
      </c>
      <c r="F537" s="180" t="s">
        <v>730</v>
      </c>
      <c r="H537" s="179" t="s">
        <v>3</v>
      </c>
      <c r="I537" s="181"/>
      <c r="L537" s="178"/>
      <c r="M537" s="182"/>
      <c r="N537" s="183"/>
      <c r="O537" s="183"/>
      <c r="P537" s="183"/>
      <c r="Q537" s="183"/>
      <c r="R537" s="183"/>
      <c r="S537" s="183"/>
      <c r="T537" s="184"/>
      <c r="AT537" s="179" t="s">
        <v>133</v>
      </c>
      <c r="AU537" s="179" t="s">
        <v>82</v>
      </c>
      <c r="AV537" s="14" t="s">
        <v>80</v>
      </c>
      <c r="AW537" s="14" t="s">
        <v>33</v>
      </c>
      <c r="AX537" s="14" t="s">
        <v>73</v>
      </c>
      <c r="AY537" s="179" t="s">
        <v>126</v>
      </c>
    </row>
    <row r="538" spans="2:51" s="14" customFormat="1" ht="12">
      <c r="B538" s="178"/>
      <c r="D538" s="157" t="s">
        <v>133</v>
      </c>
      <c r="E538" s="179" t="s">
        <v>3</v>
      </c>
      <c r="F538" s="180" t="s">
        <v>731</v>
      </c>
      <c r="H538" s="179" t="s">
        <v>3</v>
      </c>
      <c r="I538" s="181"/>
      <c r="L538" s="178"/>
      <c r="M538" s="182"/>
      <c r="N538" s="183"/>
      <c r="O538" s="183"/>
      <c r="P538" s="183"/>
      <c r="Q538" s="183"/>
      <c r="R538" s="183"/>
      <c r="S538" s="183"/>
      <c r="T538" s="184"/>
      <c r="AT538" s="179" t="s">
        <v>133</v>
      </c>
      <c r="AU538" s="179" t="s">
        <v>82</v>
      </c>
      <c r="AV538" s="14" t="s">
        <v>80</v>
      </c>
      <c r="AW538" s="14" t="s">
        <v>33</v>
      </c>
      <c r="AX538" s="14" t="s">
        <v>73</v>
      </c>
      <c r="AY538" s="179" t="s">
        <v>126</v>
      </c>
    </row>
    <row r="539" spans="2:51" s="13" customFormat="1" ht="12">
      <c r="B539" s="156"/>
      <c r="D539" s="157" t="s">
        <v>133</v>
      </c>
      <c r="E539" s="164" t="s">
        <v>3</v>
      </c>
      <c r="F539" s="158" t="s">
        <v>801</v>
      </c>
      <c r="H539" s="159">
        <v>176.995</v>
      </c>
      <c r="I539" s="160"/>
      <c r="L539" s="156"/>
      <c r="M539" s="161"/>
      <c r="N539" s="162"/>
      <c r="O539" s="162"/>
      <c r="P539" s="162"/>
      <c r="Q539" s="162"/>
      <c r="R539" s="162"/>
      <c r="S539" s="162"/>
      <c r="T539" s="163"/>
      <c r="AT539" s="164" t="s">
        <v>133</v>
      </c>
      <c r="AU539" s="164" t="s">
        <v>82</v>
      </c>
      <c r="AV539" s="13" t="s">
        <v>82</v>
      </c>
      <c r="AW539" s="13" t="s">
        <v>33</v>
      </c>
      <c r="AX539" s="13" t="s">
        <v>73</v>
      </c>
      <c r="AY539" s="164" t="s">
        <v>126</v>
      </c>
    </row>
    <row r="540" spans="2:51" s="14" customFormat="1" ht="12">
      <c r="B540" s="178"/>
      <c r="D540" s="157" t="s">
        <v>133</v>
      </c>
      <c r="E540" s="179" t="s">
        <v>3</v>
      </c>
      <c r="F540" s="180" t="s">
        <v>733</v>
      </c>
      <c r="H540" s="179" t="s">
        <v>3</v>
      </c>
      <c r="I540" s="181"/>
      <c r="L540" s="178"/>
      <c r="M540" s="182"/>
      <c r="N540" s="183"/>
      <c r="O540" s="183"/>
      <c r="P540" s="183"/>
      <c r="Q540" s="183"/>
      <c r="R540" s="183"/>
      <c r="S540" s="183"/>
      <c r="T540" s="184"/>
      <c r="AT540" s="179" t="s">
        <v>133</v>
      </c>
      <c r="AU540" s="179" t="s">
        <v>82</v>
      </c>
      <c r="AV540" s="14" t="s">
        <v>80</v>
      </c>
      <c r="AW540" s="14" t="s">
        <v>33</v>
      </c>
      <c r="AX540" s="14" t="s">
        <v>73</v>
      </c>
      <c r="AY540" s="179" t="s">
        <v>126</v>
      </c>
    </row>
    <row r="541" spans="2:51" s="13" customFormat="1" ht="12">
      <c r="B541" s="156"/>
      <c r="D541" s="157" t="s">
        <v>133</v>
      </c>
      <c r="E541" s="164" t="s">
        <v>3</v>
      </c>
      <c r="F541" s="158" t="s">
        <v>802</v>
      </c>
      <c r="H541" s="159">
        <v>39.545</v>
      </c>
      <c r="I541" s="160"/>
      <c r="L541" s="156"/>
      <c r="M541" s="161"/>
      <c r="N541" s="162"/>
      <c r="O541" s="162"/>
      <c r="P541" s="162"/>
      <c r="Q541" s="162"/>
      <c r="R541" s="162"/>
      <c r="S541" s="162"/>
      <c r="T541" s="163"/>
      <c r="AT541" s="164" t="s">
        <v>133</v>
      </c>
      <c r="AU541" s="164" t="s">
        <v>82</v>
      </c>
      <c r="AV541" s="13" t="s">
        <v>82</v>
      </c>
      <c r="AW541" s="13" t="s">
        <v>33</v>
      </c>
      <c r="AX541" s="13" t="s">
        <v>73</v>
      </c>
      <c r="AY541" s="164" t="s">
        <v>126</v>
      </c>
    </row>
    <row r="542" spans="2:51" s="15" customFormat="1" ht="12">
      <c r="B542" s="185"/>
      <c r="D542" s="157" t="s">
        <v>133</v>
      </c>
      <c r="E542" s="186" t="s">
        <v>3</v>
      </c>
      <c r="F542" s="187" t="s">
        <v>246</v>
      </c>
      <c r="H542" s="188">
        <v>216.54</v>
      </c>
      <c r="I542" s="189"/>
      <c r="L542" s="185"/>
      <c r="M542" s="190"/>
      <c r="N542" s="191"/>
      <c r="O542" s="191"/>
      <c r="P542" s="191"/>
      <c r="Q542" s="191"/>
      <c r="R542" s="191"/>
      <c r="S542" s="191"/>
      <c r="T542" s="192"/>
      <c r="AT542" s="186" t="s">
        <v>133</v>
      </c>
      <c r="AU542" s="186" t="s">
        <v>82</v>
      </c>
      <c r="AV542" s="15" t="s">
        <v>125</v>
      </c>
      <c r="AW542" s="15" t="s">
        <v>33</v>
      </c>
      <c r="AX542" s="15" t="s">
        <v>80</v>
      </c>
      <c r="AY542" s="186" t="s">
        <v>126</v>
      </c>
    </row>
    <row r="543" spans="1:65" s="2" customFormat="1" ht="37.8" customHeight="1">
      <c r="A543" s="34"/>
      <c r="B543" s="142"/>
      <c r="C543" s="143" t="s">
        <v>803</v>
      </c>
      <c r="D543" s="143" t="s">
        <v>127</v>
      </c>
      <c r="E543" s="144" t="s">
        <v>804</v>
      </c>
      <c r="F543" s="145" t="s">
        <v>805</v>
      </c>
      <c r="G543" s="146" t="s">
        <v>329</v>
      </c>
      <c r="H543" s="147">
        <v>42.295</v>
      </c>
      <c r="I543" s="148"/>
      <c r="J543" s="149">
        <f>ROUND(I543*H543,2)</f>
        <v>0</v>
      </c>
      <c r="K543" s="145" t="s">
        <v>172</v>
      </c>
      <c r="L543" s="35"/>
      <c r="M543" s="150" t="s">
        <v>3</v>
      </c>
      <c r="N543" s="151" t="s">
        <v>44</v>
      </c>
      <c r="O543" s="55"/>
      <c r="P543" s="152">
        <f>O543*H543</f>
        <v>0</v>
      </c>
      <c r="Q543" s="152">
        <v>0</v>
      </c>
      <c r="R543" s="152">
        <f>Q543*H543</f>
        <v>0</v>
      </c>
      <c r="S543" s="152">
        <v>0</v>
      </c>
      <c r="T543" s="153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54" t="s">
        <v>363</v>
      </c>
      <c r="AT543" s="154" t="s">
        <v>127</v>
      </c>
      <c r="AU543" s="154" t="s">
        <v>82</v>
      </c>
      <c r="AY543" s="19" t="s">
        <v>126</v>
      </c>
      <c r="BE543" s="155">
        <f>IF(N543="základní",J543,0)</f>
        <v>0</v>
      </c>
      <c r="BF543" s="155">
        <f>IF(N543="snížená",J543,0)</f>
        <v>0</v>
      </c>
      <c r="BG543" s="155">
        <f>IF(N543="zákl. přenesená",J543,0)</f>
        <v>0</v>
      </c>
      <c r="BH543" s="155">
        <f>IF(N543="sníž. přenesená",J543,0)</f>
        <v>0</v>
      </c>
      <c r="BI543" s="155">
        <f>IF(N543="nulová",J543,0)</f>
        <v>0</v>
      </c>
      <c r="BJ543" s="19" t="s">
        <v>80</v>
      </c>
      <c r="BK543" s="155">
        <f>ROUND(I543*H543,2)</f>
        <v>0</v>
      </c>
      <c r="BL543" s="19" t="s">
        <v>363</v>
      </c>
      <c r="BM543" s="154" t="s">
        <v>806</v>
      </c>
    </row>
    <row r="544" spans="2:51" s="14" customFormat="1" ht="12">
      <c r="B544" s="178"/>
      <c r="D544" s="157" t="s">
        <v>133</v>
      </c>
      <c r="E544" s="179" t="s">
        <v>3</v>
      </c>
      <c r="F544" s="180" t="s">
        <v>730</v>
      </c>
      <c r="H544" s="179" t="s">
        <v>3</v>
      </c>
      <c r="I544" s="181"/>
      <c r="L544" s="178"/>
      <c r="M544" s="182"/>
      <c r="N544" s="183"/>
      <c r="O544" s="183"/>
      <c r="P544" s="183"/>
      <c r="Q544" s="183"/>
      <c r="R544" s="183"/>
      <c r="S544" s="183"/>
      <c r="T544" s="184"/>
      <c r="AT544" s="179" t="s">
        <v>133</v>
      </c>
      <c r="AU544" s="179" t="s">
        <v>82</v>
      </c>
      <c r="AV544" s="14" t="s">
        <v>80</v>
      </c>
      <c r="AW544" s="14" t="s">
        <v>33</v>
      </c>
      <c r="AX544" s="14" t="s">
        <v>73</v>
      </c>
      <c r="AY544" s="179" t="s">
        <v>126</v>
      </c>
    </row>
    <row r="545" spans="2:51" s="14" customFormat="1" ht="12">
      <c r="B545" s="178"/>
      <c r="D545" s="157" t="s">
        <v>133</v>
      </c>
      <c r="E545" s="179" t="s">
        <v>3</v>
      </c>
      <c r="F545" s="180" t="s">
        <v>731</v>
      </c>
      <c r="H545" s="179" t="s">
        <v>3</v>
      </c>
      <c r="I545" s="181"/>
      <c r="L545" s="178"/>
      <c r="M545" s="182"/>
      <c r="N545" s="183"/>
      <c r="O545" s="183"/>
      <c r="P545" s="183"/>
      <c r="Q545" s="183"/>
      <c r="R545" s="183"/>
      <c r="S545" s="183"/>
      <c r="T545" s="184"/>
      <c r="AT545" s="179" t="s">
        <v>133</v>
      </c>
      <c r="AU545" s="179" t="s">
        <v>82</v>
      </c>
      <c r="AV545" s="14" t="s">
        <v>80</v>
      </c>
      <c r="AW545" s="14" t="s">
        <v>33</v>
      </c>
      <c r="AX545" s="14" t="s">
        <v>73</v>
      </c>
      <c r="AY545" s="179" t="s">
        <v>126</v>
      </c>
    </row>
    <row r="546" spans="2:51" s="13" customFormat="1" ht="12">
      <c r="B546" s="156"/>
      <c r="D546" s="157" t="s">
        <v>133</v>
      </c>
      <c r="E546" s="164" t="s">
        <v>3</v>
      </c>
      <c r="F546" s="158" t="s">
        <v>807</v>
      </c>
      <c r="H546" s="159">
        <v>42.295</v>
      </c>
      <c r="I546" s="160"/>
      <c r="L546" s="156"/>
      <c r="M546" s="161"/>
      <c r="N546" s="162"/>
      <c r="O546" s="162"/>
      <c r="P546" s="162"/>
      <c r="Q546" s="162"/>
      <c r="R546" s="162"/>
      <c r="S546" s="162"/>
      <c r="T546" s="163"/>
      <c r="AT546" s="164" t="s">
        <v>133</v>
      </c>
      <c r="AU546" s="164" t="s">
        <v>82</v>
      </c>
      <c r="AV546" s="13" t="s">
        <v>82</v>
      </c>
      <c r="AW546" s="13" t="s">
        <v>33</v>
      </c>
      <c r="AX546" s="13" t="s">
        <v>73</v>
      </c>
      <c r="AY546" s="164" t="s">
        <v>126</v>
      </c>
    </row>
    <row r="547" spans="2:51" s="15" customFormat="1" ht="12">
      <c r="B547" s="185"/>
      <c r="D547" s="157" t="s">
        <v>133</v>
      </c>
      <c r="E547" s="186" t="s">
        <v>3</v>
      </c>
      <c r="F547" s="187" t="s">
        <v>246</v>
      </c>
      <c r="H547" s="188">
        <v>42.295</v>
      </c>
      <c r="I547" s="189"/>
      <c r="L547" s="185"/>
      <c r="M547" s="190"/>
      <c r="N547" s="191"/>
      <c r="O547" s="191"/>
      <c r="P547" s="191"/>
      <c r="Q547" s="191"/>
      <c r="R547" s="191"/>
      <c r="S547" s="191"/>
      <c r="T547" s="192"/>
      <c r="AT547" s="186" t="s">
        <v>133</v>
      </c>
      <c r="AU547" s="186" t="s">
        <v>82</v>
      </c>
      <c r="AV547" s="15" t="s">
        <v>125</v>
      </c>
      <c r="AW547" s="15" t="s">
        <v>33</v>
      </c>
      <c r="AX547" s="15" t="s">
        <v>80</v>
      </c>
      <c r="AY547" s="186" t="s">
        <v>126</v>
      </c>
    </row>
    <row r="548" spans="1:65" s="2" customFormat="1" ht="37.8" customHeight="1">
      <c r="A548" s="34"/>
      <c r="B548" s="142"/>
      <c r="C548" s="143" t="s">
        <v>808</v>
      </c>
      <c r="D548" s="143" t="s">
        <v>127</v>
      </c>
      <c r="E548" s="144" t="s">
        <v>809</v>
      </c>
      <c r="F548" s="145" t="s">
        <v>810</v>
      </c>
      <c r="G548" s="146" t="s">
        <v>329</v>
      </c>
      <c r="H548" s="147">
        <v>10.29</v>
      </c>
      <c r="I548" s="148"/>
      <c r="J548" s="149">
        <f>ROUND(I548*H548,2)</f>
        <v>0</v>
      </c>
      <c r="K548" s="145" t="s">
        <v>172</v>
      </c>
      <c r="L548" s="35"/>
      <c r="M548" s="150" t="s">
        <v>3</v>
      </c>
      <c r="N548" s="151" t="s">
        <v>44</v>
      </c>
      <c r="O548" s="55"/>
      <c r="P548" s="152">
        <f>O548*H548</f>
        <v>0</v>
      </c>
      <c r="Q548" s="152">
        <v>0</v>
      </c>
      <c r="R548" s="152">
        <f>Q548*H548</f>
        <v>0</v>
      </c>
      <c r="S548" s="152">
        <v>0</v>
      </c>
      <c r="T548" s="153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4" t="s">
        <v>363</v>
      </c>
      <c r="AT548" s="154" t="s">
        <v>127</v>
      </c>
      <c r="AU548" s="154" t="s">
        <v>82</v>
      </c>
      <c r="AY548" s="19" t="s">
        <v>126</v>
      </c>
      <c r="BE548" s="155">
        <f>IF(N548="základní",J548,0)</f>
        <v>0</v>
      </c>
      <c r="BF548" s="155">
        <f>IF(N548="snížená",J548,0)</f>
        <v>0</v>
      </c>
      <c r="BG548" s="155">
        <f>IF(N548="zákl. přenesená",J548,0)</f>
        <v>0</v>
      </c>
      <c r="BH548" s="155">
        <f>IF(N548="sníž. přenesená",J548,0)</f>
        <v>0</v>
      </c>
      <c r="BI548" s="155">
        <f>IF(N548="nulová",J548,0)</f>
        <v>0</v>
      </c>
      <c r="BJ548" s="19" t="s">
        <v>80</v>
      </c>
      <c r="BK548" s="155">
        <f>ROUND(I548*H548,2)</f>
        <v>0</v>
      </c>
      <c r="BL548" s="19" t="s">
        <v>363</v>
      </c>
      <c r="BM548" s="154" t="s">
        <v>811</v>
      </c>
    </row>
    <row r="549" spans="2:51" s="14" customFormat="1" ht="12">
      <c r="B549" s="178"/>
      <c r="D549" s="157" t="s">
        <v>133</v>
      </c>
      <c r="E549" s="179" t="s">
        <v>3</v>
      </c>
      <c r="F549" s="180" t="s">
        <v>730</v>
      </c>
      <c r="H549" s="179" t="s">
        <v>3</v>
      </c>
      <c r="I549" s="181"/>
      <c r="L549" s="178"/>
      <c r="M549" s="182"/>
      <c r="N549" s="183"/>
      <c r="O549" s="183"/>
      <c r="P549" s="183"/>
      <c r="Q549" s="183"/>
      <c r="R549" s="183"/>
      <c r="S549" s="183"/>
      <c r="T549" s="184"/>
      <c r="AT549" s="179" t="s">
        <v>133</v>
      </c>
      <c r="AU549" s="179" t="s">
        <v>82</v>
      </c>
      <c r="AV549" s="14" t="s">
        <v>80</v>
      </c>
      <c r="AW549" s="14" t="s">
        <v>33</v>
      </c>
      <c r="AX549" s="14" t="s">
        <v>73</v>
      </c>
      <c r="AY549" s="179" t="s">
        <v>126</v>
      </c>
    </row>
    <row r="550" spans="2:51" s="14" customFormat="1" ht="12">
      <c r="B550" s="178"/>
      <c r="D550" s="157" t="s">
        <v>133</v>
      </c>
      <c r="E550" s="179" t="s">
        <v>3</v>
      </c>
      <c r="F550" s="180" t="s">
        <v>731</v>
      </c>
      <c r="H550" s="179" t="s">
        <v>3</v>
      </c>
      <c r="I550" s="181"/>
      <c r="L550" s="178"/>
      <c r="M550" s="182"/>
      <c r="N550" s="183"/>
      <c r="O550" s="183"/>
      <c r="P550" s="183"/>
      <c r="Q550" s="183"/>
      <c r="R550" s="183"/>
      <c r="S550" s="183"/>
      <c r="T550" s="184"/>
      <c r="AT550" s="179" t="s">
        <v>133</v>
      </c>
      <c r="AU550" s="179" t="s">
        <v>82</v>
      </c>
      <c r="AV550" s="14" t="s">
        <v>80</v>
      </c>
      <c r="AW550" s="14" t="s">
        <v>33</v>
      </c>
      <c r="AX550" s="14" t="s">
        <v>73</v>
      </c>
      <c r="AY550" s="179" t="s">
        <v>126</v>
      </c>
    </row>
    <row r="551" spans="2:51" s="13" customFormat="1" ht="12">
      <c r="B551" s="156"/>
      <c r="D551" s="157" t="s">
        <v>133</v>
      </c>
      <c r="E551" s="164" t="s">
        <v>3</v>
      </c>
      <c r="F551" s="158" t="s">
        <v>812</v>
      </c>
      <c r="H551" s="159">
        <v>10.29</v>
      </c>
      <c r="I551" s="160"/>
      <c r="L551" s="156"/>
      <c r="M551" s="161"/>
      <c r="N551" s="162"/>
      <c r="O551" s="162"/>
      <c r="P551" s="162"/>
      <c r="Q551" s="162"/>
      <c r="R551" s="162"/>
      <c r="S551" s="162"/>
      <c r="T551" s="163"/>
      <c r="AT551" s="164" t="s">
        <v>133</v>
      </c>
      <c r="AU551" s="164" t="s">
        <v>82</v>
      </c>
      <c r="AV551" s="13" t="s">
        <v>82</v>
      </c>
      <c r="AW551" s="13" t="s">
        <v>33</v>
      </c>
      <c r="AX551" s="13" t="s">
        <v>73</v>
      </c>
      <c r="AY551" s="164" t="s">
        <v>126</v>
      </c>
    </row>
    <row r="552" spans="2:51" s="15" customFormat="1" ht="12">
      <c r="B552" s="185"/>
      <c r="D552" s="157" t="s">
        <v>133</v>
      </c>
      <c r="E552" s="186" t="s">
        <v>3</v>
      </c>
      <c r="F552" s="187" t="s">
        <v>246</v>
      </c>
      <c r="H552" s="188">
        <v>10.29</v>
      </c>
      <c r="I552" s="189"/>
      <c r="L552" s="185"/>
      <c r="M552" s="190"/>
      <c r="N552" s="191"/>
      <c r="O552" s="191"/>
      <c r="P552" s="191"/>
      <c r="Q552" s="191"/>
      <c r="R552" s="191"/>
      <c r="S552" s="191"/>
      <c r="T552" s="192"/>
      <c r="AT552" s="186" t="s">
        <v>133</v>
      </c>
      <c r="AU552" s="186" t="s">
        <v>82</v>
      </c>
      <c r="AV552" s="15" t="s">
        <v>125</v>
      </c>
      <c r="AW552" s="15" t="s">
        <v>33</v>
      </c>
      <c r="AX552" s="15" t="s">
        <v>80</v>
      </c>
      <c r="AY552" s="186" t="s">
        <v>126</v>
      </c>
    </row>
    <row r="553" spans="1:65" s="2" customFormat="1" ht="37.8" customHeight="1">
      <c r="A553" s="34"/>
      <c r="B553" s="142"/>
      <c r="C553" s="143" t="s">
        <v>813</v>
      </c>
      <c r="D553" s="143" t="s">
        <v>127</v>
      </c>
      <c r="E553" s="144" t="s">
        <v>814</v>
      </c>
      <c r="F553" s="145" t="s">
        <v>815</v>
      </c>
      <c r="G553" s="146" t="s">
        <v>329</v>
      </c>
      <c r="H553" s="147">
        <v>17.7</v>
      </c>
      <c r="I553" s="148"/>
      <c r="J553" s="149">
        <f>ROUND(I553*H553,2)</f>
        <v>0</v>
      </c>
      <c r="K553" s="145" t="s">
        <v>172</v>
      </c>
      <c r="L553" s="35"/>
      <c r="M553" s="150" t="s">
        <v>3</v>
      </c>
      <c r="N553" s="151" t="s">
        <v>44</v>
      </c>
      <c r="O553" s="55"/>
      <c r="P553" s="152">
        <f>O553*H553</f>
        <v>0</v>
      </c>
      <c r="Q553" s="152">
        <v>0</v>
      </c>
      <c r="R553" s="152">
        <f>Q553*H553</f>
        <v>0</v>
      </c>
      <c r="S553" s="152">
        <v>0</v>
      </c>
      <c r="T553" s="153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54" t="s">
        <v>363</v>
      </c>
      <c r="AT553" s="154" t="s">
        <v>127</v>
      </c>
      <c r="AU553" s="154" t="s">
        <v>82</v>
      </c>
      <c r="AY553" s="19" t="s">
        <v>126</v>
      </c>
      <c r="BE553" s="155">
        <f>IF(N553="základní",J553,0)</f>
        <v>0</v>
      </c>
      <c r="BF553" s="155">
        <f>IF(N553="snížená",J553,0)</f>
        <v>0</v>
      </c>
      <c r="BG553" s="155">
        <f>IF(N553="zákl. přenesená",J553,0)</f>
        <v>0</v>
      </c>
      <c r="BH553" s="155">
        <f>IF(N553="sníž. přenesená",J553,0)</f>
        <v>0</v>
      </c>
      <c r="BI553" s="155">
        <f>IF(N553="nulová",J553,0)</f>
        <v>0</v>
      </c>
      <c r="BJ553" s="19" t="s">
        <v>80</v>
      </c>
      <c r="BK553" s="155">
        <f>ROUND(I553*H553,2)</f>
        <v>0</v>
      </c>
      <c r="BL553" s="19" t="s">
        <v>363</v>
      </c>
      <c r="BM553" s="154" t="s">
        <v>816</v>
      </c>
    </row>
    <row r="554" spans="2:51" s="14" customFormat="1" ht="12">
      <c r="B554" s="178"/>
      <c r="D554" s="157" t="s">
        <v>133</v>
      </c>
      <c r="E554" s="179" t="s">
        <v>3</v>
      </c>
      <c r="F554" s="180" t="s">
        <v>730</v>
      </c>
      <c r="H554" s="179" t="s">
        <v>3</v>
      </c>
      <c r="I554" s="181"/>
      <c r="L554" s="178"/>
      <c r="M554" s="182"/>
      <c r="N554" s="183"/>
      <c r="O554" s="183"/>
      <c r="P554" s="183"/>
      <c r="Q554" s="183"/>
      <c r="R554" s="183"/>
      <c r="S554" s="183"/>
      <c r="T554" s="184"/>
      <c r="AT554" s="179" t="s">
        <v>133</v>
      </c>
      <c r="AU554" s="179" t="s">
        <v>82</v>
      </c>
      <c r="AV554" s="14" t="s">
        <v>80</v>
      </c>
      <c r="AW554" s="14" t="s">
        <v>33</v>
      </c>
      <c r="AX554" s="14" t="s">
        <v>73</v>
      </c>
      <c r="AY554" s="179" t="s">
        <v>126</v>
      </c>
    </row>
    <row r="555" spans="2:51" s="14" customFormat="1" ht="12">
      <c r="B555" s="178"/>
      <c r="D555" s="157" t="s">
        <v>133</v>
      </c>
      <c r="E555" s="179" t="s">
        <v>3</v>
      </c>
      <c r="F555" s="180" t="s">
        <v>731</v>
      </c>
      <c r="H555" s="179" t="s">
        <v>3</v>
      </c>
      <c r="I555" s="181"/>
      <c r="L555" s="178"/>
      <c r="M555" s="182"/>
      <c r="N555" s="183"/>
      <c r="O555" s="183"/>
      <c r="P555" s="183"/>
      <c r="Q555" s="183"/>
      <c r="R555" s="183"/>
      <c r="S555" s="183"/>
      <c r="T555" s="184"/>
      <c r="AT555" s="179" t="s">
        <v>133</v>
      </c>
      <c r="AU555" s="179" t="s">
        <v>82</v>
      </c>
      <c r="AV555" s="14" t="s">
        <v>80</v>
      </c>
      <c r="AW555" s="14" t="s">
        <v>33</v>
      </c>
      <c r="AX555" s="14" t="s">
        <v>73</v>
      </c>
      <c r="AY555" s="179" t="s">
        <v>126</v>
      </c>
    </row>
    <row r="556" spans="2:51" s="13" customFormat="1" ht="12">
      <c r="B556" s="156"/>
      <c r="D556" s="157" t="s">
        <v>133</v>
      </c>
      <c r="E556" s="164" t="s">
        <v>3</v>
      </c>
      <c r="F556" s="158" t="s">
        <v>817</v>
      </c>
      <c r="H556" s="159">
        <v>17.7</v>
      </c>
      <c r="I556" s="160"/>
      <c r="L556" s="156"/>
      <c r="M556" s="161"/>
      <c r="N556" s="162"/>
      <c r="O556" s="162"/>
      <c r="P556" s="162"/>
      <c r="Q556" s="162"/>
      <c r="R556" s="162"/>
      <c r="S556" s="162"/>
      <c r="T556" s="163"/>
      <c r="AT556" s="164" t="s">
        <v>133</v>
      </c>
      <c r="AU556" s="164" t="s">
        <v>82</v>
      </c>
      <c r="AV556" s="13" t="s">
        <v>82</v>
      </c>
      <c r="AW556" s="13" t="s">
        <v>33</v>
      </c>
      <c r="AX556" s="13" t="s">
        <v>73</v>
      </c>
      <c r="AY556" s="164" t="s">
        <v>126</v>
      </c>
    </row>
    <row r="557" spans="2:51" s="15" customFormat="1" ht="12">
      <c r="B557" s="185"/>
      <c r="D557" s="157" t="s">
        <v>133</v>
      </c>
      <c r="E557" s="186" t="s">
        <v>3</v>
      </c>
      <c r="F557" s="187" t="s">
        <v>246</v>
      </c>
      <c r="H557" s="188">
        <v>17.7</v>
      </c>
      <c r="I557" s="189"/>
      <c r="L557" s="185"/>
      <c r="M557" s="190"/>
      <c r="N557" s="191"/>
      <c r="O557" s="191"/>
      <c r="P557" s="191"/>
      <c r="Q557" s="191"/>
      <c r="R557" s="191"/>
      <c r="S557" s="191"/>
      <c r="T557" s="192"/>
      <c r="AT557" s="186" t="s">
        <v>133</v>
      </c>
      <c r="AU557" s="186" t="s">
        <v>82</v>
      </c>
      <c r="AV557" s="15" t="s">
        <v>125</v>
      </c>
      <c r="AW557" s="15" t="s">
        <v>33</v>
      </c>
      <c r="AX557" s="15" t="s">
        <v>80</v>
      </c>
      <c r="AY557" s="186" t="s">
        <v>126</v>
      </c>
    </row>
    <row r="558" spans="1:65" s="2" customFormat="1" ht="49.05" customHeight="1">
      <c r="A558" s="34"/>
      <c r="B558" s="142"/>
      <c r="C558" s="143" t="s">
        <v>818</v>
      </c>
      <c r="D558" s="143" t="s">
        <v>127</v>
      </c>
      <c r="E558" s="144" t="s">
        <v>819</v>
      </c>
      <c r="F558" s="145" t="s">
        <v>820</v>
      </c>
      <c r="G558" s="146" t="s">
        <v>232</v>
      </c>
      <c r="H558" s="147">
        <v>445.5</v>
      </c>
      <c r="I558" s="148"/>
      <c r="J558" s="149">
        <f>ROUND(I558*H558,2)</f>
        <v>0</v>
      </c>
      <c r="K558" s="145" t="s">
        <v>172</v>
      </c>
      <c r="L558" s="35"/>
      <c r="M558" s="150" t="s">
        <v>3</v>
      </c>
      <c r="N558" s="151" t="s">
        <v>44</v>
      </c>
      <c r="O558" s="55"/>
      <c r="P558" s="152">
        <f>O558*H558</f>
        <v>0</v>
      </c>
      <c r="Q558" s="152">
        <v>0.01152</v>
      </c>
      <c r="R558" s="152">
        <f>Q558*H558</f>
        <v>5.132160000000001</v>
      </c>
      <c r="S558" s="152">
        <v>0</v>
      </c>
      <c r="T558" s="153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54" t="s">
        <v>363</v>
      </c>
      <c r="AT558" s="154" t="s">
        <v>127</v>
      </c>
      <c r="AU558" s="154" t="s">
        <v>82</v>
      </c>
      <c r="AY558" s="19" t="s">
        <v>126</v>
      </c>
      <c r="BE558" s="155">
        <f>IF(N558="základní",J558,0)</f>
        <v>0</v>
      </c>
      <c r="BF558" s="155">
        <f>IF(N558="snížená",J558,0)</f>
        <v>0</v>
      </c>
      <c r="BG558" s="155">
        <f>IF(N558="zákl. přenesená",J558,0)</f>
        <v>0</v>
      </c>
      <c r="BH558" s="155">
        <f>IF(N558="sníž. přenesená",J558,0)</f>
        <v>0</v>
      </c>
      <c r="BI558" s="155">
        <f>IF(N558="nulová",J558,0)</f>
        <v>0</v>
      </c>
      <c r="BJ558" s="19" t="s">
        <v>80</v>
      </c>
      <c r="BK558" s="155">
        <f>ROUND(I558*H558,2)</f>
        <v>0</v>
      </c>
      <c r="BL558" s="19" t="s">
        <v>363</v>
      </c>
      <c r="BM558" s="154" t="s">
        <v>821</v>
      </c>
    </row>
    <row r="559" spans="2:51" s="14" customFormat="1" ht="12">
      <c r="B559" s="178"/>
      <c r="D559" s="157" t="s">
        <v>133</v>
      </c>
      <c r="E559" s="179" t="s">
        <v>3</v>
      </c>
      <c r="F559" s="180" t="s">
        <v>822</v>
      </c>
      <c r="H559" s="179" t="s">
        <v>3</v>
      </c>
      <c r="I559" s="181"/>
      <c r="L559" s="178"/>
      <c r="M559" s="182"/>
      <c r="N559" s="183"/>
      <c r="O559" s="183"/>
      <c r="P559" s="183"/>
      <c r="Q559" s="183"/>
      <c r="R559" s="183"/>
      <c r="S559" s="183"/>
      <c r="T559" s="184"/>
      <c r="AT559" s="179" t="s">
        <v>133</v>
      </c>
      <c r="AU559" s="179" t="s">
        <v>82</v>
      </c>
      <c r="AV559" s="14" t="s">
        <v>80</v>
      </c>
      <c r="AW559" s="14" t="s">
        <v>33</v>
      </c>
      <c r="AX559" s="14" t="s">
        <v>73</v>
      </c>
      <c r="AY559" s="179" t="s">
        <v>126</v>
      </c>
    </row>
    <row r="560" spans="2:51" s="14" customFormat="1" ht="12">
      <c r="B560" s="178"/>
      <c r="D560" s="157" t="s">
        <v>133</v>
      </c>
      <c r="E560" s="179" t="s">
        <v>3</v>
      </c>
      <c r="F560" s="180" t="s">
        <v>731</v>
      </c>
      <c r="H560" s="179" t="s">
        <v>3</v>
      </c>
      <c r="I560" s="181"/>
      <c r="L560" s="178"/>
      <c r="M560" s="182"/>
      <c r="N560" s="183"/>
      <c r="O560" s="183"/>
      <c r="P560" s="183"/>
      <c r="Q560" s="183"/>
      <c r="R560" s="183"/>
      <c r="S560" s="183"/>
      <c r="T560" s="184"/>
      <c r="AT560" s="179" t="s">
        <v>133</v>
      </c>
      <c r="AU560" s="179" t="s">
        <v>82</v>
      </c>
      <c r="AV560" s="14" t="s">
        <v>80</v>
      </c>
      <c r="AW560" s="14" t="s">
        <v>33</v>
      </c>
      <c r="AX560" s="14" t="s">
        <v>73</v>
      </c>
      <c r="AY560" s="179" t="s">
        <v>126</v>
      </c>
    </row>
    <row r="561" spans="2:51" s="13" customFormat="1" ht="12">
      <c r="B561" s="156"/>
      <c r="D561" s="157" t="s">
        <v>133</v>
      </c>
      <c r="E561" s="164" t="s">
        <v>3</v>
      </c>
      <c r="F561" s="158" t="s">
        <v>823</v>
      </c>
      <c r="H561" s="159">
        <v>116</v>
      </c>
      <c r="I561" s="160"/>
      <c r="L561" s="156"/>
      <c r="M561" s="161"/>
      <c r="N561" s="162"/>
      <c r="O561" s="162"/>
      <c r="P561" s="162"/>
      <c r="Q561" s="162"/>
      <c r="R561" s="162"/>
      <c r="S561" s="162"/>
      <c r="T561" s="163"/>
      <c r="AT561" s="164" t="s">
        <v>133</v>
      </c>
      <c r="AU561" s="164" t="s">
        <v>82</v>
      </c>
      <c r="AV561" s="13" t="s">
        <v>82</v>
      </c>
      <c r="AW561" s="13" t="s">
        <v>33</v>
      </c>
      <c r="AX561" s="13" t="s">
        <v>73</v>
      </c>
      <c r="AY561" s="164" t="s">
        <v>126</v>
      </c>
    </row>
    <row r="562" spans="2:51" s="14" customFormat="1" ht="12">
      <c r="B562" s="178"/>
      <c r="D562" s="157" t="s">
        <v>133</v>
      </c>
      <c r="E562" s="179" t="s">
        <v>3</v>
      </c>
      <c r="F562" s="180" t="s">
        <v>733</v>
      </c>
      <c r="H562" s="179" t="s">
        <v>3</v>
      </c>
      <c r="I562" s="181"/>
      <c r="L562" s="178"/>
      <c r="M562" s="182"/>
      <c r="N562" s="183"/>
      <c r="O562" s="183"/>
      <c r="P562" s="183"/>
      <c r="Q562" s="183"/>
      <c r="R562" s="183"/>
      <c r="S562" s="183"/>
      <c r="T562" s="184"/>
      <c r="AT562" s="179" t="s">
        <v>133</v>
      </c>
      <c r="AU562" s="179" t="s">
        <v>82</v>
      </c>
      <c r="AV562" s="14" t="s">
        <v>80</v>
      </c>
      <c r="AW562" s="14" t="s">
        <v>33</v>
      </c>
      <c r="AX562" s="14" t="s">
        <v>73</v>
      </c>
      <c r="AY562" s="179" t="s">
        <v>126</v>
      </c>
    </row>
    <row r="563" spans="2:51" s="13" customFormat="1" ht="12">
      <c r="B563" s="156"/>
      <c r="D563" s="157" t="s">
        <v>133</v>
      </c>
      <c r="E563" s="164" t="s">
        <v>3</v>
      </c>
      <c r="F563" s="158" t="s">
        <v>824</v>
      </c>
      <c r="H563" s="159">
        <v>329.5</v>
      </c>
      <c r="I563" s="160"/>
      <c r="L563" s="156"/>
      <c r="M563" s="161"/>
      <c r="N563" s="162"/>
      <c r="O563" s="162"/>
      <c r="P563" s="162"/>
      <c r="Q563" s="162"/>
      <c r="R563" s="162"/>
      <c r="S563" s="162"/>
      <c r="T563" s="163"/>
      <c r="AT563" s="164" t="s">
        <v>133</v>
      </c>
      <c r="AU563" s="164" t="s">
        <v>82</v>
      </c>
      <c r="AV563" s="13" t="s">
        <v>82</v>
      </c>
      <c r="AW563" s="13" t="s">
        <v>33</v>
      </c>
      <c r="AX563" s="13" t="s">
        <v>73</v>
      </c>
      <c r="AY563" s="164" t="s">
        <v>126</v>
      </c>
    </row>
    <row r="564" spans="2:51" s="15" customFormat="1" ht="12">
      <c r="B564" s="185"/>
      <c r="D564" s="157" t="s">
        <v>133</v>
      </c>
      <c r="E564" s="186" t="s">
        <v>3</v>
      </c>
      <c r="F564" s="187" t="s">
        <v>246</v>
      </c>
      <c r="H564" s="188">
        <v>445.5</v>
      </c>
      <c r="I564" s="189"/>
      <c r="L564" s="185"/>
      <c r="M564" s="190"/>
      <c r="N564" s="191"/>
      <c r="O564" s="191"/>
      <c r="P564" s="191"/>
      <c r="Q564" s="191"/>
      <c r="R564" s="191"/>
      <c r="S564" s="191"/>
      <c r="T564" s="192"/>
      <c r="AT564" s="186" t="s">
        <v>133</v>
      </c>
      <c r="AU564" s="186" t="s">
        <v>82</v>
      </c>
      <c r="AV564" s="15" t="s">
        <v>125</v>
      </c>
      <c r="AW564" s="15" t="s">
        <v>33</v>
      </c>
      <c r="AX564" s="15" t="s">
        <v>80</v>
      </c>
      <c r="AY564" s="186" t="s">
        <v>126</v>
      </c>
    </row>
    <row r="565" spans="1:65" s="2" customFormat="1" ht="37.8" customHeight="1">
      <c r="A565" s="34"/>
      <c r="B565" s="142"/>
      <c r="C565" s="143" t="s">
        <v>825</v>
      </c>
      <c r="D565" s="143" t="s">
        <v>127</v>
      </c>
      <c r="E565" s="144" t="s">
        <v>826</v>
      </c>
      <c r="F565" s="145" t="s">
        <v>827</v>
      </c>
      <c r="G565" s="146" t="s">
        <v>232</v>
      </c>
      <c r="H565" s="147">
        <v>1877.5</v>
      </c>
      <c r="I565" s="148"/>
      <c r="J565" s="149">
        <f>ROUND(I565*H565,2)</f>
        <v>0</v>
      </c>
      <c r="K565" s="145" t="s">
        <v>172</v>
      </c>
      <c r="L565" s="35"/>
      <c r="M565" s="150" t="s">
        <v>3</v>
      </c>
      <c r="N565" s="151" t="s">
        <v>44</v>
      </c>
      <c r="O565" s="55"/>
      <c r="P565" s="152">
        <f>O565*H565</f>
        <v>0</v>
      </c>
      <c r="Q565" s="152">
        <v>0</v>
      </c>
      <c r="R565" s="152">
        <f>Q565*H565</f>
        <v>0</v>
      </c>
      <c r="S565" s="152">
        <v>0</v>
      </c>
      <c r="T565" s="153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54" t="s">
        <v>363</v>
      </c>
      <c r="AT565" s="154" t="s">
        <v>127</v>
      </c>
      <c r="AU565" s="154" t="s">
        <v>82</v>
      </c>
      <c r="AY565" s="19" t="s">
        <v>126</v>
      </c>
      <c r="BE565" s="155">
        <f>IF(N565="základní",J565,0)</f>
        <v>0</v>
      </c>
      <c r="BF565" s="155">
        <f>IF(N565="snížená",J565,0)</f>
        <v>0</v>
      </c>
      <c r="BG565" s="155">
        <f>IF(N565="zákl. přenesená",J565,0)</f>
        <v>0</v>
      </c>
      <c r="BH565" s="155">
        <f>IF(N565="sníž. přenesená",J565,0)</f>
        <v>0</v>
      </c>
      <c r="BI565" s="155">
        <f>IF(N565="nulová",J565,0)</f>
        <v>0</v>
      </c>
      <c r="BJ565" s="19" t="s">
        <v>80</v>
      </c>
      <c r="BK565" s="155">
        <f>ROUND(I565*H565,2)</f>
        <v>0</v>
      </c>
      <c r="BL565" s="19" t="s">
        <v>363</v>
      </c>
      <c r="BM565" s="154" t="s">
        <v>828</v>
      </c>
    </row>
    <row r="566" spans="2:51" s="14" customFormat="1" ht="12">
      <c r="B566" s="178"/>
      <c r="D566" s="157" t="s">
        <v>133</v>
      </c>
      <c r="E566" s="179" t="s">
        <v>3</v>
      </c>
      <c r="F566" s="180" t="s">
        <v>730</v>
      </c>
      <c r="H566" s="179" t="s">
        <v>3</v>
      </c>
      <c r="I566" s="181"/>
      <c r="L566" s="178"/>
      <c r="M566" s="182"/>
      <c r="N566" s="183"/>
      <c r="O566" s="183"/>
      <c r="P566" s="183"/>
      <c r="Q566" s="183"/>
      <c r="R566" s="183"/>
      <c r="S566" s="183"/>
      <c r="T566" s="184"/>
      <c r="AT566" s="179" t="s">
        <v>133</v>
      </c>
      <c r="AU566" s="179" t="s">
        <v>82</v>
      </c>
      <c r="AV566" s="14" t="s">
        <v>80</v>
      </c>
      <c r="AW566" s="14" t="s">
        <v>33</v>
      </c>
      <c r="AX566" s="14" t="s">
        <v>73</v>
      </c>
      <c r="AY566" s="179" t="s">
        <v>126</v>
      </c>
    </row>
    <row r="567" spans="2:51" s="14" customFormat="1" ht="12">
      <c r="B567" s="178"/>
      <c r="D567" s="157" t="s">
        <v>133</v>
      </c>
      <c r="E567" s="179" t="s">
        <v>3</v>
      </c>
      <c r="F567" s="180" t="s">
        <v>731</v>
      </c>
      <c r="H567" s="179" t="s">
        <v>3</v>
      </c>
      <c r="I567" s="181"/>
      <c r="L567" s="178"/>
      <c r="M567" s="182"/>
      <c r="N567" s="183"/>
      <c r="O567" s="183"/>
      <c r="P567" s="183"/>
      <c r="Q567" s="183"/>
      <c r="R567" s="183"/>
      <c r="S567" s="183"/>
      <c r="T567" s="184"/>
      <c r="AT567" s="179" t="s">
        <v>133</v>
      </c>
      <c r="AU567" s="179" t="s">
        <v>82</v>
      </c>
      <c r="AV567" s="14" t="s">
        <v>80</v>
      </c>
      <c r="AW567" s="14" t="s">
        <v>33</v>
      </c>
      <c r="AX567" s="14" t="s">
        <v>73</v>
      </c>
      <c r="AY567" s="179" t="s">
        <v>126</v>
      </c>
    </row>
    <row r="568" spans="2:51" s="13" customFormat="1" ht="12">
      <c r="B568" s="156"/>
      <c r="D568" s="157" t="s">
        <v>133</v>
      </c>
      <c r="E568" s="164" t="s">
        <v>3</v>
      </c>
      <c r="F568" s="158" t="s">
        <v>829</v>
      </c>
      <c r="H568" s="159">
        <v>1548</v>
      </c>
      <c r="I568" s="160"/>
      <c r="L568" s="156"/>
      <c r="M568" s="161"/>
      <c r="N568" s="162"/>
      <c r="O568" s="162"/>
      <c r="P568" s="162"/>
      <c r="Q568" s="162"/>
      <c r="R568" s="162"/>
      <c r="S568" s="162"/>
      <c r="T568" s="163"/>
      <c r="AT568" s="164" t="s">
        <v>133</v>
      </c>
      <c r="AU568" s="164" t="s">
        <v>82</v>
      </c>
      <c r="AV568" s="13" t="s">
        <v>82</v>
      </c>
      <c r="AW568" s="13" t="s">
        <v>33</v>
      </c>
      <c r="AX568" s="13" t="s">
        <v>73</v>
      </c>
      <c r="AY568" s="164" t="s">
        <v>126</v>
      </c>
    </row>
    <row r="569" spans="2:51" s="14" customFormat="1" ht="12">
      <c r="B569" s="178"/>
      <c r="D569" s="157" t="s">
        <v>133</v>
      </c>
      <c r="E569" s="179" t="s">
        <v>3</v>
      </c>
      <c r="F569" s="180" t="s">
        <v>733</v>
      </c>
      <c r="H569" s="179" t="s">
        <v>3</v>
      </c>
      <c r="I569" s="181"/>
      <c r="L569" s="178"/>
      <c r="M569" s="182"/>
      <c r="N569" s="183"/>
      <c r="O569" s="183"/>
      <c r="P569" s="183"/>
      <c r="Q569" s="183"/>
      <c r="R569" s="183"/>
      <c r="S569" s="183"/>
      <c r="T569" s="184"/>
      <c r="AT569" s="179" t="s">
        <v>133</v>
      </c>
      <c r="AU569" s="179" t="s">
        <v>82</v>
      </c>
      <c r="AV569" s="14" t="s">
        <v>80</v>
      </c>
      <c r="AW569" s="14" t="s">
        <v>33</v>
      </c>
      <c r="AX569" s="14" t="s">
        <v>73</v>
      </c>
      <c r="AY569" s="179" t="s">
        <v>126</v>
      </c>
    </row>
    <row r="570" spans="2:51" s="13" customFormat="1" ht="12">
      <c r="B570" s="156"/>
      <c r="D570" s="157" t="s">
        <v>133</v>
      </c>
      <c r="E570" s="164" t="s">
        <v>3</v>
      </c>
      <c r="F570" s="158" t="s">
        <v>824</v>
      </c>
      <c r="H570" s="159">
        <v>329.5</v>
      </c>
      <c r="I570" s="160"/>
      <c r="L570" s="156"/>
      <c r="M570" s="161"/>
      <c r="N570" s="162"/>
      <c r="O570" s="162"/>
      <c r="P570" s="162"/>
      <c r="Q570" s="162"/>
      <c r="R570" s="162"/>
      <c r="S570" s="162"/>
      <c r="T570" s="163"/>
      <c r="AT570" s="164" t="s">
        <v>133</v>
      </c>
      <c r="AU570" s="164" t="s">
        <v>82</v>
      </c>
      <c r="AV570" s="13" t="s">
        <v>82</v>
      </c>
      <c r="AW570" s="13" t="s">
        <v>33</v>
      </c>
      <c r="AX570" s="13" t="s">
        <v>73</v>
      </c>
      <c r="AY570" s="164" t="s">
        <v>126</v>
      </c>
    </row>
    <row r="571" spans="2:51" s="15" customFormat="1" ht="12">
      <c r="B571" s="185"/>
      <c r="D571" s="157" t="s">
        <v>133</v>
      </c>
      <c r="E571" s="186" t="s">
        <v>3</v>
      </c>
      <c r="F571" s="187" t="s">
        <v>246</v>
      </c>
      <c r="H571" s="188">
        <v>1877.5</v>
      </c>
      <c r="I571" s="189"/>
      <c r="L571" s="185"/>
      <c r="M571" s="190"/>
      <c r="N571" s="191"/>
      <c r="O571" s="191"/>
      <c r="P571" s="191"/>
      <c r="Q571" s="191"/>
      <c r="R571" s="191"/>
      <c r="S571" s="191"/>
      <c r="T571" s="192"/>
      <c r="AT571" s="186" t="s">
        <v>133</v>
      </c>
      <c r="AU571" s="186" t="s">
        <v>82</v>
      </c>
      <c r="AV571" s="15" t="s">
        <v>125</v>
      </c>
      <c r="AW571" s="15" t="s">
        <v>33</v>
      </c>
      <c r="AX571" s="15" t="s">
        <v>80</v>
      </c>
      <c r="AY571" s="186" t="s">
        <v>126</v>
      </c>
    </row>
    <row r="572" spans="1:65" s="2" customFormat="1" ht="14.4" customHeight="1">
      <c r="A572" s="34"/>
      <c r="B572" s="142"/>
      <c r="C572" s="193" t="s">
        <v>830</v>
      </c>
      <c r="D572" s="193" t="s">
        <v>321</v>
      </c>
      <c r="E572" s="194" t="s">
        <v>831</v>
      </c>
      <c r="F572" s="195" t="s">
        <v>832</v>
      </c>
      <c r="G572" s="196" t="s">
        <v>249</v>
      </c>
      <c r="H572" s="197">
        <v>49.566</v>
      </c>
      <c r="I572" s="198"/>
      <c r="J572" s="199">
        <f>ROUND(I572*H572,2)</f>
        <v>0</v>
      </c>
      <c r="K572" s="195" t="s">
        <v>172</v>
      </c>
      <c r="L572" s="200"/>
      <c r="M572" s="201" t="s">
        <v>3</v>
      </c>
      <c r="N572" s="202" t="s">
        <v>44</v>
      </c>
      <c r="O572" s="55"/>
      <c r="P572" s="152">
        <f>O572*H572</f>
        <v>0</v>
      </c>
      <c r="Q572" s="152">
        <v>0.55</v>
      </c>
      <c r="R572" s="152">
        <f>Q572*H572</f>
        <v>27.261300000000002</v>
      </c>
      <c r="S572" s="152">
        <v>0</v>
      </c>
      <c r="T572" s="153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54" t="s">
        <v>459</v>
      </c>
      <c r="AT572" s="154" t="s">
        <v>321</v>
      </c>
      <c r="AU572" s="154" t="s">
        <v>82</v>
      </c>
      <c r="AY572" s="19" t="s">
        <v>126</v>
      </c>
      <c r="BE572" s="155">
        <f>IF(N572="základní",J572,0)</f>
        <v>0</v>
      </c>
      <c r="BF572" s="155">
        <f>IF(N572="snížená",J572,0)</f>
        <v>0</v>
      </c>
      <c r="BG572" s="155">
        <f>IF(N572="zákl. přenesená",J572,0)</f>
        <v>0</v>
      </c>
      <c r="BH572" s="155">
        <f>IF(N572="sníž. přenesená",J572,0)</f>
        <v>0</v>
      </c>
      <c r="BI572" s="155">
        <f>IF(N572="nulová",J572,0)</f>
        <v>0</v>
      </c>
      <c r="BJ572" s="19" t="s">
        <v>80</v>
      </c>
      <c r="BK572" s="155">
        <f>ROUND(I572*H572,2)</f>
        <v>0</v>
      </c>
      <c r="BL572" s="19" t="s">
        <v>363</v>
      </c>
      <c r="BM572" s="154" t="s">
        <v>833</v>
      </c>
    </row>
    <row r="573" spans="2:51" s="13" customFormat="1" ht="12">
      <c r="B573" s="156"/>
      <c r="D573" s="157" t="s">
        <v>133</v>
      </c>
      <c r="E573" s="164" t="s">
        <v>3</v>
      </c>
      <c r="F573" s="158" t="s">
        <v>719</v>
      </c>
      <c r="H573" s="159">
        <v>45.06</v>
      </c>
      <c r="I573" s="160"/>
      <c r="L573" s="156"/>
      <c r="M573" s="161"/>
      <c r="N573" s="162"/>
      <c r="O573" s="162"/>
      <c r="P573" s="162"/>
      <c r="Q573" s="162"/>
      <c r="R573" s="162"/>
      <c r="S573" s="162"/>
      <c r="T573" s="163"/>
      <c r="AT573" s="164" t="s">
        <v>133</v>
      </c>
      <c r="AU573" s="164" t="s">
        <v>82</v>
      </c>
      <c r="AV573" s="13" t="s">
        <v>82</v>
      </c>
      <c r="AW573" s="13" t="s">
        <v>33</v>
      </c>
      <c r="AX573" s="13" t="s">
        <v>80</v>
      </c>
      <c r="AY573" s="164" t="s">
        <v>126</v>
      </c>
    </row>
    <row r="574" spans="2:51" s="13" customFormat="1" ht="12">
      <c r="B574" s="156"/>
      <c r="D574" s="157" t="s">
        <v>133</v>
      </c>
      <c r="F574" s="158" t="s">
        <v>834</v>
      </c>
      <c r="H574" s="159">
        <v>49.566</v>
      </c>
      <c r="I574" s="160"/>
      <c r="L574" s="156"/>
      <c r="M574" s="161"/>
      <c r="N574" s="162"/>
      <c r="O574" s="162"/>
      <c r="P574" s="162"/>
      <c r="Q574" s="162"/>
      <c r="R574" s="162"/>
      <c r="S574" s="162"/>
      <c r="T574" s="163"/>
      <c r="AT574" s="164" t="s">
        <v>133</v>
      </c>
      <c r="AU574" s="164" t="s">
        <v>82</v>
      </c>
      <c r="AV574" s="13" t="s">
        <v>82</v>
      </c>
      <c r="AW574" s="13" t="s">
        <v>4</v>
      </c>
      <c r="AX574" s="13" t="s">
        <v>80</v>
      </c>
      <c r="AY574" s="164" t="s">
        <v>126</v>
      </c>
    </row>
    <row r="575" spans="1:65" s="2" customFormat="1" ht="57">
      <c r="A575" s="34"/>
      <c r="B575" s="142"/>
      <c r="C575" s="143" t="s">
        <v>835</v>
      </c>
      <c r="D575" s="143" t="s">
        <v>127</v>
      </c>
      <c r="E575" s="144" t="s">
        <v>836</v>
      </c>
      <c r="F575" s="145" t="s">
        <v>837</v>
      </c>
      <c r="G575" s="146" t="s">
        <v>232</v>
      </c>
      <c r="H575" s="147">
        <v>66.4</v>
      </c>
      <c r="I575" s="148"/>
      <c r="J575" s="149">
        <f>ROUND(I575*H575,2)</f>
        <v>0</v>
      </c>
      <c r="K575" s="145" t="s">
        <v>172</v>
      </c>
      <c r="L575" s="35"/>
      <c r="M575" s="150" t="s">
        <v>3</v>
      </c>
      <c r="N575" s="151" t="s">
        <v>44</v>
      </c>
      <c r="O575" s="55"/>
      <c r="P575" s="152">
        <f>O575*H575</f>
        <v>0</v>
      </c>
      <c r="Q575" s="152">
        <v>0</v>
      </c>
      <c r="R575" s="152">
        <f>Q575*H575</f>
        <v>0</v>
      </c>
      <c r="S575" s="152">
        <v>0</v>
      </c>
      <c r="T575" s="153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54" t="s">
        <v>363</v>
      </c>
      <c r="AT575" s="154" t="s">
        <v>127</v>
      </c>
      <c r="AU575" s="154" t="s">
        <v>82</v>
      </c>
      <c r="AY575" s="19" t="s">
        <v>126</v>
      </c>
      <c r="BE575" s="155">
        <f>IF(N575="základní",J575,0)</f>
        <v>0</v>
      </c>
      <c r="BF575" s="155">
        <f>IF(N575="snížená",J575,0)</f>
        <v>0</v>
      </c>
      <c r="BG575" s="155">
        <f>IF(N575="zákl. přenesená",J575,0)</f>
        <v>0</v>
      </c>
      <c r="BH575" s="155">
        <f>IF(N575="sníž. přenesená",J575,0)</f>
        <v>0</v>
      </c>
      <c r="BI575" s="155">
        <f>IF(N575="nulová",J575,0)</f>
        <v>0</v>
      </c>
      <c r="BJ575" s="19" t="s">
        <v>80</v>
      </c>
      <c r="BK575" s="155">
        <f>ROUND(I575*H575,2)</f>
        <v>0</v>
      </c>
      <c r="BL575" s="19" t="s">
        <v>363</v>
      </c>
      <c r="BM575" s="154" t="s">
        <v>838</v>
      </c>
    </row>
    <row r="576" spans="2:51" s="13" customFormat="1" ht="12">
      <c r="B576" s="156"/>
      <c r="D576" s="157" t="s">
        <v>133</v>
      </c>
      <c r="E576" s="164" t="s">
        <v>3</v>
      </c>
      <c r="F576" s="158" t="s">
        <v>839</v>
      </c>
      <c r="H576" s="159">
        <v>66.4</v>
      </c>
      <c r="I576" s="160"/>
      <c r="L576" s="156"/>
      <c r="M576" s="161"/>
      <c r="N576" s="162"/>
      <c r="O576" s="162"/>
      <c r="P576" s="162"/>
      <c r="Q576" s="162"/>
      <c r="R576" s="162"/>
      <c r="S576" s="162"/>
      <c r="T576" s="163"/>
      <c r="AT576" s="164" t="s">
        <v>133</v>
      </c>
      <c r="AU576" s="164" t="s">
        <v>82</v>
      </c>
      <c r="AV576" s="13" t="s">
        <v>82</v>
      </c>
      <c r="AW576" s="13" t="s">
        <v>33</v>
      </c>
      <c r="AX576" s="13" t="s">
        <v>80</v>
      </c>
      <c r="AY576" s="164" t="s">
        <v>126</v>
      </c>
    </row>
    <row r="577" spans="1:65" s="2" customFormat="1" ht="24.15" customHeight="1">
      <c r="A577" s="34"/>
      <c r="B577" s="142"/>
      <c r="C577" s="193" t="s">
        <v>840</v>
      </c>
      <c r="D577" s="193" t="s">
        <v>321</v>
      </c>
      <c r="E577" s="194" t="s">
        <v>841</v>
      </c>
      <c r="F577" s="195" t="s">
        <v>842</v>
      </c>
      <c r="G577" s="196" t="s">
        <v>232</v>
      </c>
      <c r="H577" s="197">
        <v>73.04</v>
      </c>
      <c r="I577" s="198"/>
      <c r="J577" s="199">
        <f>ROUND(I577*H577,2)</f>
        <v>0</v>
      </c>
      <c r="K577" s="195" t="s">
        <v>172</v>
      </c>
      <c r="L577" s="200"/>
      <c r="M577" s="201" t="s">
        <v>3</v>
      </c>
      <c r="N577" s="202" t="s">
        <v>44</v>
      </c>
      <c r="O577" s="55"/>
      <c r="P577" s="152">
        <f>O577*H577</f>
        <v>0</v>
      </c>
      <c r="Q577" s="152">
        <v>0.01064</v>
      </c>
      <c r="R577" s="152">
        <f>Q577*H577</f>
        <v>0.7771456000000001</v>
      </c>
      <c r="S577" s="152">
        <v>0</v>
      </c>
      <c r="T577" s="153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54" t="s">
        <v>459</v>
      </c>
      <c r="AT577" s="154" t="s">
        <v>321</v>
      </c>
      <c r="AU577" s="154" t="s">
        <v>82</v>
      </c>
      <c r="AY577" s="19" t="s">
        <v>126</v>
      </c>
      <c r="BE577" s="155">
        <f>IF(N577="základní",J577,0)</f>
        <v>0</v>
      </c>
      <c r="BF577" s="155">
        <f>IF(N577="snížená",J577,0)</f>
        <v>0</v>
      </c>
      <c r="BG577" s="155">
        <f>IF(N577="zákl. přenesená",J577,0)</f>
        <v>0</v>
      </c>
      <c r="BH577" s="155">
        <f>IF(N577="sníž. přenesená",J577,0)</f>
        <v>0</v>
      </c>
      <c r="BI577" s="155">
        <f>IF(N577="nulová",J577,0)</f>
        <v>0</v>
      </c>
      <c r="BJ577" s="19" t="s">
        <v>80</v>
      </c>
      <c r="BK577" s="155">
        <f>ROUND(I577*H577,2)</f>
        <v>0</v>
      </c>
      <c r="BL577" s="19" t="s">
        <v>363</v>
      </c>
      <c r="BM577" s="154" t="s">
        <v>843</v>
      </c>
    </row>
    <row r="578" spans="2:51" s="13" customFormat="1" ht="12">
      <c r="B578" s="156"/>
      <c r="D578" s="157" t="s">
        <v>133</v>
      </c>
      <c r="F578" s="158" t="s">
        <v>844</v>
      </c>
      <c r="H578" s="159">
        <v>73.04</v>
      </c>
      <c r="I578" s="160"/>
      <c r="L578" s="156"/>
      <c r="M578" s="161"/>
      <c r="N578" s="162"/>
      <c r="O578" s="162"/>
      <c r="P578" s="162"/>
      <c r="Q578" s="162"/>
      <c r="R578" s="162"/>
      <c r="S578" s="162"/>
      <c r="T578" s="163"/>
      <c r="AT578" s="164" t="s">
        <v>133</v>
      </c>
      <c r="AU578" s="164" t="s">
        <v>82</v>
      </c>
      <c r="AV578" s="13" t="s">
        <v>82</v>
      </c>
      <c r="AW578" s="13" t="s">
        <v>4</v>
      </c>
      <c r="AX578" s="13" t="s">
        <v>80</v>
      </c>
      <c r="AY578" s="164" t="s">
        <v>126</v>
      </c>
    </row>
    <row r="579" spans="1:65" s="2" customFormat="1" ht="49.05" customHeight="1">
      <c r="A579" s="34"/>
      <c r="B579" s="142"/>
      <c r="C579" s="143" t="s">
        <v>845</v>
      </c>
      <c r="D579" s="143" t="s">
        <v>127</v>
      </c>
      <c r="E579" s="144" t="s">
        <v>846</v>
      </c>
      <c r="F579" s="145" t="s">
        <v>847</v>
      </c>
      <c r="G579" s="146" t="s">
        <v>232</v>
      </c>
      <c r="H579" s="147">
        <v>1667.5</v>
      </c>
      <c r="I579" s="148"/>
      <c r="J579" s="149">
        <f>ROUND(I579*H579,2)</f>
        <v>0</v>
      </c>
      <c r="K579" s="145" t="s">
        <v>172</v>
      </c>
      <c r="L579" s="35"/>
      <c r="M579" s="150" t="s">
        <v>3</v>
      </c>
      <c r="N579" s="151" t="s">
        <v>44</v>
      </c>
      <c r="O579" s="55"/>
      <c r="P579" s="152">
        <f>O579*H579</f>
        <v>0</v>
      </c>
      <c r="Q579" s="152">
        <v>0</v>
      </c>
      <c r="R579" s="152">
        <f>Q579*H579</f>
        <v>0</v>
      </c>
      <c r="S579" s="152">
        <v>0.015</v>
      </c>
      <c r="T579" s="153">
        <f>S579*H579</f>
        <v>25.0125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54" t="s">
        <v>363</v>
      </c>
      <c r="AT579" s="154" t="s">
        <v>127</v>
      </c>
      <c r="AU579" s="154" t="s">
        <v>82</v>
      </c>
      <c r="AY579" s="19" t="s">
        <v>126</v>
      </c>
      <c r="BE579" s="155">
        <f>IF(N579="základní",J579,0)</f>
        <v>0</v>
      </c>
      <c r="BF579" s="155">
        <f>IF(N579="snížená",J579,0)</f>
        <v>0</v>
      </c>
      <c r="BG579" s="155">
        <f>IF(N579="zákl. přenesená",J579,0)</f>
        <v>0</v>
      </c>
      <c r="BH579" s="155">
        <f>IF(N579="sníž. přenesená",J579,0)</f>
        <v>0</v>
      </c>
      <c r="BI579" s="155">
        <f>IF(N579="nulová",J579,0)</f>
        <v>0</v>
      </c>
      <c r="BJ579" s="19" t="s">
        <v>80</v>
      </c>
      <c r="BK579" s="155">
        <f>ROUND(I579*H579,2)</f>
        <v>0</v>
      </c>
      <c r="BL579" s="19" t="s">
        <v>363</v>
      </c>
      <c r="BM579" s="154" t="s">
        <v>848</v>
      </c>
    </row>
    <row r="580" spans="2:51" s="14" customFormat="1" ht="12">
      <c r="B580" s="178"/>
      <c r="D580" s="157" t="s">
        <v>133</v>
      </c>
      <c r="E580" s="179" t="s">
        <v>3</v>
      </c>
      <c r="F580" s="180" t="s">
        <v>730</v>
      </c>
      <c r="H580" s="179" t="s">
        <v>3</v>
      </c>
      <c r="I580" s="181"/>
      <c r="L580" s="178"/>
      <c r="M580" s="182"/>
      <c r="N580" s="183"/>
      <c r="O580" s="183"/>
      <c r="P580" s="183"/>
      <c r="Q580" s="183"/>
      <c r="R580" s="183"/>
      <c r="S580" s="183"/>
      <c r="T580" s="184"/>
      <c r="AT580" s="179" t="s">
        <v>133</v>
      </c>
      <c r="AU580" s="179" t="s">
        <v>82</v>
      </c>
      <c r="AV580" s="14" t="s">
        <v>80</v>
      </c>
      <c r="AW580" s="14" t="s">
        <v>33</v>
      </c>
      <c r="AX580" s="14" t="s">
        <v>73</v>
      </c>
      <c r="AY580" s="179" t="s">
        <v>126</v>
      </c>
    </row>
    <row r="581" spans="2:51" s="14" customFormat="1" ht="12">
      <c r="B581" s="178"/>
      <c r="D581" s="157" t="s">
        <v>133</v>
      </c>
      <c r="E581" s="179" t="s">
        <v>3</v>
      </c>
      <c r="F581" s="180" t="s">
        <v>731</v>
      </c>
      <c r="H581" s="179" t="s">
        <v>3</v>
      </c>
      <c r="I581" s="181"/>
      <c r="L581" s="178"/>
      <c r="M581" s="182"/>
      <c r="N581" s="183"/>
      <c r="O581" s="183"/>
      <c r="P581" s="183"/>
      <c r="Q581" s="183"/>
      <c r="R581" s="183"/>
      <c r="S581" s="183"/>
      <c r="T581" s="184"/>
      <c r="AT581" s="179" t="s">
        <v>133</v>
      </c>
      <c r="AU581" s="179" t="s">
        <v>82</v>
      </c>
      <c r="AV581" s="14" t="s">
        <v>80</v>
      </c>
      <c r="AW581" s="14" t="s">
        <v>33</v>
      </c>
      <c r="AX581" s="14" t="s">
        <v>73</v>
      </c>
      <c r="AY581" s="179" t="s">
        <v>126</v>
      </c>
    </row>
    <row r="582" spans="2:51" s="13" customFormat="1" ht="12">
      <c r="B582" s="156"/>
      <c r="D582" s="157" t="s">
        <v>133</v>
      </c>
      <c r="E582" s="164" t="s">
        <v>3</v>
      </c>
      <c r="F582" s="158" t="s">
        <v>849</v>
      </c>
      <c r="H582" s="159">
        <v>1338</v>
      </c>
      <c r="I582" s="160"/>
      <c r="L582" s="156"/>
      <c r="M582" s="161"/>
      <c r="N582" s="162"/>
      <c r="O582" s="162"/>
      <c r="P582" s="162"/>
      <c r="Q582" s="162"/>
      <c r="R582" s="162"/>
      <c r="S582" s="162"/>
      <c r="T582" s="163"/>
      <c r="AT582" s="164" t="s">
        <v>133</v>
      </c>
      <c r="AU582" s="164" t="s">
        <v>82</v>
      </c>
      <c r="AV582" s="13" t="s">
        <v>82</v>
      </c>
      <c r="AW582" s="13" t="s">
        <v>33</v>
      </c>
      <c r="AX582" s="13" t="s">
        <v>73</v>
      </c>
      <c r="AY582" s="164" t="s">
        <v>126</v>
      </c>
    </row>
    <row r="583" spans="2:51" s="14" customFormat="1" ht="12">
      <c r="B583" s="178"/>
      <c r="D583" s="157" t="s">
        <v>133</v>
      </c>
      <c r="E583" s="179" t="s">
        <v>3</v>
      </c>
      <c r="F583" s="180" t="s">
        <v>733</v>
      </c>
      <c r="H583" s="179" t="s">
        <v>3</v>
      </c>
      <c r="I583" s="181"/>
      <c r="L583" s="178"/>
      <c r="M583" s="182"/>
      <c r="N583" s="183"/>
      <c r="O583" s="183"/>
      <c r="P583" s="183"/>
      <c r="Q583" s="183"/>
      <c r="R583" s="183"/>
      <c r="S583" s="183"/>
      <c r="T583" s="184"/>
      <c r="AT583" s="179" t="s">
        <v>133</v>
      </c>
      <c r="AU583" s="179" t="s">
        <v>82</v>
      </c>
      <c r="AV583" s="14" t="s">
        <v>80</v>
      </c>
      <c r="AW583" s="14" t="s">
        <v>33</v>
      </c>
      <c r="AX583" s="14" t="s">
        <v>73</v>
      </c>
      <c r="AY583" s="179" t="s">
        <v>126</v>
      </c>
    </row>
    <row r="584" spans="2:51" s="13" customFormat="1" ht="12">
      <c r="B584" s="156"/>
      <c r="D584" s="157" t="s">
        <v>133</v>
      </c>
      <c r="E584" s="164" t="s">
        <v>3</v>
      </c>
      <c r="F584" s="158" t="s">
        <v>824</v>
      </c>
      <c r="H584" s="159">
        <v>329.5</v>
      </c>
      <c r="I584" s="160"/>
      <c r="L584" s="156"/>
      <c r="M584" s="161"/>
      <c r="N584" s="162"/>
      <c r="O584" s="162"/>
      <c r="P584" s="162"/>
      <c r="Q584" s="162"/>
      <c r="R584" s="162"/>
      <c r="S584" s="162"/>
      <c r="T584" s="163"/>
      <c r="AT584" s="164" t="s">
        <v>133</v>
      </c>
      <c r="AU584" s="164" t="s">
        <v>82</v>
      </c>
      <c r="AV584" s="13" t="s">
        <v>82</v>
      </c>
      <c r="AW584" s="13" t="s">
        <v>33</v>
      </c>
      <c r="AX584" s="13" t="s">
        <v>73</v>
      </c>
      <c r="AY584" s="164" t="s">
        <v>126</v>
      </c>
    </row>
    <row r="585" spans="2:51" s="15" customFormat="1" ht="12">
      <c r="B585" s="185"/>
      <c r="D585" s="157" t="s">
        <v>133</v>
      </c>
      <c r="E585" s="186" t="s">
        <v>3</v>
      </c>
      <c r="F585" s="187" t="s">
        <v>246</v>
      </c>
      <c r="H585" s="188">
        <v>1667.5</v>
      </c>
      <c r="I585" s="189"/>
      <c r="L585" s="185"/>
      <c r="M585" s="190"/>
      <c r="N585" s="191"/>
      <c r="O585" s="191"/>
      <c r="P585" s="191"/>
      <c r="Q585" s="191"/>
      <c r="R585" s="191"/>
      <c r="S585" s="191"/>
      <c r="T585" s="192"/>
      <c r="AT585" s="186" t="s">
        <v>133</v>
      </c>
      <c r="AU585" s="186" t="s">
        <v>82</v>
      </c>
      <c r="AV585" s="15" t="s">
        <v>125</v>
      </c>
      <c r="AW585" s="15" t="s">
        <v>33</v>
      </c>
      <c r="AX585" s="15" t="s">
        <v>80</v>
      </c>
      <c r="AY585" s="186" t="s">
        <v>126</v>
      </c>
    </row>
    <row r="586" spans="1:65" s="2" customFormat="1" ht="37.8" customHeight="1">
      <c r="A586" s="34"/>
      <c r="B586" s="142"/>
      <c r="C586" s="143" t="s">
        <v>850</v>
      </c>
      <c r="D586" s="143" t="s">
        <v>127</v>
      </c>
      <c r="E586" s="144" t="s">
        <v>851</v>
      </c>
      <c r="F586" s="145" t="s">
        <v>852</v>
      </c>
      <c r="G586" s="146" t="s">
        <v>232</v>
      </c>
      <c r="H586" s="147">
        <v>1012</v>
      </c>
      <c r="I586" s="148"/>
      <c r="J586" s="149">
        <f>ROUND(I586*H586,2)</f>
        <v>0</v>
      </c>
      <c r="K586" s="145" t="s">
        <v>172</v>
      </c>
      <c r="L586" s="35"/>
      <c r="M586" s="150" t="s">
        <v>3</v>
      </c>
      <c r="N586" s="151" t="s">
        <v>44</v>
      </c>
      <c r="O586" s="55"/>
      <c r="P586" s="152">
        <f>O586*H586</f>
        <v>0</v>
      </c>
      <c r="Q586" s="152">
        <v>0</v>
      </c>
      <c r="R586" s="152">
        <f>Q586*H586</f>
        <v>0</v>
      </c>
      <c r="S586" s="152">
        <v>0</v>
      </c>
      <c r="T586" s="153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54" t="s">
        <v>363</v>
      </c>
      <c r="AT586" s="154" t="s">
        <v>127</v>
      </c>
      <c r="AU586" s="154" t="s">
        <v>82</v>
      </c>
      <c r="AY586" s="19" t="s">
        <v>126</v>
      </c>
      <c r="BE586" s="155">
        <f>IF(N586="základní",J586,0)</f>
        <v>0</v>
      </c>
      <c r="BF586" s="155">
        <f>IF(N586="snížená",J586,0)</f>
        <v>0</v>
      </c>
      <c r="BG586" s="155">
        <f>IF(N586="zákl. přenesená",J586,0)</f>
        <v>0</v>
      </c>
      <c r="BH586" s="155">
        <f>IF(N586="sníž. přenesená",J586,0)</f>
        <v>0</v>
      </c>
      <c r="BI586" s="155">
        <f>IF(N586="nulová",J586,0)</f>
        <v>0</v>
      </c>
      <c r="BJ586" s="19" t="s">
        <v>80</v>
      </c>
      <c r="BK586" s="155">
        <f>ROUND(I586*H586,2)</f>
        <v>0</v>
      </c>
      <c r="BL586" s="19" t="s">
        <v>363</v>
      </c>
      <c r="BM586" s="154" t="s">
        <v>853</v>
      </c>
    </row>
    <row r="587" spans="2:51" s="14" customFormat="1" ht="12">
      <c r="B587" s="178"/>
      <c r="D587" s="157" t="s">
        <v>133</v>
      </c>
      <c r="E587" s="179" t="s">
        <v>3</v>
      </c>
      <c r="F587" s="180" t="s">
        <v>822</v>
      </c>
      <c r="H587" s="179" t="s">
        <v>3</v>
      </c>
      <c r="I587" s="181"/>
      <c r="L587" s="178"/>
      <c r="M587" s="182"/>
      <c r="N587" s="183"/>
      <c r="O587" s="183"/>
      <c r="P587" s="183"/>
      <c r="Q587" s="183"/>
      <c r="R587" s="183"/>
      <c r="S587" s="183"/>
      <c r="T587" s="184"/>
      <c r="AT587" s="179" t="s">
        <v>133</v>
      </c>
      <c r="AU587" s="179" t="s">
        <v>82</v>
      </c>
      <c r="AV587" s="14" t="s">
        <v>80</v>
      </c>
      <c r="AW587" s="14" t="s">
        <v>33</v>
      </c>
      <c r="AX587" s="14" t="s">
        <v>73</v>
      </c>
      <c r="AY587" s="179" t="s">
        <v>126</v>
      </c>
    </row>
    <row r="588" spans="2:51" s="13" customFormat="1" ht="12">
      <c r="B588" s="156"/>
      <c r="D588" s="157" t="s">
        <v>133</v>
      </c>
      <c r="E588" s="164" t="s">
        <v>3</v>
      </c>
      <c r="F588" s="158" t="s">
        <v>179</v>
      </c>
      <c r="H588" s="159">
        <v>1012</v>
      </c>
      <c r="I588" s="160"/>
      <c r="L588" s="156"/>
      <c r="M588" s="161"/>
      <c r="N588" s="162"/>
      <c r="O588" s="162"/>
      <c r="P588" s="162"/>
      <c r="Q588" s="162"/>
      <c r="R588" s="162"/>
      <c r="S588" s="162"/>
      <c r="T588" s="163"/>
      <c r="AT588" s="164" t="s">
        <v>133</v>
      </c>
      <c r="AU588" s="164" t="s">
        <v>82</v>
      </c>
      <c r="AV588" s="13" t="s">
        <v>82</v>
      </c>
      <c r="AW588" s="13" t="s">
        <v>33</v>
      </c>
      <c r="AX588" s="13" t="s">
        <v>80</v>
      </c>
      <c r="AY588" s="164" t="s">
        <v>126</v>
      </c>
    </row>
    <row r="589" spans="1:65" s="2" customFormat="1" ht="14.4" customHeight="1">
      <c r="A589" s="34"/>
      <c r="B589" s="142"/>
      <c r="C589" s="193" t="s">
        <v>854</v>
      </c>
      <c r="D589" s="193" t="s">
        <v>321</v>
      </c>
      <c r="E589" s="194" t="s">
        <v>855</v>
      </c>
      <c r="F589" s="195" t="s">
        <v>856</v>
      </c>
      <c r="G589" s="196" t="s">
        <v>249</v>
      </c>
      <c r="H589" s="197">
        <v>8.019</v>
      </c>
      <c r="I589" s="198"/>
      <c r="J589" s="199">
        <f>ROUND(I589*H589,2)</f>
        <v>0</v>
      </c>
      <c r="K589" s="195" t="s">
        <v>172</v>
      </c>
      <c r="L589" s="200"/>
      <c r="M589" s="201" t="s">
        <v>3</v>
      </c>
      <c r="N589" s="202" t="s">
        <v>44</v>
      </c>
      <c r="O589" s="55"/>
      <c r="P589" s="152">
        <f>O589*H589</f>
        <v>0</v>
      </c>
      <c r="Q589" s="152">
        <v>0.55</v>
      </c>
      <c r="R589" s="152">
        <f>Q589*H589</f>
        <v>4.410450000000001</v>
      </c>
      <c r="S589" s="152">
        <v>0</v>
      </c>
      <c r="T589" s="153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54" t="s">
        <v>459</v>
      </c>
      <c r="AT589" s="154" t="s">
        <v>321</v>
      </c>
      <c r="AU589" s="154" t="s">
        <v>82</v>
      </c>
      <c r="AY589" s="19" t="s">
        <v>126</v>
      </c>
      <c r="BE589" s="155">
        <f>IF(N589="základní",J589,0)</f>
        <v>0</v>
      </c>
      <c r="BF589" s="155">
        <f>IF(N589="snížená",J589,0)</f>
        <v>0</v>
      </c>
      <c r="BG589" s="155">
        <f>IF(N589="zákl. přenesená",J589,0)</f>
        <v>0</v>
      </c>
      <c r="BH589" s="155">
        <f>IF(N589="sníž. přenesená",J589,0)</f>
        <v>0</v>
      </c>
      <c r="BI589" s="155">
        <f>IF(N589="nulová",J589,0)</f>
        <v>0</v>
      </c>
      <c r="BJ589" s="19" t="s">
        <v>80</v>
      </c>
      <c r="BK589" s="155">
        <f>ROUND(I589*H589,2)</f>
        <v>0</v>
      </c>
      <c r="BL589" s="19" t="s">
        <v>363</v>
      </c>
      <c r="BM589" s="154" t="s">
        <v>857</v>
      </c>
    </row>
    <row r="590" spans="2:51" s="13" customFormat="1" ht="12">
      <c r="B590" s="156"/>
      <c r="D590" s="157" t="s">
        <v>133</v>
      </c>
      <c r="E590" s="164" t="s">
        <v>3</v>
      </c>
      <c r="F590" s="158" t="s">
        <v>858</v>
      </c>
      <c r="H590" s="159">
        <v>7.29</v>
      </c>
      <c r="I590" s="160"/>
      <c r="L590" s="156"/>
      <c r="M590" s="161"/>
      <c r="N590" s="162"/>
      <c r="O590" s="162"/>
      <c r="P590" s="162"/>
      <c r="Q590" s="162"/>
      <c r="R590" s="162"/>
      <c r="S590" s="162"/>
      <c r="T590" s="163"/>
      <c r="AT590" s="164" t="s">
        <v>133</v>
      </c>
      <c r="AU590" s="164" t="s">
        <v>82</v>
      </c>
      <c r="AV590" s="13" t="s">
        <v>82</v>
      </c>
      <c r="AW590" s="13" t="s">
        <v>33</v>
      </c>
      <c r="AX590" s="13" t="s">
        <v>80</v>
      </c>
      <c r="AY590" s="164" t="s">
        <v>126</v>
      </c>
    </row>
    <row r="591" spans="2:51" s="13" customFormat="1" ht="12">
      <c r="B591" s="156"/>
      <c r="D591" s="157" t="s">
        <v>133</v>
      </c>
      <c r="F591" s="158" t="s">
        <v>859</v>
      </c>
      <c r="H591" s="159">
        <v>8.019</v>
      </c>
      <c r="I591" s="160"/>
      <c r="L591" s="156"/>
      <c r="M591" s="161"/>
      <c r="N591" s="162"/>
      <c r="O591" s="162"/>
      <c r="P591" s="162"/>
      <c r="Q591" s="162"/>
      <c r="R591" s="162"/>
      <c r="S591" s="162"/>
      <c r="T591" s="163"/>
      <c r="AT591" s="164" t="s">
        <v>133</v>
      </c>
      <c r="AU591" s="164" t="s">
        <v>82</v>
      </c>
      <c r="AV591" s="13" t="s">
        <v>82</v>
      </c>
      <c r="AW591" s="13" t="s">
        <v>4</v>
      </c>
      <c r="AX591" s="13" t="s">
        <v>80</v>
      </c>
      <c r="AY591" s="164" t="s">
        <v>126</v>
      </c>
    </row>
    <row r="592" spans="1:65" s="2" customFormat="1" ht="37.8" customHeight="1">
      <c r="A592" s="34"/>
      <c r="B592" s="142"/>
      <c r="C592" s="143" t="s">
        <v>860</v>
      </c>
      <c r="D592" s="143" t="s">
        <v>127</v>
      </c>
      <c r="E592" s="144" t="s">
        <v>861</v>
      </c>
      <c r="F592" s="145" t="s">
        <v>862</v>
      </c>
      <c r="G592" s="146" t="s">
        <v>232</v>
      </c>
      <c r="H592" s="147">
        <v>66.4</v>
      </c>
      <c r="I592" s="148"/>
      <c r="J592" s="149">
        <f>ROUND(I592*H592,2)</f>
        <v>0</v>
      </c>
      <c r="K592" s="145" t="s">
        <v>172</v>
      </c>
      <c r="L592" s="35"/>
      <c r="M592" s="150" t="s">
        <v>3</v>
      </c>
      <c r="N592" s="151" t="s">
        <v>44</v>
      </c>
      <c r="O592" s="55"/>
      <c r="P592" s="152">
        <f>O592*H592</f>
        <v>0</v>
      </c>
      <c r="Q592" s="152">
        <v>0</v>
      </c>
      <c r="R592" s="152">
        <f>Q592*H592</f>
        <v>0</v>
      </c>
      <c r="S592" s="152">
        <v>0</v>
      </c>
      <c r="T592" s="153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54" t="s">
        <v>363</v>
      </c>
      <c r="AT592" s="154" t="s">
        <v>127</v>
      </c>
      <c r="AU592" s="154" t="s">
        <v>82</v>
      </c>
      <c r="AY592" s="19" t="s">
        <v>126</v>
      </c>
      <c r="BE592" s="155">
        <f>IF(N592="základní",J592,0)</f>
        <v>0</v>
      </c>
      <c r="BF592" s="155">
        <f>IF(N592="snížená",J592,0)</f>
        <v>0</v>
      </c>
      <c r="BG592" s="155">
        <f>IF(N592="zákl. přenesená",J592,0)</f>
        <v>0</v>
      </c>
      <c r="BH592" s="155">
        <f>IF(N592="sníž. přenesená",J592,0)</f>
        <v>0</v>
      </c>
      <c r="BI592" s="155">
        <f>IF(N592="nulová",J592,0)</f>
        <v>0</v>
      </c>
      <c r="BJ592" s="19" t="s">
        <v>80</v>
      </c>
      <c r="BK592" s="155">
        <f>ROUND(I592*H592,2)</f>
        <v>0</v>
      </c>
      <c r="BL592" s="19" t="s">
        <v>363</v>
      </c>
      <c r="BM592" s="154" t="s">
        <v>863</v>
      </c>
    </row>
    <row r="593" spans="2:51" s="13" customFormat="1" ht="12">
      <c r="B593" s="156"/>
      <c r="D593" s="157" t="s">
        <v>133</v>
      </c>
      <c r="E593" s="164" t="s">
        <v>3</v>
      </c>
      <c r="F593" s="158" t="s">
        <v>864</v>
      </c>
      <c r="H593" s="159">
        <v>66.4</v>
      </c>
      <c r="I593" s="160"/>
      <c r="L593" s="156"/>
      <c r="M593" s="161"/>
      <c r="N593" s="162"/>
      <c r="O593" s="162"/>
      <c r="P593" s="162"/>
      <c r="Q593" s="162"/>
      <c r="R593" s="162"/>
      <c r="S593" s="162"/>
      <c r="T593" s="163"/>
      <c r="AT593" s="164" t="s">
        <v>133</v>
      </c>
      <c r="AU593" s="164" t="s">
        <v>82</v>
      </c>
      <c r="AV593" s="13" t="s">
        <v>82</v>
      </c>
      <c r="AW593" s="13" t="s">
        <v>33</v>
      </c>
      <c r="AX593" s="13" t="s">
        <v>80</v>
      </c>
      <c r="AY593" s="164" t="s">
        <v>126</v>
      </c>
    </row>
    <row r="594" spans="1:65" s="2" customFormat="1" ht="14.4" customHeight="1">
      <c r="A594" s="34"/>
      <c r="B594" s="142"/>
      <c r="C594" s="193" t="s">
        <v>865</v>
      </c>
      <c r="D594" s="193" t="s">
        <v>321</v>
      </c>
      <c r="E594" s="194" t="s">
        <v>855</v>
      </c>
      <c r="F594" s="195" t="s">
        <v>856</v>
      </c>
      <c r="G594" s="196" t="s">
        <v>249</v>
      </c>
      <c r="H594" s="197">
        <v>0.243</v>
      </c>
      <c r="I594" s="198"/>
      <c r="J594" s="199">
        <f>ROUND(I594*H594,2)</f>
        <v>0</v>
      </c>
      <c r="K594" s="195" t="s">
        <v>172</v>
      </c>
      <c r="L594" s="200"/>
      <c r="M594" s="201" t="s">
        <v>3</v>
      </c>
      <c r="N594" s="202" t="s">
        <v>44</v>
      </c>
      <c r="O594" s="55"/>
      <c r="P594" s="152">
        <f>O594*H594</f>
        <v>0</v>
      </c>
      <c r="Q594" s="152">
        <v>0.55</v>
      </c>
      <c r="R594" s="152">
        <f>Q594*H594</f>
        <v>0.13365000000000002</v>
      </c>
      <c r="S594" s="152">
        <v>0</v>
      </c>
      <c r="T594" s="153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54" t="s">
        <v>459</v>
      </c>
      <c r="AT594" s="154" t="s">
        <v>321</v>
      </c>
      <c r="AU594" s="154" t="s">
        <v>82</v>
      </c>
      <c r="AY594" s="19" t="s">
        <v>126</v>
      </c>
      <c r="BE594" s="155">
        <f>IF(N594="základní",J594,0)</f>
        <v>0</v>
      </c>
      <c r="BF594" s="155">
        <f>IF(N594="snížená",J594,0)</f>
        <v>0</v>
      </c>
      <c r="BG594" s="155">
        <f>IF(N594="zákl. přenesená",J594,0)</f>
        <v>0</v>
      </c>
      <c r="BH594" s="155">
        <f>IF(N594="sníž. přenesená",J594,0)</f>
        <v>0</v>
      </c>
      <c r="BI594" s="155">
        <f>IF(N594="nulová",J594,0)</f>
        <v>0</v>
      </c>
      <c r="BJ594" s="19" t="s">
        <v>80</v>
      </c>
      <c r="BK594" s="155">
        <f>ROUND(I594*H594,2)</f>
        <v>0</v>
      </c>
      <c r="BL594" s="19" t="s">
        <v>363</v>
      </c>
      <c r="BM594" s="154" t="s">
        <v>866</v>
      </c>
    </row>
    <row r="595" spans="2:51" s="13" customFormat="1" ht="12">
      <c r="B595" s="156"/>
      <c r="D595" s="157" t="s">
        <v>133</v>
      </c>
      <c r="E595" s="164" t="s">
        <v>3</v>
      </c>
      <c r="F595" s="158" t="s">
        <v>867</v>
      </c>
      <c r="H595" s="159">
        <v>0.221</v>
      </c>
      <c r="I595" s="160"/>
      <c r="L595" s="156"/>
      <c r="M595" s="161"/>
      <c r="N595" s="162"/>
      <c r="O595" s="162"/>
      <c r="P595" s="162"/>
      <c r="Q595" s="162"/>
      <c r="R595" s="162"/>
      <c r="S595" s="162"/>
      <c r="T595" s="163"/>
      <c r="AT595" s="164" t="s">
        <v>133</v>
      </c>
      <c r="AU595" s="164" t="s">
        <v>82</v>
      </c>
      <c r="AV595" s="13" t="s">
        <v>82</v>
      </c>
      <c r="AW595" s="13" t="s">
        <v>33</v>
      </c>
      <c r="AX595" s="13" t="s">
        <v>80</v>
      </c>
      <c r="AY595" s="164" t="s">
        <v>126</v>
      </c>
    </row>
    <row r="596" spans="2:51" s="13" customFormat="1" ht="12">
      <c r="B596" s="156"/>
      <c r="D596" s="157" t="s">
        <v>133</v>
      </c>
      <c r="F596" s="158" t="s">
        <v>868</v>
      </c>
      <c r="H596" s="159">
        <v>0.243</v>
      </c>
      <c r="I596" s="160"/>
      <c r="L596" s="156"/>
      <c r="M596" s="161"/>
      <c r="N596" s="162"/>
      <c r="O596" s="162"/>
      <c r="P596" s="162"/>
      <c r="Q596" s="162"/>
      <c r="R596" s="162"/>
      <c r="S596" s="162"/>
      <c r="T596" s="163"/>
      <c r="AT596" s="164" t="s">
        <v>133</v>
      </c>
      <c r="AU596" s="164" t="s">
        <v>82</v>
      </c>
      <c r="AV596" s="13" t="s">
        <v>82</v>
      </c>
      <c r="AW596" s="13" t="s">
        <v>4</v>
      </c>
      <c r="AX596" s="13" t="s">
        <v>80</v>
      </c>
      <c r="AY596" s="164" t="s">
        <v>126</v>
      </c>
    </row>
    <row r="597" spans="1:65" s="2" customFormat="1" ht="24.15" customHeight="1">
      <c r="A597" s="34"/>
      <c r="B597" s="142"/>
      <c r="C597" s="143" t="s">
        <v>869</v>
      </c>
      <c r="D597" s="143" t="s">
        <v>127</v>
      </c>
      <c r="E597" s="144" t="s">
        <v>870</v>
      </c>
      <c r="F597" s="145" t="s">
        <v>871</v>
      </c>
      <c r="G597" s="146" t="s">
        <v>329</v>
      </c>
      <c r="H597" s="147">
        <v>2155.17</v>
      </c>
      <c r="I597" s="148"/>
      <c r="J597" s="149">
        <f>ROUND(I597*H597,2)</f>
        <v>0</v>
      </c>
      <c r="K597" s="145" t="s">
        <v>172</v>
      </c>
      <c r="L597" s="35"/>
      <c r="M597" s="150" t="s">
        <v>3</v>
      </c>
      <c r="N597" s="151" t="s">
        <v>44</v>
      </c>
      <c r="O597" s="55"/>
      <c r="P597" s="152">
        <f>O597*H597</f>
        <v>0</v>
      </c>
      <c r="Q597" s="152">
        <v>0</v>
      </c>
      <c r="R597" s="152">
        <f>Q597*H597</f>
        <v>0</v>
      </c>
      <c r="S597" s="152">
        <v>0</v>
      </c>
      <c r="T597" s="153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54" t="s">
        <v>363</v>
      </c>
      <c r="AT597" s="154" t="s">
        <v>127</v>
      </c>
      <c r="AU597" s="154" t="s">
        <v>82</v>
      </c>
      <c r="AY597" s="19" t="s">
        <v>126</v>
      </c>
      <c r="BE597" s="155">
        <f>IF(N597="základní",J597,0)</f>
        <v>0</v>
      </c>
      <c r="BF597" s="155">
        <f>IF(N597="snížená",J597,0)</f>
        <v>0</v>
      </c>
      <c r="BG597" s="155">
        <f>IF(N597="zákl. přenesená",J597,0)</f>
        <v>0</v>
      </c>
      <c r="BH597" s="155">
        <f>IF(N597="sníž. přenesená",J597,0)</f>
        <v>0</v>
      </c>
      <c r="BI597" s="155">
        <f>IF(N597="nulová",J597,0)</f>
        <v>0</v>
      </c>
      <c r="BJ597" s="19" t="s">
        <v>80</v>
      </c>
      <c r="BK597" s="155">
        <f>ROUND(I597*H597,2)</f>
        <v>0</v>
      </c>
      <c r="BL597" s="19" t="s">
        <v>363</v>
      </c>
      <c r="BM597" s="154" t="s">
        <v>872</v>
      </c>
    </row>
    <row r="598" spans="2:51" s="14" customFormat="1" ht="12">
      <c r="B598" s="178"/>
      <c r="D598" s="157" t="s">
        <v>133</v>
      </c>
      <c r="E598" s="179" t="s">
        <v>3</v>
      </c>
      <c r="F598" s="180" t="s">
        <v>873</v>
      </c>
      <c r="H598" s="179" t="s">
        <v>3</v>
      </c>
      <c r="I598" s="181"/>
      <c r="L598" s="178"/>
      <c r="M598" s="182"/>
      <c r="N598" s="183"/>
      <c r="O598" s="183"/>
      <c r="P598" s="183"/>
      <c r="Q598" s="183"/>
      <c r="R598" s="183"/>
      <c r="S598" s="183"/>
      <c r="T598" s="184"/>
      <c r="AT598" s="179" t="s">
        <v>133</v>
      </c>
      <c r="AU598" s="179" t="s">
        <v>82</v>
      </c>
      <c r="AV598" s="14" t="s">
        <v>80</v>
      </c>
      <c r="AW598" s="14" t="s">
        <v>33</v>
      </c>
      <c r="AX598" s="14" t="s">
        <v>73</v>
      </c>
      <c r="AY598" s="179" t="s">
        <v>126</v>
      </c>
    </row>
    <row r="599" spans="2:51" s="14" customFormat="1" ht="12">
      <c r="B599" s="178"/>
      <c r="D599" s="157" t="s">
        <v>133</v>
      </c>
      <c r="E599" s="179" t="s">
        <v>3</v>
      </c>
      <c r="F599" s="180" t="s">
        <v>731</v>
      </c>
      <c r="H599" s="179" t="s">
        <v>3</v>
      </c>
      <c r="I599" s="181"/>
      <c r="L599" s="178"/>
      <c r="M599" s="182"/>
      <c r="N599" s="183"/>
      <c r="O599" s="183"/>
      <c r="P599" s="183"/>
      <c r="Q599" s="183"/>
      <c r="R599" s="183"/>
      <c r="S599" s="183"/>
      <c r="T599" s="184"/>
      <c r="AT599" s="179" t="s">
        <v>133</v>
      </c>
      <c r="AU599" s="179" t="s">
        <v>82</v>
      </c>
      <c r="AV599" s="14" t="s">
        <v>80</v>
      </c>
      <c r="AW599" s="14" t="s">
        <v>33</v>
      </c>
      <c r="AX599" s="14" t="s">
        <v>73</v>
      </c>
      <c r="AY599" s="179" t="s">
        <v>126</v>
      </c>
    </row>
    <row r="600" spans="2:51" s="13" customFormat="1" ht="12">
      <c r="B600" s="156"/>
      <c r="D600" s="157" t="s">
        <v>133</v>
      </c>
      <c r="E600" s="164" t="s">
        <v>3</v>
      </c>
      <c r="F600" s="158" t="s">
        <v>874</v>
      </c>
      <c r="H600" s="159">
        <v>1801.22</v>
      </c>
      <c r="I600" s="160"/>
      <c r="L600" s="156"/>
      <c r="M600" s="161"/>
      <c r="N600" s="162"/>
      <c r="O600" s="162"/>
      <c r="P600" s="162"/>
      <c r="Q600" s="162"/>
      <c r="R600" s="162"/>
      <c r="S600" s="162"/>
      <c r="T600" s="163"/>
      <c r="AT600" s="164" t="s">
        <v>133</v>
      </c>
      <c r="AU600" s="164" t="s">
        <v>82</v>
      </c>
      <c r="AV600" s="13" t="s">
        <v>82</v>
      </c>
      <c r="AW600" s="13" t="s">
        <v>33</v>
      </c>
      <c r="AX600" s="13" t="s">
        <v>73</v>
      </c>
      <c r="AY600" s="164" t="s">
        <v>126</v>
      </c>
    </row>
    <row r="601" spans="2:51" s="14" customFormat="1" ht="12">
      <c r="B601" s="178"/>
      <c r="D601" s="157" t="s">
        <v>133</v>
      </c>
      <c r="E601" s="179" t="s">
        <v>3</v>
      </c>
      <c r="F601" s="180" t="s">
        <v>733</v>
      </c>
      <c r="H601" s="179" t="s">
        <v>3</v>
      </c>
      <c r="I601" s="181"/>
      <c r="L601" s="178"/>
      <c r="M601" s="182"/>
      <c r="N601" s="183"/>
      <c r="O601" s="183"/>
      <c r="P601" s="183"/>
      <c r="Q601" s="183"/>
      <c r="R601" s="183"/>
      <c r="S601" s="183"/>
      <c r="T601" s="184"/>
      <c r="AT601" s="179" t="s">
        <v>133</v>
      </c>
      <c r="AU601" s="179" t="s">
        <v>82</v>
      </c>
      <c r="AV601" s="14" t="s">
        <v>80</v>
      </c>
      <c r="AW601" s="14" t="s">
        <v>33</v>
      </c>
      <c r="AX601" s="14" t="s">
        <v>73</v>
      </c>
      <c r="AY601" s="179" t="s">
        <v>126</v>
      </c>
    </row>
    <row r="602" spans="2:51" s="13" customFormat="1" ht="12">
      <c r="B602" s="156"/>
      <c r="D602" s="157" t="s">
        <v>133</v>
      </c>
      <c r="E602" s="164" t="s">
        <v>3</v>
      </c>
      <c r="F602" s="158" t="s">
        <v>875</v>
      </c>
      <c r="H602" s="159">
        <v>353.95</v>
      </c>
      <c r="I602" s="160"/>
      <c r="L602" s="156"/>
      <c r="M602" s="161"/>
      <c r="N602" s="162"/>
      <c r="O602" s="162"/>
      <c r="P602" s="162"/>
      <c r="Q602" s="162"/>
      <c r="R602" s="162"/>
      <c r="S602" s="162"/>
      <c r="T602" s="163"/>
      <c r="AT602" s="164" t="s">
        <v>133</v>
      </c>
      <c r="AU602" s="164" t="s">
        <v>82</v>
      </c>
      <c r="AV602" s="13" t="s">
        <v>82</v>
      </c>
      <c r="AW602" s="13" t="s">
        <v>33</v>
      </c>
      <c r="AX602" s="13" t="s">
        <v>73</v>
      </c>
      <c r="AY602" s="164" t="s">
        <v>126</v>
      </c>
    </row>
    <row r="603" spans="2:51" s="15" customFormat="1" ht="12">
      <c r="B603" s="185"/>
      <c r="D603" s="157" t="s">
        <v>133</v>
      </c>
      <c r="E603" s="186" t="s">
        <v>3</v>
      </c>
      <c r="F603" s="187" t="s">
        <v>246</v>
      </c>
      <c r="H603" s="188">
        <v>2155.17</v>
      </c>
      <c r="I603" s="189"/>
      <c r="L603" s="185"/>
      <c r="M603" s="190"/>
      <c r="N603" s="191"/>
      <c r="O603" s="191"/>
      <c r="P603" s="191"/>
      <c r="Q603" s="191"/>
      <c r="R603" s="191"/>
      <c r="S603" s="191"/>
      <c r="T603" s="192"/>
      <c r="AT603" s="186" t="s">
        <v>133</v>
      </c>
      <c r="AU603" s="186" t="s">
        <v>82</v>
      </c>
      <c r="AV603" s="15" t="s">
        <v>125</v>
      </c>
      <c r="AW603" s="15" t="s">
        <v>33</v>
      </c>
      <c r="AX603" s="15" t="s">
        <v>80</v>
      </c>
      <c r="AY603" s="186" t="s">
        <v>126</v>
      </c>
    </row>
    <row r="604" spans="1:65" s="2" customFormat="1" ht="14.4" customHeight="1">
      <c r="A604" s="34"/>
      <c r="B604" s="142"/>
      <c r="C604" s="193" t="s">
        <v>876</v>
      </c>
      <c r="D604" s="193" t="s">
        <v>321</v>
      </c>
      <c r="E604" s="194" t="s">
        <v>855</v>
      </c>
      <c r="F604" s="195" t="s">
        <v>856</v>
      </c>
      <c r="G604" s="196" t="s">
        <v>249</v>
      </c>
      <c r="H604" s="197">
        <v>7.326</v>
      </c>
      <c r="I604" s="198"/>
      <c r="J604" s="199">
        <f>ROUND(I604*H604,2)</f>
        <v>0</v>
      </c>
      <c r="K604" s="195" t="s">
        <v>172</v>
      </c>
      <c r="L604" s="200"/>
      <c r="M604" s="201" t="s">
        <v>3</v>
      </c>
      <c r="N604" s="202" t="s">
        <v>44</v>
      </c>
      <c r="O604" s="55"/>
      <c r="P604" s="152">
        <f>O604*H604</f>
        <v>0</v>
      </c>
      <c r="Q604" s="152">
        <v>0.55</v>
      </c>
      <c r="R604" s="152">
        <f>Q604*H604</f>
        <v>4.0293</v>
      </c>
      <c r="S604" s="152">
        <v>0</v>
      </c>
      <c r="T604" s="153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54" t="s">
        <v>459</v>
      </c>
      <c r="AT604" s="154" t="s">
        <v>321</v>
      </c>
      <c r="AU604" s="154" t="s">
        <v>82</v>
      </c>
      <c r="AY604" s="19" t="s">
        <v>126</v>
      </c>
      <c r="BE604" s="155">
        <f>IF(N604="základní",J604,0)</f>
        <v>0</v>
      </c>
      <c r="BF604" s="155">
        <f>IF(N604="snížená",J604,0)</f>
        <v>0</v>
      </c>
      <c r="BG604" s="155">
        <f>IF(N604="zákl. přenesená",J604,0)</f>
        <v>0</v>
      </c>
      <c r="BH604" s="155">
        <f>IF(N604="sníž. přenesená",J604,0)</f>
        <v>0</v>
      </c>
      <c r="BI604" s="155">
        <f>IF(N604="nulová",J604,0)</f>
        <v>0</v>
      </c>
      <c r="BJ604" s="19" t="s">
        <v>80</v>
      </c>
      <c r="BK604" s="155">
        <f>ROUND(I604*H604,2)</f>
        <v>0</v>
      </c>
      <c r="BL604" s="19" t="s">
        <v>363</v>
      </c>
      <c r="BM604" s="154" t="s">
        <v>877</v>
      </c>
    </row>
    <row r="605" spans="2:51" s="13" customFormat="1" ht="12">
      <c r="B605" s="156"/>
      <c r="D605" s="157" t="s">
        <v>133</v>
      </c>
      <c r="E605" s="164" t="s">
        <v>3</v>
      </c>
      <c r="F605" s="158" t="s">
        <v>878</v>
      </c>
      <c r="H605" s="159">
        <v>6.66</v>
      </c>
      <c r="I605" s="160"/>
      <c r="L605" s="156"/>
      <c r="M605" s="161"/>
      <c r="N605" s="162"/>
      <c r="O605" s="162"/>
      <c r="P605" s="162"/>
      <c r="Q605" s="162"/>
      <c r="R605" s="162"/>
      <c r="S605" s="162"/>
      <c r="T605" s="163"/>
      <c r="AT605" s="164" t="s">
        <v>133</v>
      </c>
      <c r="AU605" s="164" t="s">
        <v>82</v>
      </c>
      <c r="AV605" s="13" t="s">
        <v>82</v>
      </c>
      <c r="AW605" s="13" t="s">
        <v>33</v>
      </c>
      <c r="AX605" s="13" t="s">
        <v>80</v>
      </c>
      <c r="AY605" s="164" t="s">
        <v>126</v>
      </c>
    </row>
    <row r="606" spans="2:51" s="13" customFormat="1" ht="12">
      <c r="B606" s="156"/>
      <c r="D606" s="157" t="s">
        <v>133</v>
      </c>
      <c r="F606" s="158" t="s">
        <v>879</v>
      </c>
      <c r="H606" s="159">
        <v>7.326</v>
      </c>
      <c r="I606" s="160"/>
      <c r="L606" s="156"/>
      <c r="M606" s="161"/>
      <c r="N606" s="162"/>
      <c r="O606" s="162"/>
      <c r="P606" s="162"/>
      <c r="Q606" s="162"/>
      <c r="R606" s="162"/>
      <c r="S606" s="162"/>
      <c r="T606" s="163"/>
      <c r="AT606" s="164" t="s">
        <v>133</v>
      </c>
      <c r="AU606" s="164" t="s">
        <v>82</v>
      </c>
      <c r="AV606" s="13" t="s">
        <v>82</v>
      </c>
      <c r="AW606" s="13" t="s">
        <v>4</v>
      </c>
      <c r="AX606" s="13" t="s">
        <v>80</v>
      </c>
      <c r="AY606" s="164" t="s">
        <v>126</v>
      </c>
    </row>
    <row r="607" spans="1:65" s="2" customFormat="1" ht="37.8" customHeight="1">
      <c r="A607" s="34"/>
      <c r="B607" s="142"/>
      <c r="C607" s="143" t="s">
        <v>880</v>
      </c>
      <c r="D607" s="143" t="s">
        <v>127</v>
      </c>
      <c r="E607" s="144" t="s">
        <v>881</v>
      </c>
      <c r="F607" s="145" t="s">
        <v>882</v>
      </c>
      <c r="G607" s="146" t="s">
        <v>232</v>
      </c>
      <c r="H607" s="147">
        <v>0.64</v>
      </c>
      <c r="I607" s="148"/>
      <c r="J607" s="149">
        <f>ROUND(I607*H607,2)</f>
        <v>0</v>
      </c>
      <c r="K607" s="145" t="s">
        <v>172</v>
      </c>
      <c r="L607" s="35"/>
      <c r="M607" s="150" t="s">
        <v>3</v>
      </c>
      <c r="N607" s="151" t="s">
        <v>44</v>
      </c>
      <c r="O607" s="55"/>
      <c r="P607" s="152">
        <f>O607*H607</f>
        <v>0</v>
      </c>
      <c r="Q607" s="152">
        <v>0.01946</v>
      </c>
      <c r="R607" s="152">
        <f>Q607*H607</f>
        <v>0.012454400000000001</v>
      </c>
      <c r="S607" s="152">
        <v>0</v>
      </c>
      <c r="T607" s="153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54" t="s">
        <v>363</v>
      </c>
      <c r="AT607" s="154" t="s">
        <v>127</v>
      </c>
      <c r="AU607" s="154" t="s">
        <v>82</v>
      </c>
      <c r="AY607" s="19" t="s">
        <v>126</v>
      </c>
      <c r="BE607" s="155">
        <f>IF(N607="základní",J607,0)</f>
        <v>0</v>
      </c>
      <c r="BF607" s="155">
        <f>IF(N607="snížená",J607,0)</f>
        <v>0</v>
      </c>
      <c r="BG607" s="155">
        <f>IF(N607="zákl. přenesená",J607,0)</f>
        <v>0</v>
      </c>
      <c r="BH607" s="155">
        <f>IF(N607="sníž. přenesená",J607,0)</f>
        <v>0</v>
      </c>
      <c r="BI607" s="155">
        <f>IF(N607="nulová",J607,0)</f>
        <v>0</v>
      </c>
      <c r="BJ607" s="19" t="s">
        <v>80</v>
      </c>
      <c r="BK607" s="155">
        <f>ROUND(I607*H607,2)</f>
        <v>0</v>
      </c>
      <c r="BL607" s="19" t="s">
        <v>363</v>
      </c>
      <c r="BM607" s="154" t="s">
        <v>883</v>
      </c>
    </row>
    <row r="608" spans="2:51" s="13" customFormat="1" ht="12">
      <c r="B608" s="156"/>
      <c r="D608" s="157" t="s">
        <v>133</v>
      </c>
      <c r="E608" s="164" t="s">
        <v>3</v>
      </c>
      <c r="F608" s="158" t="s">
        <v>884</v>
      </c>
      <c r="H608" s="159">
        <v>0.64</v>
      </c>
      <c r="I608" s="160"/>
      <c r="L608" s="156"/>
      <c r="M608" s="161"/>
      <c r="N608" s="162"/>
      <c r="O608" s="162"/>
      <c r="P608" s="162"/>
      <c r="Q608" s="162"/>
      <c r="R608" s="162"/>
      <c r="S608" s="162"/>
      <c r="T608" s="163"/>
      <c r="AT608" s="164" t="s">
        <v>133</v>
      </c>
      <c r="AU608" s="164" t="s">
        <v>82</v>
      </c>
      <c r="AV608" s="13" t="s">
        <v>82</v>
      </c>
      <c r="AW608" s="13" t="s">
        <v>33</v>
      </c>
      <c r="AX608" s="13" t="s">
        <v>80</v>
      </c>
      <c r="AY608" s="164" t="s">
        <v>126</v>
      </c>
    </row>
    <row r="609" spans="1:65" s="2" customFormat="1" ht="24.15" customHeight="1">
      <c r="A609" s="34"/>
      <c r="B609" s="142"/>
      <c r="C609" s="143" t="s">
        <v>885</v>
      </c>
      <c r="D609" s="143" t="s">
        <v>127</v>
      </c>
      <c r="E609" s="144" t="s">
        <v>886</v>
      </c>
      <c r="F609" s="145" t="s">
        <v>887</v>
      </c>
      <c r="G609" s="146" t="s">
        <v>130</v>
      </c>
      <c r="H609" s="147">
        <v>6</v>
      </c>
      <c r="I609" s="148"/>
      <c r="J609" s="149">
        <f>ROUND(I609*H609,2)</f>
        <v>0</v>
      </c>
      <c r="K609" s="145" t="s">
        <v>172</v>
      </c>
      <c r="L609" s="35"/>
      <c r="M609" s="150" t="s">
        <v>3</v>
      </c>
      <c r="N609" s="151" t="s">
        <v>44</v>
      </c>
      <c r="O609" s="55"/>
      <c r="P609" s="152">
        <f>O609*H609</f>
        <v>0</v>
      </c>
      <c r="Q609" s="152">
        <v>0.1221</v>
      </c>
      <c r="R609" s="152">
        <f>Q609*H609</f>
        <v>0.7326</v>
      </c>
      <c r="S609" s="152">
        <v>0</v>
      </c>
      <c r="T609" s="153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4" t="s">
        <v>363</v>
      </c>
      <c r="AT609" s="154" t="s">
        <v>127</v>
      </c>
      <c r="AU609" s="154" t="s">
        <v>82</v>
      </c>
      <c r="AY609" s="19" t="s">
        <v>126</v>
      </c>
      <c r="BE609" s="155">
        <f>IF(N609="základní",J609,0)</f>
        <v>0</v>
      </c>
      <c r="BF609" s="155">
        <f>IF(N609="snížená",J609,0)</f>
        <v>0</v>
      </c>
      <c r="BG609" s="155">
        <f>IF(N609="zákl. přenesená",J609,0)</f>
        <v>0</v>
      </c>
      <c r="BH609" s="155">
        <f>IF(N609="sníž. přenesená",J609,0)</f>
        <v>0</v>
      </c>
      <c r="BI609" s="155">
        <f>IF(N609="nulová",J609,0)</f>
        <v>0</v>
      </c>
      <c r="BJ609" s="19" t="s">
        <v>80</v>
      </c>
      <c r="BK609" s="155">
        <f>ROUND(I609*H609,2)</f>
        <v>0</v>
      </c>
      <c r="BL609" s="19" t="s">
        <v>363</v>
      </c>
      <c r="BM609" s="154" t="s">
        <v>888</v>
      </c>
    </row>
    <row r="610" spans="2:51" s="13" customFormat="1" ht="12">
      <c r="B610" s="156"/>
      <c r="D610" s="157" t="s">
        <v>133</v>
      </c>
      <c r="E610" s="164" t="s">
        <v>3</v>
      </c>
      <c r="F610" s="158" t="s">
        <v>148</v>
      </c>
      <c r="H610" s="159">
        <v>6</v>
      </c>
      <c r="I610" s="160"/>
      <c r="L610" s="156"/>
      <c r="M610" s="161"/>
      <c r="N610" s="162"/>
      <c r="O610" s="162"/>
      <c r="P610" s="162"/>
      <c r="Q610" s="162"/>
      <c r="R610" s="162"/>
      <c r="S610" s="162"/>
      <c r="T610" s="163"/>
      <c r="AT610" s="164" t="s">
        <v>133</v>
      </c>
      <c r="AU610" s="164" t="s">
        <v>82</v>
      </c>
      <c r="AV610" s="13" t="s">
        <v>82</v>
      </c>
      <c r="AW610" s="13" t="s">
        <v>33</v>
      </c>
      <c r="AX610" s="13" t="s">
        <v>80</v>
      </c>
      <c r="AY610" s="164" t="s">
        <v>126</v>
      </c>
    </row>
    <row r="611" spans="1:65" s="2" customFormat="1" ht="37.8" customHeight="1">
      <c r="A611" s="34"/>
      <c r="B611" s="142"/>
      <c r="C611" s="143" t="s">
        <v>889</v>
      </c>
      <c r="D611" s="143" t="s">
        <v>127</v>
      </c>
      <c r="E611" s="144" t="s">
        <v>890</v>
      </c>
      <c r="F611" s="145" t="s">
        <v>891</v>
      </c>
      <c r="G611" s="146" t="s">
        <v>249</v>
      </c>
      <c r="H611" s="147">
        <v>77.581</v>
      </c>
      <c r="I611" s="148"/>
      <c r="J611" s="149">
        <f>ROUND(I611*H611,2)</f>
        <v>0</v>
      </c>
      <c r="K611" s="145" t="s">
        <v>172</v>
      </c>
      <c r="L611" s="35"/>
      <c r="M611" s="150" t="s">
        <v>3</v>
      </c>
      <c r="N611" s="151" t="s">
        <v>44</v>
      </c>
      <c r="O611" s="55"/>
      <c r="P611" s="152">
        <f>O611*H611</f>
        <v>0</v>
      </c>
      <c r="Q611" s="152">
        <v>0.02337</v>
      </c>
      <c r="R611" s="152">
        <f>Q611*H611</f>
        <v>1.8130679699999999</v>
      </c>
      <c r="S611" s="152">
        <v>0</v>
      </c>
      <c r="T611" s="153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4" t="s">
        <v>363</v>
      </c>
      <c r="AT611" s="154" t="s">
        <v>127</v>
      </c>
      <c r="AU611" s="154" t="s">
        <v>82</v>
      </c>
      <c r="AY611" s="19" t="s">
        <v>126</v>
      </c>
      <c r="BE611" s="155">
        <f>IF(N611="základní",J611,0)</f>
        <v>0</v>
      </c>
      <c r="BF611" s="155">
        <f>IF(N611="snížená",J611,0)</f>
        <v>0</v>
      </c>
      <c r="BG611" s="155">
        <f>IF(N611="zákl. přenesená",J611,0)</f>
        <v>0</v>
      </c>
      <c r="BH611" s="155">
        <f>IF(N611="sníž. přenesená",J611,0)</f>
        <v>0</v>
      </c>
      <c r="BI611" s="155">
        <f>IF(N611="nulová",J611,0)</f>
        <v>0</v>
      </c>
      <c r="BJ611" s="19" t="s">
        <v>80</v>
      </c>
      <c r="BK611" s="155">
        <f>ROUND(I611*H611,2)</f>
        <v>0</v>
      </c>
      <c r="BL611" s="19" t="s">
        <v>363</v>
      </c>
      <c r="BM611" s="154" t="s">
        <v>892</v>
      </c>
    </row>
    <row r="612" spans="2:51" s="13" customFormat="1" ht="12">
      <c r="B612" s="156"/>
      <c r="D612" s="157" t="s">
        <v>133</v>
      </c>
      <c r="E612" s="164" t="s">
        <v>3</v>
      </c>
      <c r="F612" s="158" t="s">
        <v>893</v>
      </c>
      <c r="H612" s="159">
        <v>7.511</v>
      </c>
      <c r="I612" s="160"/>
      <c r="L612" s="156"/>
      <c r="M612" s="161"/>
      <c r="N612" s="162"/>
      <c r="O612" s="162"/>
      <c r="P612" s="162"/>
      <c r="Q612" s="162"/>
      <c r="R612" s="162"/>
      <c r="S612" s="162"/>
      <c r="T612" s="163"/>
      <c r="AT612" s="164" t="s">
        <v>133</v>
      </c>
      <c r="AU612" s="164" t="s">
        <v>82</v>
      </c>
      <c r="AV612" s="13" t="s">
        <v>82</v>
      </c>
      <c r="AW612" s="13" t="s">
        <v>33</v>
      </c>
      <c r="AX612" s="13" t="s">
        <v>73</v>
      </c>
      <c r="AY612" s="164" t="s">
        <v>126</v>
      </c>
    </row>
    <row r="613" spans="2:51" s="13" customFormat="1" ht="12">
      <c r="B613" s="156"/>
      <c r="D613" s="157" t="s">
        <v>133</v>
      </c>
      <c r="E613" s="164" t="s">
        <v>3</v>
      </c>
      <c r="F613" s="158" t="s">
        <v>719</v>
      </c>
      <c r="H613" s="159">
        <v>45.06</v>
      </c>
      <c r="I613" s="160"/>
      <c r="L613" s="156"/>
      <c r="M613" s="161"/>
      <c r="N613" s="162"/>
      <c r="O613" s="162"/>
      <c r="P613" s="162"/>
      <c r="Q613" s="162"/>
      <c r="R613" s="162"/>
      <c r="S613" s="162"/>
      <c r="T613" s="163"/>
      <c r="AT613" s="164" t="s">
        <v>133</v>
      </c>
      <c r="AU613" s="164" t="s">
        <v>82</v>
      </c>
      <c r="AV613" s="13" t="s">
        <v>82</v>
      </c>
      <c r="AW613" s="13" t="s">
        <v>33</v>
      </c>
      <c r="AX613" s="13" t="s">
        <v>73</v>
      </c>
      <c r="AY613" s="164" t="s">
        <v>126</v>
      </c>
    </row>
    <row r="614" spans="2:51" s="13" customFormat="1" ht="12">
      <c r="B614" s="156"/>
      <c r="D614" s="157" t="s">
        <v>133</v>
      </c>
      <c r="E614" s="164" t="s">
        <v>3</v>
      </c>
      <c r="F614" s="158" t="s">
        <v>894</v>
      </c>
      <c r="H614" s="159">
        <v>6.66</v>
      </c>
      <c r="I614" s="160"/>
      <c r="L614" s="156"/>
      <c r="M614" s="161"/>
      <c r="N614" s="162"/>
      <c r="O614" s="162"/>
      <c r="P614" s="162"/>
      <c r="Q614" s="162"/>
      <c r="R614" s="162"/>
      <c r="S614" s="162"/>
      <c r="T614" s="163"/>
      <c r="AT614" s="164" t="s">
        <v>133</v>
      </c>
      <c r="AU614" s="164" t="s">
        <v>82</v>
      </c>
      <c r="AV614" s="13" t="s">
        <v>82</v>
      </c>
      <c r="AW614" s="13" t="s">
        <v>33</v>
      </c>
      <c r="AX614" s="13" t="s">
        <v>73</v>
      </c>
      <c r="AY614" s="164" t="s">
        <v>126</v>
      </c>
    </row>
    <row r="615" spans="2:51" s="13" customFormat="1" ht="12">
      <c r="B615" s="156"/>
      <c r="D615" s="157" t="s">
        <v>133</v>
      </c>
      <c r="E615" s="164" t="s">
        <v>3</v>
      </c>
      <c r="F615" s="158" t="s">
        <v>720</v>
      </c>
      <c r="H615" s="159">
        <v>2.36</v>
      </c>
      <c r="I615" s="160"/>
      <c r="L615" s="156"/>
      <c r="M615" s="161"/>
      <c r="N615" s="162"/>
      <c r="O615" s="162"/>
      <c r="P615" s="162"/>
      <c r="Q615" s="162"/>
      <c r="R615" s="162"/>
      <c r="S615" s="162"/>
      <c r="T615" s="163"/>
      <c r="AT615" s="164" t="s">
        <v>133</v>
      </c>
      <c r="AU615" s="164" t="s">
        <v>82</v>
      </c>
      <c r="AV615" s="13" t="s">
        <v>82</v>
      </c>
      <c r="AW615" s="13" t="s">
        <v>33</v>
      </c>
      <c r="AX615" s="13" t="s">
        <v>73</v>
      </c>
      <c r="AY615" s="164" t="s">
        <v>126</v>
      </c>
    </row>
    <row r="616" spans="2:51" s="13" customFormat="1" ht="20.4">
      <c r="B616" s="156"/>
      <c r="D616" s="157" t="s">
        <v>133</v>
      </c>
      <c r="E616" s="164" t="s">
        <v>3</v>
      </c>
      <c r="F616" s="158" t="s">
        <v>721</v>
      </c>
      <c r="H616" s="159">
        <v>15.99</v>
      </c>
      <c r="I616" s="160"/>
      <c r="L616" s="156"/>
      <c r="M616" s="161"/>
      <c r="N616" s="162"/>
      <c r="O616" s="162"/>
      <c r="P616" s="162"/>
      <c r="Q616" s="162"/>
      <c r="R616" s="162"/>
      <c r="S616" s="162"/>
      <c r="T616" s="163"/>
      <c r="AT616" s="164" t="s">
        <v>133</v>
      </c>
      <c r="AU616" s="164" t="s">
        <v>82</v>
      </c>
      <c r="AV616" s="13" t="s">
        <v>82</v>
      </c>
      <c r="AW616" s="13" t="s">
        <v>33</v>
      </c>
      <c r="AX616" s="13" t="s">
        <v>73</v>
      </c>
      <c r="AY616" s="164" t="s">
        <v>126</v>
      </c>
    </row>
    <row r="617" spans="2:51" s="15" customFormat="1" ht="12">
      <c r="B617" s="185"/>
      <c r="D617" s="157" t="s">
        <v>133</v>
      </c>
      <c r="E617" s="186" t="s">
        <v>3</v>
      </c>
      <c r="F617" s="187" t="s">
        <v>246</v>
      </c>
      <c r="H617" s="188">
        <v>77.581</v>
      </c>
      <c r="I617" s="189"/>
      <c r="L617" s="185"/>
      <c r="M617" s="190"/>
      <c r="N617" s="191"/>
      <c r="O617" s="191"/>
      <c r="P617" s="191"/>
      <c r="Q617" s="191"/>
      <c r="R617" s="191"/>
      <c r="S617" s="191"/>
      <c r="T617" s="192"/>
      <c r="AT617" s="186" t="s">
        <v>133</v>
      </c>
      <c r="AU617" s="186" t="s">
        <v>82</v>
      </c>
      <c r="AV617" s="15" t="s">
        <v>125</v>
      </c>
      <c r="AW617" s="15" t="s">
        <v>33</v>
      </c>
      <c r="AX617" s="15" t="s">
        <v>80</v>
      </c>
      <c r="AY617" s="186" t="s">
        <v>126</v>
      </c>
    </row>
    <row r="618" spans="1:65" s="2" customFormat="1" ht="49.05" customHeight="1">
      <c r="A618" s="34"/>
      <c r="B618" s="142"/>
      <c r="C618" s="143" t="s">
        <v>895</v>
      </c>
      <c r="D618" s="143" t="s">
        <v>127</v>
      </c>
      <c r="E618" s="144" t="s">
        <v>896</v>
      </c>
      <c r="F618" s="145" t="s">
        <v>897</v>
      </c>
      <c r="G618" s="146" t="s">
        <v>538</v>
      </c>
      <c r="H618" s="147">
        <v>58.536</v>
      </c>
      <c r="I618" s="148"/>
      <c r="J618" s="149">
        <f>ROUND(I618*H618,2)</f>
        <v>0</v>
      </c>
      <c r="K618" s="145" t="s">
        <v>172</v>
      </c>
      <c r="L618" s="35"/>
      <c r="M618" s="150" t="s">
        <v>3</v>
      </c>
      <c r="N618" s="151" t="s">
        <v>44</v>
      </c>
      <c r="O618" s="55"/>
      <c r="P618" s="152">
        <f>O618*H618</f>
        <v>0</v>
      </c>
      <c r="Q618" s="152">
        <v>0</v>
      </c>
      <c r="R618" s="152">
        <f>Q618*H618</f>
        <v>0</v>
      </c>
      <c r="S618" s="152">
        <v>0</v>
      </c>
      <c r="T618" s="153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54" t="s">
        <v>363</v>
      </c>
      <c r="AT618" s="154" t="s">
        <v>127</v>
      </c>
      <c r="AU618" s="154" t="s">
        <v>82</v>
      </c>
      <c r="AY618" s="19" t="s">
        <v>126</v>
      </c>
      <c r="BE618" s="155">
        <f>IF(N618="základní",J618,0)</f>
        <v>0</v>
      </c>
      <c r="BF618" s="155">
        <f>IF(N618="snížená",J618,0)</f>
        <v>0</v>
      </c>
      <c r="BG618" s="155">
        <f>IF(N618="zákl. přenesená",J618,0)</f>
        <v>0</v>
      </c>
      <c r="BH618" s="155">
        <f>IF(N618="sníž. přenesená",J618,0)</f>
        <v>0</v>
      </c>
      <c r="BI618" s="155">
        <f>IF(N618="nulová",J618,0)</f>
        <v>0</v>
      </c>
      <c r="BJ618" s="19" t="s">
        <v>80</v>
      </c>
      <c r="BK618" s="155">
        <f>ROUND(I618*H618,2)</f>
        <v>0</v>
      </c>
      <c r="BL618" s="19" t="s">
        <v>363</v>
      </c>
      <c r="BM618" s="154" t="s">
        <v>898</v>
      </c>
    </row>
    <row r="619" spans="2:63" s="12" customFormat="1" ht="22.8" customHeight="1">
      <c r="B619" s="131"/>
      <c r="D619" s="132" t="s">
        <v>72</v>
      </c>
      <c r="E619" s="169" t="s">
        <v>899</v>
      </c>
      <c r="F619" s="169" t="s">
        <v>900</v>
      </c>
      <c r="I619" s="134"/>
      <c r="J619" s="170">
        <f>BK619</f>
        <v>0</v>
      </c>
      <c r="L619" s="131"/>
      <c r="M619" s="136"/>
      <c r="N619" s="137"/>
      <c r="O619" s="137"/>
      <c r="P619" s="138">
        <f>SUM(P620:P712)</f>
        <v>0</v>
      </c>
      <c r="Q619" s="137"/>
      <c r="R619" s="138">
        <f>SUM(R620:R712)</f>
        <v>8.221609879999999</v>
      </c>
      <c r="S619" s="137"/>
      <c r="T619" s="139">
        <f>SUM(T620:T712)</f>
        <v>5.8975610000000005</v>
      </c>
      <c r="AR619" s="132" t="s">
        <v>82</v>
      </c>
      <c r="AT619" s="140" t="s">
        <v>72</v>
      </c>
      <c r="AU619" s="140" t="s">
        <v>80</v>
      </c>
      <c r="AY619" s="132" t="s">
        <v>126</v>
      </c>
      <c r="BK619" s="141">
        <f>SUM(BK620:BK712)</f>
        <v>0</v>
      </c>
    </row>
    <row r="620" spans="1:65" s="2" customFormat="1" ht="14.4" customHeight="1">
      <c r="A620" s="34"/>
      <c r="B620" s="142"/>
      <c r="C620" s="143" t="s">
        <v>901</v>
      </c>
      <c r="D620" s="143" t="s">
        <v>127</v>
      </c>
      <c r="E620" s="144" t="s">
        <v>902</v>
      </c>
      <c r="F620" s="145" t="s">
        <v>903</v>
      </c>
      <c r="G620" s="146" t="s">
        <v>130</v>
      </c>
      <c r="H620" s="147">
        <v>19</v>
      </c>
      <c r="I620" s="148"/>
      <c r="J620" s="149">
        <f>ROUND(I620*H620,2)</f>
        <v>0</v>
      </c>
      <c r="K620" s="145" t="s">
        <v>3</v>
      </c>
      <c r="L620" s="35"/>
      <c r="M620" s="150" t="s">
        <v>3</v>
      </c>
      <c r="N620" s="151" t="s">
        <v>44</v>
      </c>
      <c r="O620" s="55"/>
      <c r="P620" s="152">
        <f>O620*H620</f>
        <v>0</v>
      </c>
      <c r="Q620" s="152">
        <v>0</v>
      </c>
      <c r="R620" s="152">
        <f>Q620*H620</f>
        <v>0</v>
      </c>
      <c r="S620" s="152">
        <v>0</v>
      </c>
      <c r="T620" s="153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54" t="s">
        <v>363</v>
      </c>
      <c r="AT620" s="154" t="s">
        <v>127</v>
      </c>
      <c r="AU620" s="154" t="s">
        <v>82</v>
      </c>
      <c r="AY620" s="19" t="s">
        <v>126</v>
      </c>
      <c r="BE620" s="155">
        <f>IF(N620="základní",J620,0)</f>
        <v>0</v>
      </c>
      <c r="BF620" s="155">
        <f>IF(N620="snížená",J620,0)</f>
        <v>0</v>
      </c>
      <c r="BG620" s="155">
        <f>IF(N620="zákl. přenesená",J620,0)</f>
        <v>0</v>
      </c>
      <c r="BH620" s="155">
        <f>IF(N620="sníž. přenesená",J620,0)</f>
        <v>0</v>
      </c>
      <c r="BI620" s="155">
        <f>IF(N620="nulová",J620,0)</f>
        <v>0</v>
      </c>
      <c r="BJ620" s="19" t="s">
        <v>80</v>
      </c>
      <c r="BK620" s="155">
        <f>ROUND(I620*H620,2)</f>
        <v>0</v>
      </c>
      <c r="BL620" s="19" t="s">
        <v>363</v>
      </c>
      <c r="BM620" s="154" t="s">
        <v>904</v>
      </c>
    </row>
    <row r="621" spans="1:65" s="2" customFormat="1" ht="24.15" customHeight="1">
      <c r="A621" s="34"/>
      <c r="B621" s="142"/>
      <c r="C621" s="143" t="s">
        <v>905</v>
      </c>
      <c r="D621" s="143" t="s">
        <v>127</v>
      </c>
      <c r="E621" s="144" t="s">
        <v>906</v>
      </c>
      <c r="F621" s="145" t="s">
        <v>907</v>
      </c>
      <c r="G621" s="146" t="s">
        <v>232</v>
      </c>
      <c r="H621" s="147">
        <v>458</v>
      </c>
      <c r="I621" s="148"/>
      <c r="J621" s="149">
        <f>ROUND(I621*H621,2)</f>
        <v>0</v>
      </c>
      <c r="K621" s="145" t="s">
        <v>172</v>
      </c>
      <c r="L621" s="35"/>
      <c r="M621" s="150" t="s">
        <v>3</v>
      </c>
      <c r="N621" s="151" t="s">
        <v>44</v>
      </c>
      <c r="O621" s="55"/>
      <c r="P621" s="152">
        <f>O621*H621</f>
        <v>0</v>
      </c>
      <c r="Q621" s="152">
        <v>0</v>
      </c>
      <c r="R621" s="152">
        <f>Q621*H621</f>
        <v>0</v>
      </c>
      <c r="S621" s="152">
        <v>0.00594</v>
      </c>
      <c r="T621" s="153">
        <f>S621*H621</f>
        <v>2.72052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54" t="s">
        <v>363</v>
      </c>
      <c r="AT621" s="154" t="s">
        <v>127</v>
      </c>
      <c r="AU621" s="154" t="s">
        <v>82</v>
      </c>
      <c r="AY621" s="19" t="s">
        <v>126</v>
      </c>
      <c r="BE621" s="155">
        <f>IF(N621="základní",J621,0)</f>
        <v>0</v>
      </c>
      <c r="BF621" s="155">
        <f>IF(N621="snížená",J621,0)</f>
        <v>0</v>
      </c>
      <c r="BG621" s="155">
        <f>IF(N621="zákl. přenesená",J621,0)</f>
        <v>0</v>
      </c>
      <c r="BH621" s="155">
        <f>IF(N621="sníž. přenesená",J621,0)</f>
        <v>0</v>
      </c>
      <c r="BI621" s="155">
        <f>IF(N621="nulová",J621,0)</f>
        <v>0</v>
      </c>
      <c r="BJ621" s="19" t="s">
        <v>80</v>
      </c>
      <c r="BK621" s="155">
        <f>ROUND(I621*H621,2)</f>
        <v>0</v>
      </c>
      <c r="BL621" s="19" t="s">
        <v>363</v>
      </c>
      <c r="BM621" s="154" t="s">
        <v>908</v>
      </c>
    </row>
    <row r="622" spans="2:51" s="13" customFormat="1" ht="12">
      <c r="B622" s="156"/>
      <c r="D622" s="157" t="s">
        <v>133</v>
      </c>
      <c r="E622" s="164" t="s">
        <v>3</v>
      </c>
      <c r="F622" s="158" t="s">
        <v>909</v>
      </c>
      <c r="H622" s="159">
        <v>458</v>
      </c>
      <c r="I622" s="160"/>
      <c r="L622" s="156"/>
      <c r="M622" s="161"/>
      <c r="N622" s="162"/>
      <c r="O622" s="162"/>
      <c r="P622" s="162"/>
      <c r="Q622" s="162"/>
      <c r="R622" s="162"/>
      <c r="S622" s="162"/>
      <c r="T622" s="163"/>
      <c r="AT622" s="164" t="s">
        <v>133</v>
      </c>
      <c r="AU622" s="164" t="s">
        <v>82</v>
      </c>
      <c r="AV622" s="13" t="s">
        <v>82</v>
      </c>
      <c r="AW622" s="13" t="s">
        <v>33</v>
      </c>
      <c r="AX622" s="13" t="s">
        <v>73</v>
      </c>
      <c r="AY622" s="164" t="s">
        <v>126</v>
      </c>
    </row>
    <row r="623" spans="2:51" s="15" customFormat="1" ht="12">
      <c r="B623" s="185"/>
      <c r="D623" s="157" t="s">
        <v>133</v>
      </c>
      <c r="E623" s="186" t="s">
        <v>3</v>
      </c>
      <c r="F623" s="187" t="s">
        <v>246</v>
      </c>
      <c r="H623" s="188">
        <v>458</v>
      </c>
      <c r="I623" s="189"/>
      <c r="L623" s="185"/>
      <c r="M623" s="190"/>
      <c r="N623" s="191"/>
      <c r="O623" s="191"/>
      <c r="P623" s="191"/>
      <c r="Q623" s="191"/>
      <c r="R623" s="191"/>
      <c r="S623" s="191"/>
      <c r="T623" s="192"/>
      <c r="AT623" s="186" t="s">
        <v>133</v>
      </c>
      <c r="AU623" s="186" t="s">
        <v>82</v>
      </c>
      <c r="AV623" s="15" t="s">
        <v>125</v>
      </c>
      <c r="AW623" s="15" t="s">
        <v>33</v>
      </c>
      <c r="AX623" s="15" t="s">
        <v>80</v>
      </c>
      <c r="AY623" s="186" t="s">
        <v>126</v>
      </c>
    </row>
    <row r="624" spans="1:65" s="2" customFormat="1" ht="24.15" customHeight="1">
      <c r="A624" s="34"/>
      <c r="B624" s="142"/>
      <c r="C624" s="143" t="s">
        <v>910</v>
      </c>
      <c r="D624" s="143" t="s">
        <v>127</v>
      </c>
      <c r="E624" s="144" t="s">
        <v>911</v>
      </c>
      <c r="F624" s="145" t="s">
        <v>912</v>
      </c>
      <c r="G624" s="146" t="s">
        <v>329</v>
      </c>
      <c r="H624" s="147">
        <v>4</v>
      </c>
      <c r="I624" s="148"/>
      <c r="J624" s="149">
        <f>ROUND(I624*H624,2)</f>
        <v>0</v>
      </c>
      <c r="K624" s="145" t="s">
        <v>172</v>
      </c>
      <c r="L624" s="35"/>
      <c r="M624" s="150" t="s">
        <v>3</v>
      </c>
      <c r="N624" s="151" t="s">
        <v>44</v>
      </c>
      <c r="O624" s="55"/>
      <c r="P624" s="152">
        <f>O624*H624</f>
        <v>0</v>
      </c>
      <c r="Q624" s="152">
        <v>0</v>
      </c>
      <c r="R624" s="152">
        <f>Q624*H624</f>
        <v>0</v>
      </c>
      <c r="S624" s="152">
        <v>0.00187</v>
      </c>
      <c r="T624" s="153">
        <f>S624*H624</f>
        <v>0.00748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54" t="s">
        <v>363</v>
      </c>
      <c r="AT624" s="154" t="s">
        <v>127</v>
      </c>
      <c r="AU624" s="154" t="s">
        <v>82</v>
      </c>
      <c r="AY624" s="19" t="s">
        <v>126</v>
      </c>
      <c r="BE624" s="155">
        <f>IF(N624="základní",J624,0)</f>
        <v>0</v>
      </c>
      <c r="BF624" s="155">
        <f>IF(N624="snížená",J624,0)</f>
        <v>0</v>
      </c>
      <c r="BG624" s="155">
        <f>IF(N624="zákl. přenesená",J624,0)</f>
        <v>0</v>
      </c>
      <c r="BH624" s="155">
        <f>IF(N624="sníž. přenesená",J624,0)</f>
        <v>0</v>
      </c>
      <c r="BI624" s="155">
        <f>IF(N624="nulová",J624,0)</f>
        <v>0</v>
      </c>
      <c r="BJ624" s="19" t="s">
        <v>80</v>
      </c>
      <c r="BK624" s="155">
        <f>ROUND(I624*H624,2)</f>
        <v>0</v>
      </c>
      <c r="BL624" s="19" t="s">
        <v>363</v>
      </c>
      <c r="BM624" s="154" t="s">
        <v>913</v>
      </c>
    </row>
    <row r="625" spans="1:65" s="2" customFormat="1" ht="24.15" customHeight="1">
      <c r="A625" s="34"/>
      <c r="B625" s="142"/>
      <c r="C625" s="143" t="s">
        <v>914</v>
      </c>
      <c r="D625" s="143" t="s">
        <v>127</v>
      </c>
      <c r="E625" s="144" t="s">
        <v>915</v>
      </c>
      <c r="F625" s="145" t="s">
        <v>916</v>
      </c>
      <c r="G625" s="146" t="s">
        <v>329</v>
      </c>
      <c r="H625" s="147">
        <v>81</v>
      </c>
      <c r="I625" s="148"/>
      <c r="J625" s="149">
        <f>ROUND(I625*H625,2)</f>
        <v>0</v>
      </c>
      <c r="K625" s="145" t="s">
        <v>172</v>
      </c>
      <c r="L625" s="35"/>
      <c r="M625" s="150" t="s">
        <v>3</v>
      </c>
      <c r="N625" s="151" t="s">
        <v>44</v>
      </c>
      <c r="O625" s="55"/>
      <c r="P625" s="152">
        <f>O625*H625</f>
        <v>0</v>
      </c>
      <c r="Q625" s="152">
        <v>0</v>
      </c>
      <c r="R625" s="152">
        <f>Q625*H625</f>
        <v>0</v>
      </c>
      <c r="S625" s="152">
        <v>0.00348</v>
      </c>
      <c r="T625" s="153">
        <f>S625*H625</f>
        <v>0.28188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54" t="s">
        <v>363</v>
      </c>
      <c r="AT625" s="154" t="s">
        <v>127</v>
      </c>
      <c r="AU625" s="154" t="s">
        <v>82</v>
      </c>
      <c r="AY625" s="19" t="s">
        <v>126</v>
      </c>
      <c r="BE625" s="155">
        <f>IF(N625="základní",J625,0)</f>
        <v>0</v>
      </c>
      <c r="BF625" s="155">
        <f>IF(N625="snížená",J625,0)</f>
        <v>0</v>
      </c>
      <c r="BG625" s="155">
        <f>IF(N625="zákl. přenesená",J625,0)</f>
        <v>0</v>
      </c>
      <c r="BH625" s="155">
        <f>IF(N625="sníž. přenesená",J625,0)</f>
        <v>0</v>
      </c>
      <c r="BI625" s="155">
        <f>IF(N625="nulová",J625,0)</f>
        <v>0</v>
      </c>
      <c r="BJ625" s="19" t="s">
        <v>80</v>
      </c>
      <c r="BK625" s="155">
        <f>ROUND(I625*H625,2)</f>
        <v>0</v>
      </c>
      <c r="BL625" s="19" t="s">
        <v>363</v>
      </c>
      <c r="BM625" s="154" t="s">
        <v>917</v>
      </c>
    </row>
    <row r="626" spans="2:51" s="13" customFormat="1" ht="12">
      <c r="B626" s="156"/>
      <c r="D626" s="157" t="s">
        <v>133</v>
      </c>
      <c r="E626" s="164" t="s">
        <v>3</v>
      </c>
      <c r="F626" s="158" t="s">
        <v>918</v>
      </c>
      <c r="H626" s="159">
        <v>81</v>
      </c>
      <c r="I626" s="160"/>
      <c r="L626" s="156"/>
      <c r="M626" s="161"/>
      <c r="N626" s="162"/>
      <c r="O626" s="162"/>
      <c r="P626" s="162"/>
      <c r="Q626" s="162"/>
      <c r="R626" s="162"/>
      <c r="S626" s="162"/>
      <c r="T626" s="163"/>
      <c r="AT626" s="164" t="s">
        <v>133</v>
      </c>
      <c r="AU626" s="164" t="s">
        <v>82</v>
      </c>
      <c r="AV626" s="13" t="s">
        <v>82</v>
      </c>
      <c r="AW626" s="13" t="s">
        <v>33</v>
      </c>
      <c r="AX626" s="13" t="s">
        <v>80</v>
      </c>
      <c r="AY626" s="164" t="s">
        <v>126</v>
      </c>
    </row>
    <row r="627" spans="1:65" s="2" customFormat="1" ht="22.8">
      <c r="A627" s="34"/>
      <c r="B627" s="142"/>
      <c r="C627" s="143" t="s">
        <v>919</v>
      </c>
      <c r="D627" s="143" t="s">
        <v>127</v>
      </c>
      <c r="E627" s="144" t="s">
        <v>920</v>
      </c>
      <c r="F627" s="145" t="s">
        <v>921</v>
      </c>
      <c r="G627" s="146" t="s">
        <v>329</v>
      </c>
      <c r="H627" s="147">
        <v>27</v>
      </c>
      <c r="I627" s="148"/>
      <c r="J627" s="149">
        <f>ROUND(I627*H627,2)</f>
        <v>0</v>
      </c>
      <c r="K627" s="145" t="s">
        <v>172</v>
      </c>
      <c r="L627" s="35"/>
      <c r="M627" s="150" t="s">
        <v>3</v>
      </c>
      <c r="N627" s="151" t="s">
        <v>44</v>
      </c>
      <c r="O627" s="55"/>
      <c r="P627" s="152">
        <f>O627*H627</f>
        <v>0</v>
      </c>
      <c r="Q627" s="152">
        <v>0</v>
      </c>
      <c r="R627" s="152">
        <f>Q627*H627</f>
        <v>0</v>
      </c>
      <c r="S627" s="152">
        <v>0.0017</v>
      </c>
      <c r="T627" s="153">
        <f>S627*H627</f>
        <v>0.045899999999999996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54" t="s">
        <v>363</v>
      </c>
      <c r="AT627" s="154" t="s">
        <v>127</v>
      </c>
      <c r="AU627" s="154" t="s">
        <v>82</v>
      </c>
      <c r="AY627" s="19" t="s">
        <v>126</v>
      </c>
      <c r="BE627" s="155">
        <f>IF(N627="základní",J627,0)</f>
        <v>0</v>
      </c>
      <c r="BF627" s="155">
        <f>IF(N627="snížená",J627,0)</f>
        <v>0</v>
      </c>
      <c r="BG627" s="155">
        <f>IF(N627="zákl. přenesená",J627,0)</f>
        <v>0</v>
      </c>
      <c r="BH627" s="155">
        <f>IF(N627="sníž. přenesená",J627,0)</f>
        <v>0</v>
      </c>
      <c r="BI627" s="155">
        <f>IF(N627="nulová",J627,0)</f>
        <v>0</v>
      </c>
      <c r="BJ627" s="19" t="s">
        <v>80</v>
      </c>
      <c r="BK627" s="155">
        <f>ROUND(I627*H627,2)</f>
        <v>0</v>
      </c>
      <c r="BL627" s="19" t="s">
        <v>363</v>
      </c>
      <c r="BM627" s="154" t="s">
        <v>922</v>
      </c>
    </row>
    <row r="628" spans="1:65" s="2" customFormat="1" ht="24.15" customHeight="1">
      <c r="A628" s="34"/>
      <c r="B628" s="142"/>
      <c r="C628" s="143" t="s">
        <v>923</v>
      </c>
      <c r="D628" s="143" t="s">
        <v>127</v>
      </c>
      <c r="E628" s="144" t="s">
        <v>924</v>
      </c>
      <c r="F628" s="145" t="s">
        <v>925</v>
      </c>
      <c r="G628" s="146" t="s">
        <v>329</v>
      </c>
      <c r="H628" s="147">
        <v>208</v>
      </c>
      <c r="I628" s="148"/>
      <c r="J628" s="149">
        <f>ROUND(I628*H628,2)</f>
        <v>0</v>
      </c>
      <c r="K628" s="145" t="s">
        <v>172</v>
      </c>
      <c r="L628" s="35"/>
      <c r="M628" s="150" t="s">
        <v>3</v>
      </c>
      <c r="N628" s="151" t="s">
        <v>44</v>
      </c>
      <c r="O628" s="55"/>
      <c r="P628" s="152">
        <f>O628*H628</f>
        <v>0</v>
      </c>
      <c r="Q628" s="152">
        <v>0</v>
      </c>
      <c r="R628" s="152">
        <f>Q628*H628</f>
        <v>0</v>
      </c>
      <c r="S628" s="152">
        <v>0.00177</v>
      </c>
      <c r="T628" s="153">
        <f>S628*H628</f>
        <v>0.36816000000000004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54" t="s">
        <v>363</v>
      </c>
      <c r="AT628" s="154" t="s">
        <v>127</v>
      </c>
      <c r="AU628" s="154" t="s">
        <v>82</v>
      </c>
      <c r="AY628" s="19" t="s">
        <v>126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9" t="s">
        <v>80</v>
      </c>
      <c r="BK628" s="155">
        <f>ROUND(I628*H628,2)</f>
        <v>0</v>
      </c>
      <c r="BL628" s="19" t="s">
        <v>363</v>
      </c>
      <c r="BM628" s="154" t="s">
        <v>926</v>
      </c>
    </row>
    <row r="629" spans="2:51" s="13" customFormat="1" ht="12">
      <c r="B629" s="156"/>
      <c r="D629" s="157" t="s">
        <v>133</v>
      </c>
      <c r="E629" s="164" t="s">
        <v>3</v>
      </c>
      <c r="F629" s="158" t="s">
        <v>927</v>
      </c>
      <c r="H629" s="159">
        <v>208</v>
      </c>
      <c r="I629" s="160"/>
      <c r="L629" s="156"/>
      <c r="M629" s="161"/>
      <c r="N629" s="162"/>
      <c r="O629" s="162"/>
      <c r="P629" s="162"/>
      <c r="Q629" s="162"/>
      <c r="R629" s="162"/>
      <c r="S629" s="162"/>
      <c r="T629" s="163"/>
      <c r="AT629" s="164" t="s">
        <v>133</v>
      </c>
      <c r="AU629" s="164" t="s">
        <v>82</v>
      </c>
      <c r="AV629" s="13" t="s">
        <v>82</v>
      </c>
      <c r="AW629" s="13" t="s">
        <v>33</v>
      </c>
      <c r="AX629" s="13" t="s">
        <v>80</v>
      </c>
      <c r="AY629" s="164" t="s">
        <v>126</v>
      </c>
    </row>
    <row r="630" spans="1:65" s="2" customFormat="1" ht="24.15" customHeight="1">
      <c r="A630" s="34"/>
      <c r="B630" s="142"/>
      <c r="C630" s="143" t="s">
        <v>928</v>
      </c>
      <c r="D630" s="143" t="s">
        <v>127</v>
      </c>
      <c r="E630" s="144" t="s">
        <v>929</v>
      </c>
      <c r="F630" s="145" t="s">
        <v>930</v>
      </c>
      <c r="G630" s="146" t="s">
        <v>130</v>
      </c>
      <c r="H630" s="147">
        <v>11</v>
      </c>
      <c r="I630" s="148"/>
      <c r="J630" s="149">
        <f>ROUND(I630*H630,2)</f>
        <v>0</v>
      </c>
      <c r="K630" s="145" t="s">
        <v>172</v>
      </c>
      <c r="L630" s="35"/>
      <c r="M630" s="150" t="s">
        <v>3</v>
      </c>
      <c r="N630" s="151" t="s">
        <v>44</v>
      </c>
      <c r="O630" s="55"/>
      <c r="P630" s="152">
        <f>O630*H630</f>
        <v>0</v>
      </c>
      <c r="Q630" s="152">
        <v>0</v>
      </c>
      <c r="R630" s="152">
        <f>Q630*H630</f>
        <v>0</v>
      </c>
      <c r="S630" s="152">
        <v>0.00906</v>
      </c>
      <c r="T630" s="153">
        <f>S630*H630</f>
        <v>0.09966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54" t="s">
        <v>363</v>
      </c>
      <c r="AT630" s="154" t="s">
        <v>127</v>
      </c>
      <c r="AU630" s="154" t="s">
        <v>82</v>
      </c>
      <c r="AY630" s="19" t="s">
        <v>126</v>
      </c>
      <c r="BE630" s="155">
        <f>IF(N630="základní",J630,0)</f>
        <v>0</v>
      </c>
      <c r="BF630" s="155">
        <f>IF(N630="snížená",J630,0)</f>
        <v>0</v>
      </c>
      <c r="BG630" s="155">
        <f>IF(N630="zákl. přenesená",J630,0)</f>
        <v>0</v>
      </c>
      <c r="BH630" s="155">
        <f>IF(N630="sníž. přenesená",J630,0)</f>
        <v>0</v>
      </c>
      <c r="BI630" s="155">
        <f>IF(N630="nulová",J630,0)</f>
        <v>0</v>
      </c>
      <c r="BJ630" s="19" t="s">
        <v>80</v>
      </c>
      <c r="BK630" s="155">
        <f>ROUND(I630*H630,2)</f>
        <v>0</v>
      </c>
      <c r="BL630" s="19" t="s">
        <v>363</v>
      </c>
      <c r="BM630" s="154" t="s">
        <v>931</v>
      </c>
    </row>
    <row r="631" spans="2:51" s="13" customFormat="1" ht="12">
      <c r="B631" s="156"/>
      <c r="D631" s="157" t="s">
        <v>133</v>
      </c>
      <c r="E631" s="164" t="s">
        <v>3</v>
      </c>
      <c r="F631" s="158" t="s">
        <v>326</v>
      </c>
      <c r="H631" s="159">
        <v>11</v>
      </c>
      <c r="I631" s="160"/>
      <c r="L631" s="156"/>
      <c r="M631" s="161"/>
      <c r="N631" s="162"/>
      <c r="O631" s="162"/>
      <c r="P631" s="162"/>
      <c r="Q631" s="162"/>
      <c r="R631" s="162"/>
      <c r="S631" s="162"/>
      <c r="T631" s="163"/>
      <c r="AT631" s="164" t="s">
        <v>133</v>
      </c>
      <c r="AU631" s="164" t="s">
        <v>82</v>
      </c>
      <c r="AV631" s="13" t="s">
        <v>82</v>
      </c>
      <c r="AW631" s="13" t="s">
        <v>33</v>
      </c>
      <c r="AX631" s="13" t="s">
        <v>80</v>
      </c>
      <c r="AY631" s="164" t="s">
        <v>126</v>
      </c>
    </row>
    <row r="632" spans="1:65" s="2" customFormat="1" ht="24.15" customHeight="1">
      <c r="A632" s="34"/>
      <c r="B632" s="142"/>
      <c r="C632" s="143" t="s">
        <v>932</v>
      </c>
      <c r="D632" s="143" t="s">
        <v>127</v>
      </c>
      <c r="E632" s="144" t="s">
        <v>933</v>
      </c>
      <c r="F632" s="145" t="s">
        <v>934</v>
      </c>
      <c r="G632" s="146" t="s">
        <v>329</v>
      </c>
      <c r="H632" s="147">
        <v>33.5</v>
      </c>
      <c r="I632" s="148"/>
      <c r="J632" s="149">
        <f>ROUND(I632*H632,2)</f>
        <v>0</v>
      </c>
      <c r="K632" s="145" t="s">
        <v>172</v>
      </c>
      <c r="L632" s="35"/>
      <c r="M632" s="150" t="s">
        <v>3</v>
      </c>
      <c r="N632" s="151" t="s">
        <v>44</v>
      </c>
      <c r="O632" s="55"/>
      <c r="P632" s="152">
        <f>O632*H632</f>
        <v>0</v>
      </c>
      <c r="Q632" s="152">
        <v>0</v>
      </c>
      <c r="R632" s="152">
        <f>Q632*H632</f>
        <v>0</v>
      </c>
      <c r="S632" s="152">
        <v>0.00191</v>
      </c>
      <c r="T632" s="153">
        <f>S632*H632</f>
        <v>0.063985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54" t="s">
        <v>363</v>
      </c>
      <c r="AT632" s="154" t="s">
        <v>127</v>
      </c>
      <c r="AU632" s="154" t="s">
        <v>82</v>
      </c>
      <c r="AY632" s="19" t="s">
        <v>126</v>
      </c>
      <c r="BE632" s="155">
        <f>IF(N632="základní",J632,0)</f>
        <v>0</v>
      </c>
      <c r="BF632" s="155">
        <f>IF(N632="snížená",J632,0)</f>
        <v>0</v>
      </c>
      <c r="BG632" s="155">
        <f>IF(N632="zákl. přenesená",J632,0)</f>
        <v>0</v>
      </c>
      <c r="BH632" s="155">
        <f>IF(N632="sníž. přenesená",J632,0)</f>
        <v>0</v>
      </c>
      <c r="BI632" s="155">
        <f>IF(N632="nulová",J632,0)</f>
        <v>0</v>
      </c>
      <c r="BJ632" s="19" t="s">
        <v>80</v>
      </c>
      <c r="BK632" s="155">
        <f>ROUND(I632*H632,2)</f>
        <v>0</v>
      </c>
      <c r="BL632" s="19" t="s">
        <v>363</v>
      </c>
      <c r="BM632" s="154" t="s">
        <v>935</v>
      </c>
    </row>
    <row r="633" spans="2:51" s="13" customFormat="1" ht="12">
      <c r="B633" s="156"/>
      <c r="D633" s="157" t="s">
        <v>133</v>
      </c>
      <c r="E633" s="164" t="s">
        <v>3</v>
      </c>
      <c r="F633" s="158" t="s">
        <v>936</v>
      </c>
      <c r="H633" s="159">
        <v>33.5</v>
      </c>
      <c r="I633" s="160"/>
      <c r="L633" s="156"/>
      <c r="M633" s="161"/>
      <c r="N633" s="162"/>
      <c r="O633" s="162"/>
      <c r="P633" s="162"/>
      <c r="Q633" s="162"/>
      <c r="R633" s="162"/>
      <c r="S633" s="162"/>
      <c r="T633" s="163"/>
      <c r="AT633" s="164" t="s">
        <v>133</v>
      </c>
      <c r="AU633" s="164" t="s">
        <v>82</v>
      </c>
      <c r="AV633" s="13" t="s">
        <v>82</v>
      </c>
      <c r="AW633" s="13" t="s">
        <v>33</v>
      </c>
      <c r="AX633" s="13" t="s">
        <v>80</v>
      </c>
      <c r="AY633" s="164" t="s">
        <v>126</v>
      </c>
    </row>
    <row r="634" spans="1:65" s="2" customFormat="1" ht="24.15" customHeight="1">
      <c r="A634" s="34"/>
      <c r="B634" s="142"/>
      <c r="C634" s="143" t="s">
        <v>937</v>
      </c>
      <c r="D634" s="143" t="s">
        <v>127</v>
      </c>
      <c r="E634" s="144" t="s">
        <v>938</v>
      </c>
      <c r="F634" s="145" t="s">
        <v>939</v>
      </c>
      <c r="G634" s="146" t="s">
        <v>329</v>
      </c>
      <c r="H634" s="147">
        <v>1.8</v>
      </c>
      <c r="I634" s="148"/>
      <c r="J634" s="149">
        <f>ROUND(I634*H634,2)</f>
        <v>0</v>
      </c>
      <c r="K634" s="145" t="s">
        <v>172</v>
      </c>
      <c r="L634" s="35"/>
      <c r="M634" s="150" t="s">
        <v>3</v>
      </c>
      <c r="N634" s="151" t="s">
        <v>44</v>
      </c>
      <c r="O634" s="55"/>
      <c r="P634" s="152">
        <f>O634*H634</f>
        <v>0</v>
      </c>
      <c r="Q634" s="152">
        <v>0</v>
      </c>
      <c r="R634" s="152">
        <f>Q634*H634</f>
        <v>0</v>
      </c>
      <c r="S634" s="152">
        <v>0.00167</v>
      </c>
      <c r="T634" s="153">
        <f>S634*H634</f>
        <v>0.003006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54" t="s">
        <v>363</v>
      </c>
      <c r="AT634" s="154" t="s">
        <v>127</v>
      </c>
      <c r="AU634" s="154" t="s">
        <v>82</v>
      </c>
      <c r="AY634" s="19" t="s">
        <v>126</v>
      </c>
      <c r="BE634" s="155">
        <f>IF(N634="základní",J634,0)</f>
        <v>0</v>
      </c>
      <c r="BF634" s="155">
        <f>IF(N634="snížená",J634,0)</f>
        <v>0</v>
      </c>
      <c r="BG634" s="155">
        <f>IF(N634="zákl. přenesená",J634,0)</f>
        <v>0</v>
      </c>
      <c r="BH634" s="155">
        <f>IF(N634="sníž. přenesená",J634,0)</f>
        <v>0</v>
      </c>
      <c r="BI634" s="155">
        <f>IF(N634="nulová",J634,0)</f>
        <v>0</v>
      </c>
      <c r="BJ634" s="19" t="s">
        <v>80</v>
      </c>
      <c r="BK634" s="155">
        <f>ROUND(I634*H634,2)</f>
        <v>0</v>
      </c>
      <c r="BL634" s="19" t="s">
        <v>363</v>
      </c>
      <c r="BM634" s="154" t="s">
        <v>940</v>
      </c>
    </row>
    <row r="635" spans="1:65" s="2" customFormat="1" ht="22.8">
      <c r="A635" s="34"/>
      <c r="B635" s="142"/>
      <c r="C635" s="143" t="s">
        <v>941</v>
      </c>
      <c r="D635" s="143" t="s">
        <v>127</v>
      </c>
      <c r="E635" s="144" t="s">
        <v>942</v>
      </c>
      <c r="F635" s="145" t="s">
        <v>943</v>
      </c>
      <c r="G635" s="146" t="s">
        <v>329</v>
      </c>
      <c r="H635" s="147">
        <v>192</v>
      </c>
      <c r="I635" s="148"/>
      <c r="J635" s="149">
        <f>ROUND(I635*H635,2)</f>
        <v>0</v>
      </c>
      <c r="K635" s="145" t="s">
        <v>172</v>
      </c>
      <c r="L635" s="35"/>
      <c r="M635" s="150" t="s">
        <v>3</v>
      </c>
      <c r="N635" s="151" t="s">
        <v>44</v>
      </c>
      <c r="O635" s="55"/>
      <c r="P635" s="152">
        <f>O635*H635</f>
        <v>0</v>
      </c>
      <c r="Q635" s="152">
        <v>0</v>
      </c>
      <c r="R635" s="152">
        <f>Q635*H635</f>
        <v>0</v>
      </c>
      <c r="S635" s="152">
        <v>0.00175</v>
      </c>
      <c r="T635" s="153">
        <f>S635*H635</f>
        <v>0.336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54" t="s">
        <v>363</v>
      </c>
      <c r="AT635" s="154" t="s">
        <v>127</v>
      </c>
      <c r="AU635" s="154" t="s">
        <v>82</v>
      </c>
      <c r="AY635" s="19" t="s">
        <v>126</v>
      </c>
      <c r="BE635" s="155">
        <f>IF(N635="základní",J635,0)</f>
        <v>0</v>
      </c>
      <c r="BF635" s="155">
        <f>IF(N635="snížená",J635,0)</f>
        <v>0</v>
      </c>
      <c r="BG635" s="155">
        <f>IF(N635="zákl. přenesená",J635,0)</f>
        <v>0</v>
      </c>
      <c r="BH635" s="155">
        <f>IF(N635="sníž. přenesená",J635,0)</f>
        <v>0</v>
      </c>
      <c r="BI635" s="155">
        <f>IF(N635="nulová",J635,0)</f>
        <v>0</v>
      </c>
      <c r="BJ635" s="19" t="s">
        <v>80</v>
      </c>
      <c r="BK635" s="155">
        <f>ROUND(I635*H635,2)</f>
        <v>0</v>
      </c>
      <c r="BL635" s="19" t="s">
        <v>363</v>
      </c>
      <c r="BM635" s="154" t="s">
        <v>944</v>
      </c>
    </row>
    <row r="636" spans="2:51" s="13" customFormat="1" ht="12">
      <c r="B636" s="156"/>
      <c r="D636" s="157" t="s">
        <v>133</v>
      </c>
      <c r="E636" s="164" t="s">
        <v>3</v>
      </c>
      <c r="F636" s="158" t="s">
        <v>945</v>
      </c>
      <c r="H636" s="159">
        <v>192</v>
      </c>
      <c r="I636" s="160"/>
      <c r="L636" s="156"/>
      <c r="M636" s="161"/>
      <c r="N636" s="162"/>
      <c r="O636" s="162"/>
      <c r="P636" s="162"/>
      <c r="Q636" s="162"/>
      <c r="R636" s="162"/>
      <c r="S636" s="162"/>
      <c r="T636" s="163"/>
      <c r="AT636" s="164" t="s">
        <v>133</v>
      </c>
      <c r="AU636" s="164" t="s">
        <v>82</v>
      </c>
      <c r="AV636" s="13" t="s">
        <v>82</v>
      </c>
      <c r="AW636" s="13" t="s">
        <v>33</v>
      </c>
      <c r="AX636" s="13" t="s">
        <v>80</v>
      </c>
      <c r="AY636" s="164" t="s">
        <v>126</v>
      </c>
    </row>
    <row r="637" spans="1:65" s="2" customFormat="1" ht="24.15" customHeight="1">
      <c r="A637" s="34"/>
      <c r="B637" s="142"/>
      <c r="C637" s="143" t="s">
        <v>946</v>
      </c>
      <c r="D637" s="143" t="s">
        <v>127</v>
      </c>
      <c r="E637" s="144" t="s">
        <v>947</v>
      </c>
      <c r="F637" s="145" t="s">
        <v>948</v>
      </c>
      <c r="G637" s="146" t="s">
        <v>232</v>
      </c>
      <c r="H637" s="147">
        <v>57</v>
      </c>
      <c r="I637" s="148"/>
      <c r="J637" s="149">
        <f>ROUND(I637*H637,2)</f>
        <v>0</v>
      </c>
      <c r="K637" s="145" t="s">
        <v>172</v>
      </c>
      <c r="L637" s="35"/>
      <c r="M637" s="150" t="s">
        <v>3</v>
      </c>
      <c r="N637" s="151" t="s">
        <v>44</v>
      </c>
      <c r="O637" s="55"/>
      <c r="P637" s="152">
        <f>O637*H637</f>
        <v>0</v>
      </c>
      <c r="Q637" s="152">
        <v>0</v>
      </c>
      <c r="R637" s="152">
        <f>Q637*H637</f>
        <v>0</v>
      </c>
      <c r="S637" s="152">
        <v>0.00584</v>
      </c>
      <c r="T637" s="153">
        <f>S637*H637</f>
        <v>0.33288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4" t="s">
        <v>363</v>
      </c>
      <c r="AT637" s="154" t="s">
        <v>127</v>
      </c>
      <c r="AU637" s="154" t="s">
        <v>82</v>
      </c>
      <c r="AY637" s="19" t="s">
        <v>126</v>
      </c>
      <c r="BE637" s="155">
        <f>IF(N637="základní",J637,0)</f>
        <v>0</v>
      </c>
      <c r="BF637" s="155">
        <f>IF(N637="snížená",J637,0)</f>
        <v>0</v>
      </c>
      <c r="BG637" s="155">
        <f>IF(N637="zákl. přenesená",J637,0)</f>
        <v>0</v>
      </c>
      <c r="BH637" s="155">
        <f>IF(N637="sníž. přenesená",J637,0)</f>
        <v>0</v>
      </c>
      <c r="BI637" s="155">
        <f>IF(N637="nulová",J637,0)</f>
        <v>0</v>
      </c>
      <c r="BJ637" s="19" t="s">
        <v>80</v>
      </c>
      <c r="BK637" s="155">
        <f>ROUND(I637*H637,2)</f>
        <v>0</v>
      </c>
      <c r="BL637" s="19" t="s">
        <v>363</v>
      </c>
      <c r="BM637" s="154" t="s">
        <v>949</v>
      </c>
    </row>
    <row r="638" spans="2:51" s="13" customFormat="1" ht="12">
      <c r="B638" s="156"/>
      <c r="D638" s="157" t="s">
        <v>133</v>
      </c>
      <c r="E638" s="164" t="s">
        <v>3</v>
      </c>
      <c r="F638" s="158" t="s">
        <v>950</v>
      </c>
      <c r="H638" s="159">
        <v>57</v>
      </c>
      <c r="I638" s="160"/>
      <c r="L638" s="156"/>
      <c r="M638" s="161"/>
      <c r="N638" s="162"/>
      <c r="O638" s="162"/>
      <c r="P638" s="162"/>
      <c r="Q638" s="162"/>
      <c r="R638" s="162"/>
      <c r="S638" s="162"/>
      <c r="T638" s="163"/>
      <c r="AT638" s="164" t="s">
        <v>133</v>
      </c>
      <c r="AU638" s="164" t="s">
        <v>82</v>
      </c>
      <c r="AV638" s="13" t="s">
        <v>82</v>
      </c>
      <c r="AW638" s="13" t="s">
        <v>33</v>
      </c>
      <c r="AX638" s="13" t="s">
        <v>80</v>
      </c>
      <c r="AY638" s="164" t="s">
        <v>126</v>
      </c>
    </row>
    <row r="639" spans="1:65" s="2" customFormat="1" ht="37.8" customHeight="1">
      <c r="A639" s="34"/>
      <c r="B639" s="142"/>
      <c r="C639" s="143" t="s">
        <v>951</v>
      </c>
      <c r="D639" s="143" t="s">
        <v>127</v>
      </c>
      <c r="E639" s="144" t="s">
        <v>952</v>
      </c>
      <c r="F639" s="145" t="s">
        <v>953</v>
      </c>
      <c r="G639" s="146" t="s">
        <v>130</v>
      </c>
      <c r="H639" s="147">
        <v>23</v>
      </c>
      <c r="I639" s="148"/>
      <c r="J639" s="149">
        <f>ROUND(I639*H639,2)</f>
        <v>0</v>
      </c>
      <c r="K639" s="145" t="s">
        <v>172</v>
      </c>
      <c r="L639" s="35"/>
      <c r="M639" s="150" t="s">
        <v>3</v>
      </c>
      <c r="N639" s="151" t="s">
        <v>44</v>
      </c>
      <c r="O639" s="55"/>
      <c r="P639" s="152">
        <f>O639*H639</f>
        <v>0</v>
      </c>
      <c r="Q639" s="152">
        <v>0</v>
      </c>
      <c r="R639" s="152">
        <f>Q639*H639</f>
        <v>0</v>
      </c>
      <c r="S639" s="152">
        <v>0.00188</v>
      </c>
      <c r="T639" s="153">
        <f>S639*H639</f>
        <v>0.04324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54" t="s">
        <v>363</v>
      </c>
      <c r="AT639" s="154" t="s">
        <v>127</v>
      </c>
      <c r="AU639" s="154" t="s">
        <v>82</v>
      </c>
      <c r="AY639" s="19" t="s">
        <v>126</v>
      </c>
      <c r="BE639" s="155">
        <f>IF(N639="základní",J639,0)</f>
        <v>0</v>
      </c>
      <c r="BF639" s="155">
        <f>IF(N639="snížená",J639,0)</f>
        <v>0</v>
      </c>
      <c r="BG639" s="155">
        <f>IF(N639="zákl. přenesená",J639,0)</f>
        <v>0</v>
      </c>
      <c r="BH639" s="155">
        <f>IF(N639="sníž. přenesená",J639,0)</f>
        <v>0</v>
      </c>
      <c r="BI639" s="155">
        <f>IF(N639="nulová",J639,0)</f>
        <v>0</v>
      </c>
      <c r="BJ639" s="19" t="s">
        <v>80</v>
      </c>
      <c r="BK639" s="155">
        <f>ROUND(I639*H639,2)</f>
        <v>0</v>
      </c>
      <c r="BL639" s="19" t="s">
        <v>363</v>
      </c>
      <c r="BM639" s="154" t="s">
        <v>954</v>
      </c>
    </row>
    <row r="640" spans="2:51" s="13" customFormat="1" ht="12">
      <c r="B640" s="156"/>
      <c r="D640" s="157" t="s">
        <v>133</v>
      </c>
      <c r="E640" s="164" t="s">
        <v>3</v>
      </c>
      <c r="F640" s="158" t="s">
        <v>955</v>
      </c>
      <c r="H640" s="159">
        <v>23</v>
      </c>
      <c r="I640" s="160"/>
      <c r="L640" s="156"/>
      <c r="M640" s="161"/>
      <c r="N640" s="162"/>
      <c r="O640" s="162"/>
      <c r="P640" s="162"/>
      <c r="Q640" s="162"/>
      <c r="R640" s="162"/>
      <c r="S640" s="162"/>
      <c r="T640" s="163"/>
      <c r="AT640" s="164" t="s">
        <v>133</v>
      </c>
      <c r="AU640" s="164" t="s">
        <v>82</v>
      </c>
      <c r="AV640" s="13" t="s">
        <v>82</v>
      </c>
      <c r="AW640" s="13" t="s">
        <v>33</v>
      </c>
      <c r="AX640" s="13" t="s">
        <v>80</v>
      </c>
      <c r="AY640" s="164" t="s">
        <v>126</v>
      </c>
    </row>
    <row r="641" spans="1:65" s="2" customFormat="1" ht="24.15" customHeight="1">
      <c r="A641" s="34"/>
      <c r="B641" s="142"/>
      <c r="C641" s="143" t="s">
        <v>956</v>
      </c>
      <c r="D641" s="143" t="s">
        <v>127</v>
      </c>
      <c r="E641" s="144" t="s">
        <v>957</v>
      </c>
      <c r="F641" s="145" t="s">
        <v>958</v>
      </c>
      <c r="G641" s="146" t="s">
        <v>329</v>
      </c>
      <c r="H641" s="147">
        <v>92</v>
      </c>
      <c r="I641" s="148"/>
      <c r="J641" s="149">
        <f>ROUND(I641*H641,2)</f>
        <v>0</v>
      </c>
      <c r="K641" s="145" t="s">
        <v>172</v>
      </c>
      <c r="L641" s="35"/>
      <c r="M641" s="150" t="s">
        <v>3</v>
      </c>
      <c r="N641" s="151" t="s">
        <v>44</v>
      </c>
      <c r="O641" s="55"/>
      <c r="P641" s="152">
        <f>O641*H641</f>
        <v>0</v>
      </c>
      <c r="Q641" s="152">
        <v>0</v>
      </c>
      <c r="R641" s="152">
        <f>Q641*H641</f>
        <v>0</v>
      </c>
      <c r="S641" s="152">
        <v>0.0026</v>
      </c>
      <c r="T641" s="153">
        <f>S641*H641</f>
        <v>0.2392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54" t="s">
        <v>363</v>
      </c>
      <c r="AT641" s="154" t="s">
        <v>127</v>
      </c>
      <c r="AU641" s="154" t="s">
        <v>82</v>
      </c>
      <c r="AY641" s="19" t="s">
        <v>126</v>
      </c>
      <c r="BE641" s="155">
        <f>IF(N641="základní",J641,0)</f>
        <v>0</v>
      </c>
      <c r="BF641" s="155">
        <f>IF(N641="snížená",J641,0)</f>
        <v>0</v>
      </c>
      <c r="BG641" s="155">
        <f>IF(N641="zákl. přenesená",J641,0)</f>
        <v>0</v>
      </c>
      <c r="BH641" s="155">
        <f>IF(N641="sníž. přenesená",J641,0)</f>
        <v>0</v>
      </c>
      <c r="BI641" s="155">
        <f>IF(N641="nulová",J641,0)</f>
        <v>0</v>
      </c>
      <c r="BJ641" s="19" t="s">
        <v>80</v>
      </c>
      <c r="BK641" s="155">
        <f>ROUND(I641*H641,2)</f>
        <v>0</v>
      </c>
      <c r="BL641" s="19" t="s">
        <v>363</v>
      </c>
      <c r="BM641" s="154" t="s">
        <v>959</v>
      </c>
    </row>
    <row r="642" spans="2:51" s="13" customFormat="1" ht="12">
      <c r="B642" s="156"/>
      <c r="D642" s="157" t="s">
        <v>133</v>
      </c>
      <c r="E642" s="164" t="s">
        <v>3</v>
      </c>
      <c r="F642" s="158" t="s">
        <v>960</v>
      </c>
      <c r="H642" s="159">
        <v>92</v>
      </c>
      <c r="I642" s="160"/>
      <c r="L642" s="156"/>
      <c r="M642" s="161"/>
      <c r="N642" s="162"/>
      <c r="O642" s="162"/>
      <c r="P642" s="162"/>
      <c r="Q642" s="162"/>
      <c r="R642" s="162"/>
      <c r="S642" s="162"/>
      <c r="T642" s="163"/>
      <c r="AT642" s="164" t="s">
        <v>133</v>
      </c>
      <c r="AU642" s="164" t="s">
        <v>82</v>
      </c>
      <c r="AV642" s="13" t="s">
        <v>82</v>
      </c>
      <c r="AW642" s="13" t="s">
        <v>33</v>
      </c>
      <c r="AX642" s="13" t="s">
        <v>80</v>
      </c>
      <c r="AY642" s="164" t="s">
        <v>126</v>
      </c>
    </row>
    <row r="643" spans="1:65" s="2" customFormat="1" ht="24.15" customHeight="1">
      <c r="A643" s="34"/>
      <c r="B643" s="142"/>
      <c r="C643" s="143" t="s">
        <v>961</v>
      </c>
      <c r="D643" s="143" t="s">
        <v>127</v>
      </c>
      <c r="E643" s="144" t="s">
        <v>962</v>
      </c>
      <c r="F643" s="145" t="s">
        <v>963</v>
      </c>
      <c r="G643" s="146" t="s">
        <v>329</v>
      </c>
      <c r="H643" s="147">
        <v>185</v>
      </c>
      <c r="I643" s="148"/>
      <c r="J643" s="149">
        <f>ROUND(I643*H643,2)</f>
        <v>0</v>
      </c>
      <c r="K643" s="145" t="s">
        <v>172</v>
      </c>
      <c r="L643" s="35"/>
      <c r="M643" s="150" t="s">
        <v>3</v>
      </c>
      <c r="N643" s="151" t="s">
        <v>44</v>
      </c>
      <c r="O643" s="55"/>
      <c r="P643" s="152">
        <f>O643*H643</f>
        <v>0</v>
      </c>
      <c r="Q643" s="152">
        <v>0</v>
      </c>
      <c r="R643" s="152">
        <f>Q643*H643</f>
        <v>0</v>
      </c>
      <c r="S643" s="152">
        <v>0.00605</v>
      </c>
      <c r="T643" s="153">
        <f>S643*H643</f>
        <v>1.11925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54" t="s">
        <v>363</v>
      </c>
      <c r="AT643" s="154" t="s">
        <v>127</v>
      </c>
      <c r="AU643" s="154" t="s">
        <v>82</v>
      </c>
      <c r="AY643" s="19" t="s">
        <v>126</v>
      </c>
      <c r="BE643" s="155">
        <f>IF(N643="základní",J643,0)</f>
        <v>0</v>
      </c>
      <c r="BF643" s="155">
        <f>IF(N643="snížená",J643,0)</f>
        <v>0</v>
      </c>
      <c r="BG643" s="155">
        <f>IF(N643="zákl. přenesená",J643,0)</f>
        <v>0</v>
      </c>
      <c r="BH643" s="155">
        <f>IF(N643="sníž. přenesená",J643,0)</f>
        <v>0</v>
      </c>
      <c r="BI643" s="155">
        <f>IF(N643="nulová",J643,0)</f>
        <v>0</v>
      </c>
      <c r="BJ643" s="19" t="s">
        <v>80</v>
      </c>
      <c r="BK643" s="155">
        <f>ROUND(I643*H643,2)</f>
        <v>0</v>
      </c>
      <c r="BL643" s="19" t="s">
        <v>363</v>
      </c>
      <c r="BM643" s="154" t="s">
        <v>964</v>
      </c>
    </row>
    <row r="644" spans="2:51" s="13" customFormat="1" ht="12">
      <c r="B644" s="156"/>
      <c r="D644" s="157" t="s">
        <v>133</v>
      </c>
      <c r="E644" s="164" t="s">
        <v>3</v>
      </c>
      <c r="F644" s="158" t="s">
        <v>965</v>
      </c>
      <c r="H644" s="159">
        <v>185</v>
      </c>
      <c r="I644" s="160"/>
      <c r="L644" s="156"/>
      <c r="M644" s="161"/>
      <c r="N644" s="162"/>
      <c r="O644" s="162"/>
      <c r="P644" s="162"/>
      <c r="Q644" s="162"/>
      <c r="R644" s="162"/>
      <c r="S644" s="162"/>
      <c r="T644" s="163"/>
      <c r="AT644" s="164" t="s">
        <v>133</v>
      </c>
      <c r="AU644" s="164" t="s">
        <v>82</v>
      </c>
      <c r="AV644" s="13" t="s">
        <v>82</v>
      </c>
      <c r="AW644" s="13" t="s">
        <v>33</v>
      </c>
      <c r="AX644" s="13" t="s">
        <v>80</v>
      </c>
      <c r="AY644" s="164" t="s">
        <v>126</v>
      </c>
    </row>
    <row r="645" spans="1:65" s="2" customFormat="1" ht="14.4" customHeight="1">
      <c r="A645" s="34"/>
      <c r="B645" s="142"/>
      <c r="C645" s="143" t="s">
        <v>966</v>
      </c>
      <c r="D645" s="143" t="s">
        <v>127</v>
      </c>
      <c r="E645" s="144" t="s">
        <v>967</v>
      </c>
      <c r="F645" s="145" t="s">
        <v>968</v>
      </c>
      <c r="G645" s="146" t="s">
        <v>329</v>
      </c>
      <c r="H645" s="147">
        <v>60</v>
      </c>
      <c r="I645" s="148"/>
      <c r="J645" s="149">
        <f>ROUND(I645*H645,2)</f>
        <v>0</v>
      </c>
      <c r="K645" s="145" t="s">
        <v>172</v>
      </c>
      <c r="L645" s="35"/>
      <c r="M645" s="150" t="s">
        <v>3</v>
      </c>
      <c r="N645" s="151" t="s">
        <v>44</v>
      </c>
      <c r="O645" s="55"/>
      <c r="P645" s="152">
        <f>O645*H645</f>
        <v>0</v>
      </c>
      <c r="Q645" s="152">
        <v>0</v>
      </c>
      <c r="R645" s="152">
        <f>Q645*H645</f>
        <v>0</v>
      </c>
      <c r="S645" s="152">
        <v>0.00394</v>
      </c>
      <c r="T645" s="153">
        <f>S645*H645</f>
        <v>0.2364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54" t="s">
        <v>363</v>
      </c>
      <c r="AT645" s="154" t="s">
        <v>127</v>
      </c>
      <c r="AU645" s="154" t="s">
        <v>82</v>
      </c>
      <c r="AY645" s="19" t="s">
        <v>126</v>
      </c>
      <c r="BE645" s="155">
        <f>IF(N645="základní",J645,0)</f>
        <v>0</v>
      </c>
      <c r="BF645" s="155">
        <f>IF(N645="snížená",J645,0)</f>
        <v>0</v>
      </c>
      <c r="BG645" s="155">
        <f>IF(N645="zákl. přenesená",J645,0)</f>
        <v>0</v>
      </c>
      <c r="BH645" s="155">
        <f>IF(N645="sníž. přenesená",J645,0)</f>
        <v>0</v>
      </c>
      <c r="BI645" s="155">
        <f>IF(N645="nulová",J645,0)</f>
        <v>0</v>
      </c>
      <c r="BJ645" s="19" t="s">
        <v>80</v>
      </c>
      <c r="BK645" s="155">
        <f>ROUND(I645*H645,2)</f>
        <v>0</v>
      </c>
      <c r="BL645" s="19" t="s">
        <v>363</v>
      </c>
      <c r="BM645" s="154" t="s">
        <v>969</v>
      </c>
    </row>
    <row r="646" spans="2:51" s="13" customFormat="1" ht="12">
      <c r="B646" s="156"/>
      <c r="D646" s="157" t="s">
        <v>133</v>
      </c>
      <c r="E646" s="164" t="s">
        <v>3</v>
      </c>
      <c r="F646" s="158" t="s">
        <v>610</v>
      </c>
      <c r="H646" s="159">
        <v>60</v>
      </c>
      <c r="I646" s="160"/>
      <c r="L646" s="156"/>
      <c r="M646" s="161"/>
      <c r="N646" s="162"/>
      <c r="O646" s="162"/>
      <c r="P646" s="162"/>
      <c r="Q646" s="162"/>
      <c r="R646" s="162"/>
      <c r="S646" s="162"/>
      <c r="T646" s="163"/>
      <c r="AT646" s="164" t="s">
        <v>133</v>
      </c>
      <c r="AU646" s="164" t="s">
        <v>82</v>
      </c>
      <c r="AV646" s="13" t="s">
        <v>82</v>
      </c>
      <c r="AW646" s="13" t="s">
        <v>33</v>
      </c>
      <c r="AX646" s="13" t="s">
        <v>80</v>
      </c>
      <c r="AY646" s="164" t="s">
        <v>126</v>
      </c>
    </row>
    <row r="647" spans="1:65" s="2" customFormat="1" ht="24.15" customHeight="1">
      <c r="A647" s="34"/>
      <c r="B647" s="142"/>
      <c r="C647" s="143">
        <v>236</v>
      </c>
      <c r="D647" s="143" t="s">
        <v>127</v>
      </c>
      <c r="E647" s="144" t="s">
        <v>970</v>
      </c>
      <c r="F647" s="145" t="s">
        <v>971</v>
      </c>
      <c r="G647" s="146" t="s">
        <v>329</v>
      </c>
      <c r="H647" s="147">
        <v>274.64</v>
      </c>
      <c r="I647" s="148"/>
      <c r="J647" s="149">
        <f>ROUND(I647*H647,2)</f>
        <v>0</v>
      </c>
      <c r="K647" s="145" t="s">
        <v>3</v>
      </c>
      <c r="L647" s="35"/>
      <c r="M647" s="150" t="s">
        <v>3</v>
      </c>
      <c r="N647" s="151" t="s">
        <v>44</v>
      </c>
      <c r="O647" s="55"/>
      <c r="P647" s="152">
        <f>O647*H647</f>
        <v>0</v>
      </c>
      <c r="Q647" s="152">
        <v>0.00084</v>
      </c>
      <c r="R647" s="152">
        <f>Q647*H647</f>
        <v>0.2306976</v>
      </c>
      <c r="S647" s="152">
        <v>0</v>
      </c>
      <c r="T647" s="153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54" t="s">
        <v>363</v>
      </c>
      <c r="AT647" s="154" t="s">
        <v>127</v>
      </c>
      <c r="AU647" s="154" t="s">
        <v>82</v>
      </c>
      <c r="AY647" s="19" t="s">
        <v>126</v>
      </c>
      <c r="BE647" s="155">
        <f>IF(N647="základní",J647,0)</f>
        <v>0</v>
      </c>
      <c r="BF647" s="155">
        <f>IF(N647="snížená",J647,0)</f>
        <v>0</v>
      </c>
      <c r="BG647" s="155">
        <f>IF(N647="zákl. přenesená",J647,0)</f>
        <v>0</v>
      </c>
      <c r="BH647" s="155">
        <f>IF(N647="sníž. přenesená",J647,0)</f>
        <v>0</v>
      </c>
      <c r="BI647" s="155">
        <f>IF(N647="nulová",J647,0)</f>
        <v>0</v>
      </c>
      <c r="BJ647" s="19" t="s">
        <v>80</v>
      </c>
      <c r="BK647" s="155">
        <f>ROUND(I647*H647,2)</f>
        <v>0</v>
      </c>
      <c r="BL647" s="19" t="s">
        <v>363</v>
      </c>
      <c r="BM647" s="154" t="s">
        <v>972</v>
      </c>
    </row>
    <row r="648" spans="2:51" s="13" customFormat="1" ht="12">
      <c r="B648" s="156"/>
      <c r="D648" s="157" t="s">
        <v>133</v>
      </c>
      <c r="E648" s="164" t="s">
        <v>3</v>
      </c>
      <c r="F648" s="158" t="s">
        <v>973</v>
      </c>
      <c r="H648" s="159">
        <v>34.33</v>
      </c>
      <c r="I648" s="160"/>
      <c r="L648" s="156"/>
      <c r="M648" s="161"/>
      <c r="N648" s="162"/>
      <c r="O648" s="162"/>
      <c r="P648" s="162"/>
      <c r="Q648" s="162"/>
      <c r="R648" s="162"/>
      <c r="S648" s="162"/>
      <c r="T648" s="163"/>
      <c r="AT648" s="164" t="s">
        <v>133</v>
      </c>
      <c r="AU648" s="164" t="s">
        <v>82</v>
      </c>
      <c r="AV648" s="13" t="s">
        <v>82</v>
      </c>
      <c r="AW648" s="13" t="s">
        <v>33</v>
      </c>
      <c r="AX648" s="13" t="s">
        <v>73</v>
      </c>
      <c r="AY648" s="164" t="s">
        <v>126</v>
      </c>
    </row>
    <row r="649" spans="2:51" s="13" customFormat="1" ht="12">
      <c r="B649" s="156"/>
      <c r="D649" s="157" t="s">
        <v>133</v>
      </c>
      <c r="E649" s="164" t="s">
        <v>3</v>
      </c>
      <c r="F649" s="158" t="s">
        <v>974</v>
      </c>
      <c r="H649" s="159">
        <v>32.34</v>
      </c>
      <c r="I649" s="160"/>
      <c r="L649" s="156"/>
      <c r="M649" s="161"/>
      <c r="N649" s="162"/>
      <c r="O649" s="162"/>
      <c r="P649" s="162"/>
      <c r="Q649" s="162"/>
      <c r="R649" s="162"/>
      <c r="S649" s="162"/>
      <c r="T649" s="163"/>
      <c r="AT649" s="164" t="s">
        <v>133</v>
      </c>
      <c r="AU649" s="164" t="s">
        <v>82</v>
      </c>
      <c r="AV649" s="13" t="s">
        <v>82</v>
      </c>
      <c r="AW649" s="13" t="s">
        <v>33</v>
      </c>
      <c r="AX649" s="13" t="s">
        <v>73</v>
      </c>
      <c r="AY649" s="164" t="s">
        <v>126</v>
      </c>
    </row>
    <row r="650" spans="2:51" s="13" customFormat="1" ht="12">
      <c r="B650" s="156"/>
      <c r="D650" s="157" t="s">
        <v>133</v>
      </c>
      <c r="E650" s="164" t="s">
        <v>3</v>
      </c>
      <c r="F650" s="158" t="s">
        <v>975</v>
      </c>
      <c r="H650" s="159">
        <v>207.97</v>
      </c>
      <c r="I650" s="160"/>
      <c r="L650" s="156"/>
      <c r="M650" s="161"/>
      <c r="N650" s="162"/>
      <c r="O650" s="162"/>
      <c r="P650" s="162"/>
      <c r="Q650" s="162"/>
      <c r="R650" s="162"/>
      <c r="S650" s="162"/>
      <c r="T650" s="163"/>
      <c r="AT650" s="164" t="s">
        <v>133</v>
      </c>
      <c r="AU650" s="164" t="s">
        <v>82</v>
      </c>
      <c r="AV650" s="13" t="s">
        <v>82</v>
      </c>
      <c r="AW650" s="13" t="s">
        <v>33</v>
      </c>
      <c r="AX650" s="13" t="s">
        <v>73</v>
      </c>
      <c r="AY650" s="164" t="s">
        <v>126</v>
      </c>
    </row>
    <row r="651" spans="2:51" s="15" customFormat="1" ht="12">
      <c r="B651" s="185"/>
      <c r="D651" s="157" t="s">
        <v>133</v>
      </c>
      <c r="E651" s="186" t="s">
        <v>3</v>
      </c>
      <c r="F651" s="187" t="s">
        <v>246</v>
      </c>
      <c r="H651" s="188">
        <v>274.64</v>
      </c>
      <c r="I651" s="189"/>
      <c r="L651" s="185"/>
      <c r="M651" s="190"/>
      <c r="N651" s="191"/>
      <c r="O651" s="191"/>
      <c r="P651" s="191"/>
      <c r="Q651" s="191"/>
      <c r="R651" s="191"/>
      <c r="S651" s="191"/>
      <c r="T651" s="192"/>
      <c r="AT651" s="186" t="s">
        <v>133</v>
      </c>
      <c r="AU651" s="186" t="s">
        <v>82</v>
      </c>
      <c r="AV651" s="15" t="s">
        <v>125</v>
      </c>
      <c r="AW651" s="15" t="s">
        <v>33</v>
      </c>
      <c r="AX651" s="15" t="s">
        <v>80</v>
      </c>
      <c r="AY651" s="186" t="s">
        <v>126</v>
      </c>
    </row>
    <row r="652" spans="1:65" s="2" customFormat="1" ht="45.6">
      <c r="A652" s="34"/>
      <c r="B652" s="142"/>
      <c r="C652" s="143">
        <v>130</v>
      </c>
      <c r="D652" s="143" t="s">
        <v>127</v>
      </c>
      <c r="E652" s="144" t="s">
        <v>976</v>
      </c>
      <c r="F652" s="145" t="s">
        <v>977</v>
      </c>
      <c r="G652" s="146" t="s">
        <v>232</v>
      </c>
      <c r="H652" s="147">
        <v>459</v>
      </c>
      <c r="I652" s="148"/>
      <c r="J652" s="149">
        <f>ROUND(I652*H652,2)</f>
        <v>0</v>
      </c>
      <c r="K652" s="145" t="s">
        <v>172</v>
      </c>
      <c r="L652" s="35"/>
      <c r="M652" s="150" t="s">
        <v>3</v>
      </c>
      <c r="N652" s="151" t="s">
        <v>44</v>
      </c>
      <c r="O652" s="55"/>
      <c r="P652" s="152">
        <f>O652*H652</f>
        <v>0</v>
      </c>
      <c r="Q652" s="152">
        <v>0.00588</v>
      </c>
      <c r="R652" s="152">
        <f>Q652*H652</f>
        <v>2.6989199999999998</v>
      </c>
      <c r="S652" s="152">
        <v>0</v>
      </c>
      <c r="T652" s="153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54" t="s">
        <v>363</v>
      </c>
      <c r="AT652" s="154" t="s">
        <v>127</v>
      </c>
      <c r="AU652" s="154" t="s">
        <v>82</v>
      </c>
      <c r="AY652" s="19" t="s">
        <v>126</v>
      </c>
      <c r="BE652" s="155">
        <f>IF(N652="základní",J652,0)</f>
        <v>0</v>
      </c>
      <c r="BF652" s="155">
        <f>IF(N652="snížená",J652,0)</f>
        <v>0</v>
      </c>
      <c r="BG652" s="155">
        <f>IF(N652="zákl. přenesená",J652,0)</f>
        <v>0</v>
      </c>
      <c r="BH652" s="155">
        <f>IF(N652="sníž. přenesená",J652,0)</f>
        <v>0</v>
      </c>
      <c r="BI652" s="155">
        <f>IF(N652="nulová",J652,0)</f>
        <v>0</v>
      </c>
      <c r="BJ652" s="19" t="s">
        <v>80</v>
      </c>
      <c r="BK652" s="155">
        <f>ROUND(I652*H652,2)</f>
        <v>0</v>
      </c>
      <c r="BL652" s="19" t="s">
        <v>363</v>
      </c>
      <c r="BM652" s="154" t="s">
        <v>978</v>
      </c>
    </row>
    <row r="653" spans="2:51" s="14" customFormat="1" ht="12">
      <c r="B653" s="178"/>
      <c r="D653" s="157" t="s">
        <v>133</v>
      </c>
      <c r="E653" s="179" t="s">
        <v>3</v>
      </c>
      <c r="F653" s="180" t="s">
        <v>654</v>
      </c>
      <c r="H653" s="179" t="s">
        <v>3</v>
      </c>
      <c r="I653" s="181"/>
      <c r="L653" s="178"/>
      <c r="M653" s="182"/>
      <c r="N653" s="183"/>
      <c r="O653" s="183"/>
      <c r="P653" s="183"/>
      <c r="Q653" s="183"/>
      <c r="R653" s="183"/>
      <c r="S653" s="183"/>
      <c r="T653" s="184"/>
      <c r="AT653" s="179" t="s">
        <v>133</v>
      </c>
      <c r="AU653" s="179" t="s">
        <v>82</v>
      </c>
      <c r="AV653" s="14" t="s">
        <v>80</v>
      </c>
      <c r="AW653" s="14" t="s">
        <v>33</v>
      </c>
      <c r="AX653" s="14" t="s">
        <v>73</v>
      </c>
      <c r="AY653" s="179" t="s">
        <v>126</v>
      </c>
    </row>
    <row r="654" spans="2:51" s="13" customFormat="1" ht="12">
      <c r="B654" s="156"/>
      <c r="D654" s="157" t="s">
        <v>133</v>
      </c>
      <c r="E654" s="164" t="s">
        <v>3</v>
      </c>
      <c r="F654" s="158" t="s">
        <v>979</v>
      </c>
      <c r="H654" s="159">
        <v>458</v>
      </c>
      <c r="I654" s="160"/>
      <c r="L654" s="156"/>
      <c r="M654" s="161"/>
      <c r="N654" s="162"/>
      <c r="O654" s="162"/>
      <c r="P654" s="162"/>
      <c r="Q654" s="162"/>
      <c r="R654" s="162"/>
      <c r="S654" s="162"/>
      <c r="T654" s="163"/>
      <c r="AT654" s="164" t="s">
        <v>133</v>
      </c>
      <c r="AU654" s="164" t="s">
        <v>82</v>
      </c>
      <c r="AV654" s="13" t="s">
        <v>82</v>
      </c>
      <c r="AW654" s="13" t="s">
        <v>33</v>
      </c>
      <c r="AX654" s="13" t="s">
        <v>73</v>
      </c>
      <c r="AY654" s="164" t="s">
        <v>126</v>
      </c>
    </row>
    <row r="655" spans="2:51" s="13" customFormat="1" ht="12">
      <c r="B655" s="156"/>
      <c r="D655" s="157" t="s">
        <v>133</v>
      </c>
      <c r="E655" s="164" t="s">
        <v>3</v>
      </c>
      <c r="F655" s="158" t="s">
        <v>980</v>
      </c>
      <c r="H655" s="159">
        <v>1</v>
      </c>
      <c r="I655" s="160"/>
      <c r="L655" s="156"/>
      <c r="M655" s="161"/>
      <c r="N655" s="162"/>
      <c r="O655" s="162"/>
      <c r="P655" s="162"/>
      <c r="Q655" s="162"/>
      <c r="R655" s="162"/>
      <c r="S655" s="162"/>
      <c r="T655" s="163"/>
      <c r="AT655" s="164" t="s">
        <v>133</v>
      </c>
      <c r="AU655" s="164" t="s">
        <v>82</v>
      </c>
      <c r="AV655" s="13" t="s">
        <v>82</v>
      </c>
      <c r="AW655" s="13" t="s">
        <v>33</v>
      </c>
      <c r="AX655" s="13" t="s">
        <v>73</v>
      </c>
      <c r="AY655" s="164" t="s">
        <v>126</v>
      </c>
    </row>
    <row r="656" spans="2:51" s="15" customFormat="1" ht="12">
      <c r="B656" s="185"/>
      <c r="D656" s="157" t="s">
        <v>133</v>
      </c>
      <c r="E656" s="186" t="s">
        <v>3</v>
      </c>
      <c r="F656" s="187" t="s">
        <v>246</v>
      </c>
      <c r="H656" s="188">
        <v>459</v>
      </c>
      <c r="I656" s="189"/>
      <c r="L656" s="185"/>
      <c r="M656" s="190"/>
      <c r="N656" s="191"/>
      <c r="O656" s="191"/>
      <c r="P656" s="191"/>
      <c r="Q656" s="191"/>
      <c r="R656" s="191"/>
      <c r="S656" s="191"/>
      <c r="T656" s="192"/>
      <c r="AT656" s="186" t="s">
        <v>133</v>
      </c>
      <c r="AU656" s="186" t="s">
        <v>82</v>
      </c>
      <c r="AV656" s="15" t="s">
        <v>125</v>
      </c>
      <c r="AW656" s="15" t="s">
        <v>33</v>
      </c>
      <c r="AX656" s="15" t="s">
        <v>80</v>
      </c>
      <c r="AY656" s="186" t="s">
        <v>126</v>
      </c>
    </row>
    <row r="657" spans="1:65" s="2" customFormat="1" ht="37.8" customHeight="1">
      <c r="A657" s="34"/>
      <c r="B657" s="142"/>
      <c r="C657" s="143">
        <v>131</v>
      </c>
      <c r="D657" s="143" t="s">
        <v>127</v>
      </c>
      <c r="E657" s="144" t="s">
        <v>981</v>
      </c>
      <c r="F657" s="145" t="s">
        <v>982</v>
      </c>
      <c r="G657" s="146" t="s">
        <v>329</v>
      </c>
      <c r="H657" s="147">
        <v>4</v>
      </c>
      <c r="I657" s="148"/>
      <c r="J657" s="149">
        <f>ROUND(I657*H657,2)</f>
        <v>0</v>
      </c>
      <c r="K657" s="145" t="s">
        <v>172</v>
      </c>
      <c r="L657" s="35"/>
      <c r="M657" s="150" t="s">
        <v>3</v>
      </c>
      <c r="N657" s="151" t="s">
        <v>44</v>
      </c>
      <c r="O657" s="55"/>
      <c r="P657" s="152">
        <f>O657*H657</f>
        <v>0</v>
      </c>
      <c r="Q657" s="152">
        <v>0.00437</v>
      </c>
      <c r="R657" s="152">
        <f>Q657*H657</f>
        <v>0.01748</v>
      </c>
      <c r="S657" s="152">
        <v>0</v>
      </c>
      <c r="T657" s="153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4" t="s">
        <v>363</v>
      </c>
      <c r="AT657" s="154" t="s">
        <v>127</v>
      </c>
      <c r="AU657" s="154" t="s">
        <v>82</v>
      </c>
      <c r="AY657" s="19" t="s">
        <v>126</v>
      </c>
      <c r="BE657" s="155">
        <f>IF(N657="základní",J657,0)</f>
        <v>0</v>
      </c>
      <c r="BF657" s="155">
        <f>IF(N657="snížená",J657,0)</f>
        <v>0</v>
      </c>
      <c r="BG657" s="155">
        <f>IF(N657="zákl. přenesená",J657,0)</f>
        <v>0</v>
      </c>
      <c r="BH657" s="155">
        <f>IF(N657="sníž. přenesená",J657,0)</f>
        <v>0</v>
      </c>
      <c r="BI657" s="155">
        <f>IF(N657="nulová",J657,0)</f>
        <v>0</v>
      </c>
      <c r="BJ657" s="19" t="s">
        <v>80</v>
      </c>
      <c r="BK657" s="155">
        <f>ROUND(I657*H657,2)</f>
        <v>0</v>
      </c>
      <c r="BL657" s="19" t="s">
        <v>363</v>
      </c>
      <c r="BM657" s="154" t="s">
        <v>983</v>
      </c>
    </row>
    <row r="658" spans="2:51" s="13" customFormat="1" ht="12">
      <c r="B658" s="156"/>
      <c r="D658" s="157" t="s">
        <v>133</v>
      </c>
      <c r="E658" s="164" t="s">
        <v>3</v>
      </c>
      <c r="F658" s="158" t="s">
        <v>984</v>
      </c>
      <c r="H658" s="159">
        <v>4</v>
      </c>
      <c r="I658" s="160"/>
      <c r="L658" s="156"/>
      <c r="M658" s="161"/>
      <c r="N658" s="162"/>
      <c r="O658" s="162"/>
      <c r="P658" s="162"/>
      <c r="Q658" s="162"/>
      <c r="R658" s="162"/>
      <c r="S658" s="162"/>
      <c r="T658" s="163"/>
      <c r="AT658" s="164" t="s">
        <v>133</v>
      </c>
      <c r="AU658" s="164" t="s">
        <v>82</v>
      </c>
      <c r="AV658" s="13" t="s">
        <v>82</v>
      </c>
      <c r="AW658" s="13" t="s">
        <v>33</v>
      </c>
      <c r="AX658" s="13" t="s">
        <v>80</v>
      </c>
      <c r="AY658" s="164" t="s">
        <v>126</v>
      </c>
    </row>
    <row r="659" spans="1:65" s="2" customFormat="1" ht="24.15" customHeight="1">
      <c r="A659" s="34"/>
      <c r="B659" s="142"/>
      <c r="C659" s="143">
        <v>132</v>
      </c>
      <c r="D659" s="143" t="s">
        <v>127</v>
      </c>
      <c r="E659" s="144" t="s">
        <v>985</v>
      </c>
      <c r="F659" s="145" t="s">
        <v>986</v>
      </c>
      <c r="G659" s="146" t="s">
        <v>329</v>
      </c>
      <c r="H659" s="147">
        <v>40</v>
      </c>
      <c r="I659" s="148"/>
      <c r="J659" s="149">
        <f>ROUND(I659*H659,2)</f>
        <v>0</v>
      </c>
      <c r="K659" s="145" t="s">
        <v>3</v>
      </c>
      <c r="L659" s="35"/>
      <c r="M659" s="150" t="s">
        <v>3</v>
      </c>
      <c r="N659" s="151" t="s">
        <v>44</v>
      </c>
      <c r="O659" s="55"/>
      <c r="P659" s="152">
        <f>O659*H659</f>
        <v>0</v>
      </c>
      <c r="Q659" s="152">
        <v>0.00581</v>
      </c>
      <c r="R659" s="152">
        <f>Q659*H659</f>
        <v>0.2324</v>
      </c>
      <c r="S659" s="152">
        <v>0</v>
      </c>
      <c r="T659" s="153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54" t="s">
        <v>363</v>
      </c>
      <c r="AT659" s="154" t="s">
        <v>127</v>
      </c>
      <c r="AU659" s="154" t="s">
        <v>82</v>
      </c>
      <c r="AY659" s="19" t="s">
        <v>126</v>
      </c>
      <c r="BE659" s="155">
        <f>IF(N659="základní",J659,0)</f>
        <v>0</v>
      </c>
      <c r="BF659" s="155">
        <f>IF(N659="snížená",J659,0)</f>
        <v>0</v>
      </c>
      <c r="BG659" s="155">
        <f>IF(N659="zákl. přenesená",J659,0)</f>
        <v>0</v>
      </c>
      <c r="BH659" s="155">
        <f>IF(N659="sníž. přenesená",J659,0)</f>
        <v>0</v>
      </c>
      <c r="BI659" s="155">
        <f>IF(N659="nulová",J659,0)</f>
        <v>0</v>
      </c>
      <c r="BJ659" s="19" t="s">
        <v>80</v>
      </c>
      <c r="BK659" s="155">
        <f>ROUND(I659*H659,2)</f>
        <v>0</v>
      </c>
      <c r="BL659" s="19" t="s">
        <v>363</v>
      </c>
      <c r="BM659" s="154" t="s">
        <v>987</v>
      </c>
    </row>
    <row r="660" spans="2:51" s="13" customFormat="1" ht="12">
      <c r="B660" s="156"/>
      <c r="D660" s="157" t="s">
        <v>133</v>
      </c>
      <c r="E660" s="164" t="s">
        <v>3</v>
      </c>
      <c r="F660" s="158" t="s">
        <v>988</v>
      </c>
      <c r="H660" s="159">
        <v>40</v>
      </c>
      <c r="I660" s="160"/>
      <c r="L660" s="156"/>
      <c r="M660" s="161"/>
      <c r="N660" s="162"/>
      <c r="O660" s="162"/>
      <c r="P660" s="162"/>
      <c r="Q660" s="162"/>
      <c r="R660" s="162"/>
      <c r="S660" s="162"/>
      <c r="T660" s="163"/>
      <c r="AT660" s="164" t="s">
        <v>133</v>
      </c>
      <c r="AU660" s="164" t="s">
        <v>82</v>
      </c>
      <c r="AV660" s="13" t="s">
        <v>82</v>
      </c>
      <c r="AW660" s="13" t="s">
        <v>33</v>
      </c>
      <c r="AX660" s="13" t="s">
        <v>80</v>
      </c>
      <c r="AY660" s="164" t="s">
        <v>126</v>
      </c>
    </row>
    <row r="661" spans="1:65" s="2" customFormat="1" ht="24.15" customHeight="1">
      <c r="A661" s="34"/>
      <c r="B661" s="142"/>
      <c r="C661" s="143">
        <v>133</v>
      </c>
      <c r="D661" s="143" t="s">
        <v>127</v>
      </c>
      <c r="E661" s="144" t="s">
        <v>989</v>
      </c>
      <c r="F661" s="145" t="s">
        <v>990</v>
      </c>
      <c r="G661" s="146" t="s">
        <v>329</v>
      </c>
      <c r="H661" s="147">
        <v>41</v>
      </c>
      <c r="I661" s="148"/>
      <c r="J661" s="149">
        <f>ROUND(I661*H661,2)</f>
        <v>0</v>
      </c>
      <c r="K661" s="145" t="s">
        <v>3</v>
      </c>
      <c r="L661" s="35"/>
      <c r="M661" s="150" t="s">
        <v>3</v>
      </c>
      <c r="N661" s="151" t="s">
        <v>44</v>
      </c>
      <c r="O661" s="55"/>
      <c r="P661" s="152">
        <f>O661*H661</f>
        <v>0</v>
      </c>
      <c r="Q661" s="152">
        <v>0.00866</v>
      </c>
      <c r="R661" s="152">
        <f>Q661*H661</f>
        <v>0.35506</v>
      </c>
      <c r="S661" s="152">
        <v>0</v>
      </c>
      <c r="T661" s="153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54" t="s">
        <v>363</v>
      </c>
      <c r="AT661" s="154" t="s">
        <v>127</v>
      </c>
      <c r="AU661" s="154" t="s">
        <v>82</v>
      </c>
      <c r="AY661" s="19" t="s">
        <v>126</v>
      </c>
      <c r="BE661" s="155">
        <f>IF(N661="základní",J661,0)</f>
        <v>0</v>
      </c>
      <c r="BF661" s="155">
        <f>IF(N661="snížená",J661,0)</f>
        <v>0</v>
      </c>
      <c r="BG661" s="155">
        <f>IF(N661="zákl. přenesená",J661,0)</f>
        <v>0</v>
      </c>
      <c r="BH661" s="155">
        <f>IF(N661="sníž. přenesená",J661,0)</f>
        <v>0</v>
      </c>
      <c r="BI661" s="155">
        <f>IF(N661="nulová",J661,0)</f>
        <v>0</v>
      </c>
      <c r="BJ661" s="19" t="s">
        <v>80</v>
      </c>
      <c r="BK661" s="155">
        <f>ROUND(I661*H661,2)</f>
        <v>0</v>
      </c>
      <c r="BL661" s="19" t="s">
        <v>363</v>
      </c>
      <c r="BM661" s="154" t="s">
        <v>991</v>
      </c>
    </row>
    <row r="662" spans="2:51" s="13" customFormat="1" ht="12">
      <c r="B662" s="156"/>
      <c r="D662" s="157" t="s">
        <v>133</v>
      </c>
      <c r="E662" s="164" t="s">
        <v>3</v>
      </c>
      <c r="F662" s="158" t="s">
        <v>992</v>
      </c>
      <c r="H662" s="159">
        <v>41</v>
      </c>
      <c r="I662" s="160"/>
      <c r="L662" s="156"/>
      <c r="M662" s="161"/>
      <c r="N662" s="162"/>
      <c r="O662" s="162"/>
      <c r="P662" s="162"/>
      <c r="Q662" s="162"/>
      <c r="R662" s="162"/>
      <c r="S662" s="162"/>
      <c r="T662" s="163"/>
      <c r="AT662" s="164" t="s">
        <v>133</v>
      </c>
      <c r="AU662" s="164" t="s">
        <v>82</v>
      </c>
      <c r="AV662" s="13" t="s">
        <v>82</v>
      </c>
      <c r="AW662" s="13" t="s">
        <v>33</v>
      </c>
      <c r="AX662" s="13" t="s">
        <v>80</v>
      </c>
      <c r="AY662" s="164" t="s">
        <v>126</v>
      </c>
    </row>
    <row r="663" spans="1:65" s="2" customFormat="1" ht="34.2">
      <c r="A663" s="34"/>
      <c r="B663" s="142"/>
      <c r="C663" s="143">
        <v>134</v>
      </c>
      <c r="D663" s="143" t="s">
        <v>127</v>
      </c>
      <c r="E663" s="144" t="s">
        <v>993</v>
      </c>
      <c r="F663" s="145" t="s">
        <v>994</v>
      </c>
      <c r="G663" s="146" t="s">
        <v>329</v>
      </c>
      <c r="H663" s="147">
        <v>27</v>
      </c>
      <c r="I663" s="148"/>
      <c r="J663" s="149">
        <f>ROUND(I663*H663,2)</f>
        <v>0</v>
      </c>
      <c r="K663" s="145" t="s">
        <v>172</v>
      </c>
      <c r="L663" s="35"/>
      <c r="M663" s="150" t="s">
        <v>3</v>
      </c>
      <c r="N663" s="151" t="s">
        <v>44</v>
      </c>
      <c r="O663" s="55"/>
      <c r="P663" s="152">
        <f>O663*H663</f>
        <v>0</v>
      </c>
      <c r="Q663" s="152">
        <v>0.00287</v>
      </c>
      <c r="R663" s="152">
        <f>Q663*H663</f>
        <v>0.07749</v>
      </c>
      <c r="S663" s="152">
        <v>0</v>
      </c>
      <c r="T663" s="153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54" t="s">
        <v>363</v>
      </c>
      <c r="AT663" s="154" t="s">
        <v>127</v>
      </c>
      <c r="AU663" s="154" t="s">
        <v>82</v>
      </c>
      <c r="AY663" s="19" t="s">
        <v>126</v>
      </c>
      <c r="BE663" s="155">
        <f>IF(N663="základní",J663,0)</f>
        <v>0</v>
      </c>
      <c r="BF663" s="155">
        <f>IF(N663="snížená",J663,0)</f>
        <v>0</v>
      </c>
      <c r="BG663" s="155">
        <f>IF(N663="zákl. přenesená",J663,0)</f>
        <v>0</v>
      </c>
      <c r="BH663" s="155">
        <f>IF(N663="sníž. přenesená",J663,0)</f>
        <v>0</v>
      </c>
      <c r="BI663" s="155">
        <f>IF(N663="nulová",J663,0)</f>
        <v>0</v>
      </c>
      <c r="BJ663" s="19" t="s">
        <v>80</v>
      </c>
      <c r="BK663" s="155">
        <f>ROUND(I663*H663,2)</f>
        <v>0</v>
      </c>
      <c r="BL663" s="19" t="s">
        <v>363</v>
      </c>
      <c r="BM663" s="154" t="s">
        <v>995</v>
      </c>
    </row>
    <row r="664" spans="2:51" s="13" customFormat="1" ht="12">
      <c r="B664" s="156"/>
      <c r="D664" s="157" t="s">
        <v>133</v>
      </c>
      <c r="E664" s="164" t="s">
        <v>3</v>
      </c>
      <c r="F664" s="158" t="s">
        <v>996</v>
      </c>
      <c r="H664" s="159">
        <v>27</v>
      </c>
      <c r="I664" s="160"/>
      <c r="L664" s="156"/>
      <c r="M664" s="161"/>
      <c r="N664" s="162"/>
      <c r="O664" s="162"/>
      <c r="P664" s="162"/>
      <c r="Q664" s="162"/>
      <c r="R664" s="162"/>
      <c r="S664" s="162"/>
      <c r="T664" s="163"/>
      <c r="AT664" s="164" t="s">
        <v>133</v>
      </c>
      <c r="AU664" s="164" t="s">
        <v>82</v>
      </c>
      <c r="AV664" s="13" t="s">
        <v>82</v>
      </c>
      <c r="AW664" s="13" t="s">
        <v>33</v>
      </c>
      <c r="AX664" s="13" t="s">
        <v>80</v>
      </c>
      <c r="AY664" s="164" t="s">
        <v>126</v>
      </c>
    </row>
    <row r="665" spans="1:65" s="2" customFormat="1" ht="37.8" customHeight="1">
      <c r="A665" s="34"/>
      <c r="B665" s="142"/>
      <c r="C665" s="143">
        <v>135</v>
      </c>
      <c r="D665" s="143" t="s">
        <v>127</v>
      </c>
      <c r="E665" s="144" t="s">
        <v>997</v>
      </c>
      <c r="F665" s="145" t="s">
        <v>998</v>
      </c>
      <c r="G665" s="146" t="s">
        <v>329</v>
      </c>
      <c r="H665" s="147">
        <v>190</v>
      </c>
      <c r="I665" s="148"/>
      <c r="J665" s="149">
        <f>ROUND(I665*H665,2)</f>
        <v>0</v>
      </c>
      <c r="K665" s="145" t="s">
        <v>3</v>
      </c>
      <c r="L665" s="35"/>
      <c r="M665" s="150" t="s">
        <v>3</v>
      </c>
      <c r="N665" s="151" t="s">
        <v>44</v>
      </c>
      <c r="O665" s="55"/>
      <c r="P665" s="152">
        <f>O665*H665</f>
        <v>0</v>
      </c>
      <c r="Q665" s="152">
        <v>0.00591</v>
      </c>
      <c r="R665" s="152">
        <f>Q665*H665</f>
        <v>1.1229</v>
      </c>
      <c r="S665" s="152">
        <v>0</v>
      </c>
      <c r="T665" s="153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54" t="s">
        <v>363</v>
      </c>
      <c r="AT665" s="154" t="s">
        <v>127</v>
      </c>
      <c r="AU665" s="154" t="s">
        <v>82</v>
      </c>
      <c r="AY665" s="19" t="s">
        <v>126</v>
      </c>
      <c r="BE665" s="155">
        <f>IF(N665="základní",J665,0)</f>
        <v>0</v>
      </c>
      <c r="BF665" s="155">
        <f>IF(N665="snížená",J665,0)</f>
        <v>0</v>
      </c>
      <c r="BG665" s="155">
        <f>IF(N665="zákl. přenesená",J665,0)</f>
        <v>0</v>
      </c>
      <c r="BH665" s="155">
        <f>IF(N665="sníž. přenesená",J665,0)</f>
        <v>0</v>
      </c>
      <c r="BI665" s="155">
        <f>IF(N665="nulová",J665,0)</f>
        <v>0</v>
      </c>
      <c r="BJ665" s="19" t="s">
        <v>80</v>
      </c>
      <c r="BK665" s="155">
        <f>ROUND(I665*H665,2)</f>
        <v>0</v>
      </c>
      <c r="BL665" s="19" t="s">
        <v>363</v>
      </c>
      <c r="BM665" s="154" t="s">
        <v>999</v>
      </c>
    </row>
    <row r="666" spans="2:51" s="13" customFormat="1" ht="12">
      <c r="B666" s="156"/>
      <c r="D666" s="157" t="s">
        <v>133</v>
      </c>
      <c r="E666" s="164" t="s">
        <v>3</v>
      </c>
      <c r="F666" s="158" t="s">
        <v>1000</v>
      </c>
      <c r="H666" s="159">
        <v>190</v>
      </c>
      <c r="I666" s="160"/>
      <c r="L666" s="156"/>
      <c r="M666" s="161"/>
      <c r="N666" s="162"/>
      <c r="O666" s="162"/>
      <c r="P666" s="162"/>
      <c r="Q666" s="162"/>
      <c r="R666" s="162"/>
      <c r="S666" s="162"/>
      <c r="T666" s="163"/>
      <c r="AT666" s="164" t="s">
        <v>133</v>
      </c>
      <c r="AU666" s="164" t="s">
        <v>82</v>
      </c>
      <c r="AV666" s="13" t="s">
        <v>82</v>
      </c>
      <c r="AW666" s="13" t="s">
        <v>33</v>
      </c>
      <c r="AX666" s="13" t="s">
        <v>80</v>
      </c>
      <c r="AY666" s="164" t="s">
        <v>126</v>
      </c>
    </row>
    <row r="667" spans="1:65" s="2" customFormat="1" ht="37.8" customHeight="1">
      <c r="A667" s="34"/>
      <c r="B667" s="142"/>
      <c r="C667" s="143">
        <v>136</v>
      </c>
      <c r="D667" s="143" t="s">
        <v>127</v>
      </c>
      <c r="E667" s="144" t="s">
        <v>1001</v>
      </c>
      <c r="F667" s="145" t="s">
        <v>1002</v>
      </c>
      <c r="G667" s="146" t="s">
        <v>329</v>
      </c>
      <c r="H667" s="147">
        <v>7</v>
      </c>
      <c r="I667" s="148"/>
      <c r="J667" s="149">
        <f>ROUND(I667*H667,2)</f>
        <v>0</v>
      </c>
      <c r="K667" s="145" t="s">
        <v>3</v>
      </c>
      <c r="L667" s="35"/>
      <c r="M667" s="150" t="s">
        <v>3</v>
      </c>
      <c r="N667" s="151" t="s">
        <v>44</v>
      </c>
      <c r="O667" s="55"/>
      <c r="P667" s="152">
        <f>O667*H667</f>
        <v>0</v>
      </c>
      <c r="Q667" s="152">
        <v>0.00591</v>
      </c>
      <c r="R667" s="152">
        <f>Q667*H667</f>
        <v>0.041370000000000004</v>
      </c>
      <c r="S667" s="152">
        <v>0</v>
      </c>
      <c r="T667" s="153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54" t="s">
        <v>363</v>
      </c>
      <c r="AT667" s="154" t="s">
        <v>127</v>
      </c>
      <c r="AU667" s="154" t="s">
        <v>82</v>
      </c>
      <c r="AY667" s="19" t="s">
        <v>126</v>
      </c>
      <c r="BE667" s="155">
        <f>IF(N667="základní",J667,0)</f>
        <v>0</v>
      </c>
      <c r="BF667" s="155">
        <f>IF(N667="snížená",J667,0)</f>
        <v>0</v>
      </c>
      <c r="BG667" s="155">
        <f>IF(N667="zákl. přenesená",J667,0)</f>
        <v>0</v>
      </c>
      <c r="BH667" s="155">
        <f>IF(N667="sníž. přenesená",J667,0)</f>
        <v>0</v>
      </c>
      <c r="BI667" s="155">
        <f>IF(N667="nulová",J667,0)</f>
        <v>0</v>
      </c>
      <c r="BJ667" s="19" t="s">
        <v>80</v>
      </c>
      <c r="BK667" s="155">
        <f>ROUND(I667*H667,2)</f>
        <v>0</v>
      </c>
      <c r="BL667" s="19" t="s">
        <v>363</v>
      </c>
      <c r="BM667" s="154" t="s">
        <v>1003</v>
      </c>
    </row>
    <row r="668" spans="2:51" s="13" customFormat="1" ht="12">
      <c r="B668" s="156"/>
      <c r="D668" s="157" t="s">
        <v>133</v>
      </c>
      <c r="E668" s="164" t="s">
        <v>3</v>
      </c>
      <c r="F668" s="158" t="s">
        <v>1004</v>
      </c>
      <c r="H668" s="159">
        <v>7</v>
      </c>
      <c r="I668" s="160"/>
      <c r="L668" s="156"/>
      <c r="M668" s="161"/>
      <c r="N668" s="162"/>
      <c r="O668" s="162"/>
      <c r="P668" s="162"/>
      <c r="Q668" s="162"/>
      <c r="R668" s="162"/>
      <c r="S668" s="162"/>
      <c r="T668" s="163"/>
      <c r="AT668" s="164" t="s">
        <v>133</v>
      </c>
      <c r="AU668" s="164" t="s">
        <v>82</v>
      </c>
      <c r="AV668" s="13" t="s">
        <v>82</v>
      </c>
      <c r="AW668" s="13" t="s">
        <v>33</v>
      </c>
      <c r="AX668" s="13" t="s">
        <v>80</v>
      </c>
      <c r="AY668" s="164" t="s">
        <v>126</v>
      </c>
    </row>
    <row r="669" spans="1:65" s="2" customFormat="1" ht="37.8" customHeight="1">
      <c r="A669" s="34"/>
      <c r="B669" s="142"/>
      <c r="C669" s="143">
        <v>137</v>
      </c>
      <c r="D669" s="143" t="s">
        <v>127</v>
      </c>
      <c r="E669" s="144" t="s">
        <v>1005</v>
      </c>
      <c r="F669" s="145" t="s">
        <v>1006</v>
      </c>
      <c r="G669" s="146" t="s">
        <v>329</v>
      </c>
      <c r="H669" s="147">
        <v>11</v>
      </c>
      <c r="I669" s="148"/>
      <c r="J669" s="149">
        <f>ROUND(I669*H669,2)</f>
        <v>0</v>
      </c>
      <c r="K669" s="145" t="s">
        <v>3</v>
      </c>
      <c r="L669" s="35"/>
      <c r="M669" s="150" t="s">
        <v>3</v>
      </c>
      <c r="N669" s="151" t="s">
        <v>44</v>
      </c>
      <c r="O669" s="55"/>
      <c r="P669" s="152">
        <f>O669*H669</f>
        <v>0</v>
      </c>
      <c r="Q669" s="152">
        <v>0.00591</v>
      </c>
      <c r="R669" s="152">
        <f>Q669*H669</f>
        <v>0.06501</v>
      </c>
      <c r="S669" s="152">
        <v>0</v>
      </c>
      <c r="T669" s="153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54" t="s">
        <v>363</v>
      </c>
      <c r="AT669" s="154" t="s">
        <v>127</v>
      </c>
      <c r="AU669" s="154" t="s">
        <v>82</v>
      </c>
      <c r="AY669" s="19" t="s">
        <v>126</v>
      </c>
      <c r="BE669" s="155">
        <f>IF(N669="základní",J669,0)</f>
        <v>0</v>
      </c>
      <c r="BF669" s="155">
        <f>IF(N669="snížená",J669,0)</f>
        <v>0</v>
      </c>
      <c r="BG669" s="155">
        <f>IF(N669="zákl. přenesená",J669,0)</f>
        <v>0</v>
      </c>
      <c r="BH669" s="155">
        <f>IF(N669="sníž. přenesená",J669,0)</f>
        <v>0</v>
      </c>
      <c r="BI669" s="155">
        <f>IF(N669="nulová",J669,0)</f>
        <v>0</v>
      </c>
      <c r="BJ669" s="19" t="s">
        <v>80</v>
      </c>
      <c r="BK669" s="155">
        <f>ROUND(I669*H669,2)</f>
        <v>0</v>
      </c>
      <c r="BL669" s="19" t="s">
        <v>363</v>
      </c>
      <c r="BM669" s="154" t="s">
        <v>1007</v>
      </c>
    </row>
    <row r="670" spans="2:51" s="13" customFormat="1" ht="12">
      <c r="B670" s="156"/>
      <c r="D670" s="157" t="s">
        <v>133</v>
      </c>
      <c r="E670" s="164" t="s">
        <v>3</v>
      </c>
      <c r="F670" s="158" t="s">
        <v>1008</v>
      </c>
      <c r="H670" s="159">
        <v>11</v>
      </c>
      <c r="I670" s="160"/>
      <c r="L670" s="156"/>
      <c r="M670" s="161"/>
      <c r="N670" s="162"/>
      <c r="O670" s="162"/>
      <c r="P670" s="162"/>
      <c r="Q670" s="162"/>
      <c r="R670" s="162"/>
      <c r="S670" s="162"/>
      <c r="T670" s="163"/>
      <c r="AT670" s="164" t="s">
        <v>133</v>
      </c>
      <c r="AU670" s="164" t="s">
        <v>82</v>
      </c>
      <c r="AV670" s="13" t="s">
        <v>82</v>
      </c>
      <c r="AW670" s="13" t="s">
        <v>33</v>
      </c>
      <c r="AX670" s="13" t="s">
        <v>80</v>
      </c>
      <c r="AY670" s="164" t="s">
        <v>126</v>
      </c>
    </row>
    <row r="671" spans="1:65" s="2" customFormat="1" ht="37.8" customHeight="1">
      <c r="A671" s="34"/>
      <c r="B671" s="142"/>
      <c r="C671" s="143">
        <v>237</v>
      </c>
      <c r="D671" s="143" t="s">
        <v>127</v>
      </c>
      <c r="E671" s="144" t="s">
        <v>1009</v>
      </c>
      <c r="F671" s="145" t="s">
        <v>1010</v>
      </c>
      <c r="G671" s="146" t="s">
        <v>329</v>
      </c>
      <c r="H671" s="147">
        <v>48.5</v>
      </c>
      <c r="I671" s="148"/>
      <c r="J671" s="149">
        <f>ROUND(I671*H671,2)</f>
        <v>0</v>
      </c>
      <c r="K671" s="145" t="s">
        <v>1011</v>
      </c>
      <c r="L671" s="35"/>
      <c r="M671" s="150" t="s">
        <v>3</v>
      </c>
      <c r="N671" s="151" t="s">
        <v>44</v>
      </c>
      <c r="O671" s="55"/>
      <c r="P671" s="152">
        <f>O671*H671</f>
        <v>0</v>
      </c>
      <c r="Q671" s="152">
        <v>0.0024</v>
      </c>
      <c r="R671" s="152">
        <f>Q671*H671</f>
        <v>0.11639999999999999</v>
      </c>
      <c r="S671" s="152">
        <v>0</v>
      </c>
      <c r="T671" s="153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54" t="s">
        <v>363</v>
      </c>
      <c r="AT671" s="154" t="s">
        <v>127</v>
      </c>
      <c r="AU671" s="154" t="s">
        <v>82</v>
      </c>
      <c r="AY671" s="19" t="s">
        <v>126</v>
      </c>
      <c r="BE671" s="155">
        <f>IF(N671="základní",J671,0)</f>
        <v>0</v>
      </c>
      <c r="BF671" s="155">
        <f>IF(N671="snížená",J671,0)</f>
        <v>0</v>
      </c>
      <c r="BG671" s="155">
        <f>IF(N671="zákl. přenesená",J671,0)</f>
        <v>0</v>
      </c>
      <c r="BH671" s="155">
        <f>IF(N671="sníž. přenesená",J671,0)</f>
        <v>0</v>
      </c>
      <c r="BI671" s="155">
        <f>IF(N671="nulová",J671,0)</f>
        <v>0</v>
      </c>
      <c r="BJ671" s="19" t="s">
        <v>80</v>
      </c>
      <c r="BK671" s="155">
        <f>ROUND(I671*H671,2)</f>
        <v>0</v>
      </c>
      <c r="BL671" s="19" t="s">
        <v>363</v>
      </c>
      <c r="BM671" s="154" t="s">
        <v>1012</v>
      </c>
    </row>
    <row r="672" spans="2:51" s="13" customFormat="1" ht="12">
      <c r="B672" s="156"/>
      <c r="D672" s="157" t="s">
        <v>133</v>
      </c>
      <c r="E672" s="164" t="s">
        <v>3</v>
      </c>
      <c r="F672" s="158" t="s">
        <v>1013</v>
      </c>
      <c r="H672" s="159">
        <v>48.5</v>
      </c>
      <c r="I672" s="160"/>
      <c r="L672" s="156"/>
      <c r="M672" s="161"/>
      <c r="N672" s="162"/>
      <c r="O672" s="162"/>
      <c r="P672" s="162"/>
      <c r="Q672" s="162"/>
      <c r="R672" s="162"/>
      <c r="S672" s="162"/>
      <c r="T672" s="163"/>
      <c r="AT672" s="164" t="s">
        <v>133</v>
      </c>
      <c r="AU672" s="164" t="s">
        <v>82</v>
      </c>
      <c r="AV672" s="13" t="s">
        <v>82</v>
      </c>
      <c r="AW672" s="13" t="s">
        <v>33</v>
      </c>
      <c r="AX672" s="13" t="s">
        <v>80</v>
      </c>
      <c r="AY672" s="164" t="s">
        <v>126</v>
      </c>
    </row>
    <row r="673" spans="1:65" s="2" customFormat="1" ht="37.8" customHeight="1">
      <c r="A673" s="34"/>
      <c r="B673" s="142"/>
      <c r="C673" s="143">
        <v>138</v>
      </c>
      <c r="D673" s="143" t="s">
        <v>127</v>
      </c>
      <c r="E673" s="144" t="s">
        <v>1014</v>
      </c>
      <c r="F673" s="145" t="s">
        <v>1015</v>
      </c>
      <c r="G673" s="146" t="s">
        <v>329</v>
      </c>
      <c r="H673" s="147">
        <v>19</v>
      </c>
      <c r="I673" s="148"/>
      <c r="J673" s="149">
        <f>ROUND(I673*H673,2)</f>
        <v>0</v>
      </c>
      <c r="K673" s="145" t="s">
        <v>3</v>
      </c>
      <c r="L673" s="35"/>
      <c r="M673" s="150" t="s">
        <v>3</v>
      </c>
      <c r="N673" s="151" t="s">
        <v>44</v>
      </c>
      <c r="O673" s="55"/>
      <c r="P673" s="152">
        <f>O673*H673</f>
        <v>0</v>
      </c>
      <c r="Q673" s="152">
        <v>0.00351</v>
      </c>
      <c r="R673" s="152">
        <f>Q673*H673</f>
        <v>0.06669</v>
      </c>
      <c r="S673" s="152">
        <v>0</v>
      </c>
      <c r="T673" s="153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54" t="s">
        <v>363</v>
      </c>
      <c r="AT673" s="154" t="s">
        <v>127</v>
      </c>
      <c r="AU673" s="154" t="s">
        <v>82</v>
      </c>
      <c r="AY673" s="19" t="s">
        <v>126</v>
      </c>
      <c r="BE673" s="155">
        <f>IF(N673="základní",J673,0)</f>
        <v>0</v>
      </c>
      <c r="BF673" s="155">
        <f>IF(N673="snížená",J673,0)</f>
        <v>0</v>
      </c>
      <c r="BG673" s="155">
        <f>IF(N673="zákl. přenesená",J673,0)</f>
        <v>0</v>
      </c>
      <c r="BH673" s="155">
        <f>IF(N673="sníž. přenesená",J673,0)</f>
        <v>0</v>
      </c>
      <c r="BI673" s="155">
        <f>IF(N673="nulová",J673,0)</f>
        <v>0</v>
      </c>
      <c r="BJ673" s="19" t="s">
        <v>80</v>
      </c>
      <c r="BK673" s="155">
        <f>ROUND(I673*H673,2)</f>
        <v>0</v>
      </c>
      <c r="BL673" s="19" t="s">
        <v>363</v>
      </c>
      <c r="BM673" s="154" t="s">
        <v>1016</v>
      </c>
    </row>
    <row r="674" spans="2:51" s="13" customFormat="1" ht="12">
      <c r="B674" s="156"/>
      <c r="D674" s="157" t="s">
        <v>133</v>
      </c>
      <c r="E674" s="164" t="s">
        <v>3</v>
      </c>
      <c r="F674" s="158" t="s">
        <v>1017</v>
      </c>
      <c r="H674" s="159">
        <v>19</v>
      </c>
      <c r="I674" s="160"/>
      <c r="L674" s="156"/>
      <c r="M674" s="161"/>
      <c r="N674" s="162"/>
      <c r="O674" s="162"/>
      <c r="P674" s="162"/>
      <c r="Q674" s="162"/>
      <c r="R674" s="162"/>
      <c r="S674" s="162"/>
      <c r="T674" s="163"/>
      <c r="AT674" s="164" t="s">
        <v>133</v>
      </c>
      <c r="AU674" s="164" t="s">
        <v>82</v>
      </c>
      <c r="AV674" s="13" t="s">
        <v>82</v>
      </c>
      <c r="AW674" s="13" t="s">
        <v>33</v>
      </c>
      <c r="AX674" s="13" t="s">
        <v>80</v>
      </c>
      <c r="AY674" s="164" t="s">
        <v>126</v>
      </c>
    </row>
    <row r="675" spans="1:65" s="2" customFormat="1" ht="37.8" customHeight="1">
      <c r="A675" s="34"/>
      <c r="B675" s="142"/>
      <c r="C675" s="143">
        <v>139</v>
      </c>
      <c r="D675" s="143" t="s">
        <v>127</v>
      </c>
      <c r="E675" s="144" t="s">
        <v>1018</v>
      </c>
      <c r="F675" s="145" t="s">
        <v>1019</v>
      </c>
      <c r="G675" s="146" t="s">
        <v>329</v>
      </c>
      <c r="H675" s="147">
        <v>9.5</v>
      </c>
      <c r="I675" s="148"/>
      <c r="J675" s="149">
        <f>ROUND(I675*H675,2)</f>
        <v>0</v>
      </c>
      <c r="K675" s="145" t="s">
        <v>172</v>
      </c>
      <c r="L675" s="35"/>
      <c r="M675" s="150" t="s">
        <v>3</v>
      </c>
      <c r="N675" s="151" t="s">
        <v>44</v>
      </c>
      <c r="O675" s="55"/>
      <c r="P675" s="152">
        <f>O675*H675</f>
        <v>0</v>
      </c>
      <c r="Q675" s="152">
        <v>0.00438</v>
      </c>
      <c r="R675" s="152">
        <f>Q675*H675</f>
        <v>0.04161</v>
      </c>
      <c r="S675" s="152">
        <v>0</v>
      </c>
      <c r="T675" s="153">
        <f>S675*H675</f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54" t="s">
        <v>363</v>
      </c>
      <c r="AT675" s="154" t="s">
        <v>127</v>
      </c>
      <c r="AU675" s="154" t="s">
        <v>82</v>
      </c>
      <c r="AY675" s="19" t="s">
        <v>126</v>
      </c>
      <c r="BE675" s="155">
        <f>IF(N675="základní",J675,0)</f>
        <v>0</v>
      </c>
      <c r="BF675" s="155">
        <f>IF(N675="snížená",J675,0)</f>
        <v>0</v>
      </c>
      <c r="BG675" s="155">
        <f>IF(N675="zákl. přenesená",J675,0)</f>
        <v>0</v>
      </c>
      <c r="BH675" s="155">
        <f>IF(N675="sníž. přenesená",J675,0)</f>
        <v>0</v>
      </c>
      <c r="BI675" s="155">
        <f>IF(N675="nulová",J675,0)</f>
        <v>0</v>
      </c>
      <c r="BJ675" s="19" t="s">
        <v>80</v>
      </c>
      <c r="BK675" s="155">
        <f>ROUND(I675*H675,2)</f>
        <v>0</v>
      </c>
      <c r="BL675" s="19" t="s">
        <v>363</v>
      </c>
      <c r="BM675" s="154" t="s">
        <v>1020</v>
      </c>
    </row>
    <row r="676" spans="2:51" s="13" customFormat="1" ht="12">
      <c r="B676" s="156"/>
      <c r="D676" s="157" t="s">
        <v>133</v>
      </c>
      <c r="E676" s="164" t="s">
        <v>3</v>
      </c>
      <c r="F676" s="158" t="s">
        <v>1021</v>
      </c>
      <c r="H676" s="159">
        <v>9.5</v>
      </c>
      <c r="I676" s="160"/>
      <c r="L676" s="156"/>
      <c r="M676" s="161"/>
      <c r="N676" s="162"/>
      <c r="O676" s="162"/>
      <c r="P676" s="162"/>
      <c r="Q676" s="162"/>
      <c r="R676" s="162"/>
      <c r="S676" s="162"/>
      <c r="T676" s="163"/>
      <c r="AT676" s="164" t="s">
        <v>133</v>
      </c>
      <c r="AU676" s="164" t="s">
        <v>82</v>
      </c>
      <c r="AV676" s="13" t="s">
        <v>82</v>
      </c>
      <c r="AW676" s="13" t="s">
        <v>33</v>
      </c>
      <c r="AX676" s="13" t="s">
        <v>80</v>
      </c>
      <c r="AY676" s="164" t="s">
        <v>126</v>
      </c>
    </row>
    <row r="677" spans="1:65" s="2" customFormat="1" ht="37.8" customHeight="1">
      <c r="A677" s="34"/>
      <c r="B677" s="142"/>
      <c r="C677" s="143">
        <v>140</v>
      </c>
      <c r="D677" s="143" t="s">
        <v>127</v>
      </c>
      <c r="E677" s="144" t="s">
        <v>1022</v>
      </c>
      <c r="F677" s="145" t="s">
        <v>1023</v>
      </c>
      <c r="G677" s="146" t="s">
        <v>232</v>
      </c>
      <c r="H677" s="147">
        <v>5</v>
      </c>
      <c r="I677" s="148"/>
      <c r="J677" s="149">
        <f>ROUND(I677*H677,2)</f>
        <v>0</v>
      </c>
      <c r="K677" s="145" t="s">
        <v>3</v>
      </c>
      <c r="L677" s="35"/>
      <c r="M677" s="150" t="s">
        <v>3</v>
      </c>
      <c r="N677" s="151" t="s">
        <v>44</v>
      </c>
      <c r="O677" s="55"/>
      <c r="P677" s="152">
        <f>O677*H677</f>
        <v>0</v>
      </c>
      <c r="Q677" s="152">
        <v>0.00783</v>
      </c>
      <c r="R677" s="152">
        <f>Q677*H677</f>
        <v>0.039150000000000004</v>
      </c>
      <c r="S677" s="152">
        <v>0</v>
      </c>
      <c r="T677" s="153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154" t="s">
        <v>363</v>
      </c>
      <c r="AT677" s="154" t="s">
        <v>127</v>
      </c>
      <c r="AU677" s="154" t="s">
        <v>82</v>
      </c>
      <c r="AY677" s="19" t="s">
        <v>126</v>
      </c>
      <c r="BE677" s="155">
        <f>IF(N677="základní",J677,0)</f>
        <v>0</v>
      </c>
      <c r="BF677" s="155">
        <f>IF(N677="snížená",J677,0)</f>
        <v>0</v>
      </c>
      <c r="BG677" s="155">
        <f>IF(N677="zákl. přenesená",J677,0)</f>
        <v>0</v>
      </c>
      <c r="BH677" s="155">
        <f>IF(N677="sníž. přenesená",J677,0)</f>
        <v>0</v>
      </c>
      <c r="BI677" s="155">
        <f>IF(N677="nulová",J677,0)</f>
        <v>0</v>
      </c>
      <c r="BJ677" s="19" t="s">
        <v>80</v>
      </c>
      <c r="BK677" s="155">
        <f>ROUND(I677*H677,2)</f>
        <v>0</v>
      </c>
      <c r="BL677" s="19" t="s">
        <v>363</v>
      </c>
      <c r="BM677" s="154" t="s">
        <v>1024</v>
      </c>
    </row>
    <row r="678" spans="2:51" s="13" customFormat="1" ht="12">
      <c r="B678" s="156"/>
      <c r="D678" s="157" t="s">
        <v>133</v>
      </c>
      <c r="E678" s="164" t="s">
        <v>3</v>
      </c>
      <c r="F678" s="158" t="s">
        <v>1025</v>
      </c>
      <c r="H678" s="159">
        <v>5</v>
      </c>
      <c r="I678" s="160"/>
      <c r="L678" s="156"/>
      <c r="M678" s="161"/>
      <c r="N678" s="162"/>
      <c r="O678" s="162"/>
      <c r="P678" s="162"/>
      <c r="Q678" s="162"/>
      <c r="R678" s="162"/>
      <c r="S678" s="162"/>
      <c r="T678" s="163"/>
      <c r="AT678" s="164" t="s">
        <v>133</v>
      </c>
      <c r="AU678" s="164" t="s">
        <v>82</v>
      </c>
      <c r="AV678" s="13" t="s">
        <v>82</v>
      </c>
      <c r="AW678" s="13" t="s">
        <v>33</v>
      </c>
      <c r="AX678" s="13" t="s">
        <v>80</v>
      </c>
      <c r="AY678" s="164" t="s">
        <v>126</v>
      </c>
    </row>
    <row r="679" spans="1:65" s="2" customFormat="1" ht="37.8" customHeight="1">
      <c r="A679" s="34"/>
      <c r="B679" s="142"/>
      <c r="C679" s="143">
        <v>141</v>
      </c>
      <c r="D679" s="143" t="s">
        <v>127</v>
      </c>
      <c r="E679" s="144" t="s">
        <v>1026</v>
      </c>
      <c r="F679" s="145" t="s">
        <v>1027</v>
      </c>
      <c r="G679" s="146" t="s">
        <v>329</v>
      </c>
      <c r="H679" s="147">
        <v>2.5</v>
      </c>
      <c r="I679" s="148"/>
      <c r="J679" s="149">
        <f>ROUND(I679*H679,2)</f>
        <v>0</v>
      </c>
      <c r="K679" s="145" t="s">
        <v>172</v>
      </c>
      <c r="L679" s="35"/>
      <c r="M679" s="150" t="s">
        <v>3</v>
      </c>
      <c r="N679" s="151" t="s">
        <v>44</v>
      </c>
      <c r="O679" s="55"/>
      <c r="P679" s="152">
        <f>O679*H679</f>
        <v>0</v>
      </c>
      <c r="Q679" s="152">
        <v>0.00291</v>
      </c>
      <c r="R679" s="152">
        <f>Q679*H679</f>
        <v>0.007274999999999999</v>
      </c>
      <c r="S679" s="152">
        <v>0</v>
      </c>
      <c r="T679" s="153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54" t="s">
        <v>363</v>
      </c>
      <c r="AT679" s="154" t="s">
        <v>127</v>
      </c>
      <c r="AU679" s="154" t="s">
        <v>82</v>
      </c>
      <c r="AY679" s="19" t="s">
        <v>126</v>
      </c>
      <c r="BE679" s="155">
        <f>IF(N679="základní",J679,0)</f>
        <v>0</v>
      </c>
      <c r="BF679" s="155">
        <f>IF(N679="snížená",J679,0)</f>
        <v>0</v>
      </c>
      <c r="BG679" s="155">
        <f>IF(N679="zákl. přenesená",J679,0)</f>
        <v>0</v>
      </c>
      <c r="BH679" s="155">
        <f>IF(N679="sníž. přenesená",J679,0)</f>
        <v>0</v>
      </c>
      <c r="BI679" s="155">
        <f>IF(N679="nulová",J679,0)</f>
        <v>0</v>
      </c>
      <c r="BJ679" s="19" t="s">
        <v>80</v>
      </c>
      <c r="BK679" s="155">
        <f>ROUND(I679*H679,2)</f>
        <v>0</v>
      </c>
      <c r="BL679" s="19" t="s">
        <v>363</v>
      </c>
      <c r="BM679" s="154" t="s">
        <v>1028</v>
      </c>
    </row>
    <row r="680" spans="2:51" s="13" customFormat="1" ht="12">
      <c r="B680" s="156"/>
      <c r="D680" s="157" t="s">
        <v>133</v>
      </c>
      <c r="E680" s="164" t="s">
        <v>3</v>
      </c>
      <c r="F680" s="158" t="s">
        <v>1029</v>
      </c>
      <c r="H680" s="159">
        <v>2.5</v>
      </c>
      <c r="I680" s="160"/>
      <c r="L680" s="156"/>
      <c r="M680" s="161"/>
      <c r="N680" s="162"/>
      <c r="O680" s="162"/>
      <c r="P680" s="162"/>
      <c r="Q680" s="162"/>
      <c r="R680" s="162"/>
      <c r="S680" s="162"/>
      <c r="T680" s="163"/>
      <c r="AT680" s="164" t="s">
        <v>133</v>
      </c>
      <c r="AU680" s="164" t="s">
        <v>82</v>
      </c>
      <c r="AV680" s="13" t="s">
        <v>82</v>
      </c>
      <c r="AW680" s="13" t="s">
        <v>33</v>
      </c>
      <c r="AX680" s="13" t="s">
        <v>80</v>
      </c>
      <c r="AY680" s="164" t="s">
        <v>126</v>
      </c>
    </row>
    <row r="681" spans="1:65" s="2" customFormat="1" ht="37.8" customHeight="1">
      <c r="A681" s="34"/>
      <c r="B681" s="142"/>
      <c r="C681" s="143">
        <v>142</v>
      </c>
      <c r="D681" s="143" t="s">
        <v>127</v>
      </c>
      <c r="E681" s="144" t="s">
        <v>1030</v>
      </c>
      <c r="F681" s="145" t="s">
        <v>1031</v>
      </c>
      <c r="G681" s="146" t="s">
        <v>329</v>
      </c>
      <c r="H681" s="147">
        <v>83</v>
      </c>
      <c r="I681" s="148"/>
      <c r="J681" s="149">
        <f>ROUND(I681*H681,2)</f>
        <v>0</v>
      </c>
      <c r="K681" s="145" t="s">
        <v>3</v>
      </c>
      <c r="L681" s="35"/>
      <c r="M681" s="150" t="s">
        <v>3</v>
      </c>
      <c r="N681" s="151" t="s">
        <v>44</v>
      </c>
      <c r="O681" s="55"/>
      <c r="P681" s="152">
        <f>O681*H681</f>
        <v>0</v>
      </c>
      <c r="Q681" s="152">
        <v>0.0022</v>
      </c>
      <c r="R681" s="152">
        <f>Q681*H681</f>
        <v>0.1826</v>
      </c>
      <c r="S681" s="152">
        <v>0</v>
      </c>
      <c r="T681" s="153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154" t="s">
        <v>363</v>
      </c>
      <c r="AT681" s="154" t="s">
        <v>127</v>
      </c>
      <c r="AU681" s="154" t="s">
        <v>82</v>
      </c>
      <c r="AY681" s="19" t="s">
        <v>126</v>
      </c>
      <c r="BE681" s="155">
        <f>IF(N681="základní",J681,0)</f>
        <v>0</v>
      </c>
      <c r="BF681" s="155">
        <f>IF(N681="snížená",J681,0)</f>
        <v>0</v>
      </c>
      <c r="BG681" s="155">
        <f>IF(N681="zákl. přenesená",J681,0)</f>
        <v>0</v>
      </c>
      <c r="BH681" s="155">
        <f>IF(N681="sníž. přenesená",J681,0)</f>
        <v>0</v>
      </c>
      <c r="BI681" s="155">
        <f>IF(N681="nulová",J681,0)</f>
        <v>0</v>
      </c>
      <c r="BJ681" s="19" t="s">
        <v>80</v>
      </c>
      <c r="BK681" s="155">
        <f>ROUND(I681*H681,2)</f>
        <v>0</v>
      </c>
      <c r="BL681" s="19" t="s">
        <v>363</v>
      </c>
      <c r="BM681" s="154" t="s">
        <v>1032</v>
      </c>
    </row>
    <row r="682" spans="2:51" s="13" customFormat="1" ht="12">
      <c r="B682" s="156"/>
      <c r="D682" s="157" t="s">
        <v>133</v>
      </c>
      <c r="E682" s="164" t="s">
        <v>3</v>
      </c>
      <c r="F682" s="158" t="s">
        <v>1033</v>
      </c>
      <c r="H682" s="159">
        <v>83</v>
      </c>
      <c r="I682" s="160"/>
      <c r="L682" s="156"/>
      <c r="M682" s="161"/>
      <c r="N682" s="162"/>
      <c r="O682" s="162"/>
      <c r="P682" s="162"/>
      <c r="Q682" s="162"/>
      <c r="R682" s="162"/>
      <c r="S682" s="162"/>
      <c r="T682" s="163"/>
      <c r="AT682" s="164" t="s">
        <v>133</v>
      </c>
      <c r="AU682" s="164" t="s">
        <v>82</v>
      </c>
      <c r="AV682" s="13" t="s">
        <v>82</v>
      </c>
      <c r="AW682" s="13" t="s">
        <v>33</v>
      </c>
      <c r="AX682" s="13" t="s">
        <v>80</v>
      </c>
      <c r="AY682" s="164" t="s">
        <v>126</v>
      </c>
    </row>
    <row r="683" spans="1:65" s="2" customFormat="1" ht="37.8" customHeight="1">
      <c r="A683" s="34"/>
      <c r="B683" s="142"/>
      <c r="C683" s="143">
        <v>143</v>
      </c>
      <c r="D683" s="143" t="s">
        <v>127</v>
      </c>
      <c r="E683" s="144" t="s">
        <v>1034</v>
      </c>
      <c r="F683" s="145" t="s">
        <v>1035</v>
      </c>
      <c r="G683" s="146" t="s">
        <v>329</v>
      </c>
      <c r="H683" s="147">
        <v>83</v>
      </c>
      <c r="I683" s="148"/>
      <c r="J683" s="149">
        <f>ROUND(I683*H683,2)</f>
        <v>0</v>
      </c>
      <c r="K683" s="145" t="s">
        <v>3</v>
      </c>
      <c r="L683" s="35"/>
      <c r="M683" s="150" t="s">
        <v>3</v>
      </c>
      <c r="N683" s="151" t="s">
        <v>44</v>
      </c>
      <c r="O683" s="55"/>
      <c r="P683" s="152">
        <f>O683*H683</f>
        <v>0</v>
      </c>
      <c r="Q683" s="152">
        <v>0.00289</v>
      </c>
      <c r="R683" s="152">
        <f>Q683*H683</f>
        <v>0.23987000000000003</v>
      </c>
      <c r="S683" s="152">
        <v>0</v>
      </c>
      <c r="T683" s="153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54" t="s">
        <v>363</v>
      </c>
      <c r="AT683" s="154" t="s">
        <v>127</v>
      </c>
      <c r="AU683" s="154" t="s">
        <v>82</v>
      </c>
      <c r="AY683" s="19" t="s">
        <v>126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9" t="s">
        <v>80</v>
      </c>
      <c r="BK683" s="155">
        <f>ROUND(I683*H683,2)</f>
        <v>0</v>
      </c>
      <c r="BL683" s="19" t="s">
        <v>363</v>
      </c>
      <c r="BM683" s="154" t="s">
        <v>1036</v>
      </c>
    </row>
    <row r="684" spans="2:51" s="13" customFormat="1" ht="12">
      <c r="B684" s="156"/>
      <c r="D684" s="157" t="s">
        <v>133</v>
      </c>
      <c r="E684" s="164" t="s">
        <v>3</v>
      </c>
      <c r="F684" s="158" t="s">
        <v>1033</v>
      </c>
      <c r="H684" s="159">
        <v>83</v>
      </c>
      <c r="I684" s="160"/>
      <c r="L684" s="156"/>
      <c r="M684" s="161"/>
      <c r="N684" s="162"/>
      <c r="O684" s="162"/>
      <c r="P684" s="162"/>
      <c r="Q684" s="162"/>
      <c r="R684" s="162"/>
      <c r="S684" s="162"/>
      <c r="T684" s="163"/>
      <c r="AT684" s="164" t="s">
        <v>133</v>
      </c>
      <c r="AU684" s="164" t="s">
        <v>82</v>
      </c>
      <c r="AV684" s="13" t="s">
        <v>82</v>
      </c>
      <c r="AW684" s="13" t="s">
        <v>33</v>
      </c>
      <c r="AX684" s="13" t="s">
        <v>80</v>
      </c>
      <c r="AY684" s="164" t="s">
        <v>126</v>
      </c>
    </row>
    <row r="685" spans="1:65" s="2" customFormat="1" ht="37.8" customHeight="1">
      <c r="A685" s="34"/>
      <c r="B685" s="142"/>
      <c r="C685" s="143">
        <v>144</v>
      </c>
      <c r="D685" s="143" t="s">
        <v>127</v>
      </c>
      <c r="E685" s="144" t="s">
        <v>1037</v>
      </c>
      <c r="F685" s="145" t="s">
        <v>1038</v>
      </c>
      <c r="G685" s="146" t="s">
        <v>329</v>
      </c>
      <c r="H685" s="147">
        <v>18</v>
      </c>
      <c r="I685" s="148"/>
      <c r="J685" s="149">
        <f>ROUND(I685*H685,2)</f>
        <v>0</v>
      </c>
      <c r="K685" s="145" t="s">
        <v>3</v>
      </c>
      <c r="L685" s="35"/>
      <c r="M685" s="150" t="s">
        <v>3</v>
      </c>
      <c r="N685" s="151" t="s">
        <v>44</v>
      </c>
      <c r="O685" s="55"/>
      <c r="P685" s="152">
        <f>O685*H685</f>
        <v>0</v>
      </c>
      <c r="Q685" s="152">
        <v>0.0035</v>
      </c>
      <c r="R685" s="152">
        <f>Q685*H685</f>
        <v>0.063</v>
      </c>
      <c r="S685" s="152">
        <v>0</v>
      </c>
      <c r="T685" s="153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54" t="s">
        <v>363</v>
      </c>
      <c r="AT685" s="154" t="s">
        <v>127</v>
      </c>
      <c r="AU685" s="154" t="s">
        <v>82</v>
      </c>
      <c r="AY685" s="19" t="s">
        <v>126</v>
      </c>
      <c r="BE685" s="155">
        <f>IF(N685="základní",J685,0)</f>
        <v>0</v>
      </c>
      <c r="BF685" s="155">
        <f>IF(N685="snížená",J685,0)</f>
        <v>0</v>
      </c>
      <c r="BG685" s="155">
        <f>IF(N685="zákl. přenesená",J685,0)</f>
        <v>0</v>
      </c>
      <c r="BH685" s="155">
        <f>IF(N685="sníž. přenesená",J685,0)</f>
        <v>0</v>
      </c>
      <c r="BI685" s="155">
        <f>IF(N685="nulová",J685,0)</f>
        <v>0</v>
      </c>
      <c r="BJ685" s="19" t="s">
        <v>80</v>
      </c>
      <c r="BK685" s="155">
        <f>ROUND(I685*H685,2)</f>
        <v>0</v>
      </c>
      <c r="BL685" s="19" t="s">
        <v>363</v>
      </c>
      <c r="BM685" s="154" t="s">
        <v>1039</v>
      </c>
    </row>
    <row r="686" spans="2:51" s="13" customFormat="1" ht="12">
      <c r="B686" s="156"/>
      <c r="D686" s="157" t="s">
        <v>133</v>
      </c>
      <c r="E686" s="164" t="s">
        <v>3</v>
      </c>
      <c r="F686" s="158" t="s">
        <v>1040</v>
      </c>
      <c r="H686" s="159">
        <v>18</v>
      </c>
      <c r="I686" s="160"/>
      <c r="L686" s="156"/>
      <c r="M686" s="161"/>
      <c r="N686" s="162"/>
      <c r="O686" s="162"/>
      <c r="P686" s="162"/>
      <c r="Q686" s="162"/>
      <c r="R686" s="162"/>
      <c r="S686" s="162"/>
      <c r="T686" s="163"/>
      <c r="AT686" s="164" t="s">
        <v>133</v>
      </c>
      <c r="AU686" s="164" t="s">
        <v>82</v>
      </c>
      <c r="AV686" s="13" t="s">
        <v>82</v>
      </c>
      <c r="AW686" s="13" t="s">
        <v>33</v>
      </c>
      <c r="AX686" s="13" t="s">
        <v>80</v>
      </c>
      <c r="AY686" s="164" t="s">
        <v>126</v>
      </c>
    </row>
    <row r="687" spans="1:65" s="2" customFormat="1" ht="37.8" customHeight="1">
      <c r="A687" s="34"/>
      <c r="B687" s="142"/>
      <c r="C687" s="143">
        <v>145</v>
      </c>
      <c r="D687" s="143" t="s">
        <v>127</v>
      </c>
      <c r="E687" s="144" t="s">
        <v>1041</v>
      </c>
      <c r="F687" s="145" t="s">
        <v>1042</v>
      </c>
      <c r="G687" s="146" t="s">
        <v>329</v>
      </c>
      <c r="H687" s="147">
        <v>7</v>
      </c>
      <c r="I687" s="148"/>
      <c r="J687" s="149">
        <f>ROUND(I687*H687,2)</f>
        <v>0</v>
      </c>
      <c r="K687" s="145" t="s">
        <v>3</v>
      </c>
      <c r="L687" s="35"/>
      <c r="M687" s="150" t="s">
        <v>3</v>
      </c>
      <c r="N687" s="151" t="s">
        <v>44</v>
      </c>
      <c r="O687" s="55"/>
      <c r="P687" s="152">
        <f>O687*H687</f>
        <v>0</v>
      </c>
      <c r="Q687" s="152">
        <v>0.00695</v>
      </c>
      <c r="R687" s="152">
        <f>Q687*H687</f>
        <v>0.04865</v>
      </c>
      <c r="S687" s="152">
        <v>0</v>
      </c>
      <c r="T687" s="153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54" t="s">
        <v>363</v>
      </c>
      <c r="AT687" s="154" t="s">
        <v>127</v>
      </c>
      <c r="AU687" s="154" t="s">
        <v>82</v>
      </c>
      <c r="AY687" s="19" t="s">
        <v>126</v>
      </c>
      <c r="BE687" s="155">
        <f>IF(N687="základní",J687,0)</f>
        <v>0</v>
      </c>
      <c r="BF687" s="155">
        <f>IF(N687="snížená",J687,0)</f>
        <v>0</v>
      </c>
      <c r="BG687" s="155">
        <f>IF(N687="zákl. přenesená",J687,0)</f>
        <v>0</v>
      </c>
      <c r="BH687" s="155">
        <f>IF(N687="sníž. přenesená",J687,0)</f>
        <v>0</v>
      </c>
      <c r="BI687" s="155">
        <f>IF(N687="nulová",J687,0)</f>
        <v>0</v>
      </c>
      <c r="BJ687" s="19" t="s">
        <v>80</v>
      </c>
      <c r="BK687" s="155">
        <f>ROUND(I687*H687,2)</f>
        <v>0</v>
      </c>
      <c r="BL687" s="19" t="s">
        <v>363</v>
      </c>
      <c r="BM687" s="154" t="s">
        <v>1043</v>
      </c>
    </row>
    <row r="688" spans="2:51" s="13" customFormat="1" ht="12">
      <c r="B688" s="156"/>
      <c r="D688" s="157" t="s">
        <v>133</v>
      </c>
      <c r="E688" s="164" t="s">
        <v>3</v>
      </c>
      <c r="F688" s="158" t="s">
        <v>1044</v>
      </c>
      <c r="H688" s="159">
        <v>7</v>
      </c>
      <c r="I688" s="160"/>
      <c r="L688" s="156"/>
      <c r="M688" s="161"/>
      <c r="N688" s="162"/>
      <c r="O688" s="162"/>
      <c r="P688" s="162"/>
      <c r="Q688" s="162"/>
      <c r="R688" s="162"/>
      <c r="S688" s="162"/>
      <c r="T688" s="163"/>
      <c r="AT688" s="164" t="s">
        <v>133</v>
      </c>
      <c r="AU688" s="164" t="s">
        <v>82</v>
      </c>
      <c r="AV688" s="13" t="s">
        <v>82</v>
      </c>
      <c r="AW688" s="13" t="s">
        <v>33</v>
      </c>
      <c r="AX688" s="13" t="s">
        <v>80</v>
      </c>
      <c r="AY688" s="164" t="s">
        <v>126</v>
      </c>
    </row>
    <row r="689" spans="1:65" s="2" customFormat="1" ht="37.8" customHeight="1">
      <c r="A689" s="34"/>
      <c r="B689" s="142"/>
      <c r="C689" s="143">
        <v>146</v>
      </c>
      <c r="D689" s="143" t="s">
        <v>127</v>
      </c>
      <c r="E689" s="144" t="s">
        <v>1045</v>
      </c>
      <c r="F689" s="145" t="s">
        <v>1035</v>
      </c>
      <c r="G689" s="146" t="s">
        <v>329</v>
      </c>
      <c r="H689" s="147">
        <v>84</v>
      </c>
      <c r="I689" s="148"/>
      <c r="J689" s="149">
        <f>ROUND(I689*H689,2)</f>
        <v>0</v>
      </c>
      <c r="K689" s="145" t="s">
        <v>3</v>
      </c>
      <c r="L689" s="35"/>
      <c r="M689" s="150" t="s">
        <v>3</v>
      </c>
      <c r="N689" s="151" t="s">
        <v>44</v>
      </c>
      <c r="O689" s="55"/>
      <c r="P689" s="152">
        <f>O689*H689</f>
        <v>0</v>
      </c>
      <c r="Q689" s="152">
        <v>0.00289</v>
      </c>
      <c r="R689" s="152">
        <f>Q689*H689</f>
        <v>0.24276000000000003</v>
      </c>
      <c r="S689" s="152">
        <v>0</v>
      </c>
      <c r="T689" s="153">
        <f>S689*H689</f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154" t="s">
        <v>363</v>
      </c>
      <c r="AT689" s="154" t="s">
        <v>127</v>
      </c>
      <c r="AU689" s="154" t="s">
        <v>82</v>
      </c>
      <c r="AY689" s="19" t="s">
        <v>126</v>
      </c>
      <c r="BE689" s="155">
        <f>IF(N689="základní",J689,0)</f>
        <v>0</v>
      </c>
      <c r="BF689" s="155">
        <f>IF(N689="snížená",J689,0)</f>
        <v>0</v>
      </c>
      <c r="BG689" s="155">
        <f>IF(N689="zákl. přenesená",J689,0)</f>
        <v>0</v>
      </c>
      <c r="BH689" s="155">
        <f>IF(N689="sníž. přenesená",J689,0)</f>
        <v>0</v>
      </c>
      <c r="BI689" s="155">
        <f>IF(N689="nulová",J689,0)</f>
        <v>0</v>
      </c>
      <c r="BJ689" s="19" t="s">
        <v>80</v>
      </c>
      <c r="BK689" s="155">
        <f>ROUND(I689*H689,2)</f>
        <v>0</v>
      </c>
      <c r="BL689" s="19" t="s">
        <v>363</v>
      </c>
      <c r="BM689" s="154" t="s">
        <v>1046</v>
      </c>
    </row>
    <row r="690" spans="2:51" s="13" customFormat="1" ht="12">
      <c r="B690" s="156"/>
      <c r="D690" s="157" t="s">
        <v>133</v>
      </c>
      <c r="E690" s="164" t="s">
        <v>3</v>
      </c>
      <c r="F690" s="158" t="s">
        <v>1047</v>
      </c>
      <c r="H690" s="159">
        <v>84</v>
      </c>
      <c r="I690" s="160"/>
      <c r="L690" s="156"/>
      <c r="M690" s="161"/>
      <c r="N690" s="162"/>
      <c r="O690" s="162"/>
      <c r="P690" s="162"/>
      <c r="Q690" s="162"/>
      <c r="R690" s="162"/>
      <c r="S690" s="162"/>
      <c r="T690" s="163"/>
      <c r="AT690" s="164" t="s">
        <v>133</v>
      </c>
      <c r="AU690" s="164" t="s">
        <v>82</v>
      </c>
      <c r="AV690" s="13" t="s">
        <v>82</v>
      </c>
      <c r="AW690" s="13" t="s">
        <v>33</v>
      </c>
      <c r="AX690" s="13" t="s">
        <v>80</v>
      </c>
      <c r="AY690" s="164" t="s">
        <v>126</v>
      </c>
    </row>
    <row r="691" spans="1:65" s="2" customFormat="1" ht="37.8" customHeight="1">
      <c r="A691" s="34"/>
      <c r="B691" s="142"/>
      <c r="C691" s="143">
        <v>147</v>
      </c>
      <c r="D691" s="143" t="s">
        <v>127</v>
      </c>
      <c r="E691" s="144" t="s">
        <v>1048</v>
      </c>
      <c r="F691" s="145" t="s">
        <v>1049</v>
      </c>
      <c r="G691" s="146" t="s">
        <v>329</v>
      </c>
      <c r="H691" s="147">
        <v>21.2</v>
      </c>
      <c r="I691" s="148"/>
      <c r="J691" s="149">
        <f>ROUND(I691*H691,2)</f>
        <v>0</v>
      </c>
      <c r="K691" s="145" t="s">
        <v>3</v>
      </c>
      <c r="L691" s="35"/>
      <c r="M691" s="150" t="s">
        <v>3</v>
      </c>
      <c r="N691" s="151" t="s">
        <v>44</v>
      </c>
      <c r="O691" s="55"/>
      <c r="P691" s="152">
        <f>O691*H691</f>
        <v>0</v>
      </c>
      <c r="Q691" s="152">
        <v>0.00651</v>
      </c>
      <c r="R691" s="152">
        <f>Q691*H691</f>
        <v>0.138012</v>
      </c>
      <c r="S691" s="152">
        <v>0</v>
      </c>
      <c r="T691" s="153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54" t="s">
        <v>363</v>
      </c>
      <c r="AT691" s="154" t="s">
        <v>127</v>
      </c>
      <c r="AU691" s="154" t="s">
        <v>82</v>
      </c>
      <c r="AY691" s="19" t="s">
        <v>126</v>
      </c>
      <c r="BE691" s="155">
        <f>IF(N691="základní",J691,0)</f>
        <v>0</v>
      </c>
      <c r="BF691" s="155">
        <f>IF(N691="snížená",J691,0)</f>
        <v>0</v>
      </c>
      <c r="BG691" s="155">
        <f>IF(N691="zákl. přenesená",J691,0)</f>
        <v>0</v>
      </c>
      <c r="BH691" s="155">
        <f>IF(N691="sníž. přenesená",J691,0)</f>
        <v>0</v>
      </c>
      <c r="BI691" s="155">
        <f>IF(N691="nulová",J691,0)</f>
        <v>0</v>
      </c>
      <c r="BJ691" s="19" t="s">
        <v>80</v>
      </c>
      <c r="BK691" s="155">
        <f>ROUND(I691*H691,2)</f>
        <v>0</v>
      </c>
      <c r="BL691" s="19" t="s">
        <v>363</v>
      </c>
      <c r="BM691" s="154" t="s">
        <v>1050</v>
      </c>
    </row>
    <row r="692" spans="2:51" s="13" customFormat="1" ht="12">
      <c r="B692" s="156"/>
      <c r="D692" s="157" t="s">
        <v>133</v>
      </c>
      <c r="E692" s="164" t="s">
        <v>3</v>
      </c>
      <c r="F692" s="158" t="s">
        <v>1051</v>
      </c>
      <c r="H692" s="159">
        <v>21.2</v>
      </c>
      <c r="I692" s="160"/>
      <c r="L692" s="156"/>
      <c r="M692" s="161"/>
      <c r="N692" s="162"/>
      <c r="O692" s="162"/>
      <c r="P692" s="162"/>
      <c r="Q692" s="162"/>
      <c r="R692" s="162"/>
      <c r="S692" s="162"/>
      <c r="T692" s="163"/>
      <c r="AT692" s="164" t="s">
        <v>133</v>
      </c>
      <c r="AU692" s="164" t="s">
        <v>82</v>
      </c>
      <c r="AV692" s="13" t="s">
        <v>82</v>
      </c>
      <c r="AW692" s="13" t="s">
        <v>33</v>
      </c>
      <c r="AX692" s="13" t="s">
        <v>80</v>
      </c>
      <c r="AY692" s="164" t="s">
        <v>126</v>
      </c>
    </row>
    <row r="693" spans="1:65" s="2" customFormat="1" ht="37.8" customHeight="1">
      <c r="A693" s="34"/>
      <c r="B693" s="142"/>
      <c r="C693" s="143">
        <v>148</v>
      </c>
      <c r="D693" s="143" t="s">
        <v>127</v>
      </c>
      <c r="E693" s="144" t="s">
        <v>1052</v>
      </c>
      <c r="F693" s="145" t="s">
        <v>1053</v>
      </c>
      <c r="G693" s="146" t="s">
        <v>232</v>
      </c>
      <c r="H693" s="147">
        <v>45.032</v>
      </c>
      <c r="I693" s="148"/>
      <c r="J693" s="149">
        <f>ROUND(I693*H693,2)</f>
        <v>0</v>
      </c>
      <c r="K693" s="145" t="s">
        <v>3</v>
      </c>
      <c r="L693" s="35"/>
      <c r="M693" s="150" t="s">
        <v>3</v>
      </c>
      <c r="N693" s="151" t="s">
        <v>44</v>
      </c>
      <c r="O693" s="55"/>
      <c r="P693" s="152">
        <f>O693*H693</f>
        <v>0</v>
      </c>
      <c r="Q693" s="152">
        <v>0.01079</v>
      </c>
      <c r="R693" s="152">
        <f>Q693*H693</f>
        <v>0.48589527999999993</v>
      </c>
      <c r="S693" s="152">
        <v>0</v>
      </c>
      <c r="T693" s="153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54" t="s">
        <v>363</v>
      </c>
      <c r="AT693" s="154" t="s">
        <v>127</v>
      </c>
      <c r="AU693" s="154" t="s">
        <v>82</v>
      </c>
      <c r="AY693" s="19" t="s">
        <v>126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9" t="s">
        <v>80</v>
      </c>
      <c r="BK693" s="155">
        <f>ROUND(I693*H693,2)</f>
        <v>0</v>
      </c>
      <c r="BL693" s="19" t="s">
        <v>363</v>
      </c>
      <c r="BM693" s="154" t="s">
        <v>1054</v>
      </c>
    </row>
    <row r="694" spans="2:51" s="13" customFormat="1" ht="12">
      <c r="B694" s="156"/>
      <c r="D694" s="157" t="s">
        <v>133</v>
      </c>
      <c r="E694" s="164" t="s">
        <v>3</v>
      </c>
      <c r="F694" s="158" t="s">
        <v>1055</v>
      </c>
      <c r="H694" s="159">
        <v>8.032</v>
      </c>
      <c r="I694" s="160"/>
      <c r="L694" s="156"/>
      <c r="M694" s="161"/>
      <c r="N694" s="162"/>
      <c r="O694" s="162"/>
      <c r="P694" s="162"/>
      <c r="Q694" s="162"/>
      <c r="R694" s="162"/>
      <c r="S694" s="162"/>
      <c r="T694" s="163"/>
      <c r="AT694" s="164" t="s">
        <v>133</v>
      </c>
      <c r="AU694" s="164" t="s">
        <v>82</v>
      </c>
      <c r="AV694" s="13" t="s">
        <v>82</v>
      </c>
      <c r="AW694" s="13" t="s">
        <v>33</v>
      </c>
      <c r="AX694" s="13" t="s">
        <v>73</v>
      </c>
      <c r="AY694" s="164" t="s">
        <v>126</v>
      </c>
    </row>
    <row r="695" spans="2:51" s="13" customFormat="1" ht="12">
      <c r="B695" s="156"/>
      <c r="D695" s="157" t="s">
        <v>133</v>
      </c>
      <c r="E695" s="164" t="s">
        <v>3</v>
      </c>
      <c r="F695" s="158" t="s">
        <v>1056</v>
      </c>
      <c r="H695" s="159">
        <v>37</v>
      </c>
      <c r="I695" s="160"/>
      <c r="L695" s="156"/>
      <c r="M695" s="161"/>
      <c r="N695" s="162"/>
      <c r="O695" s="162"/>
      <c r="P695" s="162"/>
      <c r="Q695" s="162"/>
      <c r="R695" s="162"/>
      <c r="S695" s="162"/>
      <c r="T695" s="163"/>
      <c r="AT695" s="164" t="s">
        <v>133</v>
      </c>
      <c r="AU695" s="164" t="s">
        <v>82</v>
      </c>
      <c r="AV695" s="13" t="s">
        <v>82</v>
      </c>
      <c r="AW695" s="13" t="s">
        <v>33</v>
      </c>
      <c r="AX695" s="13" t="s">
        <v>73</v>
      </c>
      <c r="AY695" s="164" t="s">
        <v>126</v>
      </c>
    </row>
    <row r="696" spans="2:51" s="15" customFormat="1" ht="12">
      <c r="B696" s="185"/>
      <c r="D696" s="157" t="s">
        <v>133</v>
      </c>
      <c r="E696" s="186" t="s">
        <v>3</v>
      </c>
      <c r="F696" s="187" t="s">
        <v>246</v>
      </c>
      <c r="H696" s="188">
        <v>45.032</v>
      </c>
      <c r="I696" s="189"/>
      <c r="L696" s="185"/>
      <c r="M696" s="190"/>
      <c r="N696" s="191"/>
      <c r="O696" s="191"/>
      <c r="P696" s="191"/>
      <c r="Q696" s="191"/>
      <c r="R696" s="191"/>
      <c r="S696" s="191"/>
      <c r="T696" s="192"/>
      <c r="AT696" s="186" t="s">
        <v>133</v>
      </c>
      <c r="AU696" s="186" t="s">
        <v>82</v>
      </c>
      <c r="AV696" s="15" t="s">
        <v>125</v>
      </c>
      <c r="AW696" s="15" t="s">
        <v>33</v>
      </c>
      <c r="AX696" s="15" t="s">
        <v>80</v>
      </c>
      <c r="AY696" s="186" t="s">
        <v>126</v>
      </c>
    </row>
    <row r="697" spans="1:65" s="2" customFormat="1" ht="49.05" customHeight="1">
      <c r="A697" s="34"/>
      <c r="B697" s="142"/>
      <c r="C697" s="143">
        <v>149</v>
      </c>
      <c r="D697" s="143" t="s">
        <v>127</v>
      </c>
      <c r="E697" s="144" t="s">
        <v>1057</v>
      </c>
      <c r="F697" s="145" t="s">
        <v>1058</v>
      </c>
      <c r="G697" s="146" t="s">
        <v>130</v>
      </c>
      <c r="H697" s="147">
        <v>19</v>
      </c>
      <c r="I697" s="148"/>
      <c r="J697" s="149">
        <f>ROUND(I697*H697,2)</f>
        <v>0</v>
      </c>
      <c r="K697" s="145" t="s">
        <v>3</v>
      </c>
      <c r="L697" s="35"/>
      <c r="M697" s="150" t="s">
        <v>3</v>
      </c>
      <c r="N697" s="151" t="s">
        <v>44</v>
      </c>
      <c r="O697" s="55"/>
      <c r="P697" s="152">
        <f>O697*H697</f>
        <v>0</v>
      </c>
      <c r="Q697" s="152">
        <v>0.00285</v>
      </c>
      <c r="R697" s="152">
        <f>Q697*H697</f>
        <v>0.054150000000000004</v>
      </c>
      <c r="S697" s="152">
        <v>0</v>
      </c>
      <c r="T697" s="153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54" t="s">
        <v>363</v>
      </c>
      <c r="AT697" s="154" t="s">
        <v>127</v>
      </c>
      <c r="AU697" s="154" t="s">
        <v>82</v>
      </c>
      <c r="AY697" s="19" t="s">
        <v>126</v>
      </c>
      <c r="BE697" s="155">
        <f>IF(N697="základní",J697,0)</f>
        <v>0</v>
      </c>
      <c r="BF697" s="155">
        <f>IF(N697="snížená",J697,0)</f>
        <v>0</v>
      </c>
      <c r="BG697" s="155">
        <f>IF(N697="zákl. přenesená",J697,0)</f>
        <v>0</v>
      </c>
      <c r="BH697" s="155">
        <f>IF(N697="sníž. přenesená",J697,0)</f>
        <v>0</v>
      </c>
      <c r="BI697" s="155">
        <f>IF(N697="nulová",J697,0)</f>
        <v>0</v>
      </c>
      <c r="BJ697" s="19" t="s">
        <v>80</v>
      </c>
      <c r="BK697" s="155">
        <f>ROUND(I697*H697,2)</f>
        <v>0</v>
      </c>
      <c r="BL697" s="19" t="s">
        <v>363</v>
      </c>
      <c r="BM697" s="154" t="s">
        <v>1059</v>
      </c>
    </row>
    <row r="698" spans="2:51" s="13" customFormat="1" ht="12">
      <c r="B698" s="156"/>
      <c r="D698" s="157" t="s">
        <v>133</v>
      </c>
      <c r="E698" s="164" t="s">
        <v>3</v>
      </c>
      <c r="F698" s="158" t="s">
        <v>1060</v>
      </c>
      <c r="H698" s="159">
        <v>19</v>
      </c>
      <c r="I698" s="160"/>
      <c r="L698" s="156"/>
      <c r="M698" s="161"/>
      <c r="N698" s="162"/>
      <c r="O698" s="162"/>
      <c r="P698" s="162"/>
      <c r="Q698" s="162"/>
      <c r="R698" s="162"/>
      <c r="S698" s="162"/>
      <c r="T698" s="163"/>
      <c r="AT698" s="164" t="s">
        <v>133</v>
      </c>
      <c r="AU698" s="164" t="s">
        <v>82</v>
      </c>
      <c r="AV698" s="13" t="s">
        <v>82</v>
      </c>
      <c r="AW698" s="13" t="s">
        <v>33</v>
      </c>
      <c r="AX698" s="13" t="s">
        <v>80</v>
      </c>
      <c r="AY698" s="164" t="s">
        <v>126</v>
      </c>
    </row>
    <row r="699" spans="1:65" s="2" customFormat="1" ht="24.15" customHeight="1">
      <c r="A699" s="34"/>
      <c r="B699" s="142"/>
      <c r="C699" s="143">
        <v>150</v>
      </c>
      <c r="D699" s="143" t="s">
        <v>127</v>
      </c>
      <c r="E699" s="144" t="s">
        <v>1061</v>
      </c>
      <c r="F699" s="145" t="s">
        <v>1062</v>
      </c>
      <c r="G699" s="146" t="s">
        <v>329</v>
      </c>
      <c r="H699" s="147">
        <v>31</v>
      </c>
      <c r="I699" s="148"/>
      <c r="J699" s="149">
        <f>ROUND(I699*H699,2)</f>
        <v>0</v>
      </c>
      <c r="K699" s="145" t="s">
        <v>3</v>
      </c>
      <c r="L699" s="35"/>
      <c r="M699" s="150" t="s">
        <v>3</v>
      </c>
      <c r="N699" s="151" t="s">
        <v>44</v>
      </c>
      <c r="O699" s="55"/>
      <c r="P699" s="152">
        <f>O699*H699</f>
        <v>0</v>
      </c>
      <c r="Q699" s="152">
        <v>0.00228</v>
      </c>
      <c r="R699" s="152">
        <f>Q699*H699</f>
        <v>0.07067999999999999</v>
      </c>
      <c r="S699" s="152">
        <v>0</v>
      </c>
      <c r="T699" s="153">
        <f>S699*H699</f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54" t="s">
        <v>363</v>
      </c>
      <c r="AT699" s="154" t="s">
        <v>127</v>
      </c>
      <c r="AU699" s="154" t="s">
        <v>82</v>
      </c>
      <c r="AY699" s="19" t="s">
        <v>126</v>
      </c>
      <c r="BE699" s="155">
        <f>IF(N699="základní",J699,0)</f>
        <v>0</v>
      </c>
      <c r="BF699" s="155">
        <f>IF(N699="snížená",J699,0)</f>
        <v>0</v>
      </c>
      <c r="BG699" s="155">
        <f>IF(N699="zákl. přenesená",J699,0)</f>
        <v>0</v>
      </c>
      <c r="BH699" s="155">
        <f>IF(N699="sníž. přenesená",J699,0)</f>
        <v>0</v>
      </c>
      <c r="BI699" s="155">
        <f>IF(N699="nulová",J699,0)</f>
        <v>0</v>
      </c>
      <c r="BJ699" s="19" t="s">
        <v>80</v>
      </c>
      <c r="BK699" s="155">
        <f>ROUND(I699*H699,2)</f>
        <v>0</v>
      </c>
      <c r="BL699" s="19" t="s">
        <v>363</v>
      </c>
      <c r="BM699" s="154" t="s">
        <v>1063</v>
      </c>
    </row>
    <row r="700" spans="2:51" s="13" customFormat="1" ht="12">
      <c r="B700" s="156"/>
      <c r="D700" s="157" t="s">
        <v>133</v>
      </c>
      <c r="E700" s="164" t="s">
        <v>3</v>
      </c>
      <c r="F700" s="158" t="s">
        <v>1064</v>
      </c>
      <c r="H700" s="159">
        <v>31</v>
      </c>
      <c r="I700" s="160"/>
      <c r="L700" s="156"/>
      <c r="M700" s="161"/>
      <c r="N700" s="162"/>
      <c r="O700" s="162"/>
      <c r="P700" s="162"/>
      <c r="Q700" s="162"/>
      <c r="R700" s="162"/>
      <c r="S700" s="162"/>
      <c r="T700" s="163"/>
      <c r="AT700" s="164" t="s">
        <v>133</v>
      </c>
      <c r="AU700" s="164" t="s">
        <v>82</v>
      </c>
      <c r="AV700" s="13" t="s">
        <v>82</v>
      </c>
      <c r="AW700" s="13" t="s">
        <v>33</v>
      </c>
      <c r="AX700" s="13" t="s">
        <v>80</v>
      </c>
      <c r="AY700" s="164" t="s">
        <v>126</v>
      </c>
    </row>
    <row r="701" spans="1:65" s="2" customFormat="1" ht="24.15" customHeight="1">
      <c r="A701" s="34"/>
      <c r="B701" s="142"/>
      <c r="C701" s="143">
        <v>151</v>
      </c>
      <c r="D701" s="143" t="s">
        <v>127</v>
      </c>
      <c r="E701" s="144" t="s">
        <v>1065</v>
      </c>
      <c r="F701" s="145" t="s">
        <v>1066</v>
      </c>
      <c r="G701" s="146" t="s">
        <v>329</v>
      </c>
      <c r="H701" s="147">
        <v>36</v>
      </c>
      <c r="I701" s="148"/>
      <c r="J701" s="149">
        <f>ROUND(I701*H701,2)</f>
        <v>0</v>
      </c>
      <c r="K701" s="145" t="s">
        <v>172</v>
      </c>
      <c r="L701" s="35"/>
      <c r="M701" s="150" t="s">
        <v>3</v>
      </c>
      <c r="N701" s="151" t="s">
        <v>44</v>
      </c>
      <c r="O701" s="55"/>
      <c r="P701" s="152">
        <f>O701*H701</f>
        <v>0</v>
      </c>
      <c r="Q701" s="152">
        <v>0.00169</v>
      </c>
      <c r="R701" s="152">
        <f>Q701*H701</f>
        <v>0.060840000000000005</v>
      </c>
      <c r="S701" s="152">
        <v>0</v>
      </c>
      <c r="T701" s="153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54" t="s">
        <v>363</v>
      </c>
      <c r="AT701" s="154" t="s">
        <v>127</v>
      </c>
      <c r="AU701" s="154" t="s">
        <v>82</v>
      </c>
      <c r="AY701" s="19" t="s">
        <v>126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9" t="s">
        <v>80</v>
      </c>
      <c r="BK701" s="155">
        <f>ROUND(I701*H701,2)</f>
        <v>0</v>
      </c>
      <c r="BL701" s="19" t="s">
        <v>363</v>
      </c>
      <c r="BM701" s="154" t="s">
        <v>1067</v>
      </c>
    </row>
    <row r="702" spans="2:51" s="13" customFormat="1" ht="12">
      <c r="B702" s="156"/>
      <c r="D702" s="157" t="s">
        <v>133</v>
      </c>
      <c r="E702" s="164" t="s">
        <v>3</v>
      </c>
      <c r="F702" s="158" t="s">
        <v>1068</v>
      </c>
      <c r="H702" s="159">
        <v>36</v>
      </c>
      <c r="I702" s="160"/>
      <c r="L702" s="156"/>
      <c r="M702" s="161"/>
      <c r="N702" s="162"/>
      <c r="O702" s="162"/>
      <c r="P702" s="162"/>
      <c r="Q702" s="162"/>
      <c r="R702" s="162"/>
      <c r="S702" s="162"/>
      <c r="T702" s="163"/>
      <c r="AT702" s="164" t="s">
        <v>133</v>
      </c>
      <c r="AU702" s="164" t="s">
        <v>82</v>
      </c>
      <c r="AV702" s="13" t="s">
        <v>82</v>
      </c>
      <c r="AW702" s="13" t="s">
        <v>33</v>
      </c>
      <c r="AX702" s="13" t="s">
        <v>80</v>
      </c>
      <c r="AY702" s="164" t="s">
        <v>126</v>
      </c>
    </row>
    <row r="703" spans="1:65" s="2" customFormat="1" ht="24.15" customHeight="1">
      <c r="A703" s="34"/>
      <c r="B703" s="142"/>
      <c r="C703" s="143">
        <v>152</v>
      </c>
      <c r="D703" s="143" t="s">
        <v>127</v>
      </c>
      <c r="E703" s="144" t="s">
        <v>1069</v>
      </c>
      <c r="F703" s="145" t="s">
        <v>1070</v>
      </c>
      <c r="G703" s="146" t="s">
        <v>329</v>
      </c>
      <c r="H703" s="147">
        <v>25</v>
      </c>
      <c r="I703" s="148"/>
      <c r="J703" s="149">
        <f>ROUND(I703*H703,2)</f>
        <v>0</v>
      </c>
      <c r="K703" s="145" t="s">
        <v>172</v>
      </c>
      <c r="L703" s="35"/>
      <c r="M703" s="150" t="s">
        <v>3</v>
      </c>
      <c r="N703" s="151" t="s">
        <v>44</v>
      </c>
      <c r="O703" s="55"/>
      <c r="P703" s="152">
        <f>O703*H703</f>
        <v>0</v>
      </c>
      <c r="Q703" s="152">
        <v>0.00162</v>
      </c>
      <c r="R703" s="152">
        <f>Q703*H703</f>
        <v>0.040499999999999994</v>
      </c>
      <c r="S703" s="152">
        <v>0</v>
      </c>
      <c r="T703" s="153">
        <f>S703*H703</f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54" t="s">
        <v>363</v>
      </c>
      <c r="AT703" s="154" t="s">
        <v>127</v>
      </c>
      <c r="AU703" s="154" t="s">
        <v>82</v>
      </c>
      <c r="AY703" s="19" t="s">
        <v>126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9" t="s">
        <v>80</v>
      </c>
      <c r="BK703" s="155">
        <f>ROUND(I703*H703,2)</f>
        <v>0</v>
      </c>
      <c r="BL703" s="19" t="s">
        <v>363</v>
      </c>
      <c r="BM703" s="154" t="s">
        <v>1071</v>
      </c>
    </row>
    <row r="704" spans="2:51" s="13" customFormat="1" ht="12">
      <c r="B704" s="156"/>
      <c r="D704" s="157" t="s">
        <v>133</v>
      </c>
      <c r="E704" s="164" t="s">
        <v>3</v>
      </c>
      <c r="F704" s="158" t="s">
        <v>1072</v>
      </c>
      <c r="H704" s="159">
        <v>25</v>
      </c>
      <c r="I704" s="160"/>
      <c r="L704" s="156"/>
      <c r="M704" s="161"/>
      <c r="N704" s="162"/>
      <c r="O704" s="162"/>
      <c r="P704" s="162"/>
      <c r="Q704" s="162"/>
      <c r="R704" s="162"/>
      <c r="S704" s="162"/>
      <c r="T704" s="163"/>
      <c r="AT704" s="164" t="s">
        <v>133</v>
      </c>
      <c r="AU704" s="164" t="s">
        <v>82</v>
      </c>
      <c r="AV704" s="13" t="s">
        <v>82</v>
      </c>
      <c r="AW704" s="13" t="s">
        <v>33</v>
      </c>
      <c r="AX704" s="13" t="s">
        <v>80</v>
      </c>
      <c r="AY704" s="164" t="s">
        <v>126</v>
      </c>
    </row>
    <row r="705" spans="1:65" s="2" customFormat="1" ht="24.15" customHeight="1">
      <c r="A705" s="34"/>
      <c r="B705" s="142"/>
      <c r="C705" s="143">
        <v>153</v>
      </c>
      <c r="D705" s="143" t="s">
        <v>127</v>
      </c>
      <c r="E705" s="144" t="s">
        <v>1073</v>
      </c>
      <c r="F705" s="145" t="s">
        <v>1074</v>
      </c>
      <c r="G705" s="146" t="s">
        <v>329</v>
      </c>
      <c r="H705" s="147">
        <v>11.5</v>
      </c>
      <c r="I705" s="148"/>
      <c r="J705" s="149">
        <f>ROUND(I705*H705,2)</f>
        <v>0</v>
      </c>
      <c r="K705" s="145" t="s">
        <v>3</v>
      </c>
      <c r="L705" s="35"/>
      <c r="M705" s="150" t="s">
        <v>3</v>
      </c>
      <c r="N705" s="151" t="s">
        <v>44</v>
      </c>
      <c r="O705" s="55"/>
      <c r="P705" s="152">
        <f>O705*H705</f>
        <v>0</v>
      </c>
      <c r="Q705" s="152">
        <v>0.0059</v>
      </c>
      <c r="R705" s="152">
        <f>Q705*H705</f>
        <v>0.06785</v>
      </c>
      <c r="S705" s="152">
        <v>0</v>
      </c>
      <c r="T705" s="153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54" t="s">
        <v>363</v>
      </c>
      <c r="AT705" s="154" t="s">
        <v>127</v>
      </c>
      <c r="AU705" s="154" t="s">
        <v>82</v>
      </c>
      <c r="AY705" s="19" t="s">
        <v>126</v>
      </c>
      <c r="BE705" s="155">
        <f>IF(N705="základní",J705,0)</f>
        <v>0</v>
      </c>
      <c r="BF705" s="155">
        <f>IF(N705="snížená",J705,0)</f>
        <v>0</v>
      </c>
      <c r="BG705" s="155">
        <f>IF(N705="zákl. přenesená",J705,0)</f>
        <v>0</v>
      </c>
      <c r="BH705" s="155">
        <f>IF(N705="sníž. přenesená",J705,0)</f>
        <v>0</v>
      </c>
      <c r="BI705" s="155">
        <f>IF(N705="nulová",J705,0)</f>
        <v>0</v>
      </c>
      <c r="BJ705" s="19" t="s">
        <v>80</v>
      </c>
      <c r="BK705" s="155">
        <f>ROUND(I705*H705,2)</f>
        <v>0</v>
      </c>
      <c r="BL705" s="19" t="s">
        <v>363</v>
      </c>
      <c r="BM705" s="154" t="s">
        <v>1075</v>
      </c>
    </row>
    <row r="706" spans="2:51" s="13" customFormat="1" ht="12">
      <c r="B706" s="156"/>
      <c r="D706" s="157" t="s">
        <v>133</v>
      </c>
      <c r="E706" s="164" t="s">
        <v>3</v>
      </c>
      <c r="F706" s="158" t="s">
        <v>1076</v>
      </c>
      <c r="H706" s="159">
        <v>11.5</v>
      </c>
      <c r="I706" s="160"/>
      <c r="L706" s="156"/>
      <c r="M706" s="161"/>
      <c r="N706" s="162"/>
      <c r="O706" s="162"/>
      <c r="P706" s="162"/>
      <c r="Q706" s="162"/>
      <c r="R706" s="162"/>
      <c r="S706" s="162"/>
      <c r="T706" s="163"/>
      <c r="AT706" s="164" t="s">
        <v>133</v>
      </c>
      <c r="AU706" s="164" t="s">
        <v>82</v>
      </c>
      <c r="AV706" s="13" t="s">
        <v>82</v>
      </c>
      <c r="AW706" s="13" t="s">
        <v>33</v>
      </c>
      <c r="AX706" s="13" t="s">
        <v>80</v>
      </c>
      <c r="AY706" s="164" t="s">
        <v>126</v>
      </c>
    </row>
    <row r="707" spans="1:65" s="2" customFormat="1" ht="24.15" customHeight="1">
      <c r="A707" s="34"/>
      <c r="B707" s="142"/>
      <c r="C707" s="143">
        <v>154</v>
      </c>
      <c r="D707" s="143" t="s">
        <v>127</v>
      </c>
      <c r="E707" s="144" t="s">
        <v>1077</v>
      </c>
      <c r="F707" s="145" t="s">
        <v>1078</v>
      </c>
      <c r="G707" s="146" t="s">
        <v>329</v>
      </c>
      <c r="H707" s="147">
        <v>185</v>
      </c>
      <c r="I707" s="148"/>
      <c r="J707" s="149">
        <f>ROUND(I707*H707,2)</f>
        <v>0</v>
      </c>
      <c r="K707" s="145" t="s">
        <v>172</v>
      </c>
      <c r="L707" s="35"/>
      <c r="M707" s="150" t="s">
        <v>3</v>
      </c>
      <c r="N707" s="151" t="s">
        <v>44</v>
      </c>
      <c r="O707" s="55"/>
      <c r="P707" s="152">
        <f>O707*H707</f>
        <v>0</v>
      </c>
      <c r="Q707" s="152">
        <v>0.00663</v>
      </c>
      <c r="R707" s="152">
        <f>Q707*H707</f>
        <v>1.22655</v>
      </c>
      <c r="S707" s="152">
        <v>0</v>
      </c>
      <c r="T707" s="153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54" t="s">
        <v>363</v>
      </c>
      <c r="AT707" s="154" t="s">
        <v>127</v>
      </c>
      <c r="AU707" s="154" t="s">
        <v>82</v>
      </c>
      <c r="AY707" s="19" t="s">
        <v>126</v>
      </c>
      <c r="BE707" s="155">
        <f>IF(N707="základní",J707,0)</f>
        <v>0</v>
      </c>
      <c r="BF707" s="155">
        <f>IF(N707="snížená",J707,0)</f>
        <v>0</v>
      </c>
      <c r="BG707" s="155">
        <f>IF(N707="zákl. přenesená",J707,0)</f>
        <v>0</v>
      </c>
      <c r="BH707" s="155">
        <f>IF(N707="sníž. přenesená",J707,0)</f>
        <v>0</v>
      </c>
      <c r="BI707" s="155">
        <f>IF(N707="nulová",J707,0)</f>
        <v>0</v>
      </c>
      <c r="BJ707" s="19" t="s">
        <v>80</v>
      </c>
      <c r="BK707" s="155">
        <f>ROUND(I707*H707,2)</f>
        <v>0</v>
      </c>
      <c r="BL707" s="19" t="s">
        <v>363</v>
      </c>
      <c r="BM707" s="154" t="s">
        <v>1079</v>
      </c>
    </row>
    <row r="708" spans="2:51" s="13" customFormat="1" ht="12">
      <c r="B708" s="156"/>
      <c r="D708" s="157" t="s">
        <v>133</v>
      </c>
      <c r="E708" s="164" t="s">
        <v>3</v>
      </c>
      <c r="F708" s="158" t="s">
        <v>1080</v>
      </c>
      <c r="H708" s="159">
        <v>185</v>
      </c>
      <c r="I708" s="160"/>
      <c r="L708" s="156"/>
      <c r="M708" s="161"/>
      <c r="N708" s="162"/>
      <c r="O708" s="162"/>
      <c r="P708" s="162"/>
      <c r="Q708" s="162"/>
      <c r="R708" s="162"/>
      <c r="S708" s="162"/>
      <c r="T708" s="163"/>
      <c r="AT708" s="164" t="s">
        <v>133</v>
      </c>
      <c r="AU708" s="164" t="s">
        <v>82</v>
      </c>
      <c r="AV708" s="13" t="s">
        <v>82</v>
      </c>
      <c r="AW708" s="13" t="s">
        <v>33</v>
      </c>
      <c r="AX708" s="13" t="s">
        <v>80</v>
      </c>
      <c r="AY708" s="164" t="s">
        <v>126</v>
      </c>
    </row>
    <row r="709" spans="1:65" s="2" customFormat="1" ht="24.15" customHeight="1">
      <c r="A709" s="34"/>
      <c r="B709" s="142"/>
      <c r="C709" s="143">
        <v>155</v>
      </c>
      <c r="D709" s="143" t="s">
        <v>127</v>
      </c>
      <c r="E709" s="144" t="s">
        <v>1081</v>
      </c>
      <c r="F709" s="145" t="s">
        <v>1082</v>
      </c>
      <c r="G709" s="146" t="s">
        <v>329</v>
      </c>
      <c r="H709" s="147">
        <v>60</v>
      </c>
      <c r="I709" s="148"/>
      <c r="J709" s="149">
        <f>ROUND(I709*H709,2)</f>
        <v>0</v>
      </c>
      <c r="K709" s="145" t="s">
        <v>172</v>
      </c>
      <c r="L709" s="35"/>
      <c r="M709" s="150" t="s">
        <v>3</v>
      </c>
      <c r="N709" s="151" t="s">
        <v>44</v>
      </c>
      <c r="O709" s="55"/>
      <c r="P709" s="152">
        <f>O709*H709</f>
        <v>0</v>
      </c>
      <c r="Q709" s="152">
        <v>0.00313</v>
      </c>
      <c r="R709" s="152">
        <f>Q709*H709</f>
        <v>0.1878</v>
      </c>
      <c r="S709" s="152">
        <v>0</v>
      </c>
      <c r="T709" s="153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154" t="s">
        <v>363</v>
      </c>
      <c r="AT709" s="154" t="s">
        <v>127</v>
      </c>
      <c r="AU709" s="154" t="s">
        <v>82</v>
      </c>
      <c r="AY709" s="19" t="s">
        <v>126</v>
      </c>
      <c r="BE709" s="155">
        <f>IF(N709="základní",J709,0)</f>
        <v>0</v>
      </c>
      <c r="BF709" s="155">
        <f>IF(N709="snížená",J709,0)</f>
        <v>0</v>
      </c>
      <c r="BG709" s="155">
        <f>IF(N709="zákl. přenesená",J709,0)</f>
        <v>0</v>
      </c>
      <c r="BH709" s="155">
        <f>IF(N709="sníž. přenesená",J709,0)</f>
        <v>0</v>
      </c>
      <c r="BI709" s="155">
        <f>IF(N709="nulová",J709,0)</f>
        <v>0</v>
      </c>
      <c r="BJ709" s="19" t="s">
        <v>80</v>
      </c>
      <c r="BK709" s="155">
        <f>ROUND(I709*H709,2)</f>
        <v>0</v>
      </c>
      <c r="BL709" s="19" t="s">
        <v>363</v>
      </c>
      <c r="BM709" s="154" t="s">
        <v>1083</v>
      </c>
    </row>
    <row r="710" spans="2:51" s="13" customFormat="1" ht="12">
      <c r="B710" s="156"/>
      <c r="D710" s="157" t="s">
        <v>133</v>
      </c>
      <c r="E710" s="164" t="s">
        <v>3</v>
      </c>
      <c r="F710" s="158" t="s">
        <v>1084</v>
      </c>
      <c r="H710" s="159">
        <v>60</v>
      </c>
      <c r="I710" s="160"/>
      <c r="L710" s="156"/>
      <c r="M710" s="161"/>
      <c r="N710" s="162"/>
      <c r="O710" s="162"/>
      <c r="P710" s="162"/>
      <c r="Q710" s="162"/>
      <c r="R710" s="162"/>
      <c r="S710" s="162"/>
      <c r="T710" s="163"/>
      <c r="AT710" s="164" t="s">
        <v>133</v>
      </c>
      <c r="AU710" s="164" t="s">
        <v>82</v>
      </c>
      <c r="AV710" s="13" t="s">
        <v>82</v>
      </c>
      <c r="AW710" s="13" t="s">
        <v>33</v>
      </c>
      <c r="AX710" s="13" t="s">
        <v>80</v>
      </c>
      <c r="AY710" s="164" t="s">
        <v>126</v>
      </c>
    </row>
    <row r="711" spans="1:65" s="2" customFormat="1" ht="37.8" customHeight="1">
      <c r="A711" s="34"/>
      <c r="B711" s="142"/>
      <c r="C711" s="143">
        <v>156</v>
      </c>
      <c r="D711" s="143" t="s">
        <v>127</v>
      </c>
      <c r="E711" s="144" t="s">
        <v>1085</v>
      </c>
      <c r="F711" s="145" t="s">
        <v>1086</v>
      </c>
      <c r="G711" s="146" t="s">
        <v>130</v>
      </c>
      <c r="H711" s="147">
        <v>11</v>
      </c>
      <c r="I711" s="148"/>
      <c r="J711" s="149">
        <f>ROUND(I711*H711,2)</f>
        <v>0</v>
      </c>
      <c r="K711" s="145" t="s">
        <v>3</v>
      </c>
      <c r="L711" s="35"/>
      <c r="M711" s="150" t="s">
        <v>3</v>
      </c>
      <c r="N711" s="151" t="s">
        <v>44</v>
      </c>
      <c r="O711" s="55"/>
      <c r="P711" s="152">
        <f>O711*H711</f>
        <v>0</v>
      </c>
      <c r="Q711" s="152">
        <v>0</v>
      </c>
      <c r="R711" s="152">
        <f>Q711*H711</f>
        <v>0</v>
      </c>
      <c r="S711" s="152">
        <v>0</v>
      </c>
      <c r="T711" s="153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54" t="s">
        <v>363</v>
      </c>
      <c r="AT711" s="154" t="s">
        <v>127</v>
      </c>
      <c r="AU711" s="154" t="s">
        <v>82</v>
      </c>
      <c r="AY711" s="19" t="s">
        <v>126</v>
      </c>
      <c r="BE711" s="155">
        <f>IF(N711="základní",J711,0)</f>
        <v>0</v>
      </c>
      <c r="BF711" s="155">
        <f>IF(N711="snížená",J711,0)</f>
        <v>0</v>
      </c>
      <c r="BG711" s="155">
        <f>IF(N711="zákl. přenesená",J711,0)</f>
        <v>0</v>
      </c>
      <c r="BH711" s="155">
        <f>IF(N711="sníž. přenesená",J711,0)</f>
        <v>0</v>
      </c>
      <c r="BI711" s="155">
        <f>IF(N711="nulová",J711,0)</f>
        <v>0</v>
      </c>
      <c r="BJ711" s="19" t="s">
        <v>80</v>
      </c>
      <c r="BK711" s="155">
        <f>ROUND(I711*H711,2)</f>
        <v>0</v>
      </c>
      <c r="BL711" s="19" t="s">
        <v>363</v>
      </c>
      <c r="BM711" s="154" t="s">
        <v>1087</v>
      </c>
    </row>
    <row r="712" spans="1:65" s="2" customFormat="1" ht="49.05" customHeight="1">
      <c r="A712" s="34"/>
      <c r="B712" s="142"/>
      <c r="C712" s="143">
        <v>157</v>
      </c>
      <c r="D712" s="143" t="s">
        <v>127</v>
      </c>
      <c r="E712" s="144" t="s">
        <v>1088</v>
      </c>
      <c r="F712" s="145" t="s">
        <v>1089</v>
      </c>
      <c r="G712" s="146" t="s">
        <v>538</v>
      </c>
      <c r="H712" s="147">
        <v>8.222</v>
      </c>
      <c r="I712" s="148"/>
      <c r="J712" s="149">
        <f>ROUND(I712*H712,2)</f>
        <v>0</v>
      </c>
      <c r="K712" s="145" t="s">
        <v>172</v>
      </c>
      <c r="L712" s="35"/>
      <c r="M712" s="150" t="s">
        <v>3</v>
      </c>
      <c r="N712" s="151" t="s">
        <v>44</v>
      </c>
      <c r="O712" s="55"/>
      <c r="P712" s="152">
        <f>O712*H712</f>
        <v>0</v>
      </c>
      <c r="Q712" s="152">
        <v>0</v>
      </c>
      <c r="R712" s="152">
        <f>Q712*H712</f>
        <v>0</v>
      </c>
      <c r="S712" s="152">
        <v>0</v>
      </c>
      <c r="T712" s="153">
        <f>S712*H712</f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154" t="s">
        <v>363</v>
      </c>
      <c r="AT712" s="154" t="s">
        <v>127</v>
      </c>
      <c r="AU712" s="154" t="s">
        <v>82</v>
      </c>
      <c r="AY712" s="19" t="s">
        <v>126</v>
      </c>
      <c r="BE712" s="155">
        <f>IF(N712="základní",J712,0)</f>
        <v>0</v>
      </c>
      <c r="BF712" s="155">
        <f>IF(N712="snížená",J712,0)</f>
        <v>0</v>
      </c>
      <c r="BG712" s="155">
        <f>IF(N712="zákl. přenesená",J712,0)</f>
        <v>0</v>
      </c>
      <c r="BH712" s="155">
        <f>IF(N712="sníž. přenesená",J712,0)</f>
        <v>0</v>
      </c>
      <c r="BI712" s="155">
        <f>IF(N712="nulová",J712,0)</f>
        <v>0</v>
      </c>
      <c r="BJ712" s="19" t="s">
        <v>80</v>
      </c>
      <c r="BK712" s="155">
        <f>ROUND(I712*H712,2)</f>
        <v>0</v>
      </c>
      <c r="BL712" s="19" t="s">
        <v>363</v>
      </c>
      <c r="BM712" s="154" t="s">
        <v>1090</v>
      </c>
    </row>
    <row r="713" spans="2:63" s="12" customFormat="1" ht="22.8" customHeight="1">
      <c r="B713" s="131"/>
      <c r="D713" s="132" t="s">
        <v>72</v>
      </c>
      <c r="E713" s="169" t="s">
        <v>1091</v>
      </c>
      <c r="F713" s="169" t="s">
        <v>1092</v>
      </c>
      <c r="I713" s="134"/>
      <c r="J713" s="170">
        <f>BK713</f>
        <v>0</v>
      </c>
      <c r="L713" s="131"/>
      <c r="M713" s="136"/>
      <c r="N713" s="137"/>
      <c r="O713" s="137"/>
      <c r="P713" s="138">
        <f>SUM(P714:P773)</f>
        <v>0</v>
      </c>
      <c r="Q713" s="137"/>
      <c r="R713" s="138">
        <f>SUM(R714:R773)</f>
        <v>52.543838</v>
      </c>
      <c r="S713" s="137"/>
      <c r="T713" s="139">
        <f>SUM(T714:T773)</f>
        <v>17.631324199999998</v>
      </c>
      <c r="AR713" s="132" t="s">
        <v>82</v>
      </c>
      <c r="AT713" s="140" t="s">
        <v>72</v>
      </c>
      <c r="AU713" s="140" t="s">
        <v>80</v>
      </c>
      <c r="AY713" s="132" t="s">
        <v>126</v>
      </c>
      <c r="BK713" s="141">
        <f>SUM(BK714:BK773)</f>
        <v>0</v>
      </c>
    </row>
    <row r="714" spans="1:65" s="2" customFormat="1" ht="24.15" customHeight="1">
      <c r="A714" s="34"/>
      <c r="B714" s="142"/>
      <c r="C714" s="143">
        <v>158</v>
      </c>
      <c r="D714" s="143" t="s">
        <v>127</v>
      </c>
      <c r="E714" s="144" t="s">
        <v>1093</v>
      </c>
      <c r="F714" s="145" t="s">
        <v>1094</v>
      </c>
      <c r="G714" s="146" t="s">
        <v>232</v>
      </c>
      <c r="H714" s="147">
        <v>1012</v>
      </c>
      <c r="I714" s="148"/>
      <c r="J714" s="149">
        <f>ROUND(I714*H714,2)</f>
        <v>0</v>
      </c>
      <c r="K714" s="145" t="s">
        <v>172</v>
      </c>
      <c r="L714" s="35"/>
      <c r="M714" s="150" t="s">
        <v>3</v>
      </c>
      <c r="N714" s="151" t="s">
        <v>44</v>
      </c>
      <c r="O714" s="55"/>
      <c r="P714" s="152">
        <f>O714*H714</f>
        <v>0</v>
      </c>
      <c r="Q714" s="152">
        <v>0.04644</v>
      </c>
      <c r="R714" s="152">
        <f>Q714*H714</f>
        <v>46.99728</v>
      </c>
      <c r="S714" s="152">
        <v>0</v>
      </c>
      <c r="T714" s="153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54" t="s">
        <v>363</v>
      </c>
      <c r="AT714" s="154" t="s">
        <v>127</v>
      </c>
      <c r="AU714" s="154" t="s">
        <v>82</v>
      </c>
      <c r="AY714" s="19" t="s">
        <v>126</v>
      </c>
      <c r="BE714" s="155">
        <f>IF(N714="základní",J714,0)</f>
        <v>0</v>
      </c>
      <c r="BF714" s="155">
        <f>IF(N714="snížená",J714,0)</f>
        <v>0</v>
      </c>
      <c r="BG714" s="155">
        <f>IF(N714="zákl. přenesená",J714,0)</f>
        <v>0</v>
      </c>
      <c r="BH714" s="155">
        <f>IF(N714="sníž. přenesená",J714,0)</f>
        <v>0</v>
      </c>
      <c r="BI714" s="155">
        <f>IF(N714="nulová",J714,0)</f>
        <v>0</v>
      </c>
      <c r="BJ714" s="19" t="s">
        <v>80</v>
      </c>
      <c r="BK714" s="155">
        <f>ROUND(I714*H714,2)</f>
        <v>0</v>
      </c>
      <c r="BL714" s="19" t="s">
        <v>363</v>
      </c>
      <c r="BM714" s="154" t="s">
        <v>1095</v>
      </c>
    </row>
    <row r="715" spans="2:51" s="13" customFormat="1" ht="12">
      <c r="B715" s="156"/>
      <c r="D715" s="157" t="s">
        <v>133</v>
      </c>
      <c r="E715" s="164" t="s">
        <v>3</v>
      </c>
      <c r="F715" s="158" t="s">
        <v>1096</v>
      </c>
      <c r="H715" s="159">
        <v>1012</v>
      </c>
      <c r="I715" s="160"/>
      <c r="L715" s="156"/>
      <c r="M715" s="161"/>
      <c r="N715" s="162"/>
      <c r="O715" s="162"/>
      <c r="P715" s="162"/>
      <c r="Q715" s="162"/>
      <c r="R715" s="162"/>
      <c r="S715" s="162"/>
      <c r="T715" s="163"/>
      <c r="AT715" s="164" t="s">
        <v>133</v>
      </c>
      <c r="AU715" s="164" t="s">
        <v>82</v>
      </c>
      <c r="AV715" s="13" t="s">
        <v>82</v>
      </c>
      <c r="AW715" s="13" t="s">
        <v>33</v>
      </c>
      <c r="AX715" s="13" t="s">
        <v>73</v>
      </c>
      <c r="AY715" s="164" t="s">
        <v>126</v>
      </c>
    </row>
    <row r="716" spans="2:51" s="15" customFormat="1" ht="12">
      <c r="B716" s="185"/>
      <c r="D716" s="157" t="s">
        <v>133</v>
      </c>
      <c r="E716" s="186" t="s">
        <v>179</v>
      </c>
      <c r="F716" s="187" t="s">
        <v>246</v>
      </c>
      <c r="H716" s="188">
        <v>1012</v>
      </c>
      <c r="I716" s="189"/>
      <c r="L716" s="185"/>
      <c r="M716" s="190"/>
      <c r="N716" s="191"/>
      <c r="O716" s="191"/>
      <c r="P716" s="191"/>
      <c r="Q716" s="191"/>
      <c r="R716" s="191"/>
      <c r="S716" s="191"/>
      <c r="T716" s="192"/>
      <c r="AT716" s="186" t="s">
        <v>133</v>
      </c>
      <c r="AU716" s="186" t="s">
        <v>82</v>
      </c>
      <c r="AV716" s="15" t="s">
        <v>125</v>
      </c>
      <c r="AW716" s="15" t="s">
        <v>33</v>
      </c>
      <c r="AX716" s="15" t="s">
        <v>80</v>
      </c>
      <c r="AY716" s="186" t="s">
        <v>126</v>
      </c>
    </row>
    <row r="717" spans="1:65" s="2" customFormat="1" ht="34.2">
      <c r="A717" s="34"/>
      <c r="B717" s="142"/>
      <c r="C717" s="143">
        <v>159</v>
      </c>
      <c r="D717" s="143" t="s">
        <v>127</v>
      </c>
      <c r="E717" s="144" t="s">
        <v>1097</v>
      </c>
      <c r="F717" s="145" t="s">
        <v>1098</v>
      </c>
      <c r="G717" s="146" t="s">
        <v>329</v>
      </c>
      <c r="H717" s="147">
        <v>185</v>
      </c>
      <c r="I717" s="148"/>
      <c r="J717" s="149">
        <f>ROUND(I717*H717,2)</f>
        <v>0</v>
      </c>
      <c r="K717" s="145" t="s">
        <v>172</v>
      </c>
      <c r="L717" s="35"/>
      <c r="M717" s="150" t="s">
        <v>3</v>
      </c>
      <c r="N717" s="151" t="s">
        <v>44</v>
      </c>
      <c r="O717" s="55"/>
      <c r="P717" s="152">
        <f>O717*H717</f>
        <v>0</v>
      </c>
      <c r="Q717" s="152">
        <v>0.00021</v>
      </c>
      <c r="R717" s="152">
        <f>Q717*H717</f>
        <v>0.03885</v>
      </c>
      <c r="S717" s="152">
        <v>0</v>
      </c>
      <c r="T717" s="153">
        <f>S717*H717</f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154" t="s">
        <v>363</v>
      </c>
      <c r="AT717" s="154" t="s">
        <v>127</v>
      </c>
      <c r="AU717" s="154" t="s">
        <v>82</v>
      </c>
      <c r="AY717" s="19" t="s">
        <v>126</v>
      </c>
      <c r="BE717" s="155">
        <f>IF(N717="základní",J717,0)</f>
        <v>0</v>
      </c>
      <c r="BF717" s="155">
        <f>IF(N717="snížená",J717,0)</f>
        <v>0</v>
      </c>
      <c r="BG717" s="155">
        <f>IF(N717="zákl. přenesená",J717,0)</f>
        <v>0</v>
      </c>
      <c r="BH717" s="155">
        <f>IF(N717="sníž. přenesená",J717,0)</f>
        <v>0</v>
      </c>
      <c r="BI717" s="155">
        <f>IF(N717="nulová",J717,0)</f>
        <v>0</v>
      </c>
      <c r="BJ717" s="19" t="s">
        <v>80</v>
      </c>
      <c r="BK717" s="155">
        <f>ROUND(I717*H717,2)</f>
        <v>0</v>
      </c>
      <c r="BL717" s="19" t="s">
        <v>363</v>
      </c>
      <c r="BM717" s="154" t="s">
        <v>1099</v>
      </c>
    </row>
    <row r="718" spans="2:51" s="13" customFormat="1" ht="12">
      <c r="B718" s="156"/>
      <c r="D718" s="157" t="s">
        <v>133</v>
      </c>
      <c r="E718" s="164" t="s">
        <v>3</v>
      </c>
      <c r="F718" s="158" t="s">
        <v>965</v>
      </c>
      <c r="H718" s="159">
        <v>185</v>
      </c>
      <c r="I718" s="160"/>
      <c r="L718" s="156"/>
      <c r="M718" s="161"/>
      <c r="N718" s="162"/>
      <c r="O718" s="162"/>
      <c r="P718" s="162"/>
      <c r="Q718" s="162"/>
      <c r="R718" s="162"/>
      <c r="S718" s="162"/>
      <c r="T718" s="163"/>
      <c r="AT718" s="164" t="s">
        <v>133</v>
      </c>
      <c r="AU718" s="164" t="s">
        <v>82</v>
      </c>
      <c r="AV718" s="13" t="s">
        <v>82</v>
      </c>
      <c r="AW718" s="13" t="s">
        <v>33</v>
      </c>
      <c r="AX718" s="13" t="s">
        <v>80</v>
      </c>
      <c r="AY718" s="164" t="s">
        <v>126</v>
      </c>
    </row>
    <row r="719" spans="1:65" s="2" customFormat="1" ht="24.15" customHeight="1">
      <c r="A719" s="34"/>
      <c r="B719" s="142"/>
      <c r="C719" s="143">
        <v>160</v>
      </c>
      <c r="D719" s="143" t="s">
        <v>127</v>
      </c>
      <c r="E719" s="144" t="s">
        <v>1100</v>
      </c>
      <c r="F719" s="145" t="s">
        <v>1101</v>
      </c>
      <c r="G719" s="146" t="s">
        <v>329</v>
      </c>
      <c r="H719" s="147">
        <v>185</v>
      </c>
      <c r="I719" s="148"/>
      <c r="J719" s="149">
        <f>ROUND(I719*H719,2)</f>
        <v>0</v>
      </c>
      <c r="K719" s="145" t="s">
        <v>172</v>
      </c>
      <c r="L719" s="35"/>
      <c r="M719" s="150" t="s">
        <v>3</v>
      </c>
      <c r="N719" s="151" t="s">
        <v>44</v>
      </c>
      <c r="O719" s="55"/>
      <c r="P719" s="152">
        <f>O719*H719</f>
        <v>0</v>
      </c>
      <c r="Q719" s="152">
        <v>0.00022</v>
      </c>
      <c r="R719" s="152">
        <f>Q719*H719</f>
        <v>0.0407</v>
      </c>
      <c r="S719" s="152">
        <v>0</v>
      </c>
      <c r="T719" s="153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54" t="s">
        <v>363</v>
      </c>
      <c r="AT719" s="154" t="s">
        <v>127</v>
      </c>
      <c r="AU719" s="154" t="s">
        <v>82</v>
      </c>
      <c r="AY719" s="19" t="s">
        <v>126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9" t="s">
        <v>80</v>
      </c>
      <c r="BK719" s="155">
        <f>ROUND(I719*H719,2)</f>
        <v>0</v>
      </c>
      <c r="BL719" s="19" t="s">
        <v>363</v>
      </c>
      <c r="BM719" s="154" t="s">
        <v>1102</v>
      </c>
    </row>
    <row r="720" spans="2:51" s="13" customFormat="1" ht="12">
      <c r="B720" s="156"/>
      <c r="D720" s="157" t="s">
        <v>133</v>
      </c>
      <c r="E720" s="164" t="s">
        <v>3</v>
      </c>
      <c r="F720" s="158" t="s">
        <v>965</v>
      </c>
      <c r="H720" s="159">
        <v>185</v>
      </c>
      <c r="I720" s="160"/>
      <c r="L720" s="156"/>
      <c r="M720" s="161"/>
      <c r="N720" s="162"/>
      <c r="O720" s="162"/>
      <c r="P720" s="162"/>
      <c r="Q720" s="162"/>
      <c r="R720" s="162"/>
      <c r="S720" s="162"/>
      <c r="T720" s="163"/>
      <c r="AT720" s="164" t="s">
        <v>133</v>
      </c>
      <c r="AU720" s="164" t="s">
        <v>82</v>
      </c>
      <c r="AV720" s="13" t="s">
        <v>82</v>
      </c>
      <c r="AW720" s="13" t="s">
        <v>33</v>
      </c>
      <c r="AX720" s="13" t="s">
        <v>80</v>
      </c>
      <c r="AY720" s="164" t="s">
        <v>126</v>
      </c>
    </row>
    <row r="721" spans="1:65" s="2" customFormat="1" ht="37.8" customHeight="1">
      <c r="A721" s="34"/>
      <c r="B721" s="142"/>
      <c r="C721" s="143">
        <v>161</v>
      </c>
      <c r="D721" s="143" t="s">
        <v>127</v>
      </c>
      <c r="E721" s="144" t="s">
        <v>1103</v>
      </c>
      <c r="F721" s="145" t="s">
        <v>1104</v>
      </c>
      <c r="G721" s="146" t="s">
        <v>329</v>
      </c>
      <c r="H721" s="147">
        <v>60.84</v>
      </c>
      <c r="I721" s="148"/>
      <c r="J721" s="149">
        <f>ROUND(I721*H721,2)</f>
        <v>0</v>
      </c>
      <c r="K721" s="145" t="s">
        <v>172</v>
      </c>
      <c r="L721" s="35"/>
      <c r="M721" s="150" t="s">
        <v>3</v>
      </c>
      <c r="N721" s="151" t="s">
        <v>44</v>
      </c>
      <c r="O721" s="55"/>
      <c r="P721" s="152">
        <f>O721*H721</f>
        <v>0</v>
      </c>
      <c r="Q721" s="152">
        <v>0.01432</v>
      </c>
      <c r="R721" s="152">
        <f>Q721*H721</f>
        <v>0.8712288</v>
      </c>
      <c r="S721" s="152">
        <v>0</v>
      </c>
      <c r="T721" s="153">
        <f>S721*H721</f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54" t="s">
        <v>363</v>
      </c>
      <c r="AT721" s="154" t="s">
        <v>127</v>
      </c>
      <c r="AU721" s="154" t="s">
        <v>82</v>
      </c>
      <c r="AY721" s="19" t="s">
        <v>126</v>
      </c>
      <c r="BE721" s="155">
        <f>IF(N721="základní",J721,0)</f>
        <v>0</v>
      </c>
      <c r="BF721" s="155">
        <f>IF(N721="snížená",J721,0)</f>
        <v>0</v>
      </c>
      <c r="BG721" s="155">
        <f>IF(N721="zákl. přenesená",J721,0)</f>
        <v>0</v>
      </c>
      <c r="BH721" s="155">
        <f>IF(N721="sníž. přenesená",J721,0)</f>
        <v>0</v>
      </c>
      <c r="BI721" s="155">
        <f>IF(N721="nulová",J721,0)</f>
        <v>0</v>
      </c>
      <c r="BJ721" s="19" t="s">
        <v>80</v>
      </c>
      <c r="BK721" s="155">
        <f>ROUND(I721*H721,2)</f>
        <v>0</v>
      </c>
      <c r="BL721" s="19" t="s">
        <v>363</v>
      </c>
      <c r="BM721" s="154" t="s">
        <v>1105</v>
      </c>
    </row>
    <row r="722" spans="2:51" s="13" customFormat="1" ht="12">
      <c r="B722" s="156"/>
      <c r="D722" s="157" t="s">
        <v>133</v>
      </c>
      <c r="E722" s="164" t="s">
        <v>3</v>
      </c>
      <c r="F722" s="158" t="s">
        <v>1106</v>
      </c>
      <c r="H722" s="159">
        <v>60.84</v>
      </c>
      <c r="I722" s="160"/>
      <c r="L722" s="156"/>
      <c r="M722" s="161"/>
      <c r="N722" s="162"/>
      <c r="O722" s="162"/>
      <c r="P722" s="162"/>
      <c r="Q722" s="162"/>
      <c r="R722" s="162"/>
      <c r="S722" s="162"/>
      <c r="T722" s="163"/>
      <c r="AT722" s="164" t="s">
        <v>133</v>
      </c>
      <c r="AU722" s="164" t="s">
        <v>82</v>
      </c>
      <c r="AV722" s="13" t="s">
        <v>82</v>
      </c>
      <c r="AW722" s="13" t="s">
        <v>33</v>
      </c>
      <c r="AX722" s="13" t="s">
        <v>80</v>
      </c>
      <c r="AY722" s="164" t="s">
        <v>126</v>
      </c>
    </row>
    <row r="723" spans="1:65" s="2" customFormat="1" ht="37.8" customHeight="1">
      <c r="A723" s="34"/>
      <c r="B723" s="142"/>
      <c r="C723" s="143">
        <v>162</v>
      </c>
      <c r="D723" s="143" t="s">
        <v>127</v>
      </c>
      <c r="E723" s="144" t="s">
        <v>1107</v>
      </c>
      <c r="F723" s="145" t="s">
        <v>1108</v>
      </c>
      <c r="G723" s="146" t="s">
        <v>329</v>
      </c>
      <c r="H723" s="147">
        <v>105.2</v>
      </c>
      <c r="I723" s="148"/>
      <c r="J723" s="149">
        <f>ROUND(I723*H723,2)</f>
        <v>0</v>
      </c>
      <c r="K723" s="145" t="s">
        <v>172</v>
      </c>
      <c r="L723" s="35"/>
      <c r="M723" s="150" t="s">
        <v>3</v>
      </c>
      <c r="N723" s="151" t="s">
        <v>44</v>
      </c>
      <c r="O723" s="55"/>
      <c r="P723" s="152">
        <f>O723*H723</f>
        <v>0</v>
      </c>
      <c r="Q723" s="152">
        <v>0.01436</v>
      </c>
      <c r="R723" s="152">
        <f>Q723*H723</f>
        <v>1.510672</v>
      </c>
      <c r="S723" s="152">
        <v>0</v>
      </c>
      <c r="T723" s="153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54" t="s">
        <v>363</v>
      </c>
      <c r="AT723" s="154" t="s">
        <v>127</v>
      </c>
      <c r="AU723" s="154" t="s">
        <v>82</v>
      </c>
      <c r="AY723" s="19" t="s">
        <v>126</v>
      </c>
      <c r="BE723" s="155">
        <f>IF(N723="základní",J723,0)</f>
        <v>0</v>
      </c>
      <c r="BF723" s="155">
        <f>IF(N723="snížená",J723,0)</f>
        <v>0</v>
      </c>
      <c r="BG723" s="155">
        <f>IF(N723="zákl. přenesená",J723,0)</f>
        <v>0</v>
      </c>
      <c r="BH723" s="155">
        <f>IF(N723="sníž. přenesená",J723,0)</f>
        <v>0</v>
      </c>
      <c r="BI723" s="155">
        <f>IF(N723="nulová",J723,0)</f>
        <v>0</v>
      </c>
      <c r="BJ723" s="19" t="s">
        <v>80</v>
      </c>
      <c r="BK723" s="155">
        <f>ROUND(I723*H723,2)</f>
        <v>0</v>
      </c>
      <c r="BL723" s="19" t="s">
        <v>363</v>
      </c>
      <c r="BM723" s="154" t="s">
        <v>1109</v>
      </c>
    </row>
    <row r="724" spans="2:51" s="13" customFormat="1" ht="12">
      <c r="B724" s="156"/>
      <c r="D724" s="157" t="s">
        <v>133</v>
      </c>
      <c r="E724" s="164" t="s">
        <v>3</v>
      </c>
      <c r="F724" s="158" t="s">
        <v>1110</v>
      </c>
      <c r="H724" s="159">
        <v>105.2</v>
      </c>
      <c r="I724" s="160"/>
      <c r="L724" s="156"/>
      <c r="M724" s="161"/>
      <c r="N724" s="162"/>
      <c r="O724" s="162"/>
      <c r="P724" s="162"/>
      <c r="Q724" s="162"/>
      <c r="R724" s="162"/>
      <c r="S724" s="162"/>
      <c r="T724" s="163"/>
      <c r="AT724" s="164" t="s">
        <v>133</v>
      </c>
      <c r="AU724" s="164" t="s">
        <v>82</v>
      </c>
      <c r="AV724" s="13" t="s">
        <v>82</v>
      </c>
      <c r="AW724" s="13" t="s">
        <v>33</v>
      </c>
      <c r="AX724" s="13" t="s">
        <v>80</v>
      </c>
      <c r="AY724" s="164" t="s">
        <v>126</v>
      </c>
    </row>
    <row r="725" spans="1:65" s="2" customFormat="1" ht="37.8" customHeight="1">
      <c r="A725" s="34"/>
      <c r="B725" s="142"/>
      <c r="C725" s="143">
        <v>163</v>
      </c>
      <c r="D725" s="143" t="s">
        <v>127</v>
      </c>
      <c r="E725" s="144" t="s">
        <v>1111</v>
      </c>
      <c r="F725" s="145" t="s">
        <v>1112</v>
      </c>
      <c r="G725" s="146" t="s">
        <v>329</v>
      </c>
      <c r="H725" s="147">
        <v>4</v>
      </c>
      <c r="I725" s="148"/>
      <c r="J725" s="149">
        <f>ROUND(I725*H725,2)</f>
        <v>0</v>
      </c>
      <c r="K725" s="145" t="s">
        <v>172</v>
      </c>
      <c r="L725" s="35"/>
      <c r="M725" s="150" t="s">
        <v>3</v>
      </c>
      <c r="N725" s="151" t="s">
        <v>44</v>
      </c>
      <c r="O725" s="55"/>
      <c r="P725" s="152">
        <f>O725*H725</f>
        <v>0</v>
      </c>
      <c r="Q725" s="152">
        <v>0.02303</v>
      </c>
      <c r="R725" s="152">
        <f>Q725*H725</f>
        <v>0.09212</v>
      </c>
      <c r="S725" s="152">
        <v>0</v>
      </c>
      <c r="T725" s="153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54" t="s">
        <v>363</v>
      </c>
      <c r="AT725" s="154" t="s">
        <v>127</v>
      </c>
      <c r="AU725" s="154" t="s">
        <v>82</v>
      </c>
      <c r="AY725" s="19" t="s">
        <v>126</v>
      </c>
      <c r="BE725" s="155">
        <f>IF(N725="základní",J725,0)</f>
        <v>0</v>
      </c>
      <c r="BF725" s="155">
        <f>IF(N725="snížená",J725,0)</f>
        <v>0</v>
      </c>
      <c r="BG725" s="155">
        <f>IF(N725="zákl. přenesená",J725,0)</f>
        <v>0</v>
      </c>
      <c r="BH725" s="155">
        <f>IF(N725="sníž. přenesená",J725,0)</f>
        <v>0</v>
      </c>
      <c r="BI725" s="155">
        <f>IF(N725="nulová",J725,0)</f>
        <v>0</v>
      </c>
      <c r="BJ725" s="19" t="s">
        <v>80</v>
      </c>
      <c r="BK725" s="155">
        <f>ROUND(I725*H725,2)</f>
        <v>0</v>
      </c>
      <c r="BL725" s="19" t="s">
        <v>363</v>
      </c>
      <c r="BM725" s="154" t="s">
        <v>1113</v>
      </c>
    </row>
    <row r="726" spans="2:51" s="13" customFormat="1" ht="12">
      <c r="B726" s="156"/>
      <c r="D726" s="157" t="s">
        <v>133</v>
      </c>
      <c r="E726" s="164" t="s">
        <v>3</v>
      </c>
      <c r="F726" s="158" t="s">
        <v>125</v>
      </c>
      <c r="H726" s="159">
        <v>4</v>
      </c>
      <c r="I726" s="160"/>
      <c r="L726" s="156"/>
      <c r="M726" s="161"/>
      <c r="N726" s="162"/>
      <c r="O726" s="162"/>
      <c r="P726" s="162"/>
      <c r="Q726" s="162"/>
      <c r="R726" s="162"/>
      <c r="S726" s="162"/>
      <c r="T726" s="163"/>
      <c r="AT726" s="164" t="s">
        <v>133</v>
      </c>
      <c r="AU726" s="164" t="s">
        <v>82</v>
      </c>
      <c r="AV726" s="13" t="s">
        <v>82</v>
      </c>
      <c r="AW726" s="13" t="s">
        <v>33</v>
      </c>
      <c r="AX726" s="13" t="s">
        <v>80</v>
      </c>
      <c r="AY726" s="164" t="s">
        <v>126</v>
      </c>
    </row>
    <row r="727" spans="1:65" s="2" customFormat="1" ht="37.8" customHeight="1">
      <c r="A727" s="34"/>
      <c r="B727" s="142"/>
      <c r="C727" s="143">
        <v>164</v>
      </c>
      <c r="D727" s="143" t="s">
        <v>127</v>
      </c>
      <c r="E727" s="144" t="s">
        <v>1114</v>
      </c>
      <c r="F727" s="145" t="s">
        <v>1115</v>
      </c>
      <c r="G727" s="146" t="s">
        <v>130</v>
      </c>
      <c r="H727" s="147">
        <v>40</v>
      </c>
      <c r="I727" s="148"/>
      <c r="J727" s="149">
        <f>ROUND(I727*H727,2)</f>
        <v>0</v>
      </c>
      <c r="K727" s="145" t="s">
        <v>172</v>
      </c>
      <c r="L727" s="35"/>
      <c r="M727" s="150" t="s">
        <v>3</v>
      </c>
      <c r="N727" s="151" t="s">
        <v>44</v>
      </c>
      <c r="O727" s="55"/>
      <c r="P727" s="152">
        <f>O727*H727</f>
        <v>0</v>
      </c>
      <c r="Q727" s="152">
        <v>0.00304</v>
      </c>
      <c r="R727" s="152">
        <f>Q727*H727</f>
        <v>0.12160000000000001</v>
      </c>
      <c r="S727" s="152">
        <v>0</v>
      </c>
      <c r="T727" s="153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54" t="s">
        <v>363</v>
      </c>
      <c r="AT727" s="154" t="s">
        <v>127</v>
      </c>
      <c r="AU727" s="154" t="s">
        <v>82</v>
      </c>
      <c r="AY727" s="19" t="s">
        <v>126</v>
      </c>
      <c r="BE727" s="155">
        <f>IF(N727="základní",J727,0)</f>
        <v>0</v>
      </c>
      <c r="BF727" s="155">
        <f>IF(N727="snížená",J727,0)</f>
        <v>0</v>
      </c>
      <c r="BG727" s="155">
        <f>IF(N727="zákl. přenesená",J727,0)</f>
        <v>0</v>
      </c>
      <c r="BH727" s="155">
        <f>IF(N727="sníž. přenesená",J727,0)</f>
        <v>0</v>
      </c>
      <c r="BI727" s="155">
        <f>IF(N727="nulová",J727,0)</f>
        <v>0</v>
      </c>
      <c r="BJ727" s="19" t="s">
        <v>80</v>
      </c>
      <c r="BK727" s="155">
        <f>ROUND(I727*H727,2)</f>
        <v>0</v>
      </c>
      <c r="BL727" s="19" t="s">
        <v>363</v>
      </c>
      <c r="BM727" s="154" t="s">
        <v>1116</v>
      </c>
    </row>
    <row r="728" spans="2:51" s="13" customFormat="1" ht="12">
      <c r="B728" s="156"/>
      <c r="D728" s="157" t="s">
        <v>133</v>
      </c>
      <c r="E728" s="164" t="s">
        <v>3</v>
      </c>
      <c r="F728" s="158" t="s">
        <v>487</v>
      </c>
      <c r="H728" s="159">
        <v>40</v>
      </c>
      <c r="I728" s="160"/>
      <c r="L728" s="156"/>
      <c r="M728" s="161"/>
      <c r="N728" s="162"/>
      <c r="O728" s="162"/>
      <c r="P728" s="162"/>
      <c r="Q728" s="162"/>
      <c r="R728" s="162"/>
      <c r="S728" s="162"/>
      <c r="T728" s="163"/>
      <c r="AT728" s="164" t="s">
        <v>133</v>
      </c>
      <c r="AU728" s="164" t="s">
        <v>82</v>
      </c>
      <c r="AV728" s="13" t="s">
        <v>82</v>
      </c>
      <c r="AW728" s="13" t="s">
        <v>33</v>
      </c>
      <c r="AX728" s="13" t="s">
        <v>80</v>
      </c>
      <c r="AY728" s="164" t="s">
        <v>126</v>
      </c>
    </row>
    <row r="729" spans="1:65" s="2" customFormat="1" ht="37.8" customHeight="1">
      <c r="A729" s="34"/>
      <c r="B729" s="142"/>
      <c r="C729" s="143">
        <v>165</v>
      </c>
      <c r="D729" s="143" t="s">
        <v>127</v>
      </c>
      <c r="E729" s="144" t="s">
        <v>1117</v>
      </c>
      <c r="F729" s="145" t="s">
        <v>1118</v>
      </c>
      <c r="G729" s="146" t="s">
        <v>232</v>
      </c>
      <c r="H729" s="147">
        <v>1012</v>
      </c>
      <c r="I729" s="148"/>
      <c r="J729" s="149">
        <f>ROUND(I729*H729,2)</f>
        <v>0</v>
      </c>
      <c r="K729" s="145" t="s">
        <v>172</v>
      </c>
      <c r="L729" s="35"/>
      <c r="M729" s="150" t="s">
        <v>3</v>
      </c>
      <c r="N729" s="151" t="s">
        <v>44</v>
      </c>
      <c r="O729" s="55"/>
      <c r="P729" s="152">
        <f>O729*H729</f>
        <v>0</v>
      </c>
      <c r="Q729" s="152">
        <v>3E-05</v>
      </c>
      <c r="R729" s="152">
        <f>Q729*H729</f>
        <v>0.03036</v>
      </c>
      <c r="S729" s="152">
        <v>0</v>
      </c>
      <c r="T729" s="153">
        <f>S729*H729</f>
        <v>0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154" t="s">
        <v>363</v>
      </c>
      <c r="AT729" s="154" t="s">
        <v>127</v>
      </c>
      <c r="AU729" s="154" t="s">
        <v>82</v>
      </c>
      <c r="AY729" s="19" t="s">
        <v>126</v>
      </c>
      <c r="BE729" s="155">
        <f>IF(N729="základní",J729,0)</f>
        <v>0</v>
      </c>
      <c r="BF729" s="155">
        <f>IF(N729="snížená",J729,0)</f>
        <v>0</v>
      </c>
      <c r="BG729" s="155">
        <f>IF(N729="zákl. přenesená",J729,0)</f>
        <v>0</v>
      </c>
      <c r="BH729" s="155">
        <f>IF(N729="sníž. přenesená",J729,0)</f>
        <v>0</v>
      </c>
      <c r="BI729" s="155">
        <f>IF(N729="nulová",J729,0)</f>
        <v>0</v>
      </c>
      <c r="BJ729" s="19" t="s">
        <v>80</v>
      </c>
      <c r="BK729" s="155">
        <f>ROUND(I729*H729,2)</f>
        <v>0</v>
      </c>
      <c r="BL729" s="19" t="s">
        <v>363</v>
      </c>
      <c r="BM729" s="154" t="s">
        <v>1119</v>
      </c>
    </row>
    <row r="730" spans="2:51" s="13" customFormat="1" ht="12">
      <c r="B730" s="156"/>
      <c r="D730" s="157" t="s">
        <v>133</v>
      </c>
      <c r="E730" s="164" t="s">
        <v>3</v>
      </c>
      <c r="F730" s="158" t="s">
        <v>179</v>
      </c>
      <c r="H730" s="159">
        <v>1012</v>
      </c>
      <c r="I730" s="160"/>
      <c r="L730" s="156"/>
      <c r="M730" s="161"/>
      <c r="N730" s="162"/>
      <c r="O730" s="162"/>
      <c r="P730" s="162"/>
      <c r="Q730" s="162"/>
      <c r="R730" s="162"/>
      <c r="S730" s="162"/>
      <c r="T730" s="163"/>
      <c r="AT730" s="164" t="s">
        <v>133</v>
      </c>
      <c r="AU730" s="164" t="s">
        <v>82</v>
      </c>
      <c r="AV730" s="13" t="s">
        <v>82</v>
      </c>
      <c r="AW730" s="13" t="s">
        <v>33</v>
      </c>
      <c r="AX730" s="13" t="s">
        <v>80</v>
      </c>
      <c r="AY730" s="164" t="s">
        <v>126</v>
      </c>
    </row>
    <row r="731" spans="1:65" s="2" customFormat="1" ht="49.05" customHeight="1">
      <c r="A731" s="34"/>
      <c r="B731" s="142"/>
      <c r="C731" s="143">
        <v>166</v>
      </c>
      <c r="D731" s="143" t="s">
        <v>127</v>
      </c>
      <c r="E731" s="144" t="s">
        <v>1120</v>
      </c>
      <c r="F731" s="145" t="s">
        <v>1121</v>
      </c>
      <c r="G731" s="146" t="s">
        <v>130</v>
      </c>
      <c r="H731" s="147">
        <v>232</v>
      </c>
      <c r="I731" s="148"/>
      <c r="J731" s="149">
        <f>ROUND(I731*H731,2)</f>
        <v>0</v>
      </c>
      <c r="K731" s="145" t="s">
        <v>172</v>
      </c>
      <c r="L731" s="35"/>
      <c r="M731" s="150" t="s">
        <v>3</v>
      </c>
      <c r="N731" s="151" t="s">
        <v>44</v>
      </c>
      <c r="O731" s="55"/>
      <c r="P731" s="152">
        <f>O731*H731</f>
        <v>0</v>
      </c>
      <c r="Q731" s="152">
        <v>0</v>
      </c>
      <c r="R731" s="152">
        <f>Q731*H731</f>
        <v>0</v>
      </c>
      <c r="S731" s="152">
        <v>0</v>
      </c>
      <c r="T731" s="153">
        <f>S731*H731</f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54" t="s">
        <v>363</v>
      </c>
      <c r="AT731" s="154" t="s">
        <v>127</v>
      </c>
      <c r="AU731" s="154" t="s">
        <v>82</v>
      </c>
      <c r="AY731" s="19" t="s">
        <v>126</v>
      </c>
      <c r="BE731" s="155">
        <f>IF(N731="základní",J731,0)</f>
        <v>0</v>
      </c>
      <c r="BF731" s="155">
        <f>IF(N731="snížená",J731,0)</f>
        <v>0</v>
      </c>
      <c r="BG731" s="155">
        <f>IF(N731="zákl. přenesená",J731,0)</f>
        <v>0</v>
      </c>
      <c r="BH731" s="155">
        <f>IF(N731="sníž. přenesená",J731,0)</f>
        <v>0</v>
      </c>
      <c r="BI731" s="155">
        <f>IF(N731="nulová",J731,0)</f>
        <v>0</v>
      </c>
      <c r="BJ731" s="19" t="s">
        <v>80</v>
      </c>
      <c r="BK731" s="155">
        <f>ROUND(I731*H731,2)</f>
        <v>0</v>
      </c>
      <c r="BL731" s="19" t="s">
        <v>363</v>
      </c>
      <c r="BM731" s="154" t="s">
        <v>1122</v>
      </c>
    </row>
    <row r="732" spans="2:51" s="13" customFormat="1" ht="12">
      <c r="B732" s="156"/>
      <c r="D732" s="157" t="s">
        <v>133</v>
      </c>
      <c r="E732" s="164" t="s">
        <v>3</v>
      </c>
      <c r="F732" s="158" t="s">
        <v>1123</v>
      </c>
      <c r="H732" s="159">
        <v>232</v>
      </c>
      <c r="I732" s="160"/>
      <c r="L732" s="156"/>
      <c r="M732" s="161"/>
      <c r="N732" s="162"/>
      <c r="O732" s="162"/>
      <c r="P732" s="162"/>
      <c r="Q732" s="162"/>
      <c r="R732" s="162"/>
      <c r="S732" s="162"/>
      <c r="T732" s="163"/>
      <c r="AT732" s="164" t="s">
        <v>133</v>
      </c>
      <c r="AU732" s="164" t="s">
        <v>82</v>
      </c>
      <c r="AV732" s="13" t="s">
        <v>82</v>
      </c>
      <c r="AW732" s="13" t="s">
        <v>33</v>
      </c>
      <c r="AX732" s="13" t="s">
        <v>80</v>
      </c>
      <c r="AY732" s="164" t="s">
        <v>126</v>
      </c>
    </row>
    <row r="733" spans="1:65" s="2" customFormat="1" ht="24.15" customHeight="1">
      <c r="A733" s="34"/>
      <c r="B733" s="142"/>
      <c r="C733" s="193">
        <v>167</v>
      </c>
      <c r="D733" s="193" t="s">
        <v>321</v>
      </c>
      <c r="E733" s="194" t="s">
        <v>1124</v>
      </c>
      <c r="F733" s="195" t="s">
        <v>1125</v>
      </c>
      <c r="G733" s="196" t="s">
        <v>130</v>
      </c>
      <c r="H733" s="197">
        <v>8</v>
      </c>
      <c r="I733" s="198"/>
      <c r="J733" s="199">
        <f>ROUND(I733*H733,2)</f>
        <v>0</v>
      </c>
      <c r="K733" s="195" t="s">
        <v>172</v>
      </c>
      <c r="L733" s="200"/>
      <c r="M733" s="201" t="s">
        <v>3</v>
      </c>
      <c r="N733" s="202" t="s">
        <v>44</v>
      </c>
      <c r="O733" s="55"/>
      <c r="P733" s="152">
        <f>O733*H733</f>
        <v>0</v>
      </c>
      <c r="Q733" s="152">
        <v>0.006</v>
      </c>
      <c r="R733" s="152">
        <f>Q733*H733</f>
        <v>0.048</v>
      </c>
      <c r="S733" s="152">
        <v>0</v>
      </c>
      <c r="T733" s="153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54" t="s">
        <v>459</v>
      </c>
      <c r="AT733" s="154" t="s">
        <v>321</v>
      </c>
      <c r="AU733" s="154" t="s">
        <v>82</v>
      </c>
      <c r="AY733" s="19" t="s">
        <v>126</v>
      </c>
      <c r="BE733" s="155">
        <f>IF(N733="základní",J733,0)</f>
        <v>0</v>
      </c>
      <c r="BF733" s="155">
        <f>IF(N733="snížená",J733,0)</f>
        <v>0</v>
      </c>
      <c r="BG733" s="155">
        <f>IF(N733="zákl. přenesená",J733,0)</f>
        <v>0</v>
      </c>
      <c r="BH733" s="155">
        <f>IF(N733="sníž. přenesená",J733,0)</f>
        <v>0</v>
      </c>
      <c r="BI733" s="155">
        <f>IF(N733="nulová",J733,0)</f>
        <v>0</v>
      </c>
      <c r="BJ733" s="19" t="s">
        <v>80</v>
      </c>
      <c r="BK733" s="155">
        <f>ROUND(I733*H733,2)</f>
        <v>0</v>
      </c>
      <c r="BL733" s="19" t="s">
        <v>363</v>
      </c>
      <c r="BM733" s="154" t="s">
        <v>1126</v>
      </c>
    </row>
    <row r="734" spans="1:65" s="2" customFormat="1" ht="14.4" customHeight="1">
      <c r="A734" s="34"/>
      <c r="B734" s="142"/>
      <c r="C734" s="193">
        <v>168</v>
      </c>
      <c r="D734" s="193" t="s">
        <v>321</v>
      </c>
      <c r="E734" s="194" t="s">
        <v>1127</v>
      </c>
      <c r="F734" s="195" t="s">
        <v>1128</v>
      </c>
      <c r="G734" s="196" t="s">
        <v>130</v>
      </c>
      <c r="H734" s="197">
        <v>208</v>
      </c>
      <c r="I734" s="198"/>
      <c r="J734" s="199">
        <f>ROUND(I734*H734,2)</f>
        <v>0</v>
      </c>
      <c r="K734" s="195" t="s">
        <v>172</v>
      </c>
      <c r="L734" s="200"/>
      <c r="M734" s="201" t="s">
        <v>3</v>
      </c>
      <c r="N734" s="202" t="s">
        <v>44</v>
      </c>
      <c r="O734" s="55"/>
      <c r="P734" s="152">
        <f>O734*H734</f>
        <v>0</v>
      </c>
      <c r="Q734" s="152">
        <v>0.0059</v>
      </c>
      <c r="R734" s="152">
        <f>Q734*H734</f>
        <v>1.2272</v>
      </c>
      <c r="S734" s="152">
        <v>0</v>
      </c>
      <c r="T734" s="153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154" t="s">
        <v>459</v>
      </c>
      <c r="AT734" s="154" t="s">
        <v>321</v>
      </c>
      <c r="AU734" s="154" t="s">
        <v>82</v>
      </c>
      <c r="AY734" s="19" t="s">
        <v>126</v>
      </c>
      <c r="BE734" s="155">
        <f>IF(N734="základní",J734,0)</f>
        <v>0</v>
      </c>
      <c r="BF734" s="155">
        <f>IF(N734="snížená",J734,0)</f>
        <v>0</v>
      </c>
      <c r="BG734" s="155">
        <f>IF(N734="zákl. přenesená",J734,0)</f>
        <v>0</v>
      </c>
      <c r="BH734" s="155">
        <f>IF(N734="sníž. přenesená",J734,0)</f>
        <v>0</v>
      </c>
      <c r="BI734" s="155">
        <f>IF(N734="nulová",J734,0)</f>
        <v>0</v>
      </c>
      <c r="BJ734" s="19" t="s">
        <v>80</v>
      </c>
      <c r="BK734" s="155">
        <f>ROUND(I734*H734,2)</f>
        <v>0</v>
      </c>
      <c r="BL734" s="19" t="s">
        <v>363</v>
      </c>
      <c r="BM734" s="154" t="s">
        <v>1129</v>
      </c>
    </row>
    <row r="735" spans="1:65" s="2" customFormat="1" ht="14.4" customHeight="1">
      <c r="A735" s="34"/>
      <c r="B735" s="142"/>
      <c r="C735" s="193">
        <v>169</v>
      </c>
      <c r="D735" s="193" t="s">
        <v>321</v>
      </c>
      <c r="E735" s="194" t="s">
        <v>1130</v>
      </c>
      <c r="F735" s="195" t="s">
        <v>1131</v>
      </c>
      <c r="G735" s="196" t="s">
        <v>130</v>
      </c>
      <c r="H735" s="197">
        <v>6</v>
      </c>
      <c r="I735" s="198"/>
      <c r="J735" s="199">
        <f>ROUND(I735*H735,2)</f>
        <v>0</v>
      </c>
      <c r="K735" s="195" t="s">
        <v>172</v>
      </c>
      <c r="L735" s="200"/>
      <c r="M735" s="201" t="s">
        <v>3</v>
      </c>
      <c r="N735" s="202" t="s">
        <v>44</v>
      </c>
      <c r="O735" s="55"/>
      <c r="P735" s="152">
        <f>O735*H735</f>
        <v>0</v>
      </c>
      <c r="Q735" s="152">
        <v>0.006</v>
      </c>
      <c r="R735" s="152">
        <f>Q735*H735</f>
        <v>0.036000000000000004</v>
      </c>
      <c r="S735" s="152">
        <v>0</v>
      </c>
      <c r="T735" s="153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54" t="s">
        <v>459</v>
      </c>
      <c r="AT735" s="154" t="s">
        <v>321</v>
      </c>
      <c r="AU735" s="154" t="s">
        <v>82</v>
      </c>
      <c r="AY735" s="19" t="s">
        <v>126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9" t="s">
        <v>80</v>
      </c>
      <c r="BK735" s="155">
        <f>ROUND(I735*H735,2)</f>
        <v>0</v>
      </c>
      <c r="BL735" s="19" t="s">
        <v>363</v>
      </c>
      <c r="BM735" s="154" t="s">
        <v>1132</v>
      </c>
    </row>
    <row r="736" spans="1:65" s="2" customFormat="1" ht="24.15" customHeight="1">
      <c r="A736" s="34"/>
      <c r="B736" s="142"/>
      <c r="C736" s="193">
        <v>170</v>
      </c>
      <c r="D736" s="193" t="s">
        <v>321</v>
      </c>
      <c r="E736" s="194" t="s">
        <v>1133</v>
      </c>
      <c r="F736" s="195" t="s">
        <v>1134</v>
      </c>
      <c r="G736" s="196" t="s">
        <v>130</v>
      </c>
      <c r="H736" s="197">
        <v>10</v>
      </c>
      <c r="I736" s="198"/>
      <c r="J736" s="199">
        <f>ROUND(I736*H736,2)</f>
        <v>0</v>
      </c>
      <c r="K736" s="195" t="s">
        <v>172</v>
      </c>
      <c r="L736" s="200"/>
      <c r="M736" s="201" t="s">
        <v>3</v>
      </c>
      <c r="N736" s="202" t="s">
        <v>44</v>
      </c>
      <c r="O736" s="55"/>
      <c r="P736" s="152">
        <f>O736*H736</f>
        <v>0</v>
      </c>
      <c r="Q736" s="152">
        <v>0.0065</v>
      </c>
      <c r="R736" s="152">
        <f>Q736*H736</f>
        <v>0.065</v>
      </c>
      <c r="S736" s="152">
        <v>0</v>
      </c>
      <c r="T736" s="153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54" t="s">
        <v>459</v>
      </c>
      <c r="AT736" s="154" t="s">
        <v>321</v>
      </c>
      <c r="AU736" s="154" t="s">
        <v>82</v>
      </c>
      <c r="AY736" s="19" t="s">
        <v>126</v>
      </c>
      <c r="BE736" s="155">
        <f>IF(N736="základní",J736,0)</f>
        <v>0</v>
      </c>
      <c r="BF736" s="155">
        <f>IF(N736="snížená",J736,0)</f>
        <v>0</v>
      </c>
      <c r="BG736" s="155">
        <f>IF(N736="zákl. přenesená",J736,0)</f>
        <v>0</v>
      </c>
      <c r="BH736" s="155">
        <f>IF(N736="sníž. přenesená",J736,0)</f>
        <v>0</v>
      </c>
      <c r="BI736" s="155">
        <f>IF(N736="nulová",J736,0)</f>
        <v>0</v>
      </c>
      <c r="BJ736" s="19" t="s">
        <v>80</v>
      </c>
      <c r="BK736" s="155">
        <f>ROUND(I736*H736,2)</f>
        <v>0</v>
      </c>
      <c r="BL736" s="19" t="s">
        <v>363</v>
      </c>
      <c r="BM736" s="154" t="s">
        <v>1135</v>
      </c>
    </row>
    <row r="737" spans="1:65" s="2" customFormat="1" ht="24.15" customHeight="1">
      <c r="A737" s="34"/>
      <c r="B737" s="142"/>
      <c r="C737" s="143">
        <v>171</v>
      </c>
      <c r="D737" s="143" t="s">
        <v>127</v>
      </c>
      <c r="E737" s="144" t="s">
        <v>1136</v>
      </c>
      <c r="F737" s="145" t="s">
        <v>1137</v>
      </c>
      <c r="G737" s="146" t="s">
        <v>130</v>
      </c>
      <c r="H737" s="147">
        <v>9</v>
      </c>
      <c r="I737" s="148"/>
      <c r="J737" s="149">
        <f>ROUND(I737*H737,2)</f>
        <v>0</v>
      </c>
      <c r="K737" s="145" t="s">
        <v>172</v>
      </c>
      <c r="L737" s="35"/>
      <c r="M737" s="150" t="s">
        <v>3</v>
      </c>
      <c r="N737" s="151" t="s">
        <v>44</v>
      </c>
      <c r="O737" s="55"/>
      <c r="P737" s="152">
        <f>O737*H737</f>
        <v>0</v>
      </c>
      <c r="Q737" s="152">
        <v>0</v>
      </c>
      <c r="R737" s="152">
        <f>Q737*H737</f>
        <v>0</v>
      </c>
      <c r="S737" s="152">
        <v>0</v>
      </c>
      <c r="T737" s="153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54" t="s">
        <v>363</v>
      </c>
      <c r="AT737" s="154" t="s">
        <v>127</v>
      </c>
      <c r="AU737" s="154" t="s">
        <v>82</v>
      </c>
      <c r="AY737" s="19" t="s">
        <v>126</v>
      </c>
      <c r="BE737" s="155">
        <f>IF(N737="základní",J737,0)</f>
        <v>0</v>
      </c>
      <c r="BF737" s="155">
        <f>IF(N737="snížená",J737,0)</f>
        <v>0</v>
      </c>
      <c r="BG737" s="155">
        <f>IF(N737="zákl. přenesená",J737,0)</f>
        <v>0</v>
      </c>
      <c r="BH737" s="155">
        <f>IF(N737="sníž. přenesená",J737,0)</f>
        <v>0</v>
      </c>
      <c r="BI737" s="155">
        <f>IF(N737="nulová",J737,0)</f>
        <v>0</v>
      </c>
      <c r="BJ737" s="19" t="s">
        <v>80</v>
      </c>
      <c r="BK737" s="155">
        <f>ROUND(I737*H737,2)</f>
        <v>0</v>
      </c>
      <c r="BL737" s="19" t="s">
        <v>363</v>
      </c>
      <c r="BM737" s="154" t="s">
        <v>1138</v>
      </c>
    </row>
    <row r="738" spans="2:51" s="13" customFormat="1" ht="12">
      <c r="B738" s="156"/>
      <c r="D738" s="157" t="s">
        <v>133</v>
      </c>
      <c r="E738" s="164" t="s">
        <v>3</v>
      </c>
      <c r="F738" s="158" t="s">
        <v>1139</v>
      </c>
      <c r="H738" s="159">
        <v>9</v>
      </c>
      <c r="I738" s="160"/>
      <c r="L738" s="156"/>
      <c r="M738" s="161"/>
      <c r="N738" s="162"/>
      <c r="O738" s="162"/>
      <c r="P738" s="162"/>
      <c r="Q738" s="162"/>
      <c r="R738" s="162"/>
      <c r="S738" s="162"/>
      <c r="T738" s="163"/>
      <c r="AT738" s="164" t="s">
        <v>133</v>
      </c>
      <c r="AU738" s="164" t="s">
        <v>82</v>
      </c>
      <c r="AV738" s="13" t="s">
        <v>82</v>
      </c>
      <c r="AW738" s="13" t="s">
        <v>33</v>
      </c>
      <c r="AX738" s="13" t="s">
        <v>80</v>
      </c>
      <c r="AY738" s="164" t="s">
        <v>126</v>
      </c>
    </row>
    <row r="739" spans="1:65" s="2" customFormat="1" ht="14.4" customHeight="1">
      <c r="A739" s="34"/>
      <c r="B739" s="142"/>
      <c r="C739" s="193">
        <v>172</v>
      </c>
      <c r="D739" s="193" t="s">
        <v>321</v>
      </c>
      <c r="E739" s="194" t="s">
        <v>1140</v>
      </c>
      <c r="F739" s="195" t="s">
        <v>1141</v>
      </c>
      <c r="G739" s="196" t="s">
        <v>130</v>
      </c>
      <c r="H739" s="197">
        <v>9</v>
      </c>
      <c r="I739" s="198"/>
      <c r="J739" s="199">
        <f aca="true" t="shared" si="0" ref="J739:J744">ROUND(I739*H739,2)</f>
        <v>0</v>
      </c>
      <c r="K739" s="195" t="s">
        <v>172</v>
      </c>
      <c r="L739" s="200"/>
      <c r="M739" s="201" t="s">
        <v>3</v>
      </c>
      <c r="N739" s="202" t="s">
        <v>44</v>
      </c>
      <c r="O739" s="55"/>
      <c r="P739" s="152">
        <f aca="true" t="shared" si="1" ref="P739:P744">O739*H739</f>
        <v>0</v>
      </c>
      <c r="Q739" s="152">
        <v>0.0072</v>
      </c>
      <c r="R739" s="152">
        <f aca="true" t="shared" si="2" ref="R739:R744">Q739*H739</f>
        <v>0.0648</v>
      </c>
      <c r="S739" s="152">
        <v>0</v>
      </c>
      <c r="T739" s="153">
        <f aca="true" t="shared" si="3" ref="T739:T744"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154" t="s">
        <v>459</v>
      </c>
      <c r="AT739" s="154" t="s">
        <v>321</v>
      </c>
      <c r="AU739" s="154" t="s">
        <v>82</v>
      </c>
      <c r="AY739" s="19" t="s">
        <v>126</v>
      </c>
      <c r="BE739" s="155">
        <f aca="true" t="shared" si="4" ref="BE739:BE744">IF(N739="základní",J739,0)</f>
        <v>0</v>
      </c>
      <c r="BF739" s="155">
        <f aca="true" t="shared" si="5" ref="BF739:BF744">IF(N739="snížená",J739,0)</f>
        <v>0</v>
      </c>
      <c r="BG739" s="155">
        <f aca="true" t="shared" si="6" ref="BG739:BG744">IF(N739="zákl. přenesená",J739,0)</f>
        <v>0</v>
      </c>
      <c r="BH739" s="155">
        <f aca="true" t="shared" si="7" ref="BH739:BH744">IF(N739="sníž. přenesená",J739,0)</f>
        <v>0</v>
      </c>
      <c r="BI739" s="155">
        <f aca="true" t="shared" si="8" ref="BI739:BI744">IF(N739="nulová",J739,0)</f>
        <v>0</v>
      </c>
      <c r="BJ739" s="19" t="s">
        <v>80</v>
      </c>
      <c r="BK739" s="155">
        <f aca="true" t="shared" si="9" ref="BK739:BK744">ROUND(I739*H739,2)</f>
        <v>0</v>
      </c>
      <c r="BL739" s="19" t="s">
        <v>363</v>
      </c>
      <c r="BM739" s="154" t="s">
        <v>1142</v>
      </c>
    </row>
    <row r="740" spans="1:65" s="2" customFormat="1" ht="24.15" customHeight="1">
      <c r="A740" s="34"/>
      <c r="B740" s="142"/>
      <c r="C740" s="143">
        <v>173</v>
      </c>
      <c r="D740" s="143" t="s">
        <v>127</v>
      </c>
      <c r="E740" s="144" t="s">
        <v>1143</v>
      </c>
      <c r="F740" s="145" t="s">
        <v>1144</v>
      </c>
      <c r="G740" s="146" t="s">
        <v>130</v>
      </c>
      <c r="H740" s="147">
        <v>160</v>
      </c>
      <c r="I740" s="148"/>
      <c r="J740" s="149">
        <f t="shared" si="0"/>
        <v>0</v>
      </c>
      <c r="K740" s="145" t="s">
        <v>172</v>
      </c>
      <c r="L740" s="35"/>
      <c r="M740" s="150" t="s">
        <v>3</v>
      </c>
      <c r="N740" s="151" t="s">
        <v>44</v>
      </c>
      <c r="O740" s="55"/>
      <c r="P740" s="152">
        <f t="shared" si="1"/>
        <v>0</v>
      </c>
      <c r="Q740" s="152">
        <v>0</v>
      </c>
      <c r="R740" s="152">
        <f t="shared" si="2"/>
        <v>0</v>
      </c>
      <c r="S740" s="152">
        <v>0</v>
      </c>
      <c r="T740" s="153">
        <f t="shared" si="3"/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54" t="s">
        <v>363</v>
      </c>
      <c r="AT740" s="154" t="s">
        <v>127</v>
      </c>
      <c r="AU740" s="154" t="s">
        <v>82</v>
      </c>
      <c r="AY740" s="19" t="s">
        <v>126</v>
      </c>
      <c r="BE740" s="155">
        <f t="shared" si="4"/>
        <v>0</v>
      </c>
      <c r="BF740" s="155">
        <f t="shared" si="5"/>
        <v>0</v>
      </c>
      <c r="BG740" s="155">
        <f t="shared" si="6"/>
        <v>0</v>
      </c>
      <c r="BH740" s="155">
        <f t="shared" si="7"/>
        <v>0</v>
      </c>
      <c r="BI740" s="155">
        <f t="shared" si="8"/>
        <v>0</v>
      </c>
      <c r="BJ740" s="19" t="s">
        <v>80</v>
      </c>
      <c r="BK740" s="155">
        <f t="shared" si="9"/>
        <v>0</v>
      </c>
      <c r="BL740" s="19" t="s">
        <v>363</v>
      </c>
      <c r="BM740" s="154" t="s">
        <v>1145</v>
      </c>
    </row>
    <row r="741" spans="1:65" s="2" customFormat="1" ht="14.4" customHeight="1">
      <c r="A741" s="34"/>
      <c r="B741" s="142"/>
      <c r="C741" s="193">
        <v>174</v>
      </c>
      <c r="D741" s="193" t="s">
        <v>321</v>
      </c>
      <c r="E741" s="194" t="s">
        <v>1146</v>
      </c>
      <c r="F741" s="195" t="s">
        <v>1147</v>
      </c>
      <c r="G741" s="196" t="s">
        <v>130</v>
      </c>
      <c r="H741" s="197">
        <v>160</v>
      </c>
      <c r="I741" s="198"/>
      <c r="J741" s="199">
        <f t="shared" si="0"/>
        <v>0</v>
      </c>
      <c r="K741" s="195" t="s">
        <v>3</v>
      </c>
      <c r="L741" s="200"/>
      <c r="M741" s="201" t="s">
        <v>3</v>
      </c>
      <c r="N741" s="202" t="s">
        <v>44</v>
      </c>
      <c r="O741" s="55"/>
      <c r="P741" s="152">
        <f t="shared" si="1"/>
        <v>0</v>
      </c>
      <c r="Q741" s="152">
        <v>0.0048</v>
      </c>
      <c r="R741" s="152">
        <f t="shared" si="2"/>
        <v>0.7679999999999999</v>
      </c>
      <c r="S741" s="152">
        <v>0</v>
      </c>
      <c r="T741" s="153">
        <f t="shared" si="3"/>
        <v>0</v>
      </c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R741" s="154" t="s">
        <v>459</v>
      </c>
      <c r="AT741" s="154" t="s">
        <v>321</v>
      </c>
      <c r="AU741" s="154" t="s">
        <v>82</v>
      </c>
      <c r="AY741" s="19" t="s">
        <v>126</v>
      </c>
      <c r="BE741" s="155">
        <f t="shared" si="4"/>
        <v>0</v>
      </c>
      <c r="BF741" s="155">
        <f t="shared" si="5"/>
        <v>0</v>
      </c>
      <c r="BG741" s="155">
        <f t="shared" si="6"/>
        <v>0</v>
      </c>
      <c r="BH741" s="155">
        <f t="shared" si="7"/>
        <v>0</v>
      </c>
      <c r="BI741" s="155">
        <f t="shared" si="8"/>
        <v>0</v>
      </c>
      <c r="BJ741" s="19" t="s">
        <v>80</v>
      </c>
      <c r="BK741" s="155">
        <f t="shared" si="9"/>
        <v>0</v>
      </c>
      <c r="BL741" s="19" t="s">
        <v>363</v>
      </c>
      <c r="BM741" s="154" t="s">
        <v>1148</v>
      </c>
    </row>
    <row r="742" spans="1:65" s="2" customFormat="1" ht="24.15" customHeight="1">
      <c r="A742" s="34"/>
      <c r="B742" s="142"/>
      <c r="C742" s="143">
        <v>175</v>
      </c>
      <c r="D742" s="143" t="s">
        <v>127</v>
      </c>
      <c r="E742" s="144" t="s">
        <v>1149</v>
      </c>
      <c r="F742" s="145" t="s">
        <v>1150</v>
      </c>
      <c r="G742" s="146" t="s">
        <v>130</v>
      </c>
      <c r="H742" s="147">
        <v>41</v>
      </c>
      <c r="I742" s="148"/>
      <c r="J742" s="149">
        <f t="shared" si="0"/>
        <v>0</v>
      </c>
      <c r="K742" s="145" t="s">
        <v>172</v>
      </c>
      <c r="L742" s="35"/>
      <c r="M742" s="150" t="s">
        <v>3</v>
      </c>
      <c r="N742" s="151" t="s">
        <v>44</v>
      </c>
      <c r="O742" s="55"/>
      <c r="P742" s="152">
        <f t="shared" si="1"/>
        <v>0</v>
      </c>
      <c r="Q742" s="152">
        <v>0</v>
      </c>
      <c r="R742" s="152">
        <f t="shared" si="2"/>
        <v>0</v>
      </c>
      <c r="S742" s="152">
        <v>0</v>
      </c>
      <c r="T742" s="153">
        <f t="shared" si="3"/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54" t="s">
        <v>363</v>
      </c>
      <c r="AT742" s="154" t="s">
        <v>127</v>
      </c>
      <c r="AU742" s="154" t="s">
        <v>82</v>
      </c>
      <c r="AY742" s="19" t="s">
        <v>126</v>
      </c>
      <c r="BE742" s="155">
        <f t="shared" si="4"/>
        <v>0</v>
      </c>
      <c r="BF742" s="155">
        <f t="shared" si="5"/>
        <v>0</v>
      </c>
      <c r="BG742" s="155">
        <f t="shared" si="6"/>
        <v>0</v>
      </c>
      <c r="BH742" s="155">
        <f t="shared" si="7"/>
        <v>0</v>
      </c>
      <c r="BI742" s="155">
        <f t="shared" si="8"/>
        <v>0</v>
      </c>
      <c r="BJ742" s="19" t="s">
        <v>80</v>
      </c>
      <c r="BK742" s="155">
        <f t="shared" si="9"/>
        <v>0</v>
      </c>
      <c r="BL742" s="19" t="s">
        <v>363</v>
      </c>
      <c r="BM742" s="154" t="s">
        <v>1151</v>
      </c>
    </row>
    <row r="743" spans="1:65" s="2" customFormat="1" ht="14.4" customHeight="1">
      <c r="A743" s="34"/>
      <c r="B743" s="142"/>
      <c r="C743" s="193">
        <v>176</v>
      </c>
      <c r="D743" s="193" t="s">
        <v>321</v>
      </c>
      <c r="E743" s="194" t="s">
        <v>1152</v>
      </c>
      <c r="F743" s="195" t="s">
        <v>1153</v>
      </c>
      <c r="G743" s="196" t="s">
        <v>485</v>
      </c>
      <c r="H743" s="197">
        <v>41</v>
      </c>
      <c r="I743" s="198"/>
      <c r="J743" s="199">
        <f t="shared" si="0"/>
        <v>0</v>
      </c>
      <c r="K743" s="195" t="s">
        <v>3</v>
      </c>
      <c r="L743" s="200"/>
      <c r="M743" s="201" t="s">
        <v>3</v>
      </c>
      <c r="N743" s="202" t="s">
        <v>44</v>
      </c>
      <c r="O743" s="55"/>
      <c r="P743" s="152">
        <f t="shared" si="1"/>
        <v>0</v>
      </c>
      <c r="Q743" s="152">
        <v>0.0006</v>
      </c>
      <c r="R743" s="152">
        <f t="shared" si="2"/>
        <v>0.024599999999999997</v>
      </c>
      <c r="S743" s="152">
        <v>0</v>
      </c>
      <c r="T743" s="153">
        <f t="shared" si="3"/>
        <v>0</v>
      </c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R743" s="154" t="s">
        <v>459</v>
      </c>
      <c r="AT743" s="154" t="s">
        <v>321</v>
      </c>
      <c r="AU743" s="154" t="s">
        <v>82</v>
      </c>
      <c r="AY743" s="19" t="s">
        <v>126</v>
      </c>
      <c r="BE743" s="155">
        <f t="shared" si="4"/>
        <v>0</v>
      </c>
      <c r="BF743" s="155">
        <f t="shared" si="5"/>
        <v>0</v>
      </c>
      <c r="BG743" s="155">
        <f t="shared" si="6"/>
        <v>0</v>
      </c>
      <c r="BH743" s="155">
        <f t="shared" si="7"/>
        <v>0</v>
      </c>
      <c r="BI743" s="155">
        <f t="shared" si="8"/>
        <v>0</v>
      </c>
      <c r="BJ743" s="19" t="s">
        <v>80</v>
      </c>
      <c r="BK743" s="155">
        <f t="shared" si="9"/>
        <v>0</v>
      </c>
      <c r="BL743" s="19" t="s">
        <v>363</v>
      </c>
      <c r="BM743" s="154" t="s">
        <v>1154</v>
      </c>
    </row>
    <row r="744" spans="1:65" s="2" customFormat="1" ht="24.15" customHeight="1">
      <c r="A744" s="34"/>
      <c r="B744" s="142"/>
      <c r="C744" s="143">
        <v>177</v>
      </c>
      <c r="D744" s="143" t="s">
        <v>127</v>
      </c>
      <c r="E744" s="144" t="s">
        <v>1155</v>
      </c>
      <c r="F744" s="145" t="s">
        <v>1156</v>
      </c>
      <c r="G744" s="146" t="s">
        <v>232</v>
      </c>
      <c r="H744" s="147">
        <v>934</v>
      </c>
      <c r="I744" s="148"/>
      <c r="J744" s="149">
        <f t="shared" si="0"/>
        <v>0</v>
      </c>
      <c r="K744" s="145" t="s">
        <v>172</v>
      </c>
      <c r="L744" s="35"/>
      <c r="M744" s="150" t="s">
        <v>3</v>
      </c>
      <c r="N744" s="151" t="s">
        <v>44</v>
      </c>
      <c r="O744" s="55"/>
      <c r="P744" s="152">
        <f t="shared" si="1"/>
        <v>0</v>
      </c>
      <c r="Q744" s="152">
        <v>0</v>
      </c>
      <c r="R744" s="152">
        <f t="shared" si="2"/>
        <v>0</v>
      </c>
      <c r="S744" s="152">
        <v>0.01778</v>
      </c>
      <c r="T744" s="153">
        <f t="shared" si="3"/>
        <v>16.60652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54" t="s">
        <v>363</v>
      </c>
      <c r="AT744" s="154" t="s">
        <v>127</v>
      </c>
      <c r="AU744" s="154" t="s">
        <v>82</v>
      </c>
      <c r="AY744" s="19" t="s">
        <v>126</v>
      </c>
      <c r="BE744" s="155">
        <f t="shared" si="4"/>
        <v>0</v>
      </c>
      <c r="BF744" s="155">
        <f t="shared" si="5"/>
        <v>0</v>
      </c>
      <c r="BG744" s="155">
        <f t="shared" si="6"/>
        <v>0</v>
      </c>
      <c r="BH744" s="155">
        <f t="shared" si="7"/>
        <v>0</v>
      </c>
      <c r="BI744" s="155">
        <f t="shared" si="8"/>
        <v>0</v>
      </c>
      <c r="BJ744" s="19" t="s">
        <v>80</v>
      </c>
      <c r="BK744" s="155">
        <f t="shared" si="9"/>
        <v>0</v>
      </c>
      <c r="BL744" s="19" t="s">
        <v>363</v>
      </c>
      <c r="BM744" s="154" t="s">
        <v>1157</v>
      </c>
    </row>
    <row r="745" spans="2:51" s="13" customFormat="1" ht="12">
      <c r="B745" s="156"/>
      <c r="D745" s="157" t="s">
        <v>133</v>
      </c>
      <c r="E745" s="164" t="s">
        <v>3</v>
      </c>
      <c r="F745" s="158" t="s">
        <v>1158</v>
      </c>
      <c r="H745" s="159">
        <v>934</v>
      </c>
      <c r="I745" s="160"/>
      <c r="L745" s="156"/>
      <c r="M745" s="161"/>
      <c r="N745" s="162"/>
      <c r="O745" s="162"/>
      <c r="P745" s="162"/>
      <c r="Q745" s="162"/>
      <c r="R745" s="162"/>
      <c r="S745" s="162"/>
      <c r="T745" s="163"/>
      <c r="AT745" s="164" t="s">
        <v>133</v>
      </c>
      <c r="AU745" s="164" t="s">
        <v>82</v>
      </c>
      <c r="AV745" s="13" t="s">
        <v>82</v>
      </c>
      <c r="AW745" s="13" t="s">
        <v>33</v>
      </c>
      <c r="AX745" s="13" t="s">
        <v>73</v>
      </c>
      <c r="AY745" s="164" t="s">
        <v>126</v>
      </c>
    </row>
    <row r="746" spans="2:51" s="15" customFormat="1" ht="12">
      <c r="B746" s="185"/>
      <c r="D746" s="157" t="s">
        <v>133</v>
      </c>
      <c r="E746" s="186" t="s">
        <v>3</v>
      </c>
      <c r="F746" s="187" t="s">
        <v>246</v>
      </c>
      <c r="H746" s="188">
        <v>934</v>
      </c>
      <c r="I746" s="189"/>
      <c r="L746" s="185"/>
      <c r="M746" s="190"/>
      <c r="N746" s="191"/>
      <c r="O746" s="191"/>
      <c r="P746" s="191"/>
      <c r="Q746" s="191"/>
      <c r="R746" s="191"/>
      <c r="S746" s="191"/>
      <c r="T746" s="192"/>
      <c r="AT746" s="186" t="s">
        <v>133</v>
      </c>
      <c r="AU746" s="186" t="s">
        <v>82</v>
      </c>
      <c r="AV746" s="15" t="s">
        <v>125</v>
      </c>
      <c r="AW746" s="15" t="s">
        <v>33</v>
      </c>
      <c r="AX746" s="15" t="s">
        <v>80</v>
      </c>
      <c r="AY746" s="186" t="s">
        <v>126</v>
      </c>
    </row>
    <row r="747" spans="1:65" s="2" customFormat="1" ht="24.15" customHeight="1">
      <c r="A747" s="34"/>
      <c r="B747" s="142"/>
      <c r="C747" s="143">
        <v>178</v>
      </c>
      <c r="D747" s="143" t="s">
        <v>127</v>
      </c>
      <c r="E747" s="144" t="s">
        <v>1159</v>
      </c>
      <c r="F747" s="145" t="s">
        <v>1160</v>
      </c>
      <c r="G747" s="146" t="s">
        <v>329</v>
      </c>
      <c r="H747" s="147">
        <v>221.34</v>
      </c>
      <c r="I747" s="148"/>
      <c r="J747" s="149">
        <f>ROUND(I747*H747,2)</f>
        <v>0</v>
      </c>
      <c r="K747" s="145" t="s">
        <v>172</v>
      </c>
      <c r="L747" s="35"/>
      <c r="M747" s="150" t="s">
        <v>3</v>
      </c>
      <c r="N747" s="151" t="s">
        <v>44</v>
      </c>
      <c r="O747" s="55"/>
      <c r="P747" s="152">
        <f>O747*H747</f>
        <v>0</v>
      </c>
      <c r="Q747" s="152">
        <v>0</v>
      </c>
      <c r="R747" s="152">
        <f>Q747*H747</f>
        <v>0</v>
      </c>
      <c r="S747" s="152">
        <v>0.00463</v>
      </c>
      <c r="T747" s="153">
        <f>S747*H747</f>
        <v>1.0248042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154" t="s">
        <v>363</v>
      </c>
      <c r="AT747" s="154" t="s">
        <v>127</v>
      </c>
      <c r="AU747" s="154" t="s">
        <v>82</v>
      </c>
      <c r="AY747" s="19" t="s">
        <v>126</v>
      </c>
      <c r="BE747" s="155">
        <f>IF(N747="základní",J747,0)</f>
        <v>0</v>
      </c>
      <c r="BF747" s="155">
        <f>IF(N747="snížená",J747,0)</f>
        <v>0</v>
      </c>
      <c r="BG747" s="155">
        <f>IF(N747="zákl. přenesená",J747,0)</f>
        <v>0</v>
      </c>
      <c r="BH747" s="155">
        <f>IF(N747="sníž. přenesená",J747,0)</f>
        <v>0</v>
      </c>
      <c r="BI747" s="155">
        <f>IF(N747="nulová",J747,0)</f>
        <v>0</v>
      </c>
      <c r="BJ747" s="19" t="s">
        <v>80</v>
      </c>
      <c r="BK747" s="155">
        <f>ROUND(I747*H747,2)</f>
        <v>0</v>
      </c>
      <c r="BL747" s="19" t="s">
        <v>363</v>
      </c>
      <c r="BM747" s="154" t="s">
        <v>1161</v>
      </c>
    </row>
    <row r="748" spans="2:51" s="13" customFormat="1" ht="12">
      <c r="B748" s="156"/>
      <c r="D748" s="157" t="s">
        <v>133</v>
      </c>
      <c r="E748" s="164" t="s">
        <v>3</v>
      </c>
      <c r="F748" s="158" t="s">
        <v>1110</v>
      </c>
      <c r="H748" s="159">
        <v>105.2</v>
      </c>
      <c r="I748" s="160"/>
      <c r="L748" s="156"/>
      <c r="M748" s="161"/>
      <c r="N748" s="162"/>
      <c r="O748" s="162"/>
      <c r="P748" s="162"/>
      <c r="Q748" s="162"/>
      <c r="R748" s="162"/>
      <c r="S748" s="162"/>
      <c r="T748" s="163"/>
      <c r="AT748" s="164" t="s">
        <v>133</v>
      </c>
      <c r="AU748" s="164" t="s">
        <v>82</v>
      </c>
      <c r="AV748" s="13" t="s">
        <v>82</v>
      </c>
      <c r="AW748" s="13" t="s">
        <v>33</v>
      </c>
      <c r="AX748" s="13" t="s">
        <v>73</v>
      </c>
      <c r="AY748" s="164" t="s">
        <v>126</v>
      </c>
    </row>
    <row r="749" spans="2:51" s="13" customFormat="1" ht="20.4">
      <c r="B749" s="156"/>
      <c r="D749" s="157" t="s">
        <v>133</v>
      </c>
      <c r="E749" s="164" t="s">
        <v>3</v>
      </c>
      <c r="F749" s="158" t="s">
        <v>1162</v>
      </c>
      <c r="H749" s="159">
        <v>116.14</v>
      </c>
      <c r="I749" s="160"/>
      <c r="L749" s="156"/>
      <c r="M749" s="161"/>
      <c r="N749" s="162"/>
      <c r="O749" s="162"/>
      <c r="P749" s="162"/>
      <c r="Q749" s="162"/>
      <c r="R749" s="162"/>
      <c r="S749" s="162"/>
      <c r="T749" s="163"/>
      <c r="AT749" s="164" t="s">
        <v>133</v>
      </c>
      <c r="AU749" s="164" t="s">
        <v>82</v>
      </c>
      <c r="AV749" s="13" t="s">
        <v>82</v>
      </c>
      <c r="AW749" s="13" t="s">
        <v>33</v>
      </c>
      <c r="AX749" s="13" t="s">
        <v>73</v>
      </c>
      <c r="AY749" s="164" t="s">
        <v>126</v>
      </c>
    </row>
    <row r="750" spans="2:51" s="15" customFormat="1" ht="12">
      <c r="B750" s="185"/>
      <c r="D750" s="157" t="s">
        <v>133</v>
      </c>
      <c r="E750" s="186" t="s">
        <v>3</v>
      </c>
      <c r="F750" s="187" t="s">
        <v>246</v>
      </c>
      <c r="H750" s="188">
        <v>221.34</v>
      </c>
      <c r="I750" s="189"/>
      <c r="L750" s="185"/>
      <c r="M750" s="190"/>
      <c r="N750" s="191"/>
      <c r="O750" s="191"/>
      <c r="P750" s="191"/>
      <c r="Q750" s="191"/>
      <c r="R750" s="191"/>
      <c r="S750" s="191"/>
      <c r="T750" s="192"/>
      <c r="AT750" s="186" t="s">
        <v>133</v>
      </c>
      <c r="AU750" s="186" t="s">
        <v>82</v>
      </c>
      <c r="AV750" s="15" t="s">
        <v>125</v>
      </c>
      <c r="AW750" s="15" t="s">
        <v>33</v>
      </c>
      <c r="AX750" s="15" t="s">
        <v>80</v>
      </c>
      <c r="AY750" s="186" t="s">
        <v>126</v>
      </c>
    </row>
    <row r="751" spans="1:65" s="2" customFormat="1" ht="34.2">
      <c r="A751" s="34"/>
      <c r="B751" s="142"/>
      <c r="C751" s="143">
        <v>179</v>
      </c>
      <c r="D751" s="143" t="s">
        <v>127</v>
      </c>
      <c r="E751" s="144" t="s">
        <v>1163</v>
      </c>
      <c r="F751" s="145" t="s">
        <v>1164</v>
      </c>
      <c r="G751" s="146" t="s">
        <v>232</v>
      </c>
      <c r="H751" s="147">
        <v>934</v>
      </c>
      <c r="I751" s="148"/>
      <c r="J751" s="149">
        <f>ROUND(I751*H751,2)</f>
        <v>0</v>
      </c>
      <c r="K751" s="145" t="s">
        <v>172</v>
      </c>
      <c r="L751" s="35"/>
      <c r="M751" s="150" t="s">
        <v>3</v>
      </c>
      <c r="N751" s="151" t="s">
        <v>44</v>
      </c>
      <c r="O751" s="55"/>
      <c r="P751" s="152">
        <f>O751*H751</f>
        <v>0</v>
      </c>
      <c r="Q751" s="152">
        <v>0</v>
      </c>
      <c r="R751" s="152">
        <f>Q751*H751</f>
        <v>0</v>
      </c>
      <c r="S751" s="152">
        <v>0</v>
      </c>
      <c r="T751" s="153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54" t="s">
        <v>363</v>
      </c>
      <c r="AT751" s="154" t="s">
        <v>127</v>
      </c>
      <c r="AU751" s="154" t="s">
        <v>82</v>
      </c>
      <c r="AY751" s="19" t="s">
        <v>126</v>
      </c>
      <c r="BE751" s="155">
        <f>IF(N751="základní",J751,0)</f>
        <v>0</v>
      </c>
      <c r="BF751" s="155">
        <f>IF(N751="snížená",J751,0)</f>
        <v>0</v>
      </c>
      <c r="BG751" s="155">
        <f>IF(N751="zákl. přenesená",J751,0)</f>
        <v>0</v>
      </c>
      <c r="BH751" s="155">
        <f>IF(N751="sníž. přenesená",J751,0)</f>
        <v>0</v>
      </c>
      <c r="BI751" s="155">
        <f>IF(N751="nulová",J751,0)</f>
        <v>0</v>
      </c>
      <c r="BJ751" s="19" t="s">
        <v>80</v>
      </c>
      <c r="BK751" s="155">
        <f>ROUND(I751*H751,2)</f>
        <v>0</v>
      </c>
      <c r="BL751" s="19" t="s">
        <v>363</v>
      </c>
      <c r="BM751" s="154" t="s">
        <v>1165</v>
      </c>
    </row>
    <row r="752" spans="2:51" s="13" customFormat="1" ht="12">
      <c r="B752" s="156"/>
      <c r="D752" s="157" t="s">
        <v>133</v>
      </c>
      <c r="E752" s="164" t="s">
        <v>3</v>
      </c>
      <c r="F752" s="158" t="s">
        <v>1158</v>
      </c>
      <c r="H752" s="159">
        <v>934</v>
      </c>
      <c r="I752" s="160"/>
      <c r="L752" s="156"/>
      <c r="M752" s="161"/>
      <c r="N752" s="162"/>
      <c r="O752" s="162"/>
      <c r="P752" s="162"/>
      <c r="Q752" s="162"/>
      <c r="R752" s="162"/>
      <c r="S752" s="162"/>
      <c r="T752" s="163"/>
      <c r="AT752" s="164" t="s">
        <v>133</v>
      </c>
      <c r="AU752" s="164" t="s">
        <v>82</v>
      </c>
      <c r="AV752" s="13" t="s">
        <v>82</v>
      </c>
      <c r="AW752" s="13" t="s">
        <v>33</v>
      </c>
      <c r="AX752" s="13" t="s">
        <v>73</v>
      </c>
      <c r="AY752" s="164" t="s">
        <v>126</v>
      </c>
    </row>
    <row r="753" spans="2:51" s="15" customFormat="1" ht="12">
      <c r="B753" s="185"/>
      <c r="D753" s="157" t="s">
        <v>133</v>
      </c>
      <c r="E753" s="186" t="s">
        <v>3</v>
      </c>
      <c r="F753" s="187" t="s">
        <v>246</v>
      </c>
      <c r="H753" s="188">
        <v>934</v>
      </c>
      <c r="I753" s="189"/>
      <c r="L753" s="185"/>
      <c r="M753" s="190"/>
      <c r="N753" s="191"/>
      <c r="O753" s="191"/>
      <c r="P753" s="191"/>
      <c r="Q753" s="191"/>
      <c r="R753" s="191"/>
      <c r="S753" s="191"/>
      <c r="T753" s="192"/>
      <c r="AT753" s="186" t="s">
        <v>133</v>
      </c>
      <c r="AU753" s="186" t="s">
        <v>82</v>
      </c>
      <c r="AV753" s="15" t="s">
        <v>125</v>
      </c>
      <c r="AW753" s="15" t="s">
        <v>33</v>
      </c>
      <c r="AX753" s="15" t="s">
        <v>80</v>
      </c>
      <c r="AY753" s="186" t="s">
        <v>126</v>
      </c>
    </row>
    <row r="754" spans="1:65" s="2" customFormat="1" ht="37.8" customHeight="1">
      <c r="A754" s="34"/>
      <c r="B754" s="142"/>
      <c r="C754" s="143">
        <v>180</v>
      </c>
      <c r="D754" s="143" t="s">
        <v>127</v>
      </c>
      <c r="E754" s="144" t="s">
        <v>1166</v>
      </c>
      <c r="F754" s="145" t="s">
        <v>1167</v>
      </c>
      <c r="G754" s="146" t="s">
        <v>329</v>
      </c>
      <c r="H754" s="147">
        <v>221.34</v>
      </c>
      <c r="I754" s="148"/>
      <c r="J754" s="149">
        <f>ROUND(I754*H754,2)</f>
        <v>0</v>
      </c>
      <c r="K754" s="145" t="s">
        <v>172</v>
      </c>
      <c r="L754" s="35"/>
      <c r="M754" s="150" t="s">
        <v>3</v>
      </c>
      <c r="N754" s="151" t="s">
        <v>44</v>
      </c>
      <c r="O754" s="55"/>
      <c r="P754" s="152">
        <f>O754*H754</f>
        <v>0</v>
      </c>
      <c r="Q754" s="152">
        <v>0</v>
      </c>
      <c r="R754" s="152">
        <f>Q754*H754</f>
        <v>0</v>
      </c>
      <c r="S754" s="152">
        <v>0</v>
      </c>
      <c r="T754" s="153">
        <f>S754*H754</f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154" t="s">
        <v>363</v>
      </c>
      <c r="AT754" s="154" t="s">
        <v>127</v>
      </c>
      <c r="AU754" s="154" t="s">
        <v>82</v>
      </c>
      <c r="AY754" s="19" t="s">
        <v>126</v>
      </c>
      <c r="BE754" s="155">
        <f>IF(N754="základní",J754,0)</f>
        <v>0</v>
      </c>
      <c r="BF754" s="155">
        <f>IF(N754="snížená",J754,0)</f>
        <v>0</v>
      </c>
      <c r="BG754" s="155">
        <f>IF(N754="zákl. přenesená",J754,0)</f>
        <v>0</v>
      </c>
      <c r="BH754" s="155">
        <f>IF(N754="sníž. přenesená",J754,0)</f>
        <v>0</v>
      </c>
      <c r="BI754" s="155">
        <f>IF(N754="nulová",J754,0)</f>
        <v>0</v>
      </c>
      <c r="BJ754" s="19" t="s">
        <v>80</v>
      </c>
      <c r="BK754" s="155">
        <f>ROUND(I754*H754,2)</f>
        <v>0</v>
      </c>
      <c r="BL754" s="19" t="s">
        <v>363</v>
      </c>
      <c r="BM754" s="154" t="s">
        <v>1168</v>
      </c>
    </row>
    <row r="755" spans="2:51" s="13" customFormat="1" ht="12">
      <c r="B755" s="156"/>
      <c r="D755" s="157" t="s">
        <v>133</v>
      </c>
      <c r="E755" s="164" t="s">
        <v>3</v>
      </c>
      <c r="F755" s="158" t="s">
        <v>1110</v>
      </c>
      <c r="H755" s="159">
        <v>105.2</v>
      </c>
      <c r="I755" s="160"/>
      <c r="L755" s="156"/>
      <c r="M755" s="161"/>
      <c r="N755" s="162"/>
      <c r="O755" s="162"/>
      <c r="P755" s="162"/>
      <c r="Q755" s="162"/>
      <c r="R755" s="162"/>
      <c r="S755" s="162"/>
      <c r="T755" s="163"/>
      <c r="AT755" s="164" t="s">
        <v>133</v>
      </c>
      <c r="AU755" s="164" t="s">
        <v>82</v>
      </c>
      <c r="AV755" s="13" t="s">
        <v>82</v>
      </c>
      <c r="AW755" s="13" t="s">
        <v>33</v>
      </c>
      <c r="AX755" s="13" t="s">
        <v>73</v>
      </c>
      <c r="AY755" s="164" t="s">
        <v>126</v>
      </c>
    </row>
    <row r="756" spans="2:51" s="13" customFormat="1" ht="20.4">
      <c r="B756" s="156"/>
      <c r="D756" s="157" t="s">
        <v>133</v>
      </c>
      <c r="E756" s="164" t="s">
        <v>3</v>
      </c>
      <c r="F756" s="158" t="s">
        <v>1162</v>
      </c>
      <c r="H756" s="159">
        <v>116.14</v>
      </c>
      <c r="I756" s="160"/>
      <c r="L756" s="156"/>
      <c r="M756" s="161"/>
      <c r="N756" s="162"/>
      <c r="O756" s="162"/>
      <c r="P756" s="162"/>
      <c r="Q756" s="162"/>
      <c r="R756" s="162"/>
      <c r="S756" s="162"/>
      <c r="T756" s="163"/>
      <c r="AT756" s="164" t="s">
        <v>133</v>
      </c>
      <c r="AU756" s="164" t="s">
        <v>82</v>
      </c>
      <c r="AV756" s="13" t="s">
        <v>82</v>
      </c>
      <c r="AW756" s="13" t="s">
        <v>33</v>
      </c>
      <c r="AX756" s="13" t="s">
        <v>73</v>
      </c>
      <c r="AY756" s="164" t="s">
        <v>126</v>
      </c>
    </row>
    <row r="757" spans="2:51" s="15" customFormat="1" ht="12">
      <c r="B757" s="185"/>
      <c r="D757" s="157" t="s">
        <v>133</v>
      </c>
      <c r="E757" s="186" t="s">
        <v>3</v>
      </c>
      <c r="F757" s="187" t="s">
        <v>246</v>
      </c>
      <c r="H757" s="188">
        <v>221.34</v>
      </c>
      <c r="I757" s="189"/>
      <c r="L757" s="185"/>
      <c r="M757" s="190"/>
      <c r="N757" s="191"/>
      <c r="O757" s="191"/>
      <c r="P757" s="191"/>
      <c r="Q757" s="191"/>
      <c r="R757" s="191"/>
      <c r="S757" s="191"/>
      <c r="T757" s="192"/>
      <c r="AT757" s="186" t="s">
        <v>133</v>
      </c>
      <c r="AU757" s="186" t="s">
        <v>82</v>
      </c>
      <c r="AV757" s="15" t="s">
        <v>125</v>
      </c>
      <c r="AW757" s="15" t="s">
        <v>33</v>
      </c>
      <c r="AX757" s="15" t="s">
        <v>80</v>
      </c>
      <c r="AY757" s="186" t="s">
        <v>126</v>
      </c>
    </row>
    <row r="758" spans="1:65" s="2" customFormat="1" ht="37.8" customHeight="1">
      <c r="A758" s="34"/>
      <c r="B758" s="142"/>
      <c r="C758" s="143">
        <v>181</v>
      </c>
      <c r="D758" s="143" t="s">
        <v>127</v>
      </c>
      <c r="E758" s="144" t="s">
        <v>1169</v>
      </c>
      <c r="F758" s="145" t="s">
        <v>1170</v>
      </c>
      <c r="G758" s="146" t="s">
        <v>159</v>
      </c>
      <c r="H758" s="147">
        <v>1</v>
      </c>
      <c r="I758" s="148"/>
      <c r="J758" s="149">
        <f>ROUND(I758*H758,2)</f>
        <v>0</v>
      </c>
      <c r="K758" s="145" t="s">
        <v>3</v>
      </c>
      <c r="L758" s="35"/>
      <c r="M758" s="150" t="s">
        <v>3</v>
      </c>
      <c r="N758" s="151" t="s">
        <v>44</v>
      </c>
      <c r="O758" s="55"/>
      <c r="P758" s="152">
        <f>O758*H758</f>
        <v>0</v>
      </c>
      <c r="Q758" s="152">
        <v>0</v>
      </c>
      <c r="R758" s="152">
        <f>Q758*H758</f>
        <v>0</v>
      </c>
      <c r="S758" s="152">
        <v>0</v>
      </c>
      <c r="T758" s="153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154" t="s">
        <v>363</v>
      </c>
      <c r="AT758" s="154" t="s">
        <v>127</v>
      </c>
      <c r="AU758" s="154" t="s">
        <v>82</v>
      </c>
      <c r="AY758" s="19" t="s">
        <v>126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9" t="s">
        <v>80</v>
      </c>
      <c r="BK758" s="155">
        <f>ROUND(I758*H758,2)</f>
        <v>0</v>
      </c>
      <c r="BL758" s="19" t="s">
        <v>363</v>
      </c>
      <c r="BM758" s="154" t="s">
        <v>1171</v>
      </c>
    </row>
    <row r="759" spans="1:47" s="2" customFormat="1" ht="76.8">
      <c r="A759" s="34"/>
      <c r="B759" s="35"/>
      <c r="C759" s="34"/>
      <c r="D759" s="157" t="s">
        <v>154</v>
      </c>
      <c r="E759" s="34"/>
      <c r="F759" s="165" t="s">
        <v>1172</v>
      </c>
      <c r="G759" s="34"/>
      <c r="H759" s="34"/>
      <c r="I759" s="166"/>
      <c r="J759" s="34"/>
      <c r="K759" s="34"/>
      <c r="L759" s="35"/>
      <c r="M759" s="167"/>
      <c r="N759" s="168"/>
      <c r="O759" s="55"/>
      <c r="P759" s="55"/>
      <c r="Q759" s="55"/>
      <c r="R759" s="55"/>
      <c r="S759" s="55"/>
      <c r="T759" s="56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9" t="s">
        <v>154</v>
      </c>
      <c r="AU759" s="19" t="s">
        <v>82</v>
      </c>
    </row>
    <row r="760" spans="2:51" s="13" customFormat="1" ht="12">
      <c r="B760" s="156"/>
      <c r="D760" s="157" t="s">
        <v>133</v>
      </c>
      <c r="E760" s="164" t="s">
        <v>3</v>
      </c>
      <c r="F760" s="158" t="s">
        <v>80</v>
      </c>
      <c r="H760" s="159">
        <v>1</v>
      </c>
      <c r="I760" s="160"/>
      <c r="L760" s="156"/>
      <c r="M760" s="161"/>
      <c r="N760" s="162"/>
      <c r="O760" s="162"/>
      <c r="P760" s="162"/>
      <c r="Q760" s="162"/>
      <c r="R760" s="162"/>
      <c r="S760" s="162"/>
      <c r="T760" s="163"/>
      <c r="AT760" s="164" t="s">
        <v>133</v>
      </c>
      <c r="AU760" s="164" t="s">
        <v>82</v>
      </c>
      <c r="AV760" s="13" t="s">
        <v>82</v>
      </c>
      <c r="AW760" s="13" t="s">
        <v>33</v>
      </c>
      <c r="AX760" s="13" t="s">
        <v>80</v>
      </c>
      <c r="AY760" s="164" t="s">
        <v>126</v>
      </c>
    </row>
    <row r="761" spans="1:65" s="2" customFormat="1" ht="37.8" customHeight="1">
      <c r="A761" s="34"/>
      <c r="B761" s="142"/>
      <c r="C761" s="143">
        <v>182</v>
      </c>
      <c r="D761" s="143" t="s">
        <v>127</v>
      </c>
      <c r="E761" s="144" t="s">
        <v>1173</v>
      </c>
      <c r="F761" s="145" t="s">
        <v>1174</v>
      </c>
      <c r="G761" s="146" t="s">
        <v>232</v>
      </c>
      <c r="H761" s="147">
        <v>458.64</v>
      </c>
      <c r="I761" s="148"/>
      <c r="J761" s="149">
        <f>ROUND(I761*H761,2)</f>
        <v>0</v>
      </c>
      <c r="K761" s="145" t="s">
        <v>172</v>
      </c>
      <c r="L761" s="35"/>
      <c r="M761" s="150" t="s">
        <v>3</v>
      </c>
      <c r="N761" s="151" t="s">
        <v>44</v>
      </c>
      <c r="O761" s="55"/>
      <c r="P761" s="152">
        <f>O761*H761</f>
        <v>0</v>
      </c>
      <c r="Q761" s="152">
        <v>1E-05</v>
      </c>
      <c r="R761" s="152">
        <f>Q761*H761</f>
        <v>0.0045864</v>
      </c>
      <c r="S761" s="152">
        <v>0</v>
      </c>
      <c r="T761" s="153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54" t="s">
        <v>363</v>
      </c>
      <c r="AT761" s="154" t="s">
        <v>127</v>
      </c>
      <c r="AU761" s="154" t="s">
        <v>82</v>
      </c>
      <c r="AY761" s="19" t="s">
        <v>126</v>
      </c>
      <c r="BE761" s="155">
        <f>IF(N761="základní",J761,0)</f>
        <v>0</v>
      </c>
      <c r="BF761" s="155">
        <f>IF(N761="snížená",J761,0)</f>
        <v>0</v>
      </c>
      <c r="BG761" s="155">
        <f>IF(N761="zákl. přenesená",J761,0)</f>
        <v>0</v>
      </c>
      <c r="BH761" s="155">
        <f>IF(N761="sníž. přenesená",J761,0)</f>
        <v>0</v>
      </c>
      <c r="BI761" s="155">
        <f>IF(N761="nulová",J761,0)</f>
        <v>0</v>
      </c>
      <c r="BJ761" s="19" t="s">
        <v>80</v>
      </c>
      <c r="BK761" s="155">
        <f>ROUND(I761*H761,2)</f>
        <v>0</v>
      </c>
      <c r="BL761" s="19" t="s">
        <v>363</v>
      </c>
      <c r="BM761" s="154" t="s">
        <v>1175</v>
      </c>
    </row>
    <row r="762" spans="2:51" s="13" customFormat="1" ht="20.4">
      <c r="B762" s="156"/>
      <c r="D762" s="157" t="s">
        <v>133</v>
      </c>
      <c r="E762" s="164" t="s">
        <v>3</v>
      </c>
      <c r="F762" s="158" t="s">
        <v>1176</v>
      </c>
      <c r="H762" s="159">
        <v>458.64</v>
      </c>
      <c r="I762" s="160"/>
      <c r="L762" s="156"/>
      <c r="M762" s="161"/>
      <c r="N762" s="162"/>
      <c r="O762" s="162"/>
      <c r="P762" s="162"/>
      <c r="Q762" s="162"/>
      <c r="R762" s="162"/>
      <c r="S762" s="162"/>
      <c r="T762" s="163"/>
      <c r="AT762" s="164" t="s">
        <v>133</v>
      </c>
      <c r="AU762" s="164" t="s">
        <v>82</v>
      </c>
      <c r="AV762" s="13" t="s">
        <v>82</v>
      </c>
      <c r="AW762" s="13" t="s">
        <v>33</v>
      </c>
      <c r="AX762" s="13" t="s">
        <v>80</v>
      </c>
      <c r="AY762" s="164" t="s">
        <v>126</v>
      </c>
    </row>
    <row r="763" spans="1:65" s="2" customFormat="1" ht="37.8" customHeight="1">
      <c r="A763" s="34"/>
      <c r="B763" s="142"/>
      <c r="C763" s="193">
        <v>83</v>
      </c>
      <c r="D763" s="193" t="s">
        <v>321</v>
      </c>
      <c r="E763" s="194" t="s">
        <v>1177</v>
      </c>
      <c r="F763" s="195" t="s">
        <v>1178</v>
      </c>
      <c r="G763" s="196" t="s">
        <v>232</v>
      </c>
      <c r="H763" s="197">
        <v>504.504</v>
      </c>
      <c r="I763" s="198"/>
      <c r="J763" s="199">
        <f>ROUND(I763*H763,2)</f>
        <v>0</v>
      </c>
      <c r="K763" s="195" t="s">
        <v>3</v>
      </c>
      <c r="L763" s="200"/>
      <c r="M763" s="201" t="s">
        <v>3</v>
      </c>
      <c r="N763" s="202" t="s">
        <v>44</v>
      </c>
      <c r="O763" s="55"/>
      <c r="P763" s="152">
        <f>O763*H763</f>
        <v>0</v>
      </c>
      <c r="Q763" s="152">
        <v>0.0002</v>
      </c>
      <c r="R763" s="152">
        <f>Q763*H763</f>
        <v>0.10090080000000001</v>
      </c>
      <c r="S763" s="152">
        <v>0</v>
      </c>
      <c r="T763" s="153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154" t="s">
        <v>459</v>
      </c>
      <c r="AT763" s="154" t="s">
        <v>321</v>
      </c>
      <c r="AU763" s="154" t="s">
        <v>82</v>
      </c>
      <c r="AY763" s="19" t="s">
        <v>126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9" t="s">
        <v>80</v>
      </c>
      <c r="BK763" s="155">
        <f>ROUND(I763*H763,2)</f>
        <v>0</v>
      </c>
      <c r="BL763" s="19" t="s">
        <v>363</v>
      </c>
      <c r="BM763" s="154" t="s">
        <v>1179</v>
      </c>
    </row>
    <row r="764" spans="2:51" s="13" customFormat="1" ht="12">
      <c r="B764" s="156"/>
      <c r="D764" s="157" t="s">
        <v>133</v>
      </c>
      <c r="F764" s="158" t="s">
        <v>1180</v>
      </c>
      <c r="H764" s="159">
        <v>504.504</v>
      </c>
      <c r="I764" s="160"/>
      <c r="L764" s="156"/>
      <c r="M764" s="161"/>
      <c r="N764" s="162"/>
      <c r="O764" s="162"/>
      <c r="P764" s="162"/>
      <c r="Q764" s="162"/>
      <c r="R764" s="162"/>
      <c r="S764" s="162"/>
      <c r="T764" s="163"/>
      <c r="AT764" s="164" t="s">
        <v>133</v>
      </c>
      <c r="AU764" s="164" t="s">
        <v>82</v>
      </c>
      <c r="AV764" s="13" t="s">
        <v>82</v>
      </c>
      <c r="AW764" s="13" t="s">
        <v>4</v>
      </c>
      <c r="AX764" s="13" t="s">
        <v>80</v>
      </c>
      <c r="AY764" s="164" t="s">
        <v>126</v>
      </c>
    </row>
    <row r="765" spans="1:65" s="2" customFormat="1" ht="37.8" customHeight="1">
      <c r="A765" s="34"/>
      <c r="B765" s="142"/>
      <c r="C765" s="143">
        <v>184</v>
      </c>
      <c r="D765" s="143" t="s">
        <v>127</v>
      </c>
      <c r="E765" s="144" t="s">
        <v>1181</v>
      </c>
      <c r="F765" s="145" t="s">
        <v>1182</v>
      </c>
      <c r="G765" s="146" t="s">
        <v>232</v>
      </c>
      <c r="H765" s="147">
        <v>1222</v>
      </c>
      <c r="I765" s="148"/>
      <c r="J765" s="149">
        <f>ROUND(I765*H765,2)</f>
        <v>0</v>
      </c>
      <c r="K765" s="145" t="s">
        <v>172</v>
      </c>
      <c r="L765" s="35"/>
      <c r="M765" s="150" t="s">
        <v>3</v>
      </c>
      <c r="N765" s="151" t="s">
        <v>44</v>
      </c>
      <c r="O765" s="55"/>
      <c r="P765" s="152">
        <f>O765*H765</f>
        <v>0</v>
      </c>
      <c r="Q765" s="152">
        <v>0</v>
      </c>
      <c r="R765" s="152">
        <f>Q765*H765</f>
        <v>0</v>
      </c>
      <c r="S765" s="152">
        <v>0</v>
      </c>
      <c r="T765" s="153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54" t="s">
        <v>363</v>
      </c>
      <c r="AT765" s="154" t="s">
        <v>127</v>
      </c>
      <c r="AU765" s="154" t="s">
        <v>82</v>
      </c>
      <c r="AY765" s="19" t="s">
        <v>126</v>
      </c>
      <c r="BE765" s="155">
        <f>IF(N765="základní",J765,0)</f>
        <v>0</v>
      </c>
      <c r="BF765" s="155">
        <f>IF(N765="snížená",J765,0)</f>
        <v>0</v>
      </c>
      <c r="BG765" s="155">
        <f>IF(N765="zákl. přenesená",J765,0)</f>
        <v>0</v>
      </c>
      <c r="BH765" s="155">
        <f>IF(N765="sníž. přenesená",J765,0)</f>
        <v>0</v>
      </c>
      <c r="BI765" s="155">
        <f>IF(N765="nulová",J765,0)</f>
        <v>0</v>
      </c>
      <c r="BJ765" s="19" t="s">
        <v>80</v>
      </c>
      <c r="BK765" s="155">
        <f>ROUND(I765*H765,2)</f>
        <v>0</v>
      </c>
      <c r="BL765" s="19" t="s">
        <v>363</v>
      </c>
      <c r="BM765" s="154" t="s">
        <v>1183</v>
      </c>
    </row>
    <row r="766" spans="2:51" s="13" customFormat="1" ht="12">
      <c r="B766" s="156"/>
      <c r="D766" s="157" t="s">
        <v>133</v>
      </c>
      <c r="E766" s="164" t="s">
        <v>3</v>
      </c>
      <c r="F766" s="158" t="s">
        <v>1184</v>
      </c>
      <c r="H766" s="159">
        <v>1222</v>
      </c>
      <c r="I766" s="160"/>
      <c r="L766" s="156"/>
      <c r="M766" s="161"/>
      <c r="N766" s="162"/>
      <c r="O766" s="162"/>
      <c r="P766" s="162"/>
      <c r="Q766" s="162"/>
      <c r="R766" s="162"/>
      <c r="S766" s="162"/>
      <c r="T766" s="163"/>
      <c r="AT766" s="164" t="s">
        <v>133</v>
      </c>
      <c r="AU766" s="164" t="s">
        <v>82</v>
      </c>
      <c r="AV766" s="13" t="s">
        <v>82</v>
      </c>
      <c r="AW766" s="13" t="s">
        <v>33</v>
      </c>
      <c r="AX766" s="13" t="s">
        <v>80</v>
      </c>
      <c r="AY766" s="164" t="s">
        <v>126</v>
      </c>
    </row>
    <row r="767" spans="1:65" s="2" customFormat="1" ht="37.8" customHeight="1">
      <c r="A767" s="34"/>
      <c r="B767" s="142"/>
      <c r="C767" s="193">
        <v>185</v>
      </c>
      <c r="D767" s="193" t="s">
        <v>321</v>
      </c>
      <c r="E767" s="194" t="s">
        <v>1177</v>
      </c>
      <c r="F767" s="195" t="s">
        <v>1178</v>
      </c>
      <c r="G767" s="196" t="s">
        <v>232</v>
      </c>
      <c r="H767" s="197">
        <v>1344.2</v>
      </c>
      <c r="I767" s="198"/>
      <c r="J767" s="199">
        <f>ROUND(I767*H767,2)</f>
        <v>0</v>
      </c>
      <c r="K767" s="195" t="s">
        <v>3</v>
      </c>
      <c r="L767" s="200"/>
      <c r="M767" s="201" t="s">
        <v>3</v>
      </c>
      <c r="N767" s="202" t="s">
        <v>44</v>
      </c>
      <c r="O767" s="55"/>
      <c r="P767" s="152">
        <f>O767*H767</f>
        <v>0</v>
      </c>
      <c r="Q767" s="152">
        <v>0.0002</v>
      </c>
      <c r="R767" s="152">
        <f>Q767*H767</f>
        <v>0.26884</v>
      </c>
      <c r="S767" s="152">
        <v>0</v>
      </c>
      <c r="T767" s="153">
        <f>S767*H767</f>
        <v>0</v>
      </c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R767" s="154" t="s">
        <v>459</v>
      </c>
      <c r="AT767" s="154" t="s">
        <v>321</v>
      </c>
      <c r="AU767" s="154" t="s">
        <v>82</v>
      </c>
      <c r="AY767" s="19" t="s">
        <v>126</v>
      </c>
      <c r="BE767" s="155">
        <f>IF(N767="základní",J767,0)</f>
        <v>0</v>
      </c>
      <c r="BF767" s="155">
        <f>IF(N767="snížená",J767,0)</f>
        <v>0</v>
      </c>
      <c r="BG767" s="155">
        <f>IF(N767="zákl. přenesená",J767,0)</f>
        <v>0</v>
      </c>
      <c r="BH767" s="155">
        <f>IF(N767="sníž. přenesená",J767,0)</f>
        <v>0</v>
      </c>
      <c r="BI767" s="155">
        <f>IF(N767="nulová",J767,0)</f>
        <v>0</v>
      </c>
      <c r="BJ767" s="19" t="s">
        <v>80</v>
      </c>
      <c r="BK767" s="155">
        <f>ROUND(I767*H767,2)</f>
        <v>0</v>
      </c>
      <c r="BL767" s="19" t="s">
        <v>363</v>
      </c>
      <c r="BM767" s="154" t="s">
        <v>1185</v>
      </c>
    </row>
    <row r="768" spans="2:51" s="13" customFormat="1" ht="12">
      <c r="B768" s="156"/>
      <c r="D768" s="157" t="s">
        <v>133</v>
      </c>
      <c r="F768" s="158" t="s">
        <v>1186</v>
      </c>
      <c r="H768" s="159">
        <v>1344.2</v>
      </c>
      <c r="I768" s="160"/>
      <c r="L768" s="156"/>
      <c r="M768" s="161"/>
      <c r="N768" s="162"/>
      <c r="O768" s="162"/>
      <c r="P768" s="162"/>
      <c r="Q768" s="162"/>
      <c r="R768" s="162"/>
      <c r="S768" s="162"/>
      <c r="T768" s="163"/>
      <c r="AT768" s="164" t="s">
        <v>133</v>
      </c>
      <c r="AU768" s="164" t="s">
        <v>82</v>
      </c>
      <c r="AV768" s="13" t="s">
        <v>82</v>
      </c>
      <c r="AW768" s="13" t="s">
        <v>4</v>
      </c>
      <c r="AX768" s="13" t="s">
        <v>80</v>
      </c>
      <c r="AY768" s="164" t="s">
        <v>126</v>
      </c>
    </row>
    <row r="769" spans="1:65" s="2" customFormat="1" ht="37.8" customHeight="1">
      <c r="A769" s="34"/>
      <c r="B769" s="142"/>
      <c r="C769" s="143">
        <v>186</v>
      </c>
      <c r="D769" s="143" t="s">
        <v>127</v>
      </c>
      <c r="E769" s="144" t="s">
        <v>1187</v>
      </c>
      <c r="F769" s="145" t="s">
        <v>1188</v>
      </c>
      <c r="G769" s="146" t="s">
        <v>232</v>
      </c>
      <c r="H769" s="147">
        <v>1012</v>
      </c>
      <c r="I769" s="148"/>
      <c r="J769" s="149">
        <f>ROUND(I769*H769,2)</f>
        <v>0</v>
      </c>
      <c r="K769" s="145" t="s">
        <v>172</v>
      </c>
      <c r="L769" s="35"/>
      <c r="M769" s="150" t="s">
        <v>3</v>
      </c>
      <c r="N769" s="151" t="s">
        <v>44</v>
      </c>
      <c r="O769" s="55"/>
      <c r="P769" s="152">
        <f>O769*H769</f>
        <v>0</v>
      </c>
      <c r="Q769" s="152">
        <v>0</v>
      </c>
      <c r="R769" s="152">
        <f>Q769*H769</f>
        <v>0</v>
      </c>
      <c r="S769" s="152">
        <v>0</v>
      </c>
      <c r="T769" s="153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154" t="s">
        <v>363</v>
      </c>
      <c r="AT769" s="154" t="s">
        <v>127</v>
      </c>
      <c r="AU769" s="154" t="s">
        <v>82</v>
      </c>
      <c r="AY769" s="19" t="s">
        <v>126</v>
      </c>
      <c r="BE769" s="155">
        <f>IF(N769="základní",J769,0)</f>
        <v>0</v>
      </c>
      <c r="BF769" s="155">
        <f>IF(N769="snížená",J769,0)</f>
        <v>0</v>
      </c>
      <c r="BG769" s="155">
        <f>IF(N769="zákl. přenesená",J769,0)</f>
        <v>0</v>
      </c>
      <c r="BH769" s="155">
        <f>IF(N769="sníž. přenesená",J769,0)</f>
        <v>0</v>
      </c>
      <c r="BI769" s="155">
        <f>IF(N769="nulová",J769,0)</f>
        <v>0</v>
      </c>
      <c r="BJ769" s="19" t="s">
        <v>80</v>
      </c>
      <c r="BK769" s="155">
        <f>ROUND(I769*H769,2)</f>
        <v>0</v>
      </c>
      <c r="BL769" s="19" t="s">
        <v>363</v>
      </c>
      <c r="BM769" s="154" t="s">
        <v>1189</v>
      </c>
    </row>
    <row r="770" spans="2:51" s="13" customFormat="1" ht="12">
      <c r="B770" s="156"/>
      <c r="D770" s="157" t="s">
        <v>133</v>
      </c>
      <c r="E770" s="164" t="s">
        <v>3</v>
      </c>
      <c r="F770" s="158" t="s">
        <v>179</v>
      </c>
      <c r="H770" s="159">
        <v>1012</v>
      </c>
      <c r="I770" s="160"/>
      <c r="L770" s="156"/>
      <c r="M770" s="161"/>
      <c r="N770" s="162"/>
      <c r="O770" s="162"/>
      <c r="P770" s="162"/>
      <c r="Q770" s="162"/>
      <c r="R770" s="162"/>
      <c r="S770" s="162"/>
      <c r="T770" s="163"/>
      <c r="AT770" s="164" t="s">
        <v>133</v>
      </c>
      <c r="AU770" s="164" t="s">
        <v>82</v>
      </c>
      <c r="AV770" s="13" t="s">
        <v>82</v>
      </c>
      <c r="AW770" s="13" t="s">
        <v>33</v>
      </c>
      <c r="AX770" s="13" t="s">
        <v>80</v>
      </c>
      <c r="AY770" s="164" t="s">
        <v>126</v>
      </c>
    </row>
    <row r="771" spans="1:65" s="2" customFormat="1" ht="14.4" customHeight="1">
      <c r="A771" s="34"/>
      <c r="B771" s="142"/>
      <c r="C771" s="143">
        <v>187</v>
      </c>
      <c r="D771" s="143" t="s">
        <v>127</v>
      </c>
      <c r="E771" s="144" t="s">
        <v>1190</v>
      </c>
      <c r="F771" s="145" t="s">
        <v>1191</v>
      </c>
      <c r="G771" s="146" t="s">
        <v>232</v>
      </c>
      <c r="H771" s="147">
        <v>1665</v>
      </c>
      <c r="I771" s="148"/>
      <c r="J771" s="149">
        <f>ROUND(I771*H771,2)</f>
        <v>0</v>
      </c>
      <c r="K771" s="145" t="s">
        <v>172</v>
      </c>
      <c r="L771" s="35"/>
      <c r="M771" s="150" t="s">
        <v>3</v>
      </c>
      <c r="N771" s="151" t="s">
        <v>44</v>
      </c>
      <c r="O771" s="55"/>
      <c r="P771" s="152">
        <f>O771*H771</f>
        <v>0</v>
      </c>
      <c r="Q771" s="152">
        <v>0.00014</v>
      </c>
      <c r="R771" s="152">
        <f>Q771*H771</f>
        <v>0.23309999999999997</v>
      </c>
      <c r="S771" s="152">
        <v>0</v>
      </c>
      <c r="T771" s="153">
        <f>S771*H771</f>
        <v>0</v>
      </c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R771" s="154" t="s">
        <v>363</v>
      </c>
      <c r="AT771" s="154" t="s">
        <v>127</v>
      </c>
      <c r="AU771" s="154" t="s">
        <v>82</v>
      </c>
      <c r="AY771" s="19" t="s">
        <v>126</v>
      </c>
      <c r="BE771" s="155">
        <f>IF(N771="základní",J771,0)</f>
        <v>0</v>
      </c>
      <c r="BF771" s="155">
        <f>IF(N771="snížená",J771,0)</f>
        <v>0</v>
      </c>
      <c r="BG771" s="155">
        <f>IF(N771="zákl. přenesená",J771,0)</f>
        <v>0</v>
      </c>
      <c r="BH771" s="155">
        <f>IF(N771="sníž. přenesená",J771,0)</f>
        <v>0</v>
      </c>
      <c r="BI771" s="155">
        <f>IF(N771="nulová",J771,0)</f>
        <v>0</v>
      </c>
      <c r="BJ771" s="19" t="s">
        <v>80</v>
      </c>
      <c r="BK771" s="155">
        <f>ROUND(I771*H771,2)</f>
        <v>0</v>
      </c>
      <c r="BL771" s="19" t="s">
        <v>363</v>
      </c>
      <c r="BM771" s="154" t="s">
        <v>1192</v>
      </c>
    </row>
    <row r="772" spans="2:51" s="13" customFormat="1" ht="12">
      <c r="B772" s="156"/>
      <c r="D772" s="157" t="s">
        <v>133</v>
      </c>
      <c r="E772" s="164" t="s">
        <v>3</v>
      </c>
      <c r="F772" s="158" t="s">
        <v>1193</v>
      </c>
      <c r="H772" s="159">
        <v>1665</v>
      </c>
      <c r="I772" s="160"/>
      <c r="L772" s="156"/>
      <c r="M772" s="161"/>
      <c r="N772" s="162"/>
      <c r="O772" s="162"/>
      <c r="P772" s="162"/>
      <c r="Q772" s="162"/>
      <c r="R772" s="162"/>
      <c r="S772" s="162"/>
      <c r="T772" s="163"/>
      <c r="AT772" s="164" t="s">
        <v>133</v>
      </c>
      <c r="AU772" s="164" t="s">
        <v>82</v>
      </c>
      <c r="AV772" s="13" t="s">
        <v>82</v>
      </c>
      <c r="AW772" s="13" t="s">
        <v>33</v>
      </c>
      <c r="AX772" s="13" t="s">
        <v>80</v>
      </c>
      <c r="AY772" s="164" t="s">
        <v>126</v>
      </c>
    </row>
    <row r="773" spans="1:65" s="2" customFormat="1" ht="49.05" customHeight="1">
      <c r="A773" s="34"/>
      <c r="B773" s="142"/>
      <c r="C773" s="143">
        <v>188</v>
      </c>
      <c r="D773" s="143" t="s">
        <v>127</v>
      </c>
      <c r="E773" s="144" t="s">
        <v>1194</v>
      </c>
      <c r="F773" s="145" t="s">
        <v>1195</v>
      </c>
      <c r="G773" s="146" t="s">
        <v>538</v>
      </c>
      <c r="H773" s="147">
        <v>52.544</v>
      </c>
      <c r="I773" s="148"/>
      <c r="J773" s="149">
        <f>ROUND(I773*H773,2)</f>
        <v>0</v>
      </c>
      <c r="K773" s="145" t="s">
        <v>172</v>
      </c>
      <c r="L773" s="35"/>
      <c r="M773" s="150" t="s">
        <v>3</v>
      </c>
      <c r="N773" s="151" t="s">
        <v>44</v>
      </c>
      <c r="O773" s="55"/>
      <c r="P773" s="152">
        <f>O773*H773</f>
        <v>0</v>
      </c>
      <c r="Q773" s="152">
        <v>0</v>
      </c>
      <c r="R773" s="152">
        <f>Q773*H773</f>
        <v>0</v>
      </c>
      <c r="S773" s="152">
        <v>0</v>
      </c>
      <c r="T773" s="153">
        <f>S773*H773</f>
        <v>0</v>
      </c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R773" s="154" t="s">
        <v>363</v>
      </c>
      <c r="AT773" s="154" t="s">
        <v>127</v>
      </c>
      <c r="AU773" s="154" t="s">
        <v>82</v>
      </c>
      <c r="AY773" s="19" t="s">
        <v>126</v>
      </c>
      <c r="BE773" s="155">
        <f>IF(N773="základní",J773,0)</f>
        <v>0</v>
      </c>
      <c r="BF773" s="155">
        <f>IF(N773="snížená",J773,0)</f>
        <v>0</v>
      </c>
      <c r="BG773" s="155">
        <f>IF(N773="zákl. přenesená",J773,0)</f>
        <v>0</v>
      </c>
      <c r="BH773" s="155">
        <f>IF(N773="sníž. přenesená",J773,0)</f>
        <v>0</v>
      </c>
      <c r="BI773" s="155">
        <f>IF(N773="nulová",J773,0)</f>
        <v>0</v>
      </c>
      <c r="BJ773" s="19" t="s">
        <v>80</v>
      </c>
      <c r="BK773" s="155">
        <f>ROUND(I773*H773,2)</f>
        <v>0</v>
      </c>
      <c r="BL773" s="19" t="s">
        <v>363</v>
      </c>
      <c r="BM773" s="154" t="s">
        <v>1196</v>
      </c>
    </row>
    <row r="774" spans="2:63" s="12" customFormat="1" ht="22.8" customHeight="1">
      <c r="B774" s="131"/>
      <c r="D774" s="132" t="s">
        <v>72</v>
      </c>
      <c r="E774" s="169" t="s">
        <v>1197</v>
      </c>
      <c r="F774" s="169" t="s">
        <v>1198</v>
      </c>
      <c r="I774" s="134"/>
      <c r="J774" s="170">
        <f>BK774</f>
        <v>0</v>
      </c>
      <c r="L774" s="131"/>
      <c r="M774" s="136"/>
      <c r="N774" s="137"/>
      <c r="O774" s="137"/>
      <c r="P774" s="138">
        <f>SUM(P775:P799)</f>
        <v>0</v>
      </c>
      <c r="Q774" s="137"/>
      <c r="R774" s="138">
        <f>SUM(R775:R799)</f>
        <v>0.1422236</v>
      </c>
      <c r="S774" s="137"/>
      <c r="T774" s="139">
        <f>SUM(T775:T799)</f>
        <v>0.07592</v>
      </c>
      <c r="AR774" s="132" t="s">
        <v>82</v>
      </c>
      <c r="AT774" s="140" t="s">
        <v>72</v>
      </c>
      <c r="AU774" s="140" t="s">
        <v>80</v>
      </c>
      <c r="AY774" s="132" t="s">
        <v>126</v>
      </c>
      <c r="BK774" s="141">
        <f>SUM(BK775:BK799)</f>
        <v>0</v>
      </c>
    </row>
    <row r="775" spans="1:65" s="2" customFormat="1" ht="14.4" customHeight="1">
      <c r="A775" s="34"/>
      <c r="B775" s="142"/>
      <c r="C775" s="143">
        <v>189</v>
      </c>
      <c r="D775" s="143" t="s">
        <v>127</v>
      </c>
      <c r="E775" s="144" t="s">
        <v>1199</v>
      </c>
      <c r="F775" s="145" t="s">
        <v>1200</v>
      </c>
      <c r="G775" s="146" t="s">
        <v>232</v>
      </c>
      <c r="H775" s="147">
        <v>4</v>
      </c>
      <c r="I775" s="148"/>
      <c r="J775" s="149">
        <f>ROUND(I775*H775,2)</f>
        <v>0</v>
      </c>
      <c r="K775" s="145" t="s">
        <v>172</v>
      </c>
      <c r="L775" s="35"/>
      <c r="M775" s="150" t="s">
        <v>3</v>
      </c>
      <c r="N775" s="151" t="s">
        <v>44</v>
      </c>
      <c r="O775" s="55"/>
      <c r="P775" s="152">
        <f>O775*H775</f>
        <v>0</v>
      </c>
      <c r="Q775" s="152">
        <v>0</v>
      </c>
      <c r="R775" s="152">
        <f>Q775*H775</f>
        <v>0</v>
      </c>
      <c r="S775" s="152">
        <v>0.01098</v>
      </c>
      <c r="T775" s="153">
        <f>S775*H775</f>
        <v>0.04392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154" t="s">
        <v>363</v>
      </c>
      <c r="AT775" s="154" t="s">
        <v>127</v>
      </c>
      <c r="AU775" s="154" t="s">
        <v>82</v>
      </c>
      <c r="AY775" s="19" t="s">
        <v>126</v>
      </c>
      <c r="BE775" s="155">
        <f>IF(N775="základní",J775,0)</f>
        <v>0</v>
      </c>
      <c r="BF775" s="155">
        <f>IF(N775="snížená",J775,0)</f>
        <v>0</v>
      </c>
      <c r="BG775" s="155">
        <f>IF(N775="zákl. přenesená",J775,0)</f>
        <v>0</v>
      </c>
      <c r="BH775" s="155">
        <f>IF(N775="sníž. přenesená",J775,0)</f>
        <v>0</v>
      </c>
      <c r="BI775" s="155">
        <f>IF(N775="nulová",J775,0)</f>
        <v>0</v>
      </c>
      <c r="BJ775" s="19" t="s">
        <v>80</v>
      </c>
      <c r="BK775" s="155">
        <f>ROUND(I775*H775,2)</f>
        <v>0</v>
      </c>
      <c r="BL775" s="19" t="s">
        <v>363</v>
      </c>
      <c r="BM775" s="154" t="s">
        <v>1201</v>
      </c>
    </row>
    <row r="776" spans="2:51" s="14" customFormat="1" ht="12">
      <c r="B776" s="178"/>
      <c r="D776" s="157" t="s">
        <v>133</v>
      </c>
      <c r="E776" s="179" t="s">
        <v>3</v>
      </c>
      <c r="F776" s="180" t="s">
        <v>1202</v>
      </c>
      <c r="H776" s="179" t="s">
        <v>3</v>
      </c>
      <c r="I776" s="181"/>
      <c r="L776" s="178"/>
      <c r="M776" s="182"/>
      <c r="N776" s="183"/>
      <c r="O776" s="183"/>
      <c r="P776" s="183"/>
      <c r="Q776" s="183"/>
      <c r="R776" s="183"/>
      <c r="S776" s="183"/>
      <c r="T776" s="184"/>
      <c r="AT776" s="179" t="s">
        <v>133</v>
      </c>
      <c r="AU776" s="179" t="s">
        <v>82</v>
      </c>
      <c r="AV776" s="14" t="s">
        <v>80</v>
      </c>
      <c r="AW776" s="14" t="s">
        <v>33</v>
      </c>
      <c r="AX776" s="14" t="s">
        <v>73</v>
      </c>
      <c r="AY776" s="179" t="s">
        <v>126</v>
      </c>
    </row>
    <row r="777" spans="2:51" s="13" customFormat="1" ht="12">
      <c r="B777" s="156"/>
      <c r="D777" s="157" t="s">
        <v>133</v>
      </c>
      <c r="E777" s="164" t="s">
        <v>3</v>
      </c>
      <c r="F777" s="158" t="s">
        <v>1203</v>
      </c>
      <c r="H777" s="159">
        <v>4</v>
      </c>
      <c r="I777" s="160"/>
      <c r="L777" s="156"/>
      <c r="M777" s="161"/>
      <c r="N777" s="162"/>
      <c r="O777" s="162"/>
      <c r="P777" s="162"/>
      <c r="Q777" s="162"/>
      <c r="R777" s="162"/>
      <c r="S777" s="162"/>
      <c r="T777" s="163"/>
      <c r="AT777" s="164" t="s">
        <v>133</v>
      </c>
      <c r="AU777" s="164" t="s">
        <v>82</v>
      </c>
      <c r="AV777" s="13" t="s">
        <v>82</v>
      </c>
      <c r="AW777" s="13" t="s">
        <v>33</v>
      </c>
      <c r="AX777" s="13" t="s">
        <v>73</v>
      </c>
      <c r="AY777" s="164" t="s">
        <v>126</v>
      </c>
    </row>
    <row r="778" spans="2:51" s="15" customFormat="1" ht="12">
      <c r="B778" s="185"/>
      <c r="D778" s="157" t="s">
        <v>133</v>
      </c>
      <c r="E778" s="186" t="s">
        <v>3</v>
      </c>
      <c r="F778" s="187" t="s">
        <v>246</v>
      </c>
      <c r="H778" s="188">
        <v>4</v>
      </c>
      <c r="I778" s="189"/>
      <c r="L778" s="185"/>
      <c r="M778" s="190"/>
      <c r="N778" s="191"/>
      <c r="O778" s="191"/>
      <c r="P778" s="191"/>
      <c r="Q778" s="191"/>
      <c r="R778" s="191"/>
      <c r="S778" s="191"/>
      <c r="T778" s="192"/>
      <c r="AT778" s="186" t="s">
        <v>133</v>
      </c>
      <c r="AU778" s="186" t="s">
        <v>82</v>
      </c>
      <c r="AV778" s="15" t="s">
        <v>125</v>
      </c>
      <c r="AW778" s="15" t="s">
        <v>33</v>
      </c>
      <c r="AX778" s="15" t="s">
        <v>80</v>
      </c>
      <c r="AY778" s="186" t="s">
        <v>126</v>
      </c>
    </row>
    <row r="779" spans="1:65" s="2" customFormat="1" ht="14.4" customHeight="1">
      <c r="A779" s="34"/>
      <c r="B779" s="142"/>
      <c r="C779" s="143">
        <v>190</v>
      </c>
      <c r="D779" s="143" t="s">
        <v>127</v>
      </c>
      <c r="E779" s="144" t="s">
        <v>1204</v>
      </c>
      <c r="F779" s="145" t="s">
        <v>1205</v>
      </c>
      <c r="G779" s="146" t="s">
        <v>232</v>
      </c>
      <c r="H779" s="147">
        <v>4</v>
      </c>
      <c r="I779" s="148"/>
      <c r="J779" s="149">
        <f>ROUND(I779*H779,2)</f>
        <v>0</v>
      </c>
      <c r="K779" s="145" t="s">
        <v>172</v>
      </c>
      <c r="L779" s="35"/>
      <c r="M779" s="150" t="s">
        <v>3</v>
      </c>
      <c r="N779" s="151" t="s">
        <v>44</v>
      </c>
      <c r="O779" s="55"/>
      <c r="P779" s="152">
        <f>O779*H779</f>
        <v>0</v>
      </c>
      <c r="Q779" s="152">
        <v>0</v>
      </c>
      <c r="R779" s="152">
        <f>Q779*H779</f>
        <v>0</v>
      </c>
      <c r="S779" s="152">
        <v>0.008</v>
      </c>
      <c r="T779" s="153">
        <f>S779*H779</f>
        <v>0.032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54" t="s">
        <v>363</v>
      </c>
      <c r="AT779" s="154" t="s">
        <v>127</v>
      </c>
      <c r="AU779" s="154" t="s">
        <v>82</v>
      </c>
      <c r="AY779" s="19" t="s">
        <v>126</v>
      </c>
      <c r="BE779" s="155">
        <f>IF(N779="základní",J779,0)</f>
        <v>0</v>
      </c>
      <c r="BF779" s="155">
        <f>IF(N779="snížená",J779,0)</f>
        <v>0</v>
      </c>
      <c r="BG779" s="155">
        <f>IF(N779="zákl. přenesená",J779,0)</f>
        <v>0</v>
      </c>
      <c r="BH779" s="155">
        <f>IF(N779="sníž. přenesená",J779,0)</f>
        <v>0</v>
      </c>
      <c r="BI779" s="155">
        <f>IF(N779="nulová",J779,0)</f>
        <v>0</v>
      </c>
      <c r="BJ779" s="19" t="s">
        <v>80</v>
      </c>
      <c r="BK779" s="155">
        <f>ROUND(I779*H779,2)</f>
        <v>0</v>
      </c>
      <c r="BL779" s="19" t="s">
        <v>363</v>
      </c>
      <c r="BM779" s="154" t="s">
        <v>1206</v>
      </c>
    </row>
    <row r="780" spans="2:51" s="13" customFormat="1" ht="12">
      <c r="B780" s="156"/>
      <c r="D780" s="157" t="s">
        <v>133</v>
      </c>
      <c r="E780" s="164" t="s">
        <v>3</v>
      </c>
      <c r="F780" s="158" t="s">
        <v>125</v>
      </c>
      <c r="H780" s="159">
        <v>4</v>
      </c>
      <c r="I780" s="160"/>
      <c r="L780" s="156"/>
      <c r="M780" s="161"/>
      <c r="N780" s="162"/>
      <c r="O780" s="162"/>
      <c r="P780" s="162"/>
      <c r="Q780" s="162"/>
      <c r="R780" s="162"/>
      <c r="S780" s="162"/>
      <c r="T780" s="163"/>
      <c r="AT780" s="164" t="s">
        <v>133</v>
      </c>
      <c r="AU780" s="164" t="s">
        <v>82</v>
      </c>
      <c r="AV780" s="13" t="s">
        <v>82</v>
      </c>
      <c r="AW780" s="13" t="s">
        <v>33</v>
      </c>
      <c r="AX780" s="13" t="s">
        <v>80</v>
      </c>
      <c r="AY780" s="164" t="s">
        <v>126</v>
      </c>
    </row>
    <row r="781" spans="1:65" s="2" customFormat="1" ht="37.8" customHeight="1">
      <c r="A781" s="34"/>
      <c r="B781" s="142"/>
      <c r="C781" s="143">
        <v>191</v>
      </c>
      <c r="D781" s="143" t="s">
        <v>127</v>
      </c>
      <c r="E781" s="144" t="s">
        <v>1207</v>
      </c>
      <c r="F781" s="145" t="s">
        <v>1208</v>
      </c>
      <c r="G781" s="146" t="s">
        <v>232</v>
      </c>
      <c r="H781" s="147">
        <v>4</v>
      </c>
      <c r="I781" s="148"/>
      <c r="J781" s="149">
        <f>ROUND(I781*H781,2)</f>
        <v>0</v>
      </c>
      <c r="K781" s="145" t="s">
        <v>172</v>
      </c>
      <c r="L781" s="35"/>
      <c r="M781" s="150" t="s">
        <v>3</v>
      </c>
      <c r="N781" s="151" t="s">
        <v>44</v>
      </c>
      <c r="O781" s="55"/>
      <c r="P781" s="152">
        <f>O781*H781</f>
        <v>0</v>
      </c>
      <c r="Q781" s="152">
        <v>0</v>
      </c>
      <c r="R781" s="152">
        <f>Q781*H781</f>
        <v>0</v>
      </c>
      <c r="S781" s="152">
        <v>0</v>
      </c>
      <c r="T781" s="153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54" t="s">
        <v>363</v>
      </c>
      <c r="AT781" s="154" t="s">
        <v>127</v>
      </c>
      <c r="AU781" s="154" t="s">
        <v>82</v>
      </c>
      <c r="AY781" s="19" t="s">
        <v>126</v>
      </c>
      <c r="BE781" s="155">
        <f>IF(N781="základní",J781,0)</f>
        <v>0</v>
      </c>
      <c r="BF781" s="155">
        <f>IF(N781="snížená",J781,0)</f>
        <v>0</v>
      </c>
      <c r="BG781" s="155">
        <f>IF(N781="zákl. přenesená",J781,0)</f>
        <v>0</v>
      </c>
      <c r="BH781" s="155">
        <f>IF(N781="sníž. přenesená",J781,0)</f>
        <v>0</v>
      </c>
      <c r="BI781" s="155">
        <f>IF(N781="nulová",J781,0)</f>
        <v>0</v>
      </c>
      <c r="BJ781" s="19" t="s">
        <v>80</v>
      </c>
      <c r="BK781" s="155">
        <f>ROUND(I781*H781,2)</f>
        <v>0</v>
      </c>
      <c r="BL781" s="19" t="s">
        <v>363</v>
      </c>
      <c r="BM781" s="154" t="s">
        <v>1209</v>
      </c>
    </row>
    <row r="782" spans="2:51" s="14" customFormat="1" ht="12">
      <c r="B782" s="178"/>
      <c r="D782" s="157" t="s">
        <v>133</v>
      </c>
      <c r="E782" s="179" t="s">
        <v>3</v>
      </c>
      <c r="F782" s="180" t="s">
        <v>1202</v>
      </c>
      <c r="H782" s="179" t="s">
        <v>3</v>
      </c>
      <c r="I782" s="181"/>
      <c r="L782" s="178"/>
      <c r="M782" s="182"/>
      <c r="N782" s="183"/>
      <c r="O782" s="183"/>
      <c r="P782" s="183"/>
      <c r="Q782" s="183"/>
      <c r="R782" s="183"/>
      <c r="S782" s="183"/>
      <c r="T782" s="184"/>
      <c r="AT782" s="179" t="s">
        <v>133</v>
      </c>
      <c r="AU782" s="179" t="s">
        <v>82</v>
      </c>
      <c r="AV782" s="14" t="s">
        <v>80</v>
      </c>
      <c r="AW782" s="14" t="s">
        <v>33</v>
      </c>
      <c r="AX782" s="14" t="s">
        <v>73</v>
      </c>
      <c r="AY782" s="179" t="s">
        <v>126</v>
      </c>
    </row>
    <row r="783" spans="2:51" s="13" customFormat="1" ht="12">
      <c r="B783" s="156"/>
      <c r="D783" s="157" t="s">
        <v>133</v>
      </c>
      <c r="E783" s="164" t="s">
        <v>3</v>
      </c>
      <c r="F783" s="158" t="s">
        <v>1203</v>
      </c>
      <c r="H783" s="159">
        <v>4</v>
      </c>
      <c r="I783" s="160"/>
      <c r="L783" s="156"/>
      <c r="M783" s="161"/>
      <c r="N783" s="162"/>
      <c r="O783" s="162"/>
      <c r="P783" s="162"/>
      <c r="Q783" s="162"/>
      <c r="R783" s="162"/>
      <c r="S783" s="162"/>
      <c r="T783" s="163"/>
      <c r="AT783" s="164" t="s">
        <v>133</v>
      </c>
      <c r="AU783" s="164" t="s">
        <v>82</v>
      </c>
      <c r="AV783" s="13" t="s">
        <v>82</v>
      </c>
      <c r="AW783" s="13" t="s">
        <v>33</v>
      </c>
      <c r="AX783" s="13" t="s">
        <v>73</v>
      </c>
      <c r="AY783" s="164" t="s">
        <v>126</v>
      </c>
    </row>
    <row r="784" spans="2:51" s="15" customFormat="1" ht="12">
      <c r="B784" s="185"/>
      <c r="D784" s="157" t="s">
        <v>133</v>
      </c>
      <c r="E784" s="186" t="s">
        <v>3</v>
      </c>
      <c r="F784" s="187" t="s">
        <v>246</v>
      </c>
      <c r="H784" s="188">
        <v>4</v>
      </c>
      <c r="I784" s="189"/>
      <c r="L784" s="185"/>
      <c r="M784" s="190"/>
      <c r="N784" s="191"/>
      <c r="O784" s="191"/>
      <c r="P784" s="191"/>
      <c r="Q784" s="191"/>
      <c r="R784" s="191"/>
      <c r="S784" s="191"/>
      <c r="T784" s="192"/>
      <c r="AT784" s="186" t="s">
        <v>133</v>
      </c>
      <c r="AU784" s="186" t="s">
        <v>82</v>
      </c>
      <c r="AV784" s="15" t="s">
        <v>125</v>
      </c>
      <c r="AW784" s="15" t="s">
        <v>33</v>
      </c>
      <c r="AX784" s="15" t="s">
        <v>80</v>
      </c>
      <c r="AY784" s="186" t="s">
        <v>126</v>
      </c>
    </row>
    <row r="785" spans="1:65" s="2" customFormat="1" ht="24.15" customHeight="1">
      <c r="A785" s="34"/>
      <c r="B785" s="142"/>
      <c r="C785" s="193">
        <v>192</v>
      </c>
      <c r="D785" s="193" t="s">
        <v>321</v>
      </c>
      <c r="E785" s="194" t="s">
        <v>1210</v>
      </c>
      <c r="F785" s="195" t="s">
        <v>1211</v>
      </c>
      <c r="G785" s="196" t="s">
        <v>232</v>
      </c>
      <c r="H785" s="197">
        <v>4.4</v>
      </c>
      <c r="I785" s="198"/>
      <c r="J785" s="199">
        <f>ROUND(I785*H785,2)</f>
        <v>0</v>
      </c>
      <c r="K785" s="195" t="s">
        <v>172</v>
      </c>
      <c r="L785" s="200"/>
      <c r="M785" s="201" t="s">
        <v>3</v>
      </c>
      <c r="N785" s="202" t="s">
        <v>44</v>
      </c>
      <c r="O785" s="55"/>
      <c r="P785" s="152">
        <f>O785*H785</f>
        <v>0</v>
      </c>
      <c r="Q785" s="152">
        <v>0.00735</v>
      </c>
      <c r="R785" s="152">
        <f>Q785*H785</f>
        <v>0.03234</v>
      </c>
      <c r="S785" s="152">
        <v>0</v>
      </c>
      <c r="T785" s="153">
        <f>S785*H785</f>
        <v>0</v>
      </c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R785" s="154" t="s">
        <v>459</v>
      </c>
      <c r="AT785" s="154" t="s">
        <v>321</v>
      </c>
      <c r="AU785" s="154" t="s">
        <v>82</v>
      </c>
      <c r="AY785" s="19" t="s">
        <v>126</v>
      </c>
      <c r="BE785" s="155">
        <f>IF(N785="základní",J785,0)</f>
        <v>0</v>
      </c>
      <c r="BF785" s="155">
        <f>IF(N785="snížená",J785,0)</f>
        <v>0</v>
      </c>
      <c r="BG785" s="155">
        <f>IF(N785="zákl. přenesená",J785,0)</f>
        <v>0</v>
      </c>
      <c r="BH785" s="155">
        <f>IF(N785="sníž. přenesená",J785,0)</f>
        <v>0</v>
      </c>
      <c r="BI785" s="155">
        <f>IF(N785="nulová",J785,0)</f>
        <v>0</v>
      </c>
      <c r="BJ785" s="19" t="s">
        <v>80</v>
      </c>
      <c r="BK785" s="155">
        <f>ROUND(I785*H785,2)</f>
        <v>0</v>
      </c>
      <c r="BL785" s="19" t="s">
        <v>363</v>
      </c>
      <c r="BM785" s="154" t="s">
        <v>1212</v>
      </c>
    </row>
    <row r="786" spans="2:51" s="13" customFormat="1" ht="12">
      <c r="B786" s="156"/>
      <c r="D786" s="157" t="s">
        <v>133</v>
      </c>
      <c r="F786" s="158" t="s">
        <v>1213</v>
      </c>
      <c r="H786" s="159">
        <v>4.4</v>
      </c>
      <c r="I786" s="160"/>
      <c r="L786" s="156"/>
      <c r="M786" s="161"/>
      <c r="N786" s="162"/>
      <c r="O786" s="162"/>
      <c r="P786" s="162"/>
      <c r="Q786" s="162"/>
      <c r="R786" s="162"/>
      <c r="S786" s="162"/>
      <c r="T786" s="163"/>
      <c r="AT786" s="164" t="s">
        <v>133</v>
      </c>
      <c r="AU786" s="164" t="s">
        <v>82</v>
      </c>
      <c r="AV786" s="13" t="s">
        <v>82</v>
      </c>
      <c r="AW786" s="13" t="s">
        <v>4</v>
      </c>
      <c r="AX786" s="13" t="s">
        <v>80</v>
      </c>
      <c r="AY786" s="164" t="s">
        <v>126</v>
      </c>
    </row>
    <row r="787" spans="1:65" s="2" customFormat="1" ht="14.4" customHeight="1">
      <c r="A787" s="34"/>
      <c r="B787" s="142"/>
      <c r="C787" s="143">
        <v>193</v>
      </c>
      <c r="D787" s="143" t="s">
        <v>127</v>
      </c>
      <c r="E787" s="144" t="s">
        <v>1214</v>
      </c>
      <c r="F787" s="145" t="s">
        <v>1215</v>
      </c>
      <c r="G787" s="146" t="s">
        <v>329</v>
      </c>
      <c r="H787" s="147">
        <v>6.667</v>
      </c>
      <c r="I787" s="148"/>
      <c r="J787" s="149">
        <f>ROUND(I787*H787,2)</f>
        <v>0</v>
      </c>
      <c r="K787" s="145" t="s">
        <v>172</v>
      </c>
      <c r="L787" s="35"/>
      <c r="M787" s="150" t="s">
        <v>3</v>
      </c>
      <c r="N787" s="151" t="s">
        <v>44</v>
      </c>
      <c r="O787" s="55"/>
      <c r="P787" s="152">
        <f>O787*H787</f>
        <v>0</v>
      </c>
      <c r="Q787" s="152">
        <v>0</v>
      </c>
      <c r="R787" s="152">
        <f>Q787*H787</f>
        <v>0</v>
      </c>
      <c r="S787" s="152">
        <v>0</v>
      </c>
      <c r="T787" s="153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54" t="s">
        <v>363</v>
      </c>
      <c r="AT787" s="154" t="s">
        <v>127</v>
      </c>
      <c r="AU787" s="154" t="s">
        <v>82</v>
      </c>
      <c r="AY787" s="19" t="s">
        <v>126</v>
      </c>
      <c r="BE787" s="155">
        <f>IF(N787="základní",J787,0)</f>
        <v>0</v>
      </c>
      <c r="BF787" s="155">
        <f>IF(N787="snížená",J787,0)</f>
        <v>0</v>
      </c>
      <c r="BG787" s="155">
        <f>IF(N787="zákl. přenesená",J787,0)</f>
        <v>0</v>
      </c>
      <c r="BH787" s="155">
        <f>IF(N787="sníž. přenesená",J787,0)</f>
        <v>0</v>
      </c>
      <c r="BI787" s="155">
        <f>IF(N787="nulová",J787,0)</f>
        <v>0</v>
      </c>
      <c r="BJ787" s="19" t="s">
        <v>80</v>
      </c>
      <c r="BK787" s="155">
        <f>ROUND(I787*H787,2)</f>
        <v>0</v>
      </c>
      <c r="BL787" s="19" t="s">
        <v>363</v>
      </c>
      <c r="BM787" s="154" t="s">
        <v>1216</v>
      </c>
    </row>
    <row r="788" spans="2:51" s="13" customFormat="1" ht="12">
      <c r="B788" s="156"/>
      <c r="D788" s="157" t="s">
        <v>133</v>
      </c>
      <c r="E788" s="164" t="s">
        <v>3</v>
      </c>
      <c r="F788" s="158" t="s">
        <v>1217</v>
      </c>
      <c r="H788" s="159">
        <v>6.667</v>
      </c>
      <c r="I788" s="160"/>
      <c r="L788" s="156"/>
      <c r="M788" s="161"/>
      <c r="N788" s="162"/>
      <c r="O788" s="162"/>
      <c r="P788" s="162"/>
      <c r="Q788" s="162"/>
      <c r="R788" s="162"/>
      <c r="S788" s="162"/>
      <c r="T788" s="163"/>
      <c r="AT788" s="164" t="s">
        <v>133</v>
      </c>
      <c r="AU788" s="164" t="s">
        <v>82</v>
      </c>
      <c r="AV788" s="13" t="s">
        <v>82</v>
      </c>
      <c r="AW788" s="13" t="s">
        <v>33</v>
      </c>
      <c r="AX788" s="13" t="s">
        <v>80</v>
      </c>
      <c r="AY788" s="164" t="s">
        <v>126</v>
      </c>
    </row>
    <row r="789" spans="1:65" s="2" customFormat="1" ht="14.4" customHeight="1">
      <c r="A789" s="34"/>
      <c r="B789" s="142"/>
      <c r="C789" s="193">
        <v>194</v>
      </c>
      <c r="D789" s="193" t="s">
        <v>321</v>
      </c>
      <c r="E789" s="194" t="s">
        <v>1218</v>
      </c>
      <c r="F789" s="195" t="s">
        <v>1219</v>
      </c>
      <c r="G789" s="196" t="s">
        <v>249</v>
      </c>
      <c r="H789" s="197">
        <v>0.011</v>
      </c>
      <c r="I789" s="198"/>
      <c r="J789" s="199">
        <f>ROUND(I789*H789,2)</f>
        <v>0</v>
      </c>
      <c r="K789" s="195" t="s">
        <v>172</v>
      </c>
      <c r="L789" s="200"/>
      <c r="M789" s="201" t="s">
        <v>3</v>
      </c>
      <c r="N789" s="202" t="s">
        <v>44</v>
      </c>
      <c r="O789" s="55"/>
      <c r="P789" s="152">
        <f>O789*H789</f>
        <v>0</v>
      </c>
      <c r="Q789" s="152">
        <v>0.55</v>
      </c>
      <c r="R789" s="152">
        <f>Q789*H789</f>
        <v>0.00605</v>
      </c>
      <c r="S789" s="152">
        <v>0</v>
      </c>
      <c r="T789" s="153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54" t="s">
        <v>459</v>
      </c>
      <c r="AT789" s="154" t="s">
        <v>321</v>
      </c>
      <c r="AU789" s="154" t="s">
        <v>82</v>
      </c>
      <c r="AY789" s="19" t="s">
        <v>126</v>
      </c>
      <c r="BE789" s="155">
        <f>IF(N789="základní",J789,0)</f>
        <v>0</v>
      </c>
      <c r="BF789" s="155">
        <f>IF(N789="snížená",J789,0)</f>
        <v>0</v>
      </c>
      <c r="BG789" s="155">
        <f>IF(N789="zákl. přenesená",J789,0)</f>
        <v>0</v>
      </c>
      <c r="BH789" s="155">
        <f>IF(N789="sníž. přenesená",J789,0)</f>
        <v>0</v>
      </c>
      <c r="BI789" s="155">
        <f>IF(N789="nulová",J789,0)</f>
        <v>0</v>
      </c>
      <c r="BJ789" s="19" t="s">
        <v>80</v>
      </c>
      <c r="BK789" s="155">
        <f>ROUND(I789*H789,2)</f>
        <v>0</v>
      </c>
      <c r="BL789" s="19" t="s">
        <v>363</v>
      </c>
      <c r="BM789" s="154" t="s">
        <v>1220</v>
      </c>
    </row>
    <row r="790" spans="2:51" s="13" customFormat="1" ht="12">
      <c r="B790" s="156"/>
      <c r="D790" s="157" t="s">
        <v>133</v>
      </c>
      <c r="F790" s="158" t="s">
        <v>1221</v>
      </c>
      <c r="H790" s="159">
        <v>0.011</v>
      </c>
      <c r="I790" s="160"/>
      <c r="L790" s="156"/>
      <c r="M790" s="161"/>
      <c r="N790" s="162"/>
      <c r="O790" s="162"/>
      <c r="P790" s="162"/>
      <c r="Q790" s="162"/>
      <c r="R790" s="162"/>
      <c r="S790" s="162"/>
      <c r="T790" s="163"/>
      <c r="AT790" s="164" t="s">
        <v>133</v>
      </c>
      <c r="AU790" s="164" t="s">
        <v>82</v>
      </c>
      <c r="AV790" s="13" t="s">
        <v>82</v>
      </c>
      <c r="AW790" s="13" t="s">
        <v>4</v>
      </c>
      <c r="AX790" s="13" t="s">
        <v>80</v>
      </c>
      <c r="AY790" s="164" t="s">
        <v>126</v>
      </c>
    </row>
    <row r="791" spans="1:65" s="2" customFormat="1" ht="24.15" customHeight="1">
      <c r="A791" s="34"/>
      <c r="B791" s="142"/>
      <c r="C791" s="143">
        <v>195</v>
      </c>
      <c r="D791" s="143" t="s">
        <v>127</v>
      </c>
      <c r="E791" s="144" t="s">
        <v>1222</v>
      </c>
      <c r="F791" s="145" t="s">
        <v>1223</v>
      </c>
      <c r="G791" s="146" t="s">
        <v>130</v>
      </c>
      <c r="H791" s="147">
        <v>3</v>
      </c>
      <c r="I791" s="148"/>
      <c r="J791" s="149">
        <f>ROUND(I791*H791,2)</f>
        <v>0</v>
      </c>
      <c r="K791" s="145" t="s">
        <v>172</v>
      </c>
      <c r="L791" s="35"/>
      <c r="M791" s="150" t="s">
        <v>3</v>
      </c>
      <c r="N791" s="151" t="s">
        <v>44</v>
      </c>
      <c r="O791" s="55"/>
      <c r="P791" s="152">
        <f>O791*H791</f>
        <v>0</v>
      </c>
      <c r="Q791" s="152">
        <v>0.00027</v>
      </c>
      <c r="R791" s="152">
        <f>Q791*H791</f>
        <v>0.00081</v>
      </c>
      <c r="S791" s="152">
        <v>0</v>
      </c>
      <c r="T791" s="153">
        <f>S791*H791</f>
        <v>0</v>
      </c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R791" s="154" t="s">
        <v>363</v>
      </c>
      <c r="AT791" s="154" t="s">
        <v>127</v>
      </c>
      <c r="AU791" s="154" t="s">
        <v>82</v>
      </c>
      <c r="AY791" s="19" t="s">
        <v>126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9" t="s">
        <v>80</v>
      </c>
      <c r="BK791" s="155">
        <f>ROUND(I791*H791,2)</f>
        <v>0</v>
      </c>
      <c r="BL791" s="19" t="s">
        <v>363</v>
      </c>
      <c r="BM791" s="154" t="s">
        <v>1224</v>
      </c>
    </row>
    <row r="792" spans="2:51" s="13" customFormat="1" ht="12">
      <c r="B792" s="156"/>
      <c r="D792" s="157" t="s">
        <v>133</v>
      </c>
      <c r="E792" s="164" t="s">
        <v>3</v>
      </c>
      <c r="F792" s="158" t="s">
        <v>1225</v>
      </c>
      <c r="H792" s="159">
        <v>3</v>
      </c>
      <c r="I792" s="160"/>
      <c r="L792" s="156"/>
      <c r="M792" s="161"/>
      <c r="N792" s="162"/>
      <c r="O792" s="162"/>
      <c r="P792" s="162"/>
      <c r="Q792" s="162"/>
      <c r="R792" s="162"/>
      <c r="S792" s="162"/>
      <c r="T792" s="163"/>
      <c r="AT792" s="164" t="s">
        <v>133</v>
      </c>
      <c r="AU792" s="164" t="s">
        <v>82</v>
      </c>
      <c r="AV792" s="13" t="s">
        <v>82</v>
      </c>
      <c r="AW792" s="13" t="s">
        <v>33</v>
      </c>
      <c r="AX792" s="13" t="s">
        <v>80</v>
      </c>
      <c r="AY792" s="164" t="s">
        <v>126</v>
      </c>
    </row>
    <row r="793" spans="1:65" s="2" customFormat="1" ht="22.8">
      <c r="A793" s="34"/>
      <c r="B793" s="142"/>
      <c r="C793" s="193">
        <v>196</v>
      </c>
      <c r="D793" s="193" t="s">
        <v>321</v>
      </c>
      <c r="E793" s="194" t="s">
        <v>1226</v>
      </c>
      <c r="F793" s="195" t="s">
        <v>1227</v>
      </c>
      <c r="G793" s="196" t="s">
        <v>232</v>
      </c>
      <c r="H793" s="197">
        <v>1.62</v>
      </c>
      <c r="I793" s="198"/>
      <c r="J793" s="199">
        <f>ROUND(I793*H793,2)</f>
        <v>0</v>
      </c>
      <c r="K793" s="195" t="s">
        <v>172</v>
      </c>
      <c r="L793" s="200"/>
      <c r="M793" s="201" t="s">
        <v>3</v>
      </c>
      <c r="N793" s="202" t="s">
        <v>44</v>
      </c>
      <c r="O793" s="55"/>
      <c r="P793" s="152">
        <f>O793*H793</f>
        <v>0</v>
      </c>
      <c r="Q793" s="152">
        <v>0.04028</v>
      </c>
      <c r="R793" s="152">
        <f>Q793*H793</f>
        <v>0.06525360000000001</v>
      </c>
      <c r="S793" s="152">
        <v>0</v>
      </c>
      <c r="T793" s="153">
        <f>S793*H793</f>
        <v>0</v>
      </c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R793" s="154" t="s">
        <v>459</v>
      </c>
      <c r="AT793" s="154" t="s">
        <v>321</v>
      </c>
      <c r="AU793" s="154" t="s">
        <v>82</v>
      </c>
      <c r="AY793" s="19" t="s">
        <v>126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9" t="s">
        <v>80</v>
      </c>
      <c r="BK793" s="155">
        <f>ROUND(I793*H793,2)</f>
        <v>0</v>
      </c>
      <c r="BL793" s="19" t="s">
        <v>363</v>
      </c>
      <c r="BM793" s="154" t="s">
        <v>1228</v>
      </c>
    </row>
    <row r="794" spans="1:47" s="2" customFormat="1" ht="19.2">
      <c r="A794" s="34"/>
      <c r="B794" s="35"/>
      <c r="C794" s="34"/>
      <c r="D794" s="157" t="s">
        <v>154</v>
      </c>
      <c r="E794" s="34"/>
      <c r="F794" s="165" t="s">
        <v>1229</v>
      </c>
      <c r="G794" s="34"/>
      <c r="H794" s="34"/>
      <c r="I794" s="166"/>
      <c r="J794" s="34"/>
      <c r="K794" s="34"/>
      <c r="L794" s="35"/>
      <c r="M794" s="167"/>
      <c r="N794" s="168"/>
      <c r="O794" s="55"/>
      <c r="P794" s="55"/>
      <c r="Q794" s="55"/>
      <c r="R794" s="55"/>
      <c r="S794" s="55"/>
      <c r="T794" s="56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T794" s="19" t="s">
        <v>154</v>
      </c>
      <c r="AU794" s="19" t="s">
        <v>82</v>
      </c>
    </row>
    <row r="795" spans="2:51" s="13" customFormat="1" ht="12">
      <c r="B795" s="156"/>
      <c r="D795" s="157" t="s">
        <v>133</v>
      </c>
      <c r="E795" s="164" t="s">
        <v>3</v>
      </c>
      <c r="F795" s="158" t="s">
        <v>532</v>
      </c>
      <c r="H795" s="159">
        <v>1.62</v>
      </c>
      <c r="I795" s="160"/>
      <c r="L795" s="156"/>
      <c r="M795" s="161"/>
      <c r="N795" s="162"/>
      <c r="O795" s="162"/>
      <c r="P795" s="162"/>
      <c r="Q795" s="162"/>
      <c r="R795" s="162"/>
      <c r="S795" s="162"/>
      <c r="T795" s="163"/>
      <c r="AT795" s="164" t="s">
        <v>133</v>
      </c>
      <c r="AU795" s="164" t="s">
        <v>82</v>
      </c>
      <c r="AV795" s="13" t="s">
        <v>82</v>
      </c>
      <c r="AW795" s="13" t="s">
        <v>33</v>
      </c>
      <c r="AX795" s="13" t="s">
        <v>80</v>
      </c>
      <c r="AY795" s="164" t="s">
        <v>126</v>
      </c>
    </row>
    <row r="796" spans="1:65" s="2" customFormat="1" ht="49.05" customHeight="1">
      <c r="A796" s="34"/>
      <c r="B796" s="142"/>
      <c r="C796" s="143">
        <v>197</v>
      </c>
      <c r="D796" s="143" t="s">
        <v>127</v>
      </c>
      <c r="E796" s="144" t="s">
        <v>1230</v>
      </c>
      <c r="F796" s="145" t="s">
        <v>1231</v>
      </c>
      <c r="G796" s="146" t="s">
        <v>130</v>
      </c>
      <c r="H796" s="147">
        <v>1</v>
      </c>
      <c r="I796" s="148"/>
      <c r="J796" s="149">
        <f>ROUND(I796*H796,2)</f>
        <v>0</v>
      </c>
      <c r="K796" s="145" t="s">
        <v>3</v>
      </c>
      <c r="L796" s="35"/>
      <c r="M796" s="150" t="s">
        <v>3</v>
      </c>
      <c r="N796" s="151" t="s">
        <v>44</v>
      </c>
      <c r="O796" s="55"/>
      <c r="P796" s="152">
        <f>O796*H796</f>
        <v>0</v>
      </c>
      <c r="Q796" s="152">
        <v>0.00027</v>
      </c>
      <c r="R796" s="152">
        <f>Q796*H796</f>
        <v>0.00027</v>
      </c>
      <c r="S796" s="152">
        <v>0</v>
      </c>
      <c r="T796" s="153">
        <f>S796*H796</f>
        <v>0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154" t="s">
        <v>363</v>
      </c>
      <c r="AT796" s="154" t="s">
        <v>127</v>
      </c>
      <c r="AU796" s="154" t="s">
        <v>82</v>
      </c>
      <c r="AY796" s="19" t="s">
        <v>126</v>
      </c>
      <c r="BE796" s="155">
        <f>IF(N796="základní",J796,0)</f>
        <v>0</v>
      </c>
      <c r="BF796" s="155">
        <f>IF(N796="snížená",J796,0)</f>
        <v>0</v>
      </c>
      <c r="BG796" s="155">
        <f>IF(N796="zákl. přenesená",J796,0)</f>
        <v>0</v>
      </c>
      <c r="BH796" s="155">
        <f>IF(N796="sníž. přenesená",J796,0)</f>
        <v>0</v>
      </c>
      <c r="BI796" s="155">
        <f>IF(N796="nulová",J796,0)</f>
        <v>0</v>
      </c>
      <c r="BJ796" s="19" t="s">
        <v>80</v>
      </c>
      <c r="BK796" s="155">
        <f>ROUND(I796*H796,2)</f>
        <v>0</v>
      </c>
      <c r="BL796" s="19" t="s">
        <v>363</v>
      </c>
      <c r="BM796" s="154" t="s">
        <v>1232</v>
      </c>
    </row>
    <row r="797" spans="2:51" s="13" customFormat="1" ht="12">
      <c r="B797" s="156"/>
      <c r="D797" s="157" t="s">
        <v>133</v>
      </c>
      <c r="E797" s="164" t="s">
        <v>3</v>
      </c>
      <c r="F797" s="158" t="s">
        <v>1233</v>
      </c>
      <c r="H797" s="159">
        <v>1</v>
      </c>
      <c r="I797" s="160"/>
      <c r="L797" s="156"/>
      <c r="M797" s="161"/>
      <c r="N797" s="162"/>
      <c r="O797" s="162"/>
      <c r="P797" s="162"/>
      <c r="Q797" s="162"/>
      <c r="R797" s="162"/>
      <c r="S797" s="162"/>
      <c r="T797" s="163"/>
      <c r="AT797" s="164" t="s">
        <v>133</v>
      </c>
      <c r="AU797" s="164" t="s">
        <v>82</v>
      </c>
      <c r="AV797" s="13" t="s">
        <v>82</v>
      </c>
      <c r="AW797" s="13" t="s">
        <v>33</v>
      </c>
      <c r="AX797" s="13" t="s">
        <v>80</v>
      </c>
      <c r="AY797" s="164" t="s">
        <v>126</v>
      </c>
    </row>
    <row r="798" spans="1:65" s="2" customFormat="1" ht="24.15" customHeight="1">
      <c r="A798" s="34"/>
      <c r="B798" s="142"/>
      <c r="C798" s="193">
        <v>198</v>
      </c>
      <c r="D798" s="193" t="s">
        <v>321</v>
      </c>
      <c r="E798" s="194" t="s">
        <v>1234</v>
      </c>
      <c r="F798" s="195" t="s">
        <v>1235</v>
      </c>
      <c r="G798" s="196" t="s">
        <v>130</v>
      </c>
      <c r="H798" s="197">
        <v>1</v>
      </c>
      <c r="I798" s="198"/>
      <c r="J798" s="199">
        <f>ROUND(I798*H798,2)</f>
        <v>0</v>
      </c>
      <c r="K798" s="195" t="s">
        <v>3</v>
      </c>
      <c r="L798" s="200"/>
      <c r="M798" s="201" t="s">
        <v>3</v>
      </c>
      <c r="N798" s="202" t="s">
        <v>44</v>
      </c>
      <c r="O798" s="55"/>
      <c r="P798" s="152">
        <f>O798*H798</f>
        <v>0</v>
      </c>
      <c r="Q798" s="152">
        <v>0.0375</v>
      </c>
      <c r="R798" s="152">
        <f>Q798*H798</f>
        <v>0.0375</v>
      </c>
      <c r="S798" s="152">
        <v>0</v>
      </c>
      <c r="T798" s="153">
        <f>S798*H798</f>
        <v>0</v>
      </c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R798" s="154" t="s">
        <v>459</v>
      </c>
      <c r="AT798" s="154" t="s">
        <v>321</v>
      </c>
      <c r="AU798" s="154" t="s">
        <v>82</v>
      </c>
      <c r="AY798" s="19" t="s">
        <v>126</v>
      </c>
      <c r="BE798" s="155">
        <f>IF(N798="základní",J798,0)</f>
        <v>0</v>
      </c>
      <c r="BF798" s="155">
        <f>IF(N798="snížená",J798,0)</f>
        <v>0</v>
      </c>
      <c r="BG798" s="155">
        <f>IF(N798="zákl. přenesená",J798,0)</f>
        <v>0</v>
      </c>
      <c r="BH798" s="155">
        <f>IF(N798="sníž. přenesená",J798,0)</f>
        <v>0</v>
      </c>
      <c r="BI798" s="155">
        <f>IF(N798="nulová",J798,0)</f>
        <v>0</v>
      </c>
      <c r="BJ798" s="19" t="s">
        <v>80</v>
      </c>
      <c r="BK798" s="155">
        <f>ROUND(I798*H798,2)</f>
        <v>0</v>
      </c>
      <c r="BL798" s="19" t="s">
        <v>363</v>
      </c>
      <c r="BM798" s="154" t="s">
        <v>1236</v>
      </c>
    </row>
    <row r="799" spans="1:65" s="2" customFormat="1" ht="49.05" customHeight="1">
      <c r="A799" s="34"/>
      <c r="B799" s="142"/>
      <c r="C799" s="143">
        <v>199</v>
      </c>
      <c r="D799" s="143" t="s">
        <v>127</v>
      </c>
      <c r="E799" s="144" t="s">
        <v>1237</v>
      </c>
      <c r="F799" s="145" t="s">
        <v>1238</v>
      </c>
      <c r="G799" s="146" t="s">
        <v>538</v>
      </c>
      <c r="H799" s="147">
        <v>0.142</v>
      </c>
      <c r="I799" s="148"/>
      <c r="J799" s="149">
        <f>ROUND(I799*H799,2)</f>
        <v>0</v>
      </c>
      <c r="K799" s="145" t="s">
        <v>172</v>
      </c>
      <c r="L799" s="35"/>
      <c r="M799" s="150" t="s">
        <v>3</v>
      </c>
      <c r="N799" s="151" t="s">
        <v>44</v>
      </c>
      <c r="O799" s="55"/>
      <c r="P799" s="152">
        <f>O799*H799</f>
        <v>0</v>
      </c>
      <c r="Q799" s="152">
        <v>0</v>
      </c>
      <c r="R799" s="152">
        <f>Q799*H799</f>
        <v>0</v>
      </c>
      <c r="S799" s="152">
        <v>0</v>
      </c>
      <c r="T799" s="153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54" t="s">
        <v>363</v>
      </c>
      <c r="AT799" s="154" t="s">
        <v>127</v>
      </c>
      <c r="AU799" s="154" t="s">
        <v>82</v>
      </c>
      <c r="AY799" s="19" t="s">
        <v>126</v>
      </c>
      <c r="BE799" s="155">
        <f>IF(N799="základní",J799,0)</f>
        <v>0</v>
      </c>
      <c r="BF799" s="155">
        <f>IF(N799="snížená",J799,0)</f>
        <v>0</v>
      </c>
      <c r="BG799" s="155">
        <f>IF(N799="zákl. přenesená",J799,0)</f>
        <v>0</v>
      </c>
      <c r="BH799" s="155">
        <f>IF(N799="sníž. přenesená",J799,0)</f>
        <v>0</v>
      </c>
      <c r="BI799" s="155">
        <f>IF(N799="nulová",J799,0)</f>
        <v>0</v>
      </c>
      <c r="BJ799" s="19" t="s">
        <v>80</v>
      </c>
      <c r="BK799" s="155">
        <f>ROUND(I799*H799,2)</f>
        <v>0</v>
      </c>
      <c r="BL799" s="19" t="s">
        <v>363</v>
      </c>
      <c r="BM799" s="154" t="s">
        <v>1239</v>
      </c>
    </row>
    <row r="800" spans="2:63" s="12" customFormat="1" ht="22.8" customHeight="1">
      <c r="B800" s="131"/>
      <c r="D800" s="132" t="s">
        <v>72</v>
      </c>
      <c r="E800" s="169" t="s">
        <v>1240</v>
      </c>
      <c r="F800" s="169" t="s">
        <v>1241</v>
      </c>
      <c r="I800" s="134"/>
      <c r="J800" s="170">
        <f>BK800</f>
        <v>0</v>
      </c>
      <c r="L800" s="131"/>
      <c r="M800" s="136"/>
      <c r="N800" s="137"/>
      <c r="O800" s="137"/>
      <c r="P800" s="138">
        <f>SUM(P801:P876)</f>
        <v>0</v>
      </c>
      <c r="Q800" s="137"/>
      <c r="R800" s="138">
        <f>SUM(R801:R876)</f>
        <v>1.11342768</v>
      </c>
      <c r="S800" s="137"/>
      <c r="T800" s="139">
        <f>SUM(T801:T876)</f>
        <v>0</v>
      </c>
      <c r="AR800" s="132" t="s">
        <v>82</v>
      </c>
      <c r="AT800" s="140" t="s">
        <v>72</v>
      </c>
      <c r="AU800" s="140" t="s">
        <v>80</v>
      </c>
      <c r="AY800" s="132" t="s">
        <v>126</v>
      </c>
      <c r="BK800" s="141">
        <f>SUM(BK801:BK876)</f>
        <v>0</v>
      </c>
    </row>
    <row r="801" spans="1:65" s="2" customFormat="1" ht="24.15" customHeight="1">
      <c r="A801" s="34"/>
      <c r="B801" s="142"/>
      <c r="C801" s="143">
        <v>200</v>
      </c>
      <c r="D801" s="143" t="s">
        <v>127</v>
      </c>
      <c r="E801" s="144" t="s">
        <v>1242</v>
      </c>
      <c r="F801" s="145" t="s">
        <v>1243</v>
      </c>
      <c r="G801" s="146" t="s">
        <v>232</v>
      </c>
      <c r="H801" s="147">
        <v>8</v>
      </c>
      <c r="I801" s="148"/>
      <c r="J801" s="149">
        <f>ROUND(I801*H801,2)</f>
        <v>0</v>
      </c>
      <c r="K801" s="145" t="s">
        <v>172</v>
      </c>
      <c r="L801" s="35"/>
      <c r="M801" s="150" t="s">
        <v>3</v>
      </c>
      <c r="N801" s="151" t="s">
        <v>44</v>
      </c>
      <c r="O801" s="55"/>
      <c r="P801" s="152">
        <f>O801*H801</f>
        <v>0</v>
      </c>
      <c r="Q801" s="152">
        <v>0.00017</v>
      </c>
      <c r="R801" s="152">
        <f>Q801*H801</f>
        <v>0.00136</v>
      </c>
      <c r="S801" s="152">
        <v>0</v>
      </c>
      <c r="T801" s="153">
        <f>S801*H801</f>
        <v>0</v>
      </c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R801" s="154" t="s">
        <v>363</v>
      </c>
      <c r="AT801" s="154" t="s">
        <v>127</v>
      </c>
      <c r="AU801" s="154" t="s">
        <v>82</v>
      </c>
      <c r="AY801" s="19" t="s">
        <v>126</v>
      </c>
      <c r="BE801" s="155">
        <f>IF(N801="základní",J801,0)</f>
        <v>0</v>
      </c>
      <c r="BF801" s="155">
        <f>IF(N801="snížená",J801,0)</f>
        <v>0</v>
      </c>
      <c r="BG801" s="155">
        <f>IF(N801="zákl. přenesená",J801,0)</f>
        <v>0</v>
      </c>
      <c r="BH801" s="155">
        <f>IF(N801="sníž. přenesená",J801,0)</f>
        <v>0</v>
      </c>
      <c r="BI801" s="155">
        <f>IF(N801="nulová",J801,0)</f>
        <v>0</v>
      </c>
      <c r="BJ801" s="19" t="s">
        <v>80</v>
      </c>
      <c r="BK801" s="155">
        <f>ROUND(I801*H801,2)</f>
        <v>0</v>
      </c>
      <c r="BL801" s="19" t="s">
        <v>363</v>
      </c>
      <c r="BM801" s="154" t="s">
        <v>1244</v>
      </c>
    </row>
    <row r="802" spans="2:51" s="13" customFormat="1" ht="12">
      <c r="B802" s="156"/>
      <c r="D802" s="157" t="s">
        <v>133</v>
      </c>
      <c r="E802" s="164" t="s">
        <v>3</v>
      </c>
      <c r="F802" s="158" t="s">
        <v>1245</v>
      </c>
      <c r="H802" s="159">
        <v>8</v>
      </c>
      <c r="I802" s="160"/>
      <c r="L802" s="156"/>
      <c r="M802" s="161"/>
      <c r="N802" s="162"/>
      <c r="O802" s="162"/>
      <c r="P802" s="162"/>
      <c r="Q802" s="162"/>
      <c r="R802" s="162"/>
      <c r="S802" s="162"/>
      <c r="T802" s="163"/>
      <c r="AT802" s="164" t="s">
        <v>133</v>
      </c>
      <c r="AU802" s="164" t="s">
        <v>82</v>
      </c>
      <c r="AV802" s="13" t="s">
        <v>82</v>
      </c>
      <c r="AW802" s="13" t="s">
        <v>33</v>
      </c>
      <c r="AX802" s="13" t="s">
        <v>80</v>
      </c>
      <c r="AY802" s="164" t="s">
        <v>126</v>
      </c>
    </row>
    <row r="803" spans="1:65" s="2" customFormat="1" ht="24.15" customHeight="1">
      <c r="A803" s="34"/>
      <c r="B803" s="142"/>
      <c r="C803" s="143">
        <v>201</v>
      </c>
      <c r="D803" s="143" t="s">
        <v>127</v>
      </c>
      <c r="E803" s="144" t="s">
        <v>1246</v>
      </c>
      <c r="F803" s="145" t="s">
        <v>1247</v>
      </c>
      <c r="G803" s="146" t="s">
        <v>232</v>
      </c>
      <c r="H803" s="147">
        <v>8</v>
      </c>
      <c r="I803" s="148"/>
      <c r="J803" s="149">
        <f>ROUND(I803*H803,2)</f>
        <v>0</v>
      </c>
      <c r="K803" s="145" t="s">
        <v>172</v>
      </c>
      <c r="L803" s="35"/>
      <c r="M803" s="150" t="s">
        <v>3</v>
      </c>
      <c r="N803" s="151" t="s">
        <v>44</v>
      </c>
      <c r="O803" s="55"/>
      <c r="P803" s="152">
        <f>O803*H803</f>
        <v>0</v>
      </c>
      <c r="Q803" s="152">
        <v>0.00013</v>
      </c>
      <c r="R803" s="152">
        <f>Q803*H803</f>
        <v>0.00104</v>
      </c>
      <c r="S803" s="152">
        <v>0</v>
      </c>
      <c r="T803" s="153">
        <f>S803*H803</f>
        <v>0</v>
      </c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R803" s="154" t="s">
        <v>363</v>
      </c>
      <c r="AT803" s="154" t="s">
        <v>127</v>
      </c>
      <c r="AU803" s="154" t="s">
        <v>82</v>
      </c>
      <c r="AY803" s="19" t="s">
        <v>126</v>
      </c>
      <c r="BE803" s="155">
        <f>IF(N803="základní",J803,0)</f>
        <v>0</v>
      </c>
      <c r="BF803" s="155">
        <f>IF(N803="snížená",J803,0)</f>
        <v>0</v>
      </c>
      <c r="BG803" s="155">
        <f>IF(N803="zákl. přenesená",J803,0)</f>
        <v>0</v>
      </c>
      <c r="BH803" s="155">
        <f>IF(N803="sníž. přenesená",J803,0)</f>
        <v>0</v>
      </c>
      <c r="BI803" s="155">
        <f>IF(N803="nulová",J803,0)</f>
        <v>0</v>
      </c>
      <c r="BJ803" s="19" t="s">
        <v>80</v>
      </c>
      <c r="BK803" s="155">
        <f>ROUND(I803*H803,2)</f>
        <v>0</v>
      </c>
      <c r="BL803" s="19" t="s">
        <v>363</v>
      </c>
      <c r="BM803" s="154" t="s">
        <v>1248</v>
      </c>
    </row>
    <row r="804" spans="1:65" s="2" customFormat="1" ht="24.15" customHeight="1">
      <c r="A804" s="34"/>
      <c r="B804" s="142"/>
      <c r="C804" s="143">
        <v>302</v>
      </c>
      <c r="D804" s="143" t="s">
        <v>127</v>
      </c>
      <c r="E804" s="144" t="s">
        <v>1249</v>
      </c>
      <c r="F804" s="145" t="s">
        <v>1250</v>
      </c>
      <c r="G804" s="146" t="s">
        <v>232</v>
      </c>
      <c r="H804" s="147">
        <v>8</v>
      </c>
      <c r="I804" s="148"/>
      <c r="J804" s="149">
        <f>ROUND(I804*H804,2)</f>
        <v>0</v>
      </c>
      <c r="K804" s="145" t="s">
        <v>172</v>
      </c>
      <c r="L804" s="35"/>
      <c r="M804" s="150" t="s">
        <v>3</v>
      </c>
      <c r="N804" s="151" t="s">
        <v>44</v>
      </c>
      <c r="O804" s="55"/>
      <c r="P804" s="152">
        <f>O804*H804</f>
        <v>0</v>
      </c>
      <c r="Q804" s="152">
        <v>0.00012</v>
      </c>
      <c r="R804" s="152">
        <f>Q804*H804</f>
        <v>0.00096</v>
      </c>
      <c r="S804" s="152">
        <v>0</v>
      </c>
      <c r="T804" s="153">
        <f>S804*H804</f>
        <v>0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154" t="s">
        <v>363</v>
      </c>
      <c r="AT804" s="154" t="s">
        <v>127</v>
      </c>
      <c r="AU804" s="154" t="s">
        <v>82</v>
      </c>
      <c r="AY804" s="19" t="s">
        <v>126</v>
      </c>
      <c r="BE804" s="155">
        <f>IF(N804="základní",J804,0)</f>
        <v>0</v>
      </c>
      <c r="BF804" s="155">
        <f>IF(N804="snížená",J804,0)</f>
        <v>0</v>
      </c>
      <c r="BG804" s="155">
        <f>IF(N804="zákl. přenesená",J804,0)</f>
        <v>0</v>
      </c>
      <c r="BH804" s="155">
        <f>IF(N804="sníž. přenesená",J804,0)</f>
        <v>0</v>
      </c>
      <c r="BI804" s="155">
        <f>IF(N804="nulová",J804,0)</f>
        <v>0</v>
      </c>
      <c r="BJ804" s="19" t="s">
        <v>80</v>
      </c>
      <c r="BK804" s="155">
        <f>ROUND(I804*H804,2)</f>
        <v>0</v>
      </c>
      <c r="BL804" s="19" t="s">
        <v>363</v>
      </c>
      <c r="BM804" s="154" t="s">
        <v>1251</v>
      </c>
    </row>
    <row r="805" spans="1:65" s="2" customFormat="1" ht="24.15" customHeight="1">
      <c r="A805" s="34"/>
      <c r="B805" s="142"/>
      <c r="C805" s="143">
        <v>203</v>
      </c>
      <c r="D805" s="143" t="s">
        <v>127</v>
      </c>
      <c r="E805" s="144" t="s">
        <v>1252</v>
      </c>
      <c r="F805" s="145" t="s">
        <v>1253</v>
      </c>
      <c r="G805" s="146" t="s">
        <v>232</v>
      </c>
      <c r="H805" s="147">
        <v>1571.936</v>
      </c>
      <c r="I805" s="148"/>
      <c r="J805" s="149">
        <f>ROUND(I805*H805,2)</f>
        <v>0</v>
      </c>
      <c r="K805" s="145" t="s">
        <v>172</v>
      </c>
      <c r="L805" s="35"/>
      <c r="M805" s="150" t="s">
        <v>3</v>
      </c>
      <c r="N805" s="151" t="s">
        <v>44</v>
      </c>
      <c r="O805" s="55"/>
      <c r="P805" s="152">
        <f>O805*H805</f>
        <v>0</v>
      </c>
      <c r="Q805" s="152">
        <v>2E-05</v>
      </c>
      <c r="R805" s="152">
        <f>Q805*H805</f>
        <v>0.03143872</v>
      </c>
      <c r="S805" s="152">
        <v>0</v>
      </c>
      <c r="T805" s="153">
        <f>S805*H805</f>
        <v>0</v>
      </c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R805" s="154" t="s">
        <v>363</v>
      </c>
      <c r="AT805" s="154" t="s">
        <v>127</v>
      </c>
      <c r="AU805" s="154" t="s">
        <v>82</v>
      </c>
      <c r="AY805" s="19" t="s">
        <v>126</v>
      </c>
      <c r="BE805" s="155">
        <f>IF(N805="základní",J805,0)</f>
        <v>0</v>
      </c>
      <c r="BF805" s="155">
        <f>IF(N805="snížená",J805,0)</f>
        <v>0</v>
      </c>
      <c r="BG805" s="155">
        <f>IF(N805="zákl. přenesená",J805,0)</f>
        <v>0</v>
      </c>
      <c r="BH805" s="155">
        <f>IF(N805="sníž. přenesená",J805,0)</f>
        <v>0</v>
      </c>
      <c r="BI805" s="155">
        <f>IF(N805="nulová",J805,0)</f>
        <v>0</v>
      </c>
      <c r="BJ805" s="19" t="s">
        <v>80</v>
      </c>
      <c r="BK805" s="155">
        <f>ROUND(I805*H805,2)</f>
        <v>0</v>
      </c>
      <c r="BL805" s="19" t="s">
        <v>363</v>
      </c>
      <c r="BM805" s="154" t="s">
        <v>1254</v>
      </c>
    </row>
    <row r="806" spans="2:51" s="13" customFormat="1" ht="12">
      <c r="B806" s="156"/>
      <c r="D806" s="157" t="s">
        <v>133</v>
      </c>
      <c r="E806" s="164" t="s">
        <v>3</v>
      </c>
      <c r="F806" s="158" t="s">
        <v>200</v>
      </c>
      <c r="H806" s="159">
        <v>1571.936</v>
      </c>
      <c r="I806" s="160"/>
      <c r="L806" s="156"/>
      <c r="M806" s="161"/>
      <c r="N806" s="162"/>
      <c r="O806" s="162"/>
      <c r="P806" s="162"/>
      <c r="Q806" s="162"/>
      <c r="R806" s="162"/>
      <c r="S806" s="162"/>
      <c r="T806" s="163"/>
      <c r="AT806" s="164" t="s">
        <v>133</v>
      </c>
      <c r="AU806" s="164" t="s">
        <v>82</v>
      </c>
      <c r="AV806" s="13" t="s">
        <v>82</v>
      </c>
      <c r="AW806" s="13" t="s">
        <v>33</v>
      </c>
      <c r="AX806" s="13" t="s">
        <v>80</v>
      </c>
      <c r="AY806" s="164" t="s">
        <v>126</v>
      </c>
    </row>
    <row r="807" spans="1:65" s="2" customFormat="1" ht="24.15" customHeight="1">
      <c r="A807" s="34"/>
      <c r="B807" s="142"/>
      <c r="C807" s="143">
        <v>204</v>
      </c>
      <c r="D807" s="143" t="s">
        <v>127</v>
      </c>
      <c r="E807" s="144" t="s">
        <v>1255</v>
      </c>
      <c r="F807" s="145" t="s">
        <v>1256</v>
      </c>
      <c r="G807" s="146" t="s">
        <v>232</v>
      </c>
      <c r="H807" s="147">
        <v>1571.936</v>
      </c>
      <c r="I807" s="148"/>
      <c r="J807" s="149">
        <f>ROUND(I807*H807,2)</f>
        <v>0</v>
      </c>
      <c r="K807" s="145" t="s">
        <v>172</v>
      </c>
      <c r="L807" s="35"/>
      <c r="M807" s="150" t="s">
        <v>3</v>
      </c>
      <c r="N807" s="151" t="s">
        <v>44</v>
      </c>
      <c r="O807" s="55"/>
      <c r="P807" s="152">
        <f>O807*H807</f>
        <v>0</v>
      </c>
      <c r="Q807" s="152">
        <v>0</v>
      </c>
      <c r="R807" s="152">
        <f>Q807*H807</f>
        <v>0</v>
      </c>
      <c r="S807" s="152">
        <v>0</v>
      </c>
      <c r="T807" s="153">
        <f>S807*H807</f>
        <v>0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54" t="s">
        <v>363</v>
      </c>
      <c r="AT807" s="154" t="s">
        <v>127</v>
      </c>
      <c r="AU807" s="154" t="s">
        <v>82</v>
      </c>
      <c r="AY807" s="19" t="s">
        <v>126</v>
      </c>
      <c r="BE807" s="155">
        <f>IF(N807="základní",J807,0)</f>
        <v>0</v>
      </c>
      <c r="BF807" s="155">
        <f>IF(N807="snížená",J807,0)</f>
        <v>0</v>
      </c>
      <c r="BG807" s="155">
        <f>IF(N807="zákl. přenesená",J807,0)</f>
        <v>0</v>
      </c>
      <c r="BH807" s="155">
        <f>IF(N807="sníž. přenesená",J807,0)</f>
        <v>0</v>
      </c>
      <c r="BI807" s="155">
        <f>IF(N807="nulová",J807,0)</f>
        <v>0</v>
      </c>
      <c r="BJ807" s="19" t="s">
        <v>80</v>
      </c>
      <c r="BK807" s="155">
        <f>ROUND(I807*H807,2)</f>
        <v>0</v>
      </c>
      <c r="BL807" s="19" t="s">
        <v>363</v>
      </c>
      <c r="BM807" s="154" t="s">
        <v>1257</v>
      </c>
    </row>
    <row r="808" spans="2:51" s="13" customFormat="1" ht="12">
      <c r="B808" s="156"/>
      <c r="D808" s="157" t="s">
        <v>133</v>
      </c>
      <c r="E808" s="164" t="s">
        <v>3</v>
      </c>
      <c r="F808" s="158" t="s">
        <v>200</v>
      </c>
      <c r="H808" s="159">
        <v>1571.936</v>
      </c>
      <c r="I808" s="160"/>
      <c r="L808" s="156"/>
      <c r="M808" s="161"/>
      <c r="N808" s="162"/>
      <c r="O808" s="162"/>
      <c r="P808" s="162"/>
      <c r="Q808" s="162"/>
      <c r="R808" s="162"/>
      <c r="S808" s="162"/>
      <c r="T808" s="163"/>
      <c r="AT808" s="164" t="s">
        <v>133</v>
      </c>
      <c r="AU808" s="164" t="s">
        <v>82</v>
      </c>
      <c r="AV808" s="13" t="s">
        <v>82</v>
      </c>
      <c r="AW808" s="13" t="s">
        <v>33</v>
      </c>
      <c r="AX808" s="13" t="s">
        <v>80</v>
      </c>
      <c r="AY808" s="164" t="s">
        <v>126</v>
      </c>
    </row>
    <row r="809" spans="1:65" s="2" customFormat="1" ht="24.15" customHeight="1">
      <c r="A809" s="34"/>
      <c r="B809" s="142"/>
      <c r="C809" s="143">
        <v>205</v>
      </c>
      <c r="D809" s="143" t="s">
        <v>127</v>
      </c>
      <c r="E809" s="144" t="s">
        <v>1258</v>
      </c>
      <c r="F809" s="145" t="s">
        <v>1259</v>
      </c>
      <c r="G809" s="146" t="s">
        <v>232</v>
      </c>
      <c r="H809" s="147">
        <v>1571.936</v>
      </c>
      <c r="I809" s="148"/>
      <c r="J809" s="149">
        <f>ROUND(I809*H809,2)</f>
        <v>0</v>
      </c>
      <c r="K809" s="145" t="s">
        <v>172</v>
      </c>
      <c r="L809" s="35"/>
      <c r="M809" s="150" t="s">
        <v>3</v>
      </c>
      <c r="N809" s="151" t="s">
        <v>44</v>
      </c>
      <c r="O809" s="55"/>
      <c r="P809" s="152">
        <f>O809*H809</f>
        <v>0</v>
      </c>
      <c r="Q809" s="152">
        <v>0</v>
      </c>
      <c r="R809" s="152">
        <f>Q809*H809</f>
        <v>0</v>
      </c>
      <c r="S809" s="152">
        <v>0</v>
      </c>
      <c r="T809" s="153">
        <f>S809*H809</f>
        <v>0</v>
      </c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R809" s="154" t="s">
        <v>363</v>
      </c>
      <c r="AT809" s="154" t="s">
        <v>127</v>
      </c>
      <c r="AU809" s="154" t="s">
        <v>82</v>
      </c>
      <c r="AY809" s="19" t="s">
        <v>126</v>
      </c>
      <c r="BE809" s="155">
        <f>IF(N809="základní",J809,0)</f>
        <v>0</v>
      </c>
      <c r="BF809" s="155">
        <f>IF(N809="snížená",J809,0)</f>
        <v>0</v>
      </c>
      <c r="BG809" s="155">
        <f>IF(N809="zákl. přenesená",J809,0)</f>
        <v>0</v>
      </c>
      <c r="BH809" s="155">
        <f>IF(N809="sníž. přenesená",J809,0)</f>
        <v>0</v>
      </c>
      <c r="BI809" s="155">
        <f>IF(N809="nulová",J809,0)</f>
        <v>0</v>
      </c>
      <c r="BJ809" s="19" t="s">
        <v>80</v>
      </c>
      <c r="BK809" s="155">
        <f>ROUND(I809*H809,2)</f>
        <v>0</v>
      </c>
      <c r="BL809" s="19" t="s">
        <v>363</v>
      </c>
      <c r="BM809" s="154" t="s">
        <v>1260</v>
      </c>
    </row>
    <row r="810" spans="2:51" s="13" customFormat="1" ht="12">
      <c r="B810" s="156"/>
      <c r="D810" s="157" t="s">
        <v>133</v>
      </c>
      <c r="E810" s="164" t="s">
        <v>3</v>
      </c>
      <c r="F810" s="158" t="s">
        <v>200</v>
      </c>
      <c r="H810" s="159">
        <v>1571.936</v>
      </c>
      <c r="I810" s="160"/>
      <c r="L810" s="156"/>
      <c r="M810" s="161"/>
      <c r="N810" s="162"/>
      <c r="O810" s="162"/>
      <c r="P810" s="162"/>
      <c r="Q810" s="162"/>
      <c r="R810" s="162"/>
      <c r="S810" s="162"/>
      <c r="T810" s="163"/>
      <c r="AT810" s="164" t="s">
        <v>133</v>
      </c>
      <c r="AU810" s="164" t="s">
        <v>82</v>
      </c>
      <c r="AV810" s="13" t="s">
        <v>82</v>
      </c>
      <c r="AW810" s="13" t="s">
        <v>33</v>
      </c>
      <c r="AX810" s="13" t="s">
        <v>80</v>
      </c>
      <c r="AY810" s="164" t="s">
        <v>126</v>
      </c>
    </row>
    <row r="811" spans="1:65" s="2" customFormat="1" ht="22.8">
      <c r="A811" s="34"/>
      <c r="B811" s="142"/>
      <c r="C811" s="143">
        <v>206</v>
      </c>
      <c r="D811" s="143" t="s">
        <v>127</v>
      </c>
      <c r="E811" s="144" t="s">
        <v>1261</v>
      </c>
      <c r="F811" s="145" t="s">
        <v>1262</v>
      </c>
      <c r="G811" s="146" t="s">
        <v>232</v>
      </c>
      <c r="H811" s="147">
        <v>471.581</v>
      </c>
      <c r="I811" s="148"/>
      <c r="J811" s="149">
        <f>ROUND(I811*H811,2)</f>
        <v>0</v>
      </c>
      <c r="K811" s="145" t="s">
        <v>172</v>
      </c>
      <c r="L811" s="35"/>
      <c r="M811" s="150" t="s">
        <v>3</v>
      </c>
      <c r="N811" s="151" t="s">
        <v>44</v>
      </c>
      <c r="O811" s="55"/>
      <c r="P811" s="152">
        <f>O811*H811</f>
        <v>0</v>
      </c>
      <c r="Q811" s="152">
        <v>6E-05</v>
      </c>
      <c r="R811" s="152">
        <f>Q811*H811</f>
        <v>0.02829486</v>
      </c>
      <c r="S811" s="152">
        <v>0</v>
      </c>
      <c r="T811" s="153">
        <f>S811*H811</f>
        <v>0</v>
      </c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R811" s="154" t="s">
        <v>363</v>
      </c>
      <c r="AT811" s="154" t="s">
        <v>127</v>
      </c>
      <c r="AU811" s="154" t="s">
        <v>82</v>
      </c>
      <c r="AY811" s="19" t="s">
        <v>126</v>
      </c>
      <c r="BE811" s="155">
        <f>IF(N811="základní",J811,0)</f>
        <v>0</v>
      </c>
      <c r="BF811" s="155">
        <f>IF(N811="snížená",J811,0)</f>
        <v>0</v>
      </c>
      <c r="BG811" s="155">
        <f>IF(N811="zákl. přenesená",J811,0)</f>
        <v>0</v>
      </c>
      <c r="BH811" s="155">
        <f>IF(N811="sníž. přenesená",J811,0)</f>
        <v>0</v>
      </c>
      <c r="BI811" s="155">
        <f>IF(N811="nulová",J811,0)</f>
        <v>0</v>
      </c>
      <c r="BJ811" s="19" t="s">
        <v>80</v>
      </c>
      <c r="BK811" s="155">
        <f>ROUND(I811*H811,2)</f>
        <v>0</v>
      </c>
      <c r="BL811" s="19" t="s">
        <v>363</v>
      </c>
      <c r="BM811" s="154" t="s">
        <v>1263</v>
      </c>
    </row>
    <row r="812" spans="2:51" s="13" customFormat="1" ht="12">
      <c r="B812" s="156"/>
      <c r="D812" s="157" t="s">
        <v>133</v>
      </c>
      <c r="E812" s="164" t="s">
        <v>3</v>
      </c>
      <c r="F812" s="158" t="s">
        <v>1264</v>
      </c>
      <c r="H812" s="159">
        <v>471.581</v>
      </c>
      <c r="I812" s="160"/>
      <c r="L812" s="156"/>
      <c r="M812" s="161"/>
      <c r="N812" s="162"/>
      <c r="O812" s="162"/>
      <c r="P812" s="162"/>
      <c r="Q812" s="162"/>
      <c r="R812" s="162"/>
      <c r="S812" s="162"/>
      <c r="T812" s="163"/>
      <c r="AT812" s="164" t="s">
        <v>133</v>
      </c>
      <c r="AU812" s="164" t="s">
        <v>82</v>
      </c>
      <c r="AV812" s="13" t="s">
        <v>82</v>
      </c>
      <c r="AW812" s="13" t="s">
        <v>33</v>
      </c>
      <c r="AX812" s="13" t="s">
        <v>80</v>
      </c>
      <c r="AY812" s="164" t="s">
        <v>126</v>
      </c>
    </row>
    <row r="813" spans="1:65" s="2" customFormat="1" ht="24.15" customHeight="1">
      <c r="A813" s="34"/>
      <c r="B813" s="142"/>
      <c r="C813" s="143">
        <v>207</v>
      </c>
      <c r="D813" s="143" t="s">
        <v>127</v>
      </c>
      <c r="E813" s="144" t="s">
        <v>1265</v>
      </c>
      <c r="F813" s="145" t="s">
        <v>1266</v>
      </c>
      <c r="G813" s="146" t="s">
        <v>232</v>
      </c>
      <c r="H813" s="147">
        <v>157.194</v>
      </c>
      <c r="I813" s="148"/>
      <c r="J813" s="149">
        <f>ROUND(I813*H813,2)</f>
        <v>0</v>
      </c>
      <c r="K813" s="145" t="s">
        <v>172</v>
      </c>
      <c r="L813" s="35"/>
      <c r="M813" s="150" t="s">
        <v>3</v>
      </c>
      <c r="N813" s="151" t="s">
        <v>44</v>
      </c>
      <c r="O813" s="55"/>
      <c r="P813" s="152">
        <f>O813*H813</f>
        <v>0</v>
      </c>
      <c r="Q813" s="152">
        <v>0.00011</v>
      </c>
      <c r="R813" s="152">
        <f>Q813*H813</f>
        <v>0.01729134</v>
      </c>
      <c r="S813" s="152">
        <v>0</v>
      </c>
      <c r="T813" s="153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54" t="s">
        <v>363</v>
      </c>
      <c r="AT813" s="154" t="s">
        <v>127</v>
      </c>
      <c r="AU813" s="154" t="s">
        <v>82</v>
      </c>
      <c r="AY813" s="19" t="s">
        <v>126</v>
      </c>
      <c r="BE813" s="155">
        <f>IF(N813="základní",J813,0)</f>
        <v>0</v>
      </c>
      <c r="BF813" s="155">
        <f>IF(N813="snížená",J813,0)</f>
        <v>0</v>
      </c>
      <c r="BG813" s="155">
        <f>IF(N813="zákl. přenesená",J813,0)</f>
        <v>0</v>
      </c>
      <c r="BH813" s="155">
        <f>IF(N813="sníž. přenesená",J813,0)</f>
        <v>0</v>
      </c>
      <c r="BI813" s="155">
        <f>IF(N813="nulová",J813,0)</f>
        <v>0</v>
      </c>
      <c r="BJ813" s="19" t="s">
        <v>80</v>
      </c>
      <c r="BK813" s="155">
        <f>ROUND(I813*H813,2)</f>
        <v>0</v>
      </c>
      <c r="BL813" s="19" t="s">
        <v>363</v>
      </c>
      <c r="BM813" s="154" t="s">
        <v>1267</v>
      </c>
    </row>
    <row r="814" spans="2:51" s="13" customFormat="1" ht="12">
      <c r="B814" s="156"/>
      <c r="D814" s="157" t="s">
        <v>133</v>
      </c>
      <c r="E814" s="164" t="s">
        <v>3</v>
      </c>
      <c r="F814" s="158" t="s">
        <v>1268</v>
      </c>
      <c r="H814" s="159">
        <v>157.194</v>
      </c>
      <c r="I814" s="160"/>
      <c r="L814" s="156"/>
      <c r="M814" s="161"/>
      <c r="N814" s="162"/>
      <c r="O814" s="162"/>
      <c r="P814" s="162"/>
      <c r="Q814" s="162"/>
      <c r="R814" s="162"/>
      <c r="S814" s="162"/>
      <c r="T814" s="163"/>
      <c r="AT814" s="164" t="s">
        <v>133</v>
      </c>
      <c r="AU814" s="164" t="s">
        <v>82</v>
      </c>
      <c r="AV814" s="13" t="s">
        <v>82</v>
      </c>
      <c r="AW814" s="13" t="s">
        <v>33</v>
      </c>
      <c r="AX814" s="13" t="s">
        <v>80</v>
      </c>
      <c r="AY814" s="164" t="s">
        <v>126</v>
      </c>
    </row>
    <row r="815" spans="1:65" s="2" customFormat="1" ht="37.8" customHeight="1">
      <c r="A815" s="34"/>
      <c r="B815" s="142"/>
      <c r="C815" s="143">
        <v>208</v>
      </c>
      <c r="D815" s="143" t="s">
        <v>127</v>
      </c>
      <c r="E815" s="144" t="s">
        <v>1269</v>
      </c>
      <c r="F815" s="145" t="s">
        <v>1270</v>
      </c>
      <c r="G815" s="146" t="s">
        <v>232</v>
      </c>
      <c r="H815" s="147">
        <v>1571.936</v>
      </c>
      <c r="I815" s="148"/>
      <c r="J815" s="149">
        <f>ROUND(I815*H815,2)</f>
        <v>0</v>
      </c>
      <c r="K815" s="145" t="s">
        <v>172</v>
      </c>
      <c r="L815" s="35"/>
      <c r="M815" s="150" t="s">
        <v>3</v>
      </c>
      <c r="N815" s="151" t="s">
        <v>44</v>
      </c>
      <c r="O815" s="55"/>
      <c r="P815" s="152">
        <f>O815*H815</f>
        <v>0</v>
      </c>
      <c r="Q815" s="152">
        <v>0.00014</v>
      </c>
      <c r="R815" s="152">
        <f>Q815*H815</f>
        <v>0.22007103999999997</v>
      </c>
      <c r="S815" s="152">
        <v>0</v>
      </c>
      <c r="T815" s="153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54" t="s">
        <v>363</v>
      </c>
      <c r="AT815" s="154" t="s">
        <v>127</v>
      </c>
      <c r="AU815" s="154" t="s">
        <v>82</v>
      </c>
      <c r="AY815" s="19" t="s">
        <v>126</v>
      </c>
      <c r="BE815" s="155">
        <f>IF(N815="základní",J815,0)</f>
        <v>0</v>
      </c>
      <c r="BF815" s="155">
        <f>IF(N815="snížená",J815,0)</f>
        <v>0</v>
      </c>
      <c r="BG815" s="155">
        <f>IF(N815="zákl. přenesená",J815,0)</f>
        <v>0</v>
      </c>
      <c r="BH815" s="155">
        <f>IF(N815="sníž. přenesená",J815,0)</f>
        <v>0</v>
      </c>
      <c r="BI815" s="155">
        <f>IF(N815="nulová",J815,0)</f>
        <v>0</v>
      </c>
      <c r="BJ815" s="19" t="s">
        <v>80</v>
      </c>
      <c r="BK815" s="155">
        <f>ROUND(I815*H815,2)</f>
        <v>0</v>
      </c>
      <c r="BL815" s="19" t="s">
        <v>363</v>
      </c>
      <c r="BM815" s="154" t="s">
        <v>1271</v>
      </c>
    </row>
    <row r="816" spans="2:51" s="14" customFormat="1" ht="12">
      <c r="B816" s="178"/>
      <c r="D816" s="157" t="s">
        <v>133</v>
      </c>
      <c r="E816" s="179" t="s">
        <v>3</v>
      </c>
      <c r="F816" s="180" t="s">
        <v>730</v>
      </c>
      <c r="H816" s="179" t="s">
        <v>3</v>
      </c>
      <c r="I816" s="181"/>
      <c r="L816" s="178"/>
      <c r="M816" s="182"/>
      <c r="N816" s="183"/>
      <c r="O816" s="183"/>
      <c r="P816" s="183"/>
      <c r="Q816" s="183"/>
      <c r="R816" s="183"/>
      <c r="S816" s="183"/>
      <c r="T816" s="184"/>
      <c r="AT816" s="179" t="s">
        <v>133</v>
      </c>
      <c r="AU816" s="179" t="s">
        <v>82</v>
      </c>
      <c r="AV816" s="14" t="s">
        <v>80</v>
      </c>
      <c r="AW816" s="14" t="s">
        <v>33</v>
      </c>
      <c r="AX816" s="14" t="s">
        <v>73</v>
      </c>
      <c r="AY816" s="179" t="s">
        <v>126</v>
      </c>
    </row>
    <row r="817" spans="2:51" s="14" customFormat="1" ht="12">
      <c r="B817" s="178"/>
      <c r="D817" s="157" t="s">
        <v>133</v>
      </c>
      <c r="E817" s="179" t="s">
        <v>3</v>
      </c>
      <c r="F817" s="180" t="s">
        <v>731</v>
      </c>
      <c r="H817" s="179" t="s">
        <v>3</v>
      </c>
      <c r="I817" s="181"/>
      <c r="L817" s="178"/>
      <c r="M817" s="182"/>
      <c r="N817" s="183"/>
      <c r="O817" s="183"/>
      <c r="P817" s="183"/>
      <c r="Q817" s="183"/>
      <c r="R817" s="183"/>
      <c r="S817" s="183"/>
      <c r="T817" s="184"/>
      <c r="AT817" s="179" t="s">
        <v>133</v>
      </c>
      <c r="AU817" s="179" t="s">
        <v>82</v>
      </c>
      <c r="AV817" s="14" t="s">
        <v>80</v>
      </c>
      <c r="AW817" s="14" t="s">
        <v>33</v>
      </c>
      <c r="AX817" s="14" t="s">
        <v>73</v>
      </c>
      <c r="AY817" s="179" t="s">
        <v>126</v>
      </c>
    </row>
    <row r="818" spans="2:51" s="13" customFormat="1" ht="20.4">
      <c r="B818" s="156"/>
      <c r="D818" s="157" t="s">
        <v>133</v>
      </c>
      <c r="E818" s="164" t="s">
        <v>3</v>
      </c>
      <c r="F818" s="158" t="s">
        <v>1272</v>
      </c>
      <c r="H818" s="159">
        <v>660.761</v>
      </c>
      <c r="I818" s="160"/>
      <c r="L818" s="156"/>
      <c r="M818" s="161"/>
      <c r="N818" s="162"/>
      <c r="O818" s="162"/>
      <c r="P818" s="162"/>
      <c r="Q818" s="162"/>
      <c r="R818" s="162"/>
      <c r="S818" s="162"/>
      <c r="T818" s="163"/>
      <c r="AT818" s="164" t="s">
        <v>133</v>
      </c>
      <c r="AU818" s="164" t="s">
        <v>82</v>
      </c>
      <c r="AV818" s="13" t="s">
        <v>82</v>
      </c>
      <c r="AW818" s="13" t="s">
        <v>33</v>
      </c>
      <c r="AX818" s="13" t="s">
        <v>73</v>
      </c>
      <c r="AY818" s="164" t="s">
        <v>126</v>
      </c>
    </row>
    <row r="819" spans="2:51" s="13" customFormat="1" ht="20.4">
      <c r="B819" s="156"/>
      <c r="D819" s="157" t="s">
        <v>133</v>
      </c>
      <c r="E819" s="164" t="s">
        <v>3</v>
      </c>
      <c r="F819" s="158" t="s">
        <v>1273</v>
      </c>
      <c r="H819" s="159">
        <v>18.96</v>
      </c>
      <c r="I819" s="160"/>
      <c r="L819" s="156"/>
      <c r="M819" s="161"/>
      <c r="N819" s="162"/>
      <c r="O819" s="162"/>
      <c r="P819" s="162"/>
      <c r="Q819" s="162"/>
      <c r="R819" s="162"/>
      <c r="S819" s="162"/>
      <c r="T819" s="163"/>
      <c r="AT819" s="164" t="s">
        <v>133</v>
      </c>
      <c r="AU819" s="164" t="s">
        <v>82</v>
      </c>
      <c r="AV819" s="13" t="s">
        <v>82</v>
      </c>
      <c r="AW819" s="13" t="s">
        <v>33</v>
      </c>
      <c r="AX819" s="13" t="s">
        <v>73</v>
      </c>
      <c r="AY819" s="164" t="s">
        <v>126</v>
      </c>
    </row>
    <row r="820" spans="2:51" s="13" customFormat="1" ht="12">
      <c r="B820" s="156"/>
      <c r="D820" s="157" t="s">
        <v>133</v>
      </c>
      <c r="E820" s="164" t="s">
        <v>3</v>
      </c>
      <c r="F820" s="158" t="s">
        <v>1274</v>
      </c>
      <c r="H820" s="159">
        <v>30.015</v>
      </c>
      <c r="I820" s="160"/>
      <c r="L820" s="156"/>
      <c r="M820" s="161"/>
      <c r="N820" s="162"/>
      <c r="O820" s="162"/>
      <c r="P820" s="162"/>
      <c r="Q820" s="162"/>
      <c r="R820" s="162"/>
      <c r="S820" s="162"/>
      <c r="T820" s="163"/>
      <c r="AT820" s="164" t="s">
        <v>133</v>
      </c>
      <c r="AU820" s="164" t="s">
        <v>82</v>
      </c>
      <c r="AV820" s="13" t="s">
        <v>82</v>
      </c>
      <c r="AW820" s="13" t="s">
        <v>33</v>
      </c>
      <c r="AX820" s="13" t="s">
        <v>73</v>
      </c>
      <c r="AY820" s="164" t="s">
        <v>126</v>
      </c>
    </row>
    <row r="821" spans="2:51" s="13" customFormat="1" ht="12">
      <c r="B821" s="156"/>
      <c r="D821" s="157" t="s">
        <v>133</v>
      </c>
      <c r="E821" s="164" t="s">
        <v>3</v>
      </c>
      <c r="F821" s="158" t="s">
        <v>1275</v>
      </c>
      <c r="H821" s="159">
        <v>184.7</v>
      </c>
      <c r="I821" s="160"/>
      <c r="L821" s="156"/>
      <c r="M821" s="161"/>
      <c r="N821" s="162"/>
      <c r="O821" s="162"/>
      <c r="P821" s="162"/>
      <c r="Q821" s="162"/>
      <c r="R821" s="162"/>
      <c r="S821" s="162"/>
      <c r="T821" s="163"/>
      <c r="AT821" s="164" t="s">
        <v>133</v>
      </c>
      <c r="AU821" s="164" t="s">
        <v>82</v>
      </c>
      <c r="AV821" s="13" t="s">
        <v>82</v>
      </c>
      <c r="AW821" s="13" t="s">
        <v>33</v>
      </c>
      <c r="AX821" s="13" t="s">
        <v>73</v>
      </c>
      <c r="AY821" s="164" t="s">
        <v>126</v>
      </c>
    </row>
    <row r="822" spans="2:51" s="13" customFormat="1" ht="12">
      <c r="B822" s="156"/>
      <c r="D822" s="157" t="s">
        <v>133</v>
      </c>
      <c r="E822" s="164" t="s">
        <v>3</v>
      </c>
      <c r="F822" s="158" t="s">
        <v>1276</v>
      </c>
      <c r="H822" s="159">
        <v>31.046</v>
      </c>
      <c r="I822" s="160"/>
      <c r="L822" s="156"/>
      <c r="M822" s="161"/>
      <c r="N822" s="162"/>
      <c r="O822" s="162"/>
      <c r="P822" s="162"/>
      <c r="Q822" s="162"/>
      <c r="R822" s="162"/>
      <c r="S822" s="162"/>
      <c r="T822" s="163"/>
      <c r="AT822" s="164" t="s">
        <v>133</v>
      </c>
      <c r="AU822" s="164" t="s">
        <v>82</v>
      </c>
      <c r="AV822" s="13" t="s">
        <v>82</v>
      </c>
      <c r="AW822" s="13" t="s">
        <v>33</v>
      </c>
      <c r="AX822" s="13" t="s">
        <v>73</v>
      </c>
      <c r="AY822" s="164" t="s">
        <v>126</v>
      </c>
    </row>
    <row r="823" spans="2:51" s="14" customFormat="1" ht="12">
      <c r="B823" s="178"/>
      <c r="D823" s="157" t="s">
        <v>133</v>
      </c>
      <c r="E823" s="179" t="s">
        <v>3</v>
      </c>
      <c r="F823" s="180" t="s">
        <v>733</v>
      </c>
      <c r="H823" s="179" t="s">
        <v>3</v>
      </c>
      <c r="I823" s="181"/>
      <c r="L823" s="178"/>
      <c r="M823" s="182"/>
      <c r="N823" s="183"/>
      <c r="O823" s="183"/>
      <c r="P823" s="183"/>
      <c r="Q823" s="183"/>
      <c r="R823" s="183"/>
      <c r="S823" s="183"/>
      <c r="T823" s="184"/>
      <c r="AT823" s="179" t="s">
        <v>133</v>
      </c>
      <c r="AU823" s="179" t="s">
        <v>82</v>
      </c>
      <c r="AV823" s="14" t="s">
        <v>80</v>
      </c>
      <c r="AW823" s="14" t="s">
        <v>33</v>
      </c>
      <c r="AX823" s="14" t="s">
        <v>73</v>
      </c>
      <c r="AY823" s="179" t="s">
        <v>126</v>
      </c>
    </row>
    <row r="824" spans="2:51" s="13" customFormat="1" ht="12">
      <c r="B824" s="156"/>
      <c r="D824" s="157" t="s">
        <v>133</v>
      </c>
      <c r="E824" s="164" t="s">
        <v>3</v>
      </c>
      <c r="F824" s="158" t="s">
        <v>1277</v>
      </c>
      <c r="H824" s="159">
        <v>3.881</v>
      </c>
      <c r="I824" s="160"/>
      <c r="L824" s="156"/>
      <c r="M824" s="161"/>
      <c r="N824" s="162"/>
      <c r="O824" s="162"/>
      <c r="P824" s="162"/>
      <c r="Q824" s="162"/>
      <c r="R824" s="162"/>
      <c r="S824" s="162"/>
      <c r="T824" s="163"/>
      <c r="AT824" s="164" t="s">
        <v>133</v>
      </c>
      <c r="AU824" s="164" t="s">
        <v>82</v>
      </c>
      <c r="AV824" s="13" t="s">
        <v>82</v>
      </c>
      <c r="AW824" s="13" t="s">
        <v>33</v>
      </c>
      <c r="AX824" s="13" t="s">
        <v>73</v>
      </c>
      <c r="AY824" s="164" t="s">
        <v>126</v>
      </c>
    </row>
    <row r="825" spans="2:51" s="13" customFormat="1" ht="12">
      <c r="B825" s="156"/>
      <c r="D825" s="157" t="s">
        <v>133</v>
      </c>
      <c r="E825" s="164" t="s">
        <v>3</v>
      </c>
      <c r="F825" s="158" t="s">
        <v>1278</v>
      </c>
      <c r="H825" s="159">
        <v>4.67</v>
      </c>
      <c r="I825" s="160"/>
      <c r="L825" s="156"/>
      <c r="M825" s="161"/>
      <c r="N825" s="162"/>
      <c r="O825" s="162"/>
      <c r="P825" s="162"/>
      <c r="Q825" s="162"/>
      <c r="R825" s="162"/>
      <c r="S825" s="162"/>
      <c r="T825" s="163"/>
      <c r="AT825" s="164" t="s">
        <v>133</v>
      </c>
      <c r="AU825" s="164" t="s">
        <v>82</v>
      </c>
      <c r="AV825" s="13" t="s">
        <v>82</v>
      </c>
      <c r="AW825" s="13" t="s">
        <v>33</v>
      </c>
      <c r="AX825" s="13" t="s">
        <v>73</v>
      </c>
      <c r="AY825" s="164" t="s">
        <v>126</v>
      </c>
    </row>
    <row r="826" spans="2:51" s="13" customFormat="1" ht="12">
      <c r="B826" s="156"/>
      <c r="D826" s="157" t="s">
        <v>133</v>
      </c>
      <c r="E826" s="164" t="s">
        <v>3</v>
      </c>
      <c r="F826" s="158" t="s">
        <v>1279</v>
      </c>
      <c r="H826" s="159">
        <v>74.005</v>
      </c>
      <c r="I826" s="160"/>
      <c r="L826" s="156"/>
      <c r="M826" s="161"/>
      <c r="N826" s="162"/>
      <c r="O826" s="162"/>
      <c r="P826" s="162"/>
      <c r="Q826" s="162"/>
      <c r="R826" s="162"/>
      <c r="S826" s="162"/>
      <c r="T826" s="163"/>
      <c r="AT826" s="164" t="s">
        <v>133</v>
      </c>
      <c r="AU826" s="164" t="s">
        <v>82</v>
      </c>
      <c r="AV826" s="13" t="s">
        <v>82</v>
      </c>
      <c r="AW826" s="13" t="s">
        <v>33</v>
      </c>
      <c r="AX826" s="13" t="s">
        <v>73</v>
      </c>
      <c r="AY826" s="164" t="s">
        <v>126</v>
      </c>
    </row>
    <row r="827" spans="2:51" s="13" customFormat="1" ht="12">
      <c r="B827" s="156"/>
      <c r="D827" s="157" t="s">
        <v>133</v>
      </c>
      <c r="E827" s="164" t="s">
        <v>3</v>
      </c>
      <c r="F827" s="158" t="s">
        <v>1280</v>
      </c>
      <c r="H827" s="159">
        <v>61.102</v>
      </c>
      <c r="I827" s="160"/>
      <c r="L827" s="156"/>
      <c r="M827" s="161"/>
      <c r="N827" s="162"/>
      <c r="O827" s="162"/>
      <c r="P827" s="162"/>
      <c r="Q827" s="162"/>
      <c r="R827" s="162"/>
      <c r="S827" s="162"/>
      <c r="T827" s="163"/>
      <c r="AT827" s="164" t="s">
        <v>133</v>
      </c>
      <c r="AU827" s="164" t="s">
        <v>82</v>
      </c>
      <c r="AV827" s="13" t="s">
        <v>82</v>
      </c>
      <c r="AW827" s="13" t="s">
        <v>33</v>
      </c>
      <c r="AX827" s="13" t="s">
        <v>73</v>
      </c>
      <c r="AY827" s="164" t="s">
        <v>126</v>
      </c>
    </row>
    <row r="828" spans="2:51" s="13" customFormat="1" ht="12">
      <c r="B828" s="156"/>
      <c r="D828" s="157" t="s">
        <v>133</v>
      </c>
      <c r="E828" s="164" t="s">
        <v>3</v>
      </c>
      <c r="F828" s="158" t="s">
        <v>1281</v>
      </c>
      <c r="H828" s="159">
        <v>26.322</v>
      </c>
      <c r="I828" s="160"/>
      <c r="L828" s="156"/>
      <c r="M828" s="161"/>
      <c r="N828" s="162"/>
      <c r="O828" s="162"/>
      <c r="P828" s="162"/>
      <c r="Q828" s="162"/>
      <c r="R828" s="162"/>
      <c r="S828" s="162"/>
      <c r="T828" s="163"/>
      <c r="AT828" s="164" t="s">
        <v>133</v>
      </c>
      <c r="AU828" s="164" t="s">
        <v>82</v>
      </c>
      <c r="AV828" s="13" t="s">
        <v>82</v>
      </c>
      <c r="AW828" s="13" t="s">
        <v>33</v>
      </c>
      <c r="AX828" s="13" t="s">
        <v>73</v>
      </c>
      <c r="AY828" s="164" t="s">
        <v>126</v>
      </c>
    </row>
    <row r="829" spans="2:51" s="13" customFormat="1" ht="12">
      <c r="B829" s="156"/>
      <c r="D829" s="157" t="s">
        <v>133</v>
      </c>
      <c r="E829" s="164" t="s">
        <v>3</v>
      </c>
      <c r="F829" s="158" t="s">
        <v>1282</v>
      </c>
      <c r="H829" s="159">
        <v>54.096</v>
      </c>
      <c r="I829" s="160"/>
      <c r="L829" s="156"/>
      <c r="M829" s="161"/>
      <c r="N829" s="162"/>
      <c r="O829" s="162"/>
      <c r="P829" s="162"/>
      <c r="Q829" s="162"/>
      <c r="R829" s="162"/>
      <c r="S829" s="162"/>
      <c r="T829" s="163"/>
      <c r="AT829" s="164" t="s">
        <v>133</v>
      </c>
      <c r="AU829" s="164" t="s">
        <v>82</v>
      </c>
      <c r="AV829" s="13" t="s">
        <v>82</v>
      </c>
      <c r="AW829" s="13" t="s">
        <v>33</v>
      </c>
      <c r="AX829" s="13" t="s">
        <v>73</v>
      </c>
      <c r="AY829" s="164" t="s">
        <v>126</v>
      </c>
    </row>
    <row r="830" spans="2:51" s="14" customFormat="1" ht="12">
      <c r="B830" s="178"/>
      <c r="D830" s="157" t="s">
        <v>133</v>
      </c>
      <c r="E830" s="179" t="s">
        <v>3</v>
      </c>
      <c r="F830" s="180" t="s">
        <v>731</v>
      </c>
      <c r="H830" s="179" t="s">
        <v>3</v>
      </c>
      <c r="I830" s="181"/>
      <c r="L830" s="178"/>
      <c r="M830" s="182"/>
      <c r="N830" s="183"/>
      <c r="O830" s="183"/>
      <c r="P830" s="183"/>
      <c r="Q830" s="183"/>
      <c r="R830" s="183"/>
      <c r="S830" s="183"/>
      <c r="T830" s="184"/>
      <c r="AT830" s="179" t="s">
        <v>133</v>
      </c>
      <c r="AU830" s="179" t="s">
        <v>82</v>
      </c>
      <c r="AV830" s="14" t="s">
        <v>80</v>
      </c>
      <c r="AW830" s="14" t="s">
        <v>33</v>
      </c>
      <c r="AX830" s="14" t="s">
        <v>73</v>
      </c>
      <c r="AY830" s="179" t="s">
        <v>126</v>
      </c>
    </row>
    <row r="831" spans="2:51" s="13" customFormat="1" ht="20.4">
      <c r="B831" s="156"/>
      <c r="D831" s="157" t="s">
        <v>133</v>
      </c>
      <c r="E831" s="164" t="s">
        <v>3</v>
      </c>
      <c r="F831" s="158" t="s">
        <v>1283</v>
      </c>
      <c r="H831" s="159">
        <v>55.782</v>
      </c>
      <c r="I831" s="160"/>
      <c r="L831" s="156"/>
      <c r="M831" s="161"/>
      <c r="N831" s="162"/>
      <c r="O831" s="162"/>
      <c r="P831" s="162"/>
      <c r="Q831" s="162"/>
      <c r="R831" s="162"/>
      <c r="S831" s="162"/>
      <c r="T831" s="163"/>
      <c r="AT831" s="164" t="s">
        <v>133</v>
      </c>
      <c r="AU831" s="164" t="s">
        <v>82</v>
      </c>
      <c r="AV831" s="13" t="s">
        <v>82</v>
      </c>
      <c r="AW831" s="13" t="s">
        <v>33</v>
      </c>
      <c r="AX831" s="13" t="s">
        <v>73</v>
      </c>
      <c r="AY831" s="164" t="s">
        <v>126</v>
      </c>
    </row>
    <row r="832" spans="2:51" s="13" customFormat="1" ht="12">
      <c r="B832" s="156"/>
      <c r="D832" s="157" t="s">
        <v>133</v>
      </c>
      <c r="E832" s="164" t="s">
        <v>3</v>
      </c>
      <c r="F832" s="158" t="s">
        <v>1284</v>
      </c>
      <c r="H832" s="159">
        <v>87.718</v>
      </c>
      <c r="I832" s="160"/>
      <c r="L832" s="156"/>
      <c r="M832" s="161"/>
      <c r="N832" s="162"/>
      <c r="O832" s="162"/>
      <c r="P832" s="162"/>
      <c r="Q832" s="162"/>
      <c r="R832" s="162"/>
      <c r="S832" s="162"/>
      <c r="T832" s="163"/>
      <c r="AT832" s="164" t="s">
        <v>133</v>
      </c>
      <c r="AU832" s="164" t="s">
        <v>82</v>
      </c>
      <c r="AV832" s="13" t="s">
        <v>82</v>
      </c>
      <c r="AW832" s="13" t="s">
        <v>33</v>
      </c>
      <c r="AX832" s="13" t="s">
        <v>73</v>
      </c>
      <c r="AY832" s="164" t="s">
        <v>126</v>
      </c>
    </row>
    <row r="833" spans="2:51" s="14" customFormat="1" ht="12">
      <c r="B833" s="178"/>
      <c r="D833" s="157" t="s">
        <v>133</v>
      </c>
      <c r="E833" s="179" t="s">
        <v>3</v>
      </c>
      <c r="F833" s="180" t="s">
        <v>1285</v>
      </c>
      <c r="H833" s="179" t="s">
        <v>3</v>
      </c>
      <c r="I833" s="181"/>
      <c r="L833" s="178"/>
      <c r="M833" s="182"/>
      <c r="N833" s="183"/>
      <c r="O833" s="183"/>
      <c r="P833" s="183"/>
      <c r="Q833" s="183"/>
      <c r="R833" s="183"/>
      <c r="S833" s="183"/>
      <c r="T833" s="184"/>
      <c r="AT833" s="179" t="s">
        <v>133</v>
      </c>
      <c r="AU833" s="179" t="s">
        <v>82</v>
      </c>
      <c r="AV833" s="14" t="s">
        <v>80</v>
      </c>
      <c r="AW833" s="14" t="s">
        <v>33</v>
      </c>
      <c r="AX833" s="14" t="s">
        <v>73</v>
      </c>
      <c r="AY833" s="179" t="s">
        <v>126</v>
      </c>
    </row>
    <row r="834" spans="2:51" s="13" customFormat="1" ht="12">
      <c r="B834" s="156"/>
      <c r="D834" s="157" t="s">
        <v>133</v>
      </c>
      <c r="E834" s="164" t="s">
        <v>3</v>
      </c>
      <c r="F834" s="158" t="s">
        <v>1286</v>
      </c>
      <c r="H834" s="159">
        <v>125.95</v>
      </c>
      <c r="I834" s="160"/>
      <c r="L834" s="156"/>
      <c r="M834" s="161"/>
      <c r="N834" s="162"/>
      <c r="O834" s="162"/>
      <c r="P834" s="162"/>
      <c r="Q834" s="162"/>
      <c r="R834" s="162"/>
      <c r="S834" s="162"/>
      <c r="T834" s="163"/>
      <c r="AT834" s="164" t="s">
        <v>133</v>
      </c>
      <c r="AU834" s="164" t="s">
        <v>82</v>
      </c>
      <c r="AV834" s="13" t="s">
        <v>82</v>
      </c>
      <c r="AW834" s="13" t="s">
        <v>33</v>
      </c>
      <c r="AX834" s="13" t="s">
        <v>73</v>
      </c>
      <c r="AY834" s="164" t="s">
        <v>126</v>
      </c>
    </row>
    <row r="835" spans="2:51" s="13" customFormat="1" ht="12">
      <c r="B835" s="156"/>
      <c r="D835" s="157" t="s">
        <v>133</v>
      </c>
      <c r="E835" s="164" t="s">
        <v>3</v>
      </c>
      <c r="F835" s="158" t="s">
        <v>1287</v>
      </c>
      <c r="H835" s="159">
        <v>152.928</v>
      </c>
      <c r="I835" s="160"/>
      <c r="L835" s="156"/>
      <c r="M835" s="161"/>
      <c r="N835" s="162"/>
      <c r="O835" s="162"/>
      <c r="P835" s="162"/>
      <c r="Q835" s="162"/>
      <c r="R835" s="162"/>
      <c r="S835" s="162"/>
      <c r="T835" s="163"/>
      <c r="AT835" s="164" t="s">
        <v>133</v>
      </c>
      <c r="AU835" s="164" t="s">
        <v>82</v>
      </c>
      <c r="AV835" s="13" t="s">
        <v>82</v>
      </c>
      <c r="AW835" s="13" t="s">
        <v>33</v>
      </c>
      <c r="AX835" s="13" t="s">
        <v>73</v>
      </c>
      <c r="AY835" s="164" t="s">
        <v>126</v>
      </c>
    </row>
    <row r="836" spans="2:51" s="15" customFormat="1" ht="12">
      <c r="B836" s="185"/>
      <c r="D836" s="157" t="s">
        <v>133</v>
      </c>
      <c r="E836" s="186" t="s">
        <v>200</v>
      </c>
      <c r="F836" s="187" t="s">
        <v>246</v>
      </c>
      <c r="H836" s="188">
        <v>1571.936</v>
      </c>
      <c r="I836" s="189"/>
      <c r="L836" s="185"/>
      <c r="M836" s="190"/>
      <c r="N836" s="191"/>
      <c r="O836" s="191"/>
      <c r="P836" s="191"/>
      <c r="Q836" s="191"/>
      <c r="R836" s="191"/>
      <c r="S836" s="191"/>
      <c r="T836" s="192"/>
      <c r="AT836" s="186" t="s">
        <v>133</v>
      </c>
      <c r="AU836" s="186" t="s">
        <v>82</v>
      </c>
      <c r="AV836" s="15" t="s">
        <v>125</v>
      </c>
      <c r="AW836" s="15" t="s">
        <v>33</v>
      </c>
      <c r="AX836" s="15" t="s">
        <v>80</v>
      </c>
      <c r="AY836" s="186" t="s">
        <v>126</v>
      </c>
    </row>
    <row r="837" spans="1:65" s="2" customFormat="1" ht="45.6">
      <c r="A837" s="34"/>
      <c r="B837" s="142"/>
      <c r="C837" s="143">
        <v>209</v>
      </c>
      <c r="D837" s="143" t="s">
        <v>127</v>
      </c>
      <c r="E837" s="144" t="s">
        <v>1288</v>
      </c>
      <c r="F837" s="145" t="s">
        <v>1289</v>
      </c>
      <c r="G837" s="146" t="s">
        <v>232</v>
      </c>
      <c r="H837" s="147">
        <v>785.968</v>
      </c>
      <c r="I837" s="148"/>
      <c r="J837" s="149">
        <f>ROUND(I837*H837,2)</f>
        <v>0</v>
      </c>
      <c r="K837" s="145" t="s">
        <v>172</v>
      </c>
      <c r="L837" s="35"/>
      <c r="M837" s="150" t="s">
        <v>3</v>
      </c>
      <c r="N837" s="151" t="s">
        <v>44</v>
      </c>
      <c r="O837" s="55"/>
      <c r="P837" s="152">
        <f>O837*H837</f>
        <v>0</v>
      </c>
      <c r="Q837" s="152">
        <v>0.00039</v>
      </c>
      <c r="R837" s="152">
        <f>Q837*H837</f>
        <v>0.30652752</v>
      </c>
      <c r="S837" s="152">
        <v>0</v>
      </c>
      <c r="T837" s="153">
        <f>S837*H837</f>
        <v>0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54" t="s">
        <v>363</v>
      </c>
      <c r="AT837" s="154" t="s">
        <v>127</v>
      </c>
      <c r="AU837" s="154" t="s">
        <v>82</v>
      </c>
      <c r="AY837" s="19" t="s">
        <v>126</v>
      </c>
      <c r="BE837" s="155">
        <f>IF(N837="základní",J837,0)</f>
        <v>0</v>
      </c>
      <c r="BF837" s="155">
        <f>IF(N837="snížená",J837,0)</f>
        <v>0</v>
      </c>
      <c r="BG837" s="155">
        <f>IF(N837="zákl. přenesená",J837,0)</f>
        <v>0</v>
      </c>
      <c r="BH837" s="155">
        <f>IF(N837="sníž. přenesená",J837,0)</f>
        <v>0</v>
      </c>
      <c r="BI837" s="155">
        <f>IF(N837="nulová",J837,0)</f>
        <v>0</v>
      </c>
      <c r="BJ837" s="19" t="s">
        <v>80</v>
      </c>
      <c r="BK837" s="155">
        <f>ROUND(I837*H837,2)</f>
        <v>0</v>
      </c>
      <c r="BL837" s="19" t="s">
        <v>363</v>
      </c>
      <c r="BM837" s="154" t="s">
        <v>1290</v>
      </c>
    </row>
    <row r="838" spans="2:51" s="13" customFormat="1" ht="12">
      <c r="B838" s="156"/>
      <c r="D838" s="157" t="s">
        <v>133</v>
      </c>
      <c r="E838" s="164" t="s">
        <v>3</v>
      </c>
      <c r="F838" s="158" t="s">
        <v>1291</v>
      </c>
      <c r="H838" s="159">
        <v>785.968</v>
      </c>
      <c r="I838" s="160"/>
      <c r="L838" s="156"/>
      <c r="M838" s="161"/>
      <c r="N838" s="162"/>
      <c r="O838" s="162"/>
      <c r="P838" s="162"/>
      <c r="Q838" s="162"/>
      <c r="R838" s="162"/>
      <c r="S838" s="162"/>
      <c r="T838" s="163"/>
      <c r="AT838" s="164" t="s">
        <v>133</v>
      </c>
      <c r="AU838" s="164" t="s">
        <v>82</v>
      </c>
      <c r="AV838" s="13" t="s">
        <v>82</v>
      </c>
      <c r="AW838" s="13" t="s">
        <v>33</v>
      </c>
      <c r="AX838" s="13" t="s">
        <v>80</v>
      </c>
      <c r="AY838" s="164" t="s">
        <v>126</v>
      </c>
    </row>
    <row r="839" spans="1:65" s="2" customFormat="1" ht="37.8" customHeight="1">
      <c r="A839" s="34"/>
      <c r="B839" s="142"/>
      <c r="C839" s="143">
        <v>210</v>
      </c>
      <c r="D839" s="143" t="s">
        <v>127</v>
      </c>
      <c r="E839" s="144" t="s">
        <v>1292</v>
      </c>
      <c r="F839" s="145" t="s">
        <v>1293</v>
      </c>
      <c r="G839" s="146" t="s">
        <v>329</v>
      </c>
      <c r="H839" s="147">
        <v>900</v>
      </c>
      <c r="I839" s="148"/>
      <c r="J839" s="149">
        <f>ROUND(I839*H839,2)</f>
        <v>0</v>
      </c>
      <c r="K839" s="145" t="s">
        <v>172</v>
      </c>
      <c r="L839" s="35"/>
      <c r="M839" s="150" t="s">
        <v>3</v>
      </c>
      <c r="N839" s="151" t="s">
        <v>44</v>
      </c>
      <c r="O839" s="55"/>
      <c r="P839" s="152">
        <f>O839*H839</f>
        <v>0</v>
      </c>
      <c r="Q839" s="152">
        <v>3E-05</v>
      </c>
      <c r="R839" s="152">
        <f>Q839*H839</f>
        <v>0.027</v>
      </c>
      <c r="S839" s="152">
        <v>0</v>
      </c>
      <c r="T839" s="153">
        <f>S839*H839</f>
        <v>0</v>
      </c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R839" s="154" t="s">
        <v>363</v>
      </c>
      <c r="AT839" s="154" t="s">
        <v>127</v>
      </c>
      <c r="AU839" s="154" t="s">
        <v>82</v>
      </c>
      <c r="AY839" s="19" t="s">
        <v>126</v>
      </c>
      <c r="BE839" s="155">
        <f>IF(N839="základní",J839,0)</f>
        <v>0</v>
      </c>
      <c r="BF839" s="155">
        <f>IF(N839="snížená",J839,0)</f>
        <v>0</v>
      </c>
      <c r="BG839" s="155">
        <f>IF(N839="zákl. přenesená",J839,0)</f>
        <v>0</v>
      </c>
      <c r="BH839" s="155">
        <f>IF(N839="sníž. přenesená",J839,0)</f>
        <v>0</v>
      </c>
      <c r="BI839" s="155">
        <f>IF(N839="nulová",J839,0)</f>
        <v>0</v>
      </c>
      <c r="BJ839" s="19" t="s">
        <v>80</v>
      </c>
      <c r="BK839" s="155">
        <f>ROUND(I839*H839,2)</f>
        <v>0</v>
      </c>
      <c r="BL839" s="19" t="s">
        <v>363</v>
      </c>
      <c r="BM839" s="154" t="s">
        <v>1294</v>
      </c>
    </row>
    <row r="840" spans="1:65" s="2" customFormat="1" ht="37.8" customHeight="1">
      <c r="A840" s="34"/>
      <c r="B840" s="142"/>
      <c r="C840" s="143">
        <v>211</v>
      </c>
      <c r="D840" s="143" t="s">
        <v>127</v>
      </c>
      <c r="E840" s="144" t="s">
        <v>1295</v>
      </c>
      <c r="F840" s="145" t="s">
        <v>1296</v>
      </c>
      <c r="G840" s="146" t="s">
        <v>232</v>
      </c>
      <c r="H840" s="147">
        <v>20</v>
      </c>
      <c r="I840" s="148"/>
      <c r="J840" s="149">
        <f>ROUND(I840*H840,2)</f>
        <v>0</v>
      </c>
      <c r="K840" s="145" t="s">
        <v>172</v>
      </c>
      <c r="L840" s="35"/>
      <c r="M840" s="150" t="s">
        <v>3</v>
      </c>
      <c r="N840" s="151" t="s">
        <v>44</v>
      </c>
      <c r="O840" s="55"/>
      <c r="P840" s="152">
        <f>O840*H840</f>
        <v>0</v>
      </c>
      <c r="Q840" s="152">
        <v>7E-05</v>
      </c>
      <c r="R840" s="152">
        <f>Q840*H840</f>
        <v>0.0013999999999999998</v>
      </c>
      <c r="S840" s="152">
        <v>0</v>
      </c>
      <c r="T840" s="153">
        <f>S840*H840</f>
        <v>0</v>
      </c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R840" s="154" t="s">
        <v>363</v>
      </c>
      <c r="AT840" s="154" t="s">
        <v>127</v>
      </c>
      <c r="AU840" s="154" t="s">
        <v>82</v>
      </c>
      <c r="AY840" s="19" t="s">
        <v>126</v>
      </c>
      <c r="BE840" s="155">
        <f>IF(N840="základní",J840,0)</f>
        <v>0</v>
      </c>
      <c r="BF840" s="155">
        <f>IF(N840="snížená",J840,0)</f>
        <v>0</v>
      </c>
      <c r="BG840" s="155">
        <f>IF(N840="zákl. přenesená",J840,0)</f>
        <v>0</v>
      </c>
      <c r="BH840" s="155">
        <f>IF(N840="sníž. přenesená",J840,0)</f>
        <v>0</v>
      </c>
      <c r="BI840" s="155">
        <f>IF(N840="nulová",J840,0)</f>
        <v>0</v>
      </c>
      <c r="BJ840" s="19" t="s">
        <v>80</v>
      </c>
      <c r="BK840" s="155">
        <f>ROUND(I840*H840,2)</f>
        <v>0</v>
      </c>
      <c r="BL840" s="19" t="s">
        <v>363</v>
      </c>
      <c r="BM840" s="154" t="s">
        <v>1297</v>
      </c>
    </row>
    <row r="841" spans="1:65" s="2" customFormat="1" ht="24.15" customHeight="1">
      <c r="A841" s="34"/>
      <c r="B841" s="142"/>
      <c r="C841" s="143">
        <v>212</v>
      </c>
      <c r="D841" s="143" t="s">
        <v>127</v>
      </c>
      <c r="E841" s="144" t="s">
        <v>1298</v>
      </c>
      <c r="F841" s="145" t="s">
        <v>1299</v>
      </c>
      <c r="G841" s="146" t="s">
        <v>232</v>
      </c>
      <c r="H841" s="147">
        <v>20</v>
      </c>
      <c r="I841" s="148"/>
      <c r="J841" s="149">
        <f>ROUND(I841*H841,2)</f>
        <v>0</v>
      </c>
      <c r="K841" s="145" t="s">
        <v>172</v>
      </c>
      <c r="L841" s="35"/>
      <c r="M841" s="150" t="s">
        <v>3</v>
      </c>
      <c r="N841" s="151" t="s">
        <v>44</v>
      </c>
      <c r="O841" s="55"/>
      <c r="P841" s="152">
        <f>O841*H841</f>
        <v>0</v>
      </c>
      <c r="Q841" s="152">
        <v>0</v>
      </c>
      <c r="R841" s="152">
        <f>Q841*H841</f>
        <v>0</v>
      </c>
      <c r="S841" s="152">
        <v>0</v>
      </c>
      <c r="T841" s="153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154" t="s">
        <v>363</v>
      </c>
      <c r="AT841" s="154" t="s">
        <v>127</v>
      </c>
      <c r="AU841" s="154" t="s">
        <v>82</v>
      </c>
      <c r="AY841" s="19" t="s">
        <v>126</v>
      </c>
      <c r="BE841" s="155">
        <f>IF(N841="základní",J841,0)</f>
        <v>0</v>
      </c>
      <c r="BF841" s="155">
        <f>IF(N841="snížená",J841,0)</f>
        <v>0</v>
      </c>
      <c r="BG841" s="155">
        <f>IF(N841="zákl. přenesená",J841,0)</f>
        <v>0</v>
      </c>
      <c r="BH841" s="155">
        <f>IF(N841="sníž. přenesená",J841,0)</f>
        <v>0</v>
      </c>
      <c r="BI841" s="155">
        <f>IF(N841="nulová",J841,0)</f>
        <v>0</v>
      </c>
      <c r="BJ841" s="19" t="s">
        <v>80</v>
      </c>
      <c r="BK841" s="155">
        <f>ROUND(I841*H841,2)</f>
        <v>0</v>
      </c>
      <c r="BL841" s="19" t="s">
        <v>363</v>
      </c>
      <c r="BM841" s="154" t="s">
        <v>1300</v>
      </c>
    </row>
    <row r="842" spans="1:65" s="2" customFormat="1" ht="24.15" customHeight="1">
      <c r="A842" s="34"/>
      <c r="B842" s="142"/>
      <c r="C842" s="143">
        <v>213</v>
      </c>
      <c r="D842" s="143" t="s">
        <v>127</v>
      </c>
      <c r="E842" s="144" t="s">
        <v>1301</v>
      </c>
      <c r="F842" s="145" t="s">
        <v>1302</v>
      </c>
      <c r="G842" s="146" t="s">
        <v>232</v>
      </c>
      <c r="H842" s="147">
        <v>20</v>
      </c>
      <c r="I842" s="148"/>
      <c r="J842" s="149">
        <f>ROUND(I842*H842,2)</f>
        <v>0</v>
      </c>
      <c r="K842" s="145" t="s">
        <v>172</v>
      </c>
      <c r="L842" s="35"/>
      <c r="M842" s="150" t="s">
        <v>3</v>
      </c>
      <c r="N842" s="151" t="s">
        <v>44</v>
      </c>
      <c r="O842" s="55"/>
      <c r="P842" s="152">
        <f>O842*H842</f>
        <v>0</v>
      </c>
      <c r="Q842" s="152">
        <v>6E-05</v>
      </c>
      <c r="R842" s="152">
        <f>Q842*H842</f>
        <v>0.0012000000000000001</v>
      </c>
      <c r="S842" s="152">
        <v>0</v>
      </c>
      <c r="T842" s="153">
        <f>S842*H842</f>
        <v>0</v>
      </c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R842" s="154" t="s">
        <v>363</v>
      </c>
      <c r="AT842" s="154" t="s">
        <v>127</v>
      </c>
      <c r="AU842" s="154" t="s">
        <v>82</v>
      </c>
      <c r="AY842" s="19" t="s">
        <v>126</v>
      </c>
      <c r="BE842" s="155">
        <f>IF(N842="základní",J842,0)</f>
        <v>0</v>
      </c>
      <c r="BF842" s="155">
        <f>IF(N842="snížená",J842,0)</f>
        <v>0</v>
      </c>
      <c r="BG842" s="155">
        <f>IF(N842="zákl. přenesená",J842,0)</f>
        <v>0</v>
      </c>
      <c r="BH842" s="155">
        <f>IF(N842="sníž. přenesená",J842,0)</f>
        <v>0</v>
      </c>
      <c r="BI842" s="155">
        <f>IF(N842="nulová",J842,0)</f>
        <v>0</v>
      </c>
      <c r="BJ842" s="19" t="s">
        <v>80</v>
      </c>
      <c r="BK842" s="155">
        <f>ROUND(I842*H842,2)</f>
        <v>0</v>
      </c>
      <c r="BL842" s="19" t="s">
        <v>363</v>
      </c>
      <c r="BM842" s="154" t="s">
        <v>1303</v>
      </c>
    </row>
    <row r="843" spans="1:65" s="2" customFormat="1" ht="24.15" customHeight="1">
      <c r="A843" s="34"/>
      <c r="B843" s="142"/>
      <c r="C843" s="143">
        <v>214</v>
      </c>
      <c r="D843" s="143" t="s">
        <v>127</v>
      </c>
      <c r="E843" s="144" t="s">
        <v>1304</v>
      </c>
      <c r="F843" s="145" t="s">
        <v>1305</v>
      </c>
      <c r="G843" s="146" t="s">
        <v>232</v>
      </c>
      <c r="H843" s="147">
        <v>20</v>
      </c>
      <c r="I843" s="148"/>
      <c r="J843" s="149">
        <f>ROUND(I843*H843,2)</f>
        <v>0</v>
      </c>
      <c r="K843" s="145" t="s">
        <v>172</v>
      </c>
      <c r="L843" s="35"/>
      <c r="M843" s="150" t="s">
        <v>3</v>
      </c>
      <c r="N843" s="151" t="s">
        <v>44</v>
      </c>
      <c r="O843" s="55"/>
      <c r="P843" s="152">
        <f>O843*H843</f>
        <v>0</v>
      </c>
      <c r="Q843" s="152">
        <v>0.00014</v>
      </c>
      <c r="R843" s="152">
        <f>Q843*H843</f>
        <v>0.0027999999999999995</v>
      </c>
      <c r="S843" s="152">
        <v>0</v>
      </c>
      <c r="T843" s="153">
        <f>S843*H843</f>
        <v>0</v>
      </c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R843" s="154" t="s">
        <v>363</v>
      </c>
      <c r="AT843" s="154" t="s">
        <v>127</v>
      </c>
      <c r="AU843" s="154" t="s">
        <v>82</v>
      </c>
      <c r="AY843" s="19" t="s">
        <v>126</v>
      </c>
      <c r="BE843" s="155">
        <f>IF(N843="základní",J843,0)</f>
        <v>0</v>
      </c>
      <c r="BF843" s="155">
        <f>IF(N843="snížená",J843,0)</f>
        <v>0</v>
      </c>
      <c r="BG843" s="155">
        <f>IF(N843="zákl. přenesená",J843,0)</f>
        <v>0</v>
      </c>
      <c r="BH843" s="155">
        <f>IF(N843="sníž. přenesená",J843,0)</f>
        <v>0</v>
      </c>
      <c r="BI843" s="155">
        <f>IF(N843="nulová",J843,0)</f>
        <v>0</v>
      </c>
      <c r="BJ843" s="19" t="s">
        <v>80</v>
      </c>
      <c r="BK843" s="155">
        <f>ROUND(I843*H843,2)</f>
        <v>0</v>
      </c>
      <c r="BL843" s="19" t="s">
        <v>363</v>
      </c>
      <c r="BM843" s="154" t="s">
        <v>1306</v>
      </c>
    </row>
    <row r="844" spans="2:51" s="13" customFormat="1" ht="20.4">
      <c r="B844" s="156"/>
      <c r="D844" s="157" t="s">
        <v>133</v>
      </c>
      <c r="E844" s="164" t="s">
        <v>3</v>
      </c>
      <c r="F844" s="158" t="s">
        <v>1307</v>
      </c>
      <c r="H844" s="159">
        <v>20</v>
      </c>
      <c r="I844" s="160"/>
      <c r="L844" s="156"/>
      <c r="M844" s="161"/>
      <c r="N844" s="162"/>
      <c r="O844" s="162"/>
      <c r="P844" s="162"/>
      <c r="Q844" s="162"/>
      <c r="R844" s="162"/>
      <c r="S844" s="162"/>
      <c r="T844" s="163"/>
      <c r="AT844" s="164" t="s">
        <v>133</v>
      </c>
      <c r="AU844" s="164" t="s">
        <v>82</v>
      </c>
      <c r="AV844" s="13" t="s">
        <v>82</v>
      </c>
      <c r="AW844" s="13" t="s">
        <v>33</v>
      </c>
      <c r="AX844" s="13" t="s">
        <v>80</v>
      </c>
      <c r="AY844" s="164" t="s">
        <v>126</v>
      </c>
    </row>
    <row r="845" spans="1:65" s="2" customFormat="1" ht="24.15" customHeight="1">
      <c r="A845" s="34"/>
      <c r="B845" s="142"/>
      <c r="C845" s="143">
        <v>215</v>
      </c>
      <c r="D845" s="143" t="s">
        <v>127</v>
      </c>
      <c r="E845" s="144" t="s">
        <v>1308</v>
      </c>
      <c r="F845" s="145" t="s">
        <v>1309</v>
      </c>
      <c r="G845" s="146" t="s">
        <v>232</v>
      </c>
      <c r="H845" s="147">
        <v>20</v>
      </c>
      <c r="I845" s="148"/>
      <c r="J845" s="149">
        <f>ROUND(I845*H845,2)</f>
        <v>0</v>
      </c>
      <c r="K845" s="145" t="s">
        <v>172</v>
      </c>
      <c r="L845" s="35"/>
      <c r="M845" s="150" t="s">
        <v>3</v>
      </c>
      <c r="N845" s="151" t="s">
        <v>44</v>
      </c>
      <c r="O845" s="55"/>
      <c r="P845" s="152">
        <f>O845*H845</f>
        <v>0</v>
      </c>
      <c r="Q845" s="152">
        <v>0.00012</v>
      </c>
      <c r="R845" s="152">
        <f>Q845*H845</f>
        <v>0.0024000000000000002</v>
      </c>
      <c r="S845" s="152">
        <v>0</v>
      </c>
      <c r="T845" s="153">
        <f>S845*H845</f>
        <v>0</v>
      </c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R845" s="154" t="s">
        <v>363</v>
      </c>
      <c r="AT845" s="154" t="s">
        <v>127</v>
      </c>
      <c r="AU845" s="154" t="s">
        <v>82</v>
      </c>
      <c r="AY845" s="19" t="s">
        <v>126</v>
      </c>
      <c r="BE845" s="155">
        <f>IF(N845="základní",J845,0)</f>
        <v>0</v>
      </c>
      <c r="BF845" s="155">
        <f>IF(N845="snížená",J845,0)</f>
        <v>0</v>
      </c>
      <c r="BG845" s="155">
        <f>IF(N845="zákl. přenesená",J845,0)</f>
        <v>0</v>
      </c>
      <c r="BH845" s="155">
        <f>IF(N845="sníž. přenesená",J845,0)</f>
        <v>0</v>
      </c>
      <c r="BI845" s="155">
        <f>IF(N845="nulová",J845,0)</f>
        <v>0</v>
      </c>
      <c r="BJ845" s="19" t="s">
        <v>80</v>
      </c>
      <c r="BK845" s="155">
        <f>ROUND(I845*H845,2)</f>
        <v>0</v>
      </c>
      <c r="BL845" s="19" t="s">
        <v>363</v>
      </c>
      <c r="BM845" s="154" t="s">
        <v>1310</v>
      </c>
    </row>
    <row r="846" spans="1:65" s="2" customFormat="1" ht="24.15" customHeight="1">
      <c r="A846" s="34"/>
      <c r="B846" s="142"/>
      <c r="C846" s="143">
        <v>216</v>
      </c>
      <c r="D846" s="143" t="s">
        <v>127</v>
      </c>
      <c r="E846" s="144" t="s">
        <v>1311</v>
      </c>
      <c r="F846" s="145" t="s">
        <v>1312</v>
      </c>
      <c r="G846" s="146" t="s">
        <v>232</v>
      </c>
      <c r="H846" s="147">
        <v>20</v>
      </c>
      <c r="I846" s="148"/>
      <c r="J846" s="149">
        <f>ROUND(I846*H846,2)</f>
        <v>0</v>
      </c>
      <c r="K846" s="145" t="s">
        <v>172</v>
      </c>
      <c r="L846" s="35"/>
      <c r="M846" s="150" t="s">
        <v>3</v>
      </c>
      <c r="N846" s="151" t="s">
        <v>44</v>
      </c>
      <c r="O846" s="55"/>
      <c r="P846" s="152">
        <f>O846*H846</f>
        <v>0</v>
      </c>
      <c r="Q846" s="152">
        <v>0.00012</v>
      </c>
      <c r="R846" s="152">
        <f>Q846*H846</f>
        <v>0.0024000000000000002</v>
      </c>
      <c r="S846" s="152">
        <v>0</v>
      </c>
      <c r="T846" s="153">
        <f>S846*H846</f>
        <v>0</v>
      </c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R846" s="154" t="s">
        <v>363</v>
      </c>
      <c r="AT846" s="154" t="s">
        <v>127</v>
      </c>
      <c r="AU846" s="154" t="s">
        <v>82</v>
      </c>
      <c r="AY846" s="19" t="s">
        <v>126</v>
      </c>
      <c r="BE846" s="155">
        <f>IF(N846="základní",J846,0)</f>
        <v>0</v>
      </c>
      <c r="BF846" s="155">
        <f>IF(N846="snížená",J846,0)</f>
        <v>0</v>
      </c>
      <c r="BG846" s="155">
        <f>IF(N846="zákl. přenesená",J846,0)</f>
        <v>0</v>
      </c>
      <c r="BH846" s="155">
        <f>IF(N846="sníž. přenesená",J846,0)</f>
        <v>0</v>
      </c>
      <c r="BI846" s="155">
        <f>IF(N846="nulová",J846,0)</f>
        <v>0</v>
      </c>
      <c r="BJ846" s="19" t="s">
        <v>80</v>
      </c>
      <c r="BK846" s="155">
        <f>ROUND(I846*H846,2)</f>
        <v>0</v>
      </c>
      <c r="BL846" s="19" t="s">
        <v>363</v>
      </c>
      <c r="BM846" s="154" t="s">
        <v>1313</v>
      </c>
    </row>
    <row r="847" spans="1:65" s="2" customFormat="1" ht="24.15" customHeight="1">
      <c r="A847" s="34"/>
      <c r="B847" s="142"/>
      <c r="C847" s="143">
        <v>217</v>
      </c>
      <c r="D847" s="143" t="s">
        <v>127</v>
      </c>
      <c r="E847" s="144" t="s">
        <v>1314</v>
      </c>
      <c r="F847" s="145" t="s">
        <v>1315</v>
      </c>
      <c r="G847" s="146" t="s">
        <v>232</v>
      </c>
      <c r="H847" s="147">
        <v>32.01</v>
      </c>
      <c r="I847" s="148"/>
      <c r="J847" s="149">
        <f>ROUND(I847*H847,2)</f>
        <v>0</v>
      </c>
      <c r="K847" s="145" t="s">
        <v>172</v>
      </c>
      <c r="L847" s="35"/>
      <c r="M847" s="150" t="s">
        <v>3</v>
      </c>
      <c r="N847" s="151" t="s">
        <v>44</v>
      </c>
      <c r="O847" s="55"/>
      <c r="P847" s="152">
        <f>O847*H847</f>
        <v>0</v>
      </c>
      <c r="Q847" s="152">
        <v>0</v>
      </c>
      <c r="R847" s="152">
        <f>Q847*H847</f>
        <v>0</v>
      </c>
      <c r="S847" s="152">
        <v>0</v>
      </c>
      <c r="T847" s="153">
        <f>S847*H847</f>
        <v>0</v>
      </c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R847" s="154" t="s">
        <v>363</v>
      </c>
      <c r="AT847" s="154" t="s">
        <v>127</v>
      </c>
      <c r="AU847" s="154" t="s">
        <v>82</v>
      </c>
      <c r="AY847" s="19" t="s">
        <v>126</v>
      </c>
      <c r="BE847" s="155">
        <f>IF(N847="základní",J847,0)</f>
        <v>0</v>
      </c>
      <c r="BF847" s="155">
        <f>IF(N847="snížená",J847,0)</f>
        <v>0</v>
      </c>
      <c r="BG847" s="155">
        <f>IF(N847="zákl. přenesená",J847,0)</f>
        <v>0</v>
      </c>
      <c r="BH847" s="155">
        <f>IF(N847="sníž. přenesená",J847,0)</f>
        <v>0</v>
      </c>
      <c r="BI847" s="155">
        <f>IF(N847="nulová",J847,0)</f>
        <v>0</v>
      </c>
      <c r="BJ847" s="19" t="s">
        <v>80</v>
      </c>
      <c r="BK847" s="155">
        <f>ROUND(I847*H847,2)</f>
        <v>0</v>
      </c>
      <c r="BL847" s="19" t="s">
        <v>363</v>
      </c>
      <c r="BM847" s="154" t="s">
        <v>1316</v>
      </c>
    </row>
    <row r="848" spans="1:65" s="2" customFormat="1" ht="24.15" customHeight="1">
      <c r="A848" s="34"/>
      <c r="B848" s="142"/>
      <c r="C848" s="143">
        <v>218</v>
      </c>
      <c r="D848" s="143" t="s">
        <v>127</v>
      </c>
      <c r="E848" s="144" t="s">
        <v>1317</v>
      </c>
      <c r="F848" s="145" t="s">
        <v>1318</v>
      </c>
      <c r="G848" s="146" t="s">
        <v>232</v>
      </c>
      <c r="H848" s="147">
        <v>32.01</v>
      </c>
      <c r="I848" s="148"/>
      <c r="J848" s="149">
        <f>ROUND(I848*H848,2)</f>
        <v>0</v>
      </c>
      <c r="K848" s="145" t="s">
        <v>172</v>
      </c>
      <c r="L848" s="35"/>
      <c r="M848" s="150" t="s">
        <v>3</v>
      </c>
      <c r="N848" s="151" t="s">
        <v>44</v>
      </c>
      <c r="O848" s="55"/>
      <c r="P848" s="152">
        <f>O848*H848</f>
        <v>0</v>
      </c>
      <c r="Q848" s="152">
        <v>2E-05</v>
      </c>
      <c r="R848" s="152">
        <f>Q848*H848</f>
        <v>0.0006402000000000001</v>
      </c>
      <c r="S848" s="152">
        <v>0</v>
      </c>
      <c r="T848" s="153">
        <f>S848*H848</f>
        <v>0</v>
      </c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R848" s="154" t="s">
        <v>363</v>
      </c>
      <c r="AT848" s="154" t="s">
        <v>127</v>
      </c>
      <c r="AU848" s="154" t="s">
        <v>82</v>
      </c>
      <c r="AY848" s="19" t="s">
        <v>126</v>
      </c>
      <c r="BE848" s="155">
        <f>IF(N848="základní",J848,0)</f>
        <v>0</v>
      </c>
      <c r="BF848" s="155">
        <f>IF(N848="snížená",J848,0)</f>
        <v>0</v>
      </c>
      <c r="BG848" s="155">
        <f>IF(N848="zákl. přenesená",J848,0)</f>
        <v>0</v>
      </c>
      <c r="BH848" s="155">
        <f>IF(N848="sníž. přenesená",J848,0)</f>
        <v>0</v>
      </c>
      <c r="BI848" s="155">
        <f>IF(N848="nulová",J848,0)</f>
        <v>0</v>
      </c>
      <c r="BJ848" s="19" t="s">
        <v>80</v>
      </c>
      <c r="BK848" s="155">
        <f>ROUND(I848*H848,2)</f>
        <v>0</v>
      </c>
      <c r="BL848" s="19" t="s">
        <v>363</v>
      </c>
      <c r="BM848" s="154" t="s">
        <v>1319</v>
      </c>
    </row>
    <row r="849" spans="1:65" s="2" customFormat="1" ht="24.15" customHeight="1">
      <c r="A849" s="34"/>
      <c r="B849" s="142"/>
      <c r="C849" s="143">
        <v>219</v>
      </c>
      <c r="D849" s="143" t="s">
        <v>127</v>
      </c>
      <c r="E849" s="144" t="s">
        <v>1320</v>
      </c>
      <c r="F849" s="145" t="s">
        <v>1321</v>
      </c>
      <c r="G849" s="146" t="s">
        <v>232</v>
      </c>
      <c r="H849" s="147">
        <v>32.01</v>
      </c>
      <c r="I849" s="148"/>
      <c r="J849" s="149">
        <f>ROUND(I849*H849,2)</f>
        <v>0</v>
      </c>
      <c r="K849" s="145" t="s">
        <v>172</v>
      </c>
      <c r="L849" s="35"/>
      <c r="M849" s="150" t="s">
        <v>3</v>
      </c>
      <c r="N849" s="151" t="s">
        <v>44</v>
      </c>
      <c r="O849" s="55"/>
      <c r="P849" s="152">
        <f>O849*H849</f>
        <v>0</v>
      </c>
      <c r="Q849" s="152">
        <v>0.00014</v>
      </c>
      <c r="R849" s="152">
        <f>Q849*H849</f>
        <v>0.004481399999999999</v>
      </c>
      <c r="S849" s="152">
        <v>0</v>
      </c>
      <c r="T849" s="153">
        <f>S849*H849</f>
        <v>0</v>
      </c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R849" s="154" t="s">
        <v>363</v>
      </c>
      <c r="AT849" s="154" t="s">
        <v>127</v>
      </c>
      <c r="AU849" s="154" t="s">
        <v>82</v>
      </c>
      <c r="AY849" s="19" t="s">
        <v>126</v>
      </c>
      <c r="BE849" s="155">
        <f>IF(N849="základní",J849,0)</f>
        <v>0</v>
      </c>
      <c r="BF849" s="155">
        <f>IF(N849="snížená",J849,0)</f>
        <v>0</v>
      </c>
      <c r="BG849" s="155">
        <f>IF(N849="zákl. přenesená",J849,0)</f>
        <v>0</v>
      </c>
      <c r="BH849" s="155">
        <f>IF(N849="sníž. přenesená",J849,0)</f>
        <v>0</v>
      </c>
      <c r="BI849" s="155">
        <f>IF(N849="nulová",J849,0)</f>
        <v>0</v>
      </c>
      <c r="BJ849" s="19" t="s">
        <v>80</v>
      </c>
      <c r="BK849" s="155">
        <f>ROUND(I849*H849,2)</f>
        <v>0</v>
      </c>
      <c r="BL849" s="19" t="s">
        <v>363</v>
      </c>
      <c r="BM849" s="154" t="s">
        <v>1322</v>
      </c>
    </row>
    <row r="850" spans="2:51" s="13" customFormat="1" ht="12">
      <c r="B850" s="156"/>
      <c r="D850" s="157" t="s">
        <v>133</v>
      </c>
      <c r="E850" s="164" t="s">
        <v>3</v>
      </c>
      <c r="F850" s="158" t="s">
        <v>1323</v>
      </c>
      <c r="H850" s="159">
        <v>32.01</v>
      </c>
      <c r="I850" s="160"/>
      <c r="L850" s="156"/>
      <c r="M850" s="161"/>
      <c r="N850" s="162"/>
      <c r="O850" s="162"/>
      <c r="P850" s="162"/>
      <c r="Q850" s="162"/>
      <c r="R850" s="162"/>
      <c r="S850" s="162"/>
      <c r="T850" s="163"/>
      <c r="AT850" s="164" t="s">
        <v>133</v>
      </c>
      <c r="AU850" s="164" t="s">
        <v>82</v>
      </c>
      <c r="AV850" s="13" t="s">
        <v>82</v>
      </c>
      <c r="AW850" s="13" t="s">
        <v>33</v>
      </c>
      <c r="AX850" s="13" t="s">
        <v>80</v>
      </c>
      <c r="AY850" s="164" t="s">
        <v>126</v>
      </c>
    </row>
    <row r="851" spans="1:65" s="2" customFormat="1" ht="24.15" customHeight="1">
      <c r="A851" s="34"/>
      <c r="B851" s="142"/>
      <c r="C851" s="143">
        <v>220</v>
      </c>
      <c r="D851" s="143" t="s">
        <v>127</v>
      </c>
      <c r="E851" s="144" t="s">
        <v>1324</v>
      </c>
      <c r="F851" s="145" t="s">
        <v>1325</v>
      </c>
      <c r="G851" s="146" t="s">
        <v>232</v>
      </c>
      <c r="H851" s="147">
        <v>32.01</v>
      </c>
      <c r="I851" s="148"/>
      <c r="J851" s="149">
        <f>ROUND(I851*H851,2)</f>
        <v>0</v>
      </c>
      <c r="K851" s="145" t="s">
        <v>172</v>
      </c>
      <c r="L851" s="35"/>
      <c r="M851" s="150" t="s">
        <v>3</v>
      </c>
      <c r="N851" s="151" t="s">
        <v>44</v>
      </c>
      <c r="O851" s="55"/>
      <c r="P851" s="152">
        <f>O851*H851</f>
        <v>0</v>
      </c>
      <c r="Q851" s="152">
        <v>0.00013</v>
      </c>
      <c r="R851" s="152">
        <f>Q851*H851</f>
        <v>0.0041613</v>
      </c>
      <c r="S851" s="152">
        <v>0</v>
      </c>
      <c r="T851" s="153">
        <f>S851*H851</f>
        <v>0</v>
      </c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R851" s="154" t="s">
        <v>363</v>
      </c>
      <c r="AT851" s="154" t="s">
        <v>127</v>
      </c>
      <c r="AU851" s="154" t="s">
        <v>82</v>
      </c>
      <c r="AY851" s="19" t="s">
        <v>126</v>
      </c>
      <c r="BE851" s="155">
        <f>IF(N851="základní",J851,0)</f>
        <v>0</v>
      </c>
      <c r="BF851" s="155">
        <f>IF(N851="snížená",J851,0)</f>
        <v>0</v>
      </c>
      <c r="BG851" s="155">
        <f>IF(N851="zákl. přenesená",J851,0)</f>
        <v>0</v>
      </c>
      <c r="BH851" s="155">
        <f>IF(N851="sníž. přenesená",J851,0)</f>
        <v>0</v>
      </c>
      <c r="BI851" s="155">
        <f>IF(N851="nulová",J851,0)</f>
        <v>0</v>
      </c>
      <c r="BJ851" s="19" t="s">
        <v>80</v>
      </c>
      <c r="BK851" s="155">
        <f>ROUND(I851*H851,2)</f>
        <v>0</v>
      </c>
      <c r="BL851" s="19" t="s">
        <v>363</v>
      </c>
      <c r="BM851" s="154" t="s">
        <v>1326</v>
      </c>
    </row>
    <row r="852" spans="1:65" s="2" customFormat="1" ht="24.15" customHeight="1">
      <c r="A852" s="34"/>
      <c r="B852" s="142"/>
      <c r="C852" s="143">
        <v>221</v>
      </c>
      <c r="D852" s="143" t="s">
        <v>127</v>
      </c>
      <c r="E852" s="144" t="s">
        <v>1327</v>
      </c>
      <c r="F852" s="145" t="s">
        <v>1328</v>
      </c>
      <c r="G852" s="146" t="s">
        <v>232</v>
      </c>
      <c r="H852" s="147">
        <v>32.01</v>
      </c>
      <c r="I852" s="148"/>
      <c r="J852" s="149">
        <f>ROUND(I852*H852,2)</f>
        <v>0</v>
      </c>
      <c r="K852" s="145" t="s">
        <v>172</v>
      </c>
      <c r="L852" s="35"/>
      <c r="M852" s="150" t="s">
        <v>3</v>
      </c>
      <c r="N852" s="151" t="s">
        <v>44</v>
      </c>
      <c r="O852" s="55"/>
      <c r="P852" s="152">
        <f>O852*H852</f>
        <v>0</v>
      </c>
      <c r="Q852" s="152">
        <v>0.00013</v>
      </c>
      <c r="R852" s="152">
        <f>Q852*H852</f>
        <v>0.0041613</v>
      </c>
      <c r="S852" s="152">
        <v>0</v>
      </c>
      <c r="T852" s="153">
        <f>S852*H852</f>
        <v>0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154" t="s">
        <v>363</v>
      </c>
      <c r="AT852" s="154" t="s">
        <v>127</v>
      </c>
      <c r="AU852" s="154" t="s">
        <v>82</v>
      </c>
      <c r="AY852" s="19" t="s">
        <v>126</v>
      </c>
      <c r="BE852" s="155">
        <f>IF(N852="základní",J852,0)</f>
        <v>0</v>
      </c>
      <c r="BF852" s="155">
        <f>IF(N852="snížená",J852,0)</f>
        <v>0</v>
      </c>
      <c r="BG852" s="155">
        <f>IF(N852="zákl. přenesená",J852,0)</f>
        <v>0</v>
      </c>
      <c r="BH852" s="155">
        <f>IF(N852="sníž. přenesená",J852,0)</f>
        <v>0</v>
      </c>
      <c r="BI852" s="155">
        <f>IF(N852="nulová",J852,0)</f>
        <v>0</v>
      </c>
      <c r="BJ852" s="19" t="s">
        <v>80</v>
      </c>
      <c r="BK852" s="155">
        <f>ROUND(I852*H852,2)</f>
        <v>0</v>
      </c>
      <c r="BL852" s="19" t="s">
        <v>363</v>
      </c>
      <c r="BM852" s="154" t="s">
        <v>1329</v>
      </c>
    </row>
    <row r="853" spans="1:65" s="2" customFormat="1" ht="37.8" customHeight="1">
      <c r="A853" s="34"/>
      <c r="B853" s="142"/>
      <c r="C853" s="143">
        <v>222</v>
      </c>
      <c r="D853" s="143" t="s">
        <v>127</v>
      </c>
      <c r="E853" s="144" t="s">
        <v>1330</v>
      </c>
      <c r="F853" s="145" t="s">
        <v>1331</v>
      </c>
      <c r="G853" s="146" t="s">
        <v>232</v>
      </c>
      <c r="H853" s="147">
        <v>32.01</v>
      </c>
      <c r="I853" s="148"/>
      <c r="J853" s="149">
        <f>ROUND(I853*H853,2)</f>
        <v>0</v>
      </c>
      <c r="K853" s="145" t="s">
        <v>172</v>
      </c>
      <c r="L853" s="35"/>
      <c r="M853" s="150" t="s">
        <v>3</v>
      </c>
      <c r="N853" s="151" t="s">
        <v>44</v>
      </c>
      <c r="O853" s="55"/>
      <c r="P853" s="152">
        <f>O853*H853</f>
        <v>0</v>
      </c>
      <c r="Q853" s="152">
        <v>0</v>
      </c>
      <c r="R853" s="152">
        <f>Q853*H853</f>
        <v>0</v>
      </c>
      <c r="S853" s="152">
        <v>0</v>
      </c>
      <c r="T853" s="153">
        <f>S853*H853</f>
        <v>0</v>
      </c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R853" s="154" t="s">
        <v>363</v>
      </c>
      <c r="AT853" s="154" t="s">
        <v>127</v>
      </c>
      <c r="AU853" s="154" t="s">
        <v>82</v>
      </c>
      <c r="AY853" s="19" t="s">
        <v>126</v>
      </c>
      <c r="BE853" s="155">
        <f>IF(N853="základní",J853,0)</f>
        <v>0</v>
      </c>
      <c r="BF853" s="155">
        <f>IF(N853="snížená",J853,0)</f>
        <v>0</v>
      </c>
      <c r="BG853" s="155">
        <f>IF(N853="zákl. přenesená",J853,0)</f>
        <v>0</v>
      </c>
      <c r="BH853" s="155">
        <f>IF(N853="sníž. přenesená",J853,0)</f>
        <v>0</v>
      </c>
      <c r="BI853" s="155">
        <f>IF(N853="nulová",J853,0)</f>
        <v>0</v>
      </c>
      <c r="BJ853" s="19" t="s">
        <v>80</v>
      </c>
      <c r="BK853" s="155">
        <f>ROUND(I853*H853,2)</f>
        <v>0</v>
      </c>
      <c r="BL853" s="19" t="s">
        <v>363</v>
      </c>
      <c r="BM853" s="154" t="s">
        <v>1332</v>
      </c>
    </row>
    <row r="854" spans="1:65" s="2" customFormat="1" ht="24.15" customHeight="1">
      <c r="A854" s="34"/>
      <c r="B854" s="142"/>
      <c r="C854" s="143">
        <v>223</v>
      </c>
      <c r="D854" s="143" t="s">
        <v>127</v>
      </c>
      <c r="E854" s="144" t="s">
        <v>1333</v>
      </c>
      <c r="F854" s="145" t="s">
        <v>1334</v>
      </c>
      <c r="G854" s="146" t="s">
        <v>232</v>
      </c>
      <c r="H854" s="147">
        <v>860</v>
      </c>
      <c r="I854" s="148"/>
      <c r="J854" s="149">
        <f>ROUND(I854*H854,2)</f>
        <v>0</v>
      </c>
      <c r="K854" s="145" t="s">
        <v>172</v>
      </c>
      <c r="L854" s="35"/>
      <c r="M854" s="150" t="s">
        <v>3</v>
      </c>
      <c r="N854" s="151" t="s">
        <v>44</v>
      </c>
      <c r="O854" s="55"/>
      <c r="P854" s="152">
        <f>O854*H854</f>
        <v>0</v>
      </c>
      <c r="Q854" s="152">
        <v>0</v>
      </c>
      <c r="R854" s="152">
        <f>Q854*H854</f>
        <v>0</v>
      </c>
      <c r="S854" s="152">
        <v>0</v>
      </c>
      <c r="T854" s="153">
        <f>S854*H854</f>
        <v>0</v>
      </c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R854" s="154" t="s">
        <v>363</v>
      </c>
      <c r="AT854" s="154" t="s">
        <v>127</v>
      </c>
      <c r="AU854" s="154" t="s">
        <v>82</v>
      </c>
      <c r="AY854" s="19" t="s">
        <v>126</v>
      </c>
      <c r="BE854" s="155">
        <f>IF(N854="základní",J854,0)</f>
        <v>0</v>
      </c>
      <c r="BF854" s="155">
        <f>IF(N854="snížená",J854,0)</f>
        <v>0</v>
      </c>
      <c r="BG854" s="155">
        <f>IF(N854="zákl. přenesená",J854,0)</f>
        <v>0</v>
      </c>
      <c r="BH854" s="155">
        <f>IF(N854="sníž. přenesená",J854,0)</f>
        <v>0</v>
      </c>
      <c r="BI854" s="155">
        <f>IF(N854="nulová",J854,0)</f>
        <v>0</v>
      </c>
      <c r="BJ854" s="19" t="s">
        <v>80</v>
      </c>
      <c r="BK854" s="155">
        <f>ROUND(I854*H854,2)</f>
        <v>0</v>
      </c>
      <c r="BL854" s="19" t="s">
        <v>363</v>
      </c>
      <c r="BM854" s="154" t="s">
        <v>1335</v>
      </c>
    </row>
    <row r="855" spans="2:51" s="13" customFormat="1" ht="12">
      <c r="B855" s="156"/>
      <c r="D855" s="157" t="s">
        <v>133</v>
      </c>
      <c r="E855" s="164" t="s">
        <v>3</v>
      </c>
      <c r="F855" s="158" t="s">
        <v>182</v>
      </c>
      <c r="H855" s="159">
        <v>860</v>
      </c>
      <c r="I855" s="160"/>
      <c r="L855" s="156"/>
      <c r="M855" s="161"/>
      <c r="N855" s="162"/>
      <c r="O855" s="162"/>
      <c r="P855" s="162"/>
      <c r="Q855" s="162"/>
      <c r="R855" s="162"/>
      <c r="S855" s="162"/>
      <c r="T855" s="163"/>
      <c r="AT855" s="164" t="s">
        <v>133</v>
      </c>
      <c r="AU855" s="164" t="s">
        <v>82</v>
      </c>
      <c r="AV855" s="13" t="s">
        <v>82</v>
      </c>
      <c r="AW855" s="13" t="s">
        <v>33</v>
      </c>
      <c r="AX855" s="13" t="s">
        <v>80</v>
      </c>
      <c r="AY855" s="164" t="s">
        <v>126</v>
      </c>
    </row>
    <row r="856" spans="1:65" s="2" customFormat="1" ht="24.15" customHeight="1">
      <c r="A856" s="34"/>
      <c r="B856" s="142"/>
      <c r="C856" s="143">
        <v>224</v>
      </c>
      <c r="D856" s="143" t="s">
        <v>127</v>
      </c>
      <c r="E856" s="144" t="s">
        <v>1336</v>
      </c>
      <c r="F856" s="145" t="s">
        <v>1337</v>
      </c>
      <c r="G856" s="146" t="s">
        <v>232</v>
      </c>
      <c r="H856" s="147">
        <v>860</v>
      </c>
      <c r="I856" s="148"/>
      <c r="J856" s="149">
        <f>ROUND(I856*H856,2)</f>
        <v>0</v>
      </c>
      <c r="K856" s="145" t="s">
        <v>172</v>
      </c>
      <c r="L856" s="35"/>
      <c r="M856" s="150" t="s">
        <v>3</v>
      </c>
      <c r="N856" s="151" t="s">
        <v>44</v>
      </c>
      <c r="O856" s="55"/>
      <c r="P856" s="152">
        <f>O856*H856</f>
        <v>0</v>
      </c>
      <c r="Q856" s="152">
        <v>0</v>
      </c>
      <c r="R856" s="152">
        <f>Q856*H856</f>
        <v>0</v>
      </c>
      <c r="S856" s="152">
        <v>0</v>
      </c>
      <c r="T856" s="153">
        <f>S856*H856</f>
        <v>0</v>
      </c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R856" s="154" t="s">
        <v>363</v>
      </c>
      <c r="AT856" s="154" t="s">
        <v>127</v>
      </c>
      <c r="AU856" s="154" t="s">
        <v>82</v>
      </c>
      <c r="AY856" s="19" t="s">
        <v>126</v>
      </c>
      <c r="BE856" s="155">
        <f>IF(N856="základní",J856,0)</f>
        <v>0</v>
      </c>
      <c r="BF856" s="155">
        <f>IF(N856="snížená",J856,0)</f>
        <v>0</v>
      </c>
      <c r="BG856" s="155">
        <f>IF(N856="zákl. přenesená",J856,0)</f>
        <v>0</v>
      </c>
      <c r="BH856" s="155">
        <f>IF(N856="sníž. přenesená",J856,0)</f>
        <v>0</v>
      </c>
      <c r="BI856" s="155">
        <f>IF(N856="nulová",J856,0)</f>
        <v>0</v>
      </c>
      <c r="BJ856" s="19" t="s">
        <v>80</v>
      </c>
      <c r="BK856" s="155">
        <f>ROUND(I856*H856,2)</f>
        <v>0</v>
      </c>
      <c r="BL856" s="19" t="s">
        <v>363</v>
      </c>
      <c r="BM856" s="154" t="s">
        <v>1338</v>
      </c>
    </row>
    <row r="857" spans="2:51" s="13" customFormat="1" ht="12">
      <c r="B857" s="156"/>
      <c r="D857" s="157" t="s">
        <v>133</v>
      </c>
      <c r="E857" s="164" t="s">
        <v>3</v>
      </c>
      <c r="F857" s="158" t="s">
        <v>182</v>
      </c>
      <c r="H857" s="159">
        <v>860</v>
      </c>
      <c r="I857" s="160"/>
      <c r="L857" s="156"/>
      <c r="M857" s="161"/>
      <c r="N857" s="162"/>
      <c r="O857" s="162"/>
      <c r="P857" s="162"/>
      <c r="Q857" s="162"/>
      <c r="R857" s="162"/>
      <c r="S857" s="162"/>
      <c r="T857" s="163"/>
      <c r="AT857" s="164" t="s">
        <v>133</v>
      </c>
      <c r="AU857" s="164" t="s">
        <v>82</v>
      </c>
      <c r="AV857" s="13" t="s">
        <v>82</v>
      </c>
      <c r="AW857" s="13" t="s">
        <v>33</v>
      </c>
      <c r="AX857" s="13" t="s">
        <v>80</v>
      </c>
      <c r="AY857" s="164" t="s">
        <v>126</v>
      </c>
    </row>
    <row r="858" spans="1:65" s="2" customFormat="1" ht="24.15" customHeight="1">
      <c r="A858" s="34"/>
      <c r="B858" s="142"/>
      <c r="C858" s="143">
        <v>225</v>
      </c>
      <c r="D858" s="143" t="s">
        <v>127</v>
      </c>
      <c r="E858" s="144" t="s">
        <v>1339</v>
      </c>
      <c r="F858" s="145" t="s">
        <v>1340</v>
      </c>
      <c r="G858" s="146" t="s">
        <v>232</v>
      </c>
      <c r="H858" s="147">
        <v>860</v>
      </c>
      <c r="I858" s="148"/>
      <c r="J858" s="149">
        <f>ROUND(I858*H858,2)</f>
        <v>0</v>
      </c>
      <c r="K858" s="145" t="s">
        <v>172</v>
      </c>
      <c r="L858" s="35"/>
      <c r="M858" s="150" t="s">
        <v>3</v>
      </c>
      <c r="N858" s="151" t="s">
        <v>44</v>
      </c>
      <c r="O858" s="55"/>
      <c r="P858" s="152">
        <f>O858*H858</f>
        <v>0</v>
      </c>
      <c r="Q858" s="152">
        <v>7E-05</v>
      </c>
      <c r="R858" s="152">
        <f>Q858*H858</f>
        <v>0.0602</v>
      </c>
      <c r="S858" s="152">
        <v>0</v>
      </c>
      <c r="T858" s="153">
        <f>S858*H858</f>
        <v>0</v>
      </c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R858" s="154" t="s">
        <v>363</v>
      </c>
      <c r="AT858" s="154" t="s">
        <v>127</v>
      </c>
      <c r="AU858" s="154" t="s">
        <v>82</v>
      </c>
      <c r="AY858" s="19" t="s">
        <v>126</v>
      </c>
      <c r="BE858" s="155">
        <f>IF(N858="základní",J858,0)</f>
        <v>0</v>
      </c>
      <c r="BF858" s="155">
        <f>IF(N858="snížená",J858,0)</f>
        <v>0</v>
      </c>
      <c r="BG858" s="155">
        <f>IF(N858="zákl. přenesená",J858,0)</f>
        <v>0</v>
      </c>
      <c r="BH858" s="155">
        <f>IF(N858="sníž. přenesená",J858,0)</f>
        <v>0</v>
      </c>
      <c r="BI858" s="155">
        <f>IF(N858="nulová",J858,0)</f>
        <v>0</v>
      </c>
      <c r="BJ858" s="19" t="s">
        <v>80</v>
      </c>
      <c r="BK858" s="155">
        <f>ROUND(I858*H858,2)</f>
        <v>0</v>
      </c>
      <c r="BL858" s="19" t="s">
        <v>363</v>
      </c>
      <c r="BM858" s="154" t="s">
        <v>1341</v>
      </c>
    </row>
    <row r="859" spans="2:51" s="13" customFormat="1" ht="12">
      <c r="B859" s="156"/>
      <c r="D859" s="157" t="s">
        <v>133</v>
      </c>
      <c r="E859" s="164" t="s">
        <v>3</v>
      </c>
      <c r="F859" s="158" t="s">
        <v>182</v>
      </c>
      <c r="H859" s="159">
        <v>860</v>
      </c>
      <c r="I859" s="160"/>
      <c r="L859" s="156"/>
      <c r="M859" s="161"/>
      <c r="N859" s="162"/>
      <c r="O859" s="162"/>
      <c r="P859" s="162"/>
      <c r="Q859" s="162"/>
      <c r="R859" s="162"/>
      <c r="S859" s="162"/>
      <c r="T859" s="163"/>
      <c r="AT859" s="164" t="s">
        <v>133</v>
      </c>
      <c r="AU859" s="164" t="s">
        <v>82</v>
      </c>
      <c r="AV859" s="13" t="s">
        <v>82</v>
      </c>
      <c r="AW859" s="13" t="s">
        <v>33</v>
      </c>
      <c r="AX859" s="13" t="s">
        <v>80</v>
      </c>
      <c r="AY859" s="164" t="s">
        <v>126</v>
      </c>
    </row>
    <row r="860" spans="1:65" s="2" customFormat="1" ht="24.15" customHeight="1">
      <c r="A860" s="34"/>
      <c r="B860" s="142"/>
      <c r="C860" s="143">
        <v>226</v>
      </c>
      <c r="D860" s="143" t="s">
        <v>127</v>
      </c>
      <c r="E860" s="144" t="s">
        <v>1342</v>
      </c>
      <c r="F860" s="145" t="s">
        <v>1343</v>
      </c>
      <c r="G860" s="146" t="s">
        <v>232</v>
      </c>
      <c r="H860" s="147">
        <v>860</v>
      </c>
      <c r="I860" s="148"/>
      <c r="J860" s="149">
        <f>ROUND(I860*H860,2)</f>
        <v>0</v>
      </c>
      <c r="K860" s="145" t="s">
        <v>172</v>
      </c>
      <c r="L860" s="35"/>
      <c r="M860" s="150" t="s">
        <v>3</v>
      </c>
      <c r="N860" s="151" t="s">
        <v>44</v>
      </c>
      <c r="O860" s="55"/>
      <c r="P860" s="152">
        <f>O860*H860</f>
        <v>0</v>
      </c>
      <c r="Q860" s="152">
        <v>7E-05</v>
      </c>
      <c r="R860" s="152">
        <f>Q860*H860</f>
        <v>0.0602</v>
      </c>
      <c r="S860" s="152">
        <v>0</v>
      </c>
      <c r="T860" s="153">
        <f>S860*H860</f>
        <v>0</v>
      </c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R860" s="154" t="s">
        <v>363</v>
      </c>
      <c r="AT860" s="154" t="s">
        <v>127</v>
      </c>
      <c r="AU860" s="154" t="s">
        <v>82</v>
      </c>
      <c r="AY860" s="19" t="s">
        <v>126</v>
      </c>
      <c r="BE860" s="155">
        <f>IF(N860="základní",J860,0)</f>
        <v>0</v>
      </c>
      <c r="BF860" s="155">
        <f>IF(N860="snížená",J860,0)</f>
        <v>0</v>
      </c>
      <c r="BG860" s="155">
        <f>IF(N860="zákl. přenesená",J860,0)</f>
        <v>0</v>
      </c>
      <c r="BH860" s="155">
        <f>IF(N860="sníž. přenesená",J860,0)</f>
        <v>0</v>
      </c>
      <c r="BI860" s="155">
        <f>IF(N860="nulová",J860,0)</f>
        <v>0</v>
      </c>
      <c r="BJ860" s="19" t="s">
        <v>80</v>
      </c>
      <c r="BK860" s="155">
        <f>ROUND(I860*H860,2)</f>
        <v>0</v>
      </c>
      <c r="BL860" s="19" t="s">
        <v>363</v>
      </c>
      <c r="BM860" s="154" t="s">
        <v>1344</v>
      </c>
    </row>
    <row r="861" spans="2:51" s="13" customFormat="1" ht="12">
      <c r="B861" s="156"/>
      <c r="D861" s="157" t="s">
        <v>133</v>
      </c>
      <c r="E861" s="164" t="s">
        <v>3</v>
      </c>
      <c r="F861" s="158" t="s">
        <v>182</v>
      </c>
      <c r="H861" s="159">
        <v>860</v>
      </c>
      <c r="I861" s="160"/>
      <c r="L861" s="156"/>
      <c r="M861" s="161"/>
      <c r="N861" s="162"/>
      <c r="O861" s="162"/>
      <c r="P861" s="162"/>
      <c r="Q861" s="162"/>
      <c r="R861" s="162"/>
      <c r="S861" s="162"/>
      <c r="T861" s="163"/>
      <c r="AT861" s="164" t="s">
        <v>133</v>
      </c>
      <c r="AU861" s="164" t="s">
        <v>82</v>
      </c>
      <c r="AV861" s="13" t="s">
        <v>82</v>
      </c>
      <c r="AW861" s="13" t="s">
        <v>33</v>
      </c>
      <c r="AX861" s="13" t="s">
        <v>80</v>
      </c>
      <c r="AY861" s="164" t="s">
        <v>126</v>
      </c>
    </row>
    <row r="862" spans="1:65" s="2" customFormat="1" ht="24.15" customHeight="1">
      <c r="A862" s="34"/>
      <c r="B862" s="142"/>
      <c r="C862" s="143">
        <v>227</v>
      </c>
      <c r="D862" s="143" t="s">
        <v>127</v>
      </c>
      <c r="E862" s="144" t="s">
        <v>1345</v>
      </c>
      <c r="F862" s="145" t="s">
        <v>1346</v>
      </c>
      <c r="G862" s="146" t="s">
        <v>232</v>
      </c>
      <c r="H862" s="147">
        <v>860</v>
      </c>
      <c r="I862" s="148"/>
      <c r="J862" s="149">
        <f>ROUND(I862*H862,2)</f>
        <v>0</v>
      </c>
      <c r="K862" s="145" t="s">
        <v>172</v>
      </c>
      <c r="L862" s="35"/>
      <c r="M862" s="150" t="s">
        <v>3</v>
      </c>
      <c r="N862" s="151" t="s">
        <v>44</v>
      </c>
      <c r="O862" s="55"/>
      <c r="P862" s="152">
        <f>O862*H862</f>
        <v>0</v>
      </c>
      <c r="Q862" s="152">
        <v>0</v>
      </c>
      <c r="R862" s="152">
        <f>Q862*H862</f>
        <v>0</v>
      </c>
      <c r="S862" s="152">
        <v>0</v>
      </c>
      <c r="T862" s="153">
        <f>S862*H862</f>
        <v>0</v>
      </c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R862" s="154" t="s">
        <v>363</v>
      </c>
      <c r="AT862" s="154" t="s">
        <v>127</v>
      </c>
      <c r="AU862" s="154" t="s">
        <v>82</v>
      </c>
      <c r="AY862" s="19" t="s">
        <v>126</v>
      </c>
      <c r="BE862" s="155">
        <f>IF(N862="základní",J862,0)</f>
        <v>0</v>
      </c>
      <c r="BF862" s="155">
        <f>IF(N862="snížená",J862,0)</f>
        <v>0</v>
      </c>
      <c r="BG862" s="155">
        <f>IF(N862="zákl. přenesená",J862,0)</f>
        <v>0</v>
      </c>
      <c r="BH862" s="155">
        <f>IF(N862="sníž. přenesená",J862,0)</f>
        <v>0</v>
      </c>
      <c r="BI862" s="155">
        <f>IF(N862="nulová",J862,0)</f>
        <v>0</v>
      </c>
      <c r="BJ862" s="19" t="s">
        <v>80</v>
      </c>
      <c r="BK862" s="155">
        <f>ROUND(I862*H862,2)</f>
        <v>0</v>
      </c>
      <c r="BL862" s="19" t="s">
        <v>363</v>
      </c>
      <c r="BM862" s="154" t="s">
        <v>1347</v>
      </c>
    </row>
    <row r="863" spans="2:51" s="13" customFormat="1" ht="12">
      <c r="B863" s="156"/>
      <c r="D863" s="157" t="s">
        <v>133</v>
      </c>
      <c r="E863" s="164" t="s">
        <v>3</v>
      </c>
      <c r="F863" s="158" t="s">
        <v>182</v>
      </c>
      <c r="H863" s="159">
        <v>860</v>
      </c>
      <c r="I863" s="160"/>
      <c r="L863" s="156"/>
      <c r="M863" s="161"/>
      <c r="N863" s="162"/>
      <c r="O863" s="162"/>
      <c r="P863" s="162"/>
      <c r="Q863" s="162"/>
      <c r="R863" s="162"/>
      <c r="S863" s="162"/>
      <c r="T863" s="163"/>
      <c r="AT863" s="164" t="s">
        <v>133</v>
      </c>
      <c r="AU863" s="164" t="s">
        <v>82</v>
      </c>
      <c r="AV863" s="13" t="s">
        <v>82</v>
      </c>
      <c r="AW863" s="13" t="s">
        <v>33</v>
      </c>
      <c r="AX863" s="13" t="s">
        <v>80</v>
      </c>
      <c r="AY863" s="164" t="s">
        <v>126</v>
      </c>
    </row>
    <row r="864" spans="1:65" s="2" customFormat="1" ht="24.15" customHeight="1">
      <c r="A864" s="34"/>
      <c r="B864" s="142"/>
      <c r="C864" s="143">
        <v>228</v>
      </c>
      <c r="D864" s="143" t="s">
        <v>127</v>
      </c>
      <c r="E864" s="144" t="s">
        <v>1348</v>
      </c>
      <c r="F864" s="145" t="s">
        <v>1349</v>
      </c>
      <c r="G864" s="146" t="s">
        <v>232</v>
      </c>
      <c r="H864" s="147">
        <v>860</v>
      </c>
      <c r="I864" s="148"/>
      <c r="J864" s="149">
        <f>ROUND(I864*H864,2)</f>
        <v>0</v>
      </c>
      <c r="K864" s="145" t="s">
        <v>172</v>
      </c>
      <c r="L864" s="35"/>
      <c r="M864" s="150" t="s">
        <v>3</v>
      </c>
      <c r="N864" s="151" t="s">
        <v>44</v>
      </c>
      <c r="O864" s="55"/>
      <c r="P864" s="152">
        <f>O864*H864</f>
        <v>0</v>
      </c>
      <c r="Q864" s="152">
        <v>0</v>
      </c>
      <c r="R864" s="152">
        <f>Q864*H864</f>
        <v>0</v>
      </c>
      <c r="S864" s="152">
        <v>0</v>
      </c>
      <c r="T864" s="153">
        <f>S864*H864</f>
        <v>0</v>
      </c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R864" s="154" t="s">
        <v>363</v>
      </c>
      <c r="AT864" s="154" t="s">
        <v>127</v>
      </c>
      <c r="AU864" s="154" t="s">
        <v>82</v>
      </c>
      <c r="AY864" s="19" t="s">
        <v>126</v>
      </c>
      <c r="BE864" s="155">
        <f>IF(N864="základní",J864,0)</f>
        <v>0</v>
      </c>
      <c r="BF864" s="155">
        <f>IF(N864="snížená",J864,0)</f>
        <v>0</v>
      </c>
      <c r="BG864" s="155">
        <f>IF(N864="zákl. přenesená",J864,0)</f>
        <v>0</v>
      </c>
      <c r="BH864" s="155">
        <f>IF(N864="sníž. přenesená",J864,0)</f>
        <v>0</v>
      </c>
      <c r="BI864" s="155">
        <f>IF(N864="nulová",J864,0)</f>
        <v>0</v>
      </c>
      <c r="BJ864" s="19" t="s">
        <v>80</v>
      </c>
      <c r="BK864" s="155">
        <f>ROUND(I864*H864,2)</f>
        <v>0</v>
      </c>
      <c r="BL864" s="19" t="s">
        <v>363</v>
      </c>
      <c r="BM864" s="154" t="s">
        <v>1350</v>
      </c>
    </row>
    <row r="865" spans="2:51" s="13" customFormat="1" ht="12">
      <c r="B865" s="156"/>
      <c r="D865" s="157" t="s">
        <v>133</v>
      </c>
      <c r="E865" s="164" t="s">
        <v>3</v>
      </c>
      <c r="F865" s="158" t="s">
        <v>182</v>
      </c>
      <c r="H865" s="159">
        <v>860</v>
      </c>
      <c r="I865" s="160"/>
      <c r="L865" s="156"/>
      <c r="M865" s="161"/>
      <c r="N865" s="162"/>
      <c r="O865" s="162"/>
      <c r="P865" s="162"/>
      <c r="Q865" s="162"/>
      <c r="R865" s="162"/>
      <c r="S865" s="162"/>
      <c r="T865" s="163"/>
      <c r="AT865" s="164" t="s">
        <v>133</v>
      </c>
      <c r="AU865" s="164" t="s">
        <v>82</v>
      </c>
      <c r="AV865" s="13" t="s">
        <v>82</v>
      </c>
      <c r="AW865" s="13" t="s">
        <v>33</v>
      </c>
      <c r="AX865" s="13" t="s">
        <v>80</v>
      </c>
      <c r="AY865" s="164" t="s">
        <v>126</v>
      </c>
    </row>
    <row r="866" spans="1:65" s="2" customFormat="1" ht="24.15" customHeight="1">
      <c r="A866" s="34"/>
      <c r="B866" s="142"/>
      <c r="C866" s="143">
        <v>229</v>
      </c>
      <c r="D866" s="143" t="s">
        <v>127</v>
      </c>
      <c r="E866" s="144" t="s">
        <v>1351</v>
      </c>
      <c r="F866" s="145" t="s">
        <v>1352</v>
      </c>
      <c r="G866" s="146" t="s">
        <v>232</v>
      </c>
      <c r="H866" s="147">
        <v>860</v>
      </c>
      <c r="I866" s="148"/>
      <c r="J866" s="149">
        <f>ROUND(I866*H866,2)</f>
        <v>0</v>
      </c>
      <c r="K866" s="145" t="s">
        <v>172</v>
      </c>
      <c r="L866" s="35"/>
      <c r="M866" s="150" t="s">
        <v>3</v>
      </c>
      <c r="N866" s="151" t="s">
        <v>44</v>
      </c>
      <c r="O866" s="55"/>
      <c r="P866" s="152">
        <f>O866*H866</f>
        <v>0</v>
      </c>
      <c r="Q866" s="152">
        <v>0</v>
      </c>
      <c r="R866" s="152">
        <f>Q866*H866</f>
        <v>0</v>
      </c>
      <c r="S866" s="152">
        <v>0</v>
      </c>
      <c r="T866" s="153">
        <f>S866*H866</f>
        <v>0</v>
      </c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R866" s="154" t="s">
        <v>363</v>
      </c>
      <c r="AT866" s="154" t="s">
        <v>127</v>
      </c>
      <c r="AU866" s="154" t="s">
        <v>82</v>
      </c>
      <c r="AY866" s="19" t="s">
        <v>126</v>
      </c>
      <c r="BE866" s="155">
        <f>IF(N866="základní",J866,0)</f>
        <v>0</v>
      </c>
      <c r="BF866" s="155">
        <f>IF(N866="snížená",J866,0)</f>
        <v>0</v>
      </c>
      <c r="BG866" s="155">
        <f>IF(N866="zákl. přenesená",J866,0)</f>
        <v>0</v>
      </c>
      <c r="BH866" s="155">
        <f>IF(N866="sníž. přenesená",J866,0)</f>
        <v>0</v>
      </c>
      <c r="BI866" s="155">
        <f>IF(N866="nulová",J866,0)</f>
        <v>0</v>
      </c>
      <c r="BJ866" s="19" t="s">
        <v>80</v>
      </c>
      <c r="BK866" s="155">
        <f>ROUND(I866*H866,2)</f>
        <v>0</v>
      </c>
      <c r="BL866" s="19" t="s">
        <v>363</v>
      </c>
      <c r="BM866" s="154" t="s">
        <v>1353</v>
      </c>
    </row>
    <row r="867" spans="2:51" s="13" customFormat="1" ht="12">
      <c r="B867" s="156"/>
      <c r="D867" s="157" t="s">
        <v>133</v>
      </c>
      <c r="E867" s="164" t="s">
        <v>3</v>
      </c>
      <c r="F867" s="158" t="s">
        <v>182</v>
      </c>
      <c r="H867" s="159">
        <v>860</v>
      </c>
      <c r="I867" s="160"/>
      <c r="L867" s="156"/>
      <c r="M867" s="161"/>
      <c r="N867" s="162"/>
      <c r="O867" s="162"/>
      <c r="P867" s="162"/>
      <c r="Q867" s="162"/>
      <c r="R867" s="162"/>
      <c r="S867" s="162"/>
      <c r="T867" s="163"/>
      <c r="AT867" s="164" t="s">
        <v>133</v>
      </c>
      <c r="AU867" s="164" t="s">
        <v>82</v>
      </c>
      <c r="AV867" s="13" t="s">
        <v>82</v>
      </c>
      <c r="AW867" s="13" t="s">
        <v>33</v>
      </c>
      <c r="AX867" s="13" t="s">
        <v>80</v>
      </c>
      <c r="AY867" s="164" t="s">
        <v>126</v>
      </c>
    </row>
    <row r="868" spans="1:65" s="2" customFormat="1" ht="24.15" customHeight="1">
      <c r="A868" s="34"/>
      <c r="B868" s="142"/>
      <c r="C868" s="143">
        <v>230</v>
      </c>
      <c r="D868" s="143" t="s">
        <v>127</v>
      </c>
      <c r="E868" s="144" t="s">
        <v>1354</v>
      </c>
      <c r="F868" s="145" t="s">
        <v>1355</v>
      </c>
      <c r="G868" s="146" t="s">
        <v>232</v>
      </c>
      <c r="H868" s="147">
        <v>860</v>
      </c>
      <c r="I868" s="148"/>
      <c r="J868" s="149">
        <f>ROUND(I868*H868,2)</f>
        <v>0</v>
      </c>
      <c r="K868" s="145" t="s">
        <v>172</v>
      </c>
      <c r="L868" s="35"/>
      <c r="M868" s="150" t="s">
        <v>3</v>
      </c>
      <c r="N868" s="151" t="s">
        <v>44</v>
      </c>
      <c r="O868" s="55"/>
      <c r="P868" s="152">
        <f>O868*H868</f>
        <v>0</v>
      </c>
      <c r="Q868" s="152">
        <v>0</v>
      </c>
      <c r="R868" s="152">
        <f>Q868*H868</f>
        <v>0</v>
      </c>
      <c r="S868" s="152">
        <v>0</v>
      </c>
      <c r="T868" s="153">
        <f>S868*H868</f>
        <v>0</v>
      </c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154" t="s">
        <v>363</v>
      </c>
      <c r="AT868" s="154" t="s">
        <v>127</v>
      </c>
      <c r="AU868" s="154" t="s">
        <v>82</v>
      </c>
      <c r="AY868" s="19" t="s">
        <v>126</v>
      </c>
      <c r="BE868" s="155">
        <f>IF(N868="základní",J868,0)</f>
        <v>0</v>
      </c>
      <c r="BF868" s="155">
        <f>IF(N868="snížená",J868,0)</f>
        <v>0</v>
      </c>
      <c r="BG868" s="155">
        <f>IF(N868="zákl. přenesená",J868,0)</f>
        <v>0</v>
      </c>
      <c r="BH868" s="155">
        <f>IF(N868="sníž. přenesená",J868,0)</f>
        <v>0</v>
      </c>
      <c r="BI868" s="155">
        <f>IF(N868="nulová",J868,0)</f>
        <v>0</v>
      </c>
      <c r="BJ868" s="19" t="s">
        <v>80</v>
      </c>
      <c r="BK868" s="155">
        <f>ROUND(I868*H868,2)</f>
        <v>0</v>
      </c>
      <c r="BL868" s="19" t="s">
        <v>363</v>
      </c>
      <c r="BM868" s="154" t="s">
        <v>1356</v>
      </c>
    </row>
    <row r="869" spans="2:51" s="13" customFormat="1" ht="12">
      <c r="B869" s="156"/>
      <c r="D869" s="157" t="s">
        <v>133</v>
      </c>
      <c r="E869" s="164" t="s">
        <v>3</v>
      </c>
      <c r="F869" s="158" t="s">
        <v>182</v>
      </c>
      <c r="H869" s="159">
        <v>860</v>
      </c>
      <c r="I869" s="160"/>
      <c r="L869" s="156"/>
      <c r="M869" s="161"/>
      <c r="N869" s="162"/>
      <c r="O869" s="162"/>
      <c r="P869" s="162"/>
      <c r="Q869" s="162"/>
      <c r="R869" s="162"/>
      <c r="S869" s="162"/>
      <c r="T869" s="163"/>
      <c r="AT869" s="164" t="s">
        <v>133</v>
      </c>
      <c r="AU869" s="164" t="s">
        <v>82</v>
      </c>
      <c r="AV869" s="13" t="s">
        <v>82</v>
      </c>
      <c r="AW869" s="13" t="s">
        <v>33</v>
      </c>
      <c r="AX869" s="13" t="s">
        <v>80</v>
      </c>
      <c r="AY869" s="164" t="s">
        <v>126</v>
      </c>
    </row>
    <row r="870" spans="1:65" s="2" customFormat="1" ht="37.8" customHeight="1">
      <c r="A870" s="34"/>
      <c r="B870" s="142"/>
      <c r="C870" s="143">
        <v>231</v>
      </c>
      <c r="D870" s="143" t="s">
        <v>127</v>
      </c>
      <c r="E870" s="144" t="s">
        <v>1357</v>
      </c>
      <c r="F870" s="145" t="s">
        <v>1358</v>
      </c>
      <c r="G870" s="146" t="s">
        <v>232</v>
      </c>
      <c r="H870" s="147">
        <v>860</v>
      </c>
      <c r="I870" s="148"/>
      <c r="J870" s="149">
        <f>ROUND(I870*H870,2)</f>
        <v>0</v>
      </c>
      <c r="K870" s="145" t="s">
        <v>172</v>
      </c>
      <c r="L870" s="35"/>
      <c r="M870" s="150" t="s">
        <v>3</v>
      </c>
      <c r="N870" s="151" t="s">
        <v>44</v>
      </c>
      <c r="O870" s="55"/>
      <c r="P870" s="152">
        <f>O870*H870</f>
        <v>0</v>
      </c>
      <c r="Q870" s="152">
        <v>0.00013</v>
      </c>
      <c r="R870" s="152">
        <f>Q870*H870</f>
        <v>0.1118</v>
      </c>
      <c r="S870" s="152">
        <v>0</v>
      </c>
      <c r="T870" s="153">
        <f>S870*H870</f>
        <v>0</v>
      </c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R870" s="154" t="s">
        <v>363</v>
      </c>
      <c r="AT870" s="154" t="s">
        <v>127</v>
      </c>
      <c r="AU870" s="154" t="s">
        <v>82</v>
      </c>
      <c r="AY870" s="19" t="s">
        <v>126</v>
      </c>
      <c r="BE870" s="155">
        <f>IF(N870="základní",J870,0)</f>
        <v>0</v>
      </c>
      <c r="BF870" s="155">
        <f>IF(N870="snížená",J870,0)</f>
        <v>0</v>
      </c>
      <c r="BG870" s="155">
        <f>IF(N870="zákl. přenesená",J870,0)</f>
        <v>0</v>
      </c>
      <c r="BH870" s="155">
        <f>IF(N870="sníž. přenesená",J870,0)</f>
        <v>0</v>
      </c>
      <c r="BI870" s="155">
        <f>IF(N870="nulová",J870,0)</f>
        <v>0</v>
      </c>
      <c r="BJ870" s="19" t="s">
        <v>80</v>
      </c>
      <c r="BK870" s="155">
        <f>ROUND(I870*H870,2)</f>
        <v>0</v>
      </c>
      <c r="BL870" s="19" t="s">
        <v>363</v>
      </c>
      <c r="BM870" s="154" t="s">
        <v>1359</v>
      </c>
    </row>
    <row r="871" spans="2:51" s="13" customFormat="1" ht="12">
      <c r="B871" s="156"/>
      <c r="D871" s="157" t="s">
        <v>133</v>
      </c>
      <c r="E871" s="164" t="s">
        <v>3</v>
      </c>
      <c r="F871" s="158" t="s">
        <v>1360</v>
      </c>
      <c r="H871" s="159">
        <v>860</v>
      </c>
      <c r="I871" s="160"/>
      <c r="L871" s="156"/>
      <c r="M871" s="161"/>
      <c r="N871" s="162"/>
      <c r="O871" s="162"/>
      <c r="P871" s="162"/>
      <c r="Q871" s="162"/>
      <c r="R871" s="162"/>
      <c r="S871" s="162"/>
      <c r="T871" s="163"/>
      <c r="AT871" s="164" t="s">
        <v>133</v>
      </c>
      <c r="AU871" s="164" t="s">
        <v>82</v>
      </c>
      <c r="AV871" s="13" t="s">
        <v>82</v>
      </c>
      <c r="AW871" s="13" t="s">
        <v>33</v>
      </c>
      <c r="AX871" s="13" t="s">
        <v>73</v>
      </c>
      <c r="AY871" s="164" t="s">
        <v>126</v>
      </c>
    </row>
    <row r="872" spans="2:51" s="15" customFormat="1" ht="12">
      <c r="B872" s="185"/>
      <c r="D872" s="157" t="s">
        <v>133</v>
      </c>
      <c r="E872" s="186" t="s">
        <v>182</v>
      </c>
      <c r="F872" s="187" t="s">
        <v>246</v>
      </c>
      <c r="H872" s="188">
        <v>860</v>
      </c>
      <c r="I872" s="189"/>
      <c r="L872" s="185"/>
      <c r="M872" s="190"/>
      <c r="N872" s="191"/>
      <c r="O872" s="191"/>
      <c r="P872" s="191"/>
      <c r="Q872" s="191"/>
      <c r="R872" s="191"/>
      <c r="S872" s="191"/>
      <c r="T872" s="192"/>
      <c r="AT872" s="186" t="s">
        <v>133</v>
      </c>
      <c r="AU872" s="186" t="s">
        <v>82</v>
      </c>
      <c r="AV872" s="15" t="s">
        <v>125</v>
      </c>
      <c r="AW872" s="15" t="s">
        <v>33</v>
      </c>
      <c r="AX872" s="15" t="s">
        <v>80</v>
      </c>
      <c r="AY872" s="186" t="s">
        <v>126</v>
      </c>
    </row>
    <row r="873" spans="1:65" s="2" customFormat="1" ht="24.15" customHeight="1">
      <c r="A873" s="34"/>
      <c r="B873" s="142"/>
      <c r="C873" s="143">
        <v>232</v>
      </c>
      <c r="D873" s="143" t="s">
        <v>127</v>
      </c>
      <c r="E873" s="144" t="s">
        <v>1361</v>
      </c>
      <c r="F873" s="145" t="s">
        <v>1362</v>
      </c>
      <c r="G873" s="146" t="s">
        <v>232</v>
      </c>
      <c r="H873" s="147">
        <v>1720</v>
      </c>
      <c r="I873" s="148"/>
      <c r="J873" s="149">
        <f>ROUND(I873*H873,2)</f>
        <v>0</v>
      </c>
      <c r="K873" s="145" t="s">
        <v>172</v>
      </c>
      <c r="L873" s="35"/>
      <c r="M873" s="150" t="s">
        <v>3</v>
      </c>
      <c r="N873" s="151" t="s">
        <v>44</v>
      </c>
      <c r="O873" s="55"/>
      <c r="P873" s="152">
        <f>O873*H873</f>
        <v>0</v>
      </c>
      <c r="Q873" s="152">
        <v>0.00013</v>
      </c>
      <c r="R873" s="152">
        <f>Q873*H873</f>
        <v>0.2236</v>
      </c>
      <c r="S873" s="152">
        <v>0</v>
      </c>
      <c r="T873" s="153">
        <f>S873*H873</f>
        <v>0</v>
      </c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R873" s="154" t="s">
        <v>363</v>
      </c>
      <c r="AT873" s="154" t="s">
        <v>127</v>
      </c>
      <c r="AU873" s="154" t="s">
        <v>82</v>
      </c>
      <c r="AY873" s="19" t="s">
        <v>126</v>
      </c>
      <c r="BE873" s="155">
        <f>IF(N873="základní",J873,0)</f>
        <v>0</v>
      </c>
      <c r="BF873" s="155">
        <f>IF(N873="snížená",J873,0)</f>
        <v>0</v>
      </c>
      <c r="BG873" s="155">
        <f>IF(N873="zákl. přenesená",J873,0)</f>
        <v>0</v>
      </c>
      <c r="BH873" s="155">
        <f>IF(N873="sníž. přenesená",J873,0)</f>
        <v>0</v>
      </c>
      <c r="BI873" s="155">
        <f>IF(N873="nulová",J873,0)</f>
        <v>0</v>
      </c>
      <c r="BJ873" s="19" t="s">
        <v>80</v>
      </c>
      <c r="BK873" s="155">
        <f>ROUND(I873*H873,2)</f>
        <v>0</v>
      </c>
      <c r="BL873" s="19" t="s">
        <v>363</v>
      </c>
      <c r="BM873" s="154" t="s">
        <v>1363</v>
      </c>
    </row>
    <row r="874" spans="2:51" s="13" customFormat="1" ht="12">
      <c r="B874" s="156"/>
      <c r="D874" s="157" t="s">
        <v>133</v>
      </c>
      <c r="E874" s="164" t="s">
        <v>3</v>
      </c>
      <c r="F874" s="158" t="s">
        <v>1364</v>
      </c>
      <c r="H874" s="159">
        <v>1720</v>
      </c>
      <c r="I874" s="160"/>
      <c r="L874" s="156"/>
      <c r="M874" s="161"/>
      <c r="N874" s="162"/>
      <c r="O874" s="162"/>
      <c r="P874" s="162"/>
      <c r="Q874" s="162"/>
      <c r="R874" s="162"/>
      <c r="S874" s="162"/>
      <c r="T874" s="163"/>
      <c r="AT874" s="164" t="s">
        <v>133</v>
      </c>
      <c r="AU874" s="164" t="s">
        <v>82</v>
      </c>
      <c r="AV874" s="13" t="s">
        <v>82</v>
      </c>
      <c r="AW874" s="13" t="s">
        <v>33</v>
      </c>
      <c r="AX874" s="13" t="s">
        <v>80</v>
      </c>
      <c r="AY874" s="164" t="s">
        <v>126</v>
      </c>
    </row>
    <row r="875" spans="1:65" s="2" customFormat="1" ht="24.15" customHeight="1">
      <c r="A875" s="34"/>
      <c r="B875" s="142"/>
      <c r="C875" s="143">
        <v>233</v>
      </c>
      <c r="D875" s="143" t="s">
        <v>127</v>
      </c>
      <c r="E875" s="144" t="s">
        <v>1365</v>
      </c>
      <c r="F875" s="145" t="s">
        <v>1366</v>
      </c>
      <c r="G875" s="146" t="s">
        <v>232</v>
      </c>
      <c r="H875" s="147">
        <v>2580</v>
      </c>
      <c r="I875" s="148"/>
      <c r="J875" s="149">
        <f>ROUND(I875*H875,2)</f>
        <v>0</v>
      </c>
      <c r="K875" s="145" t="s">
        <v>172</v>
      </c>
      <c r="L875" s="35"/>
      <c r="M875" s="150" t="s">
        <v>3</v>
      </c>
      <c r="N875" s="151" t="s">
        <v>44</v>
      </c>
      <c r="O875" s="55"/>
      <c r="P875" s="152">
        <f>O875*H875</f>
        <v>0</v>
      </c>
      <c r="Q875" s="152">
        <v>0</v>
      </c>
      <c r="R875" s="152">
        <f>Q875*H875</f>
        <v>0</v>
      </c>
      <c r="S875" s="152">
        <v>0</v>
      </c>
      <c r="T875" s="153">
        <f>S875*H875</f>
        <v>0</v>
      </c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R875" s="154" t="s">
        <v>363</v>
      </c>
      <c r="AT875" s="154" t="s">
        <v>127</v>
      </c>
      <c r="AU875" s="154" t="s">
        <v>82</v>
      </c>
      <c r="AY875" s="19" t="s">
        <v>126</v>
      </c>
      <c r="BE875" s="155">
        <f>IF(N875="základní",J875,0)</f>
        <v>0</v>
      </c>
      <c r="BF875" s="155">
        <f>IF(N875="snížená",J875,0)</f>
        <v>0</v>
      </c>
      <c r="BG875" s="155">
        <f>IF(N875="zákl. přenesená",J875,0)</f>
        <v>0</v>
      </c>
      <c r="BH875" s="155">
        <f>IF(N875="sníž. přenesená",J875,0)</f>
        <v>0</v>
      </c>
      <c r="BI875" s="155">
        <f>IF(N875="nulová",J875,0)</f>
        <v>0</v>
      </c>
      <c r="BJ875" s="19" t="s">
        <v>80</v>
      </c>
      <c r="BK875" s="155">
        <f>ROUND(I875*H875,2)</f>
        <v>0</v>
      </c>
      <c r="BL875" s="19" t="s">
        <v>363</v>
      </c>
      <c r="BM875" s="154" t="s">
        <v>1367</v>
      </c>
    </row>
    <row r="876" spans="2:51" s="13" customFormat="1" ht="12">
      <c r="B876" s="156"/>
      <c r="D876" s="157" t="s">
        <v>133</v>
      </c>
      <c r="E876" s="164" t="s">
        <v>3</v>
      </c>
      <c r="F876" s="158" t="s">
        <v>1368</v>
      </c>
      <c r="H876" s="159">
        <v>2580</v>
      </c>
      <c r="I876" s="160"/>
      <c r="L876" s="156"/>
      <c r="M876" s="161"/>
      <c r="N876" s="162"/>
      <c r="O876" s="162"/>
      <c r="P876" s="162"/>
      <c r="Q876" s="162"/>
      <c r="R876" s="162"/>
      <c r="S876" s="162"/>
      <c r="T876" s="163"/>
      <c r="AT876" s="164" t="s">
        <v>133</v>
      </c>
      <c r="AU876" s="164" t="s">
        <v>82</v>
      </c>
      <c r="AV876" s="13" t="s">
        <v>82</v>
      </c>
      <c r="AW876" s="13" t="s">
        <v>33</v>
      </c>
      <c r="AX876" s="13" t="s">
        <v>80</v>
      </c>
      <c r="AY876" s="164" t="s">
        <v>126</v>
      </c>
    </row>
    <row r="877" spans="2:63" s="12" customFormat="1" ht="22.8" customHeight="1">
      <c r="B877" s="131"/>
      <c r="D877" s="132" t="s">
        <v>72</v>
      </c>
      <c r="E877" s="169" t="s">
        <v>1369</v>
      </c>
      <c r="F877" s="169" t="s">
        <v>1370</v>
      </c>
      <c r="I877" s="134"/>
      <c r="J877" s="170">
        <f>BK877</f>
        <v>0</v>
      </c>
      <c r="L877" s="131"/>
      <c r="M877" s="136"/>
      <c r="N877" s="137"/>
      <c r="O877" s="137"/>
      <c r="P877" s="138">
        <f>SUM(P878:P881)</f>
        <v>0</v>
      </c>
      <c r="Q877" s="137"/>
      <c r="R877" s="138">
        <f>SUM(R878:R881)</f>
        <v>0.055536</v>
      </c>
      <c r="S877" s="137"/>
      <c r="T877" s="139">
        <f>SUM(T878:T881)</f>
        <v>0</v>
      </c>
      <c r="AR877" s="132" t="s">
        <v>82</v>
      </c>
      <c r="AT877" s="140" t="s">
        <v>72</v>
      </c>
      <c r="AU877" s="140" t="s">
        <v>80</v>
      </c>
      <c r="AY877" s="132" t="s">
        <v>126</v>
      </c>
      <c r="BK877" s="141">
        <f>SUM(BK878:BK881)</f>
        <v>0</v>
      </c>
    </row>
    <row r="878" spans="1:65" s="2" customFormat="1" ht="24.15" customHeight="1">
      <c r="A878" s="34"/>
      <c r="B878" s="142"/>
      <c r="C878" s="143">
        <v>234</v>
      </c>
      <c r="D878" s="143" t="s">
        <v>127</v>
      </c>
      <c r="E878" s="144" t="s">
        <v>1371</v>
      </c>
      <c r="F878" s="145" t="s">
        <v>1372</v>
      </c>
      <c r="G878" s="146" t="s">
        <v>232</v>
      </c>
      <c r="H878" s="147">
        <v>106.8</v>
      </c>
      <c r="I878" s="148"/>
      <c r="J878" s="149">
        <f>ROUND(I878*H878,2)</f>
        <v>0</v>
      </c>
      <c r="K878" s="145" t="s">
        <v>172</v>
      </c>
      <c r="L878" s="35"/>
      <c r="M878" s="150" t="s">
        <v>3</v>
      </c>
      <c r="N878" s="151" t="s">
        <v>44</v>
      </c>
      <c r="O878" s="55"/>
      <c r="P878" s="152">
        <f>O878*H878</f>
        <v>0</v>
      </c>
      <c r="Q878" s="152">
        <v>0.0002</v>
      </c>
      <c r="R878" s="152">
        <f>Q878*H878</f>
        <v>0.02136</v>
      </c>
      <c r="S878" s="152">
        <v>0</v>
      </c>
      <c r="T878" s="153">
        <f>S878*H878</f>
        <v>0</v>
      </c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R878" s="154" t="s">
        <v>363</v>
      </c>
      <c r="AT878" s="154" t="s">
        <v>127</v>
      </c>
      <c r="AU878" s="154" t="s">
        <v>82</v>
      </c>
      <c r="AY878" s="19" t="s">
        <v>126</v>
      </c>
      <c r="BE878" s="155">
        <f>IF(N878="základní",J878,0)</f>
        <v>0</v>
      </c>
      <c r="BF878" s="155">
        <f>IF(N878="snížená",J878,0)</f>
        <v>0</v>
      </c>
      <c r="BG878" s="155">
        <f>IF(N878="zákl. přenesená",J878,0)</f>
        <v>0</v>
      </c>
      <c r="BH878" s="155">
        <f>IF(N878="sníž. přenesená",J878,0)</f>
        <v>0</v>
      </c>
      <c r="BI878" s="155">
        <f>IF(N878="nulová",J878,0)</f>
        <v>0</v>
      </c>
      <c r="BJ878" s="19" t="s">
        <v>80</v>
      </c>
      <c r="BK878" s="155">
        <f>ROUND(I878*H878,2)</f>
        <v>0</v>
      </c>
      <c r="BL878" s="19" t="s">
        <v>363</v>
      </c>
      <c r="BM878" s="154" t="s">
        <v>1373</v>
      </c>
    </row>
    <row r="879" spans="2:51" s="13" customFormat="1" ht="12">
      <c r="B879" s="156"/>
      <c r="D879" s="157" t="s">
        <v>133</v>
      </c>
      <c r="E879" s="164" t="s">
        <v>3</v>
      </c>
      <c r="F879" s="158" t="s">
        <v>203</v>
      </c>
      <c r="H879" s="159">
        <v>106.8</v>
      </c>
      <c r="I879" s="160"/>
      <c r="L879" s="156"/>
      <c r="M879" s="161"/>
      <c r="N879" s="162"/>
      <c r="O879" s="162"/>
      <c r="P879" s="162"/>
      <c r="Q879" s="162"/>
      <c r="R879" s="162"/>
      <c r="S879" s="162"/>
      <c r="T879" s="163"/>
      <c r="AT879" s="164" t="s">
        <v>133</v>
      </c>
      <c r="AU879" s="164" t="s">
        <v>82</v>
      </c>
      <c r="AV879" s="13" t="s">
        <v>82</v>
      </c>
      <c r="AW879" s="13" t="s">
        <v>33</v>
      </c>
      <c r="AX879" s="13" t="s">
        <v>80</v>
      </c>
      <c r="AY879" s="164" t="s">
        <v>126</v>
      </c>
    </row>
    <row r="880" spans="1:65" s="2" customFormat="1" ht="37.8" customHeight="1">
      <c r="A880" s="34"/>
      <c r="B880" s="142"/>
      <c r="C880" s="143">
        <v>235</v>
      </c>
      <c r="D880" s="143" t="s">
        <v>127</v>
      </c>
      <c r="E880" s="144" t="s">
        <v>1374</v>
      </c>
      <c r="F880" s="145" t="s">
        <v>1375</v>
      </c>
      <c r="G880" s="146" t="s">
        <v>232</v>
      </c>
      <c r="H880" s="147">
        <v>106.8</v>
      </c>
      <c r="I880" s="148"/>
      <c r="J880" s="149">
        <f>ROUND(I880*H880,2)</f>
        <v>0</v>
      </c>
      <c r="K880" s="145" t="s">
        <v>172</v>
      </c>
      <c r="L880" s="35"/>
      <c r="M880" s="150" t="s">
        <v>3</v>
      </c>
      <c r="N880" s="151" t="s">
        <v>44</v>
      </c>
      <c r="O880" s="55"/>
      <c r="P880" s="152">
        <f>O880*H880</f>
        <v>0</v>
      </c>
      <c r="Q880" s="152">
        <v>0.00032</v>
      </c>
      <c r="R880" s="152">
        <f>Q880*H880</f>
        <v>0.034176000000000005</v>
      </c>
      <c r="S880" s="152">
        <v>0</v>
      </c>
      <c r="T880" s="153">
        <f>S880*H880</f>
        <v>0</v>
      </c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R880" s="154" t="s">
        <v>363</v>
      </c>
      <c r="AT880" s="154" t="s">
        <v>127</v>
      </c>
      <c r="AU880" s="154" t="s">
        <v>82</v>
      </c>
      <c r="AY880" s="19" t="s">
        <v>126</v>
      </c>
      <c r="BE880" s="155">
        <f>IF(N880="základní",J880,0)</f>
        <v>0</v>
      </c>
      <c r="BF880" s="155">
        <f>IF(N880="snížená",J880,0)</f>
        <v>0</v>
      </c>
      <c r="BG880" s="155">
        <f>IF(N880="zákl. přenesená",J880,0)</f>
        <v>0</v>
      </c>
      <c r="BH880" s="155">
        <f>IF(N880="sníž. přenesená",J880,0)</f>
        <v>0</v>
      </c>
      <c r="BI880" s="155">
        <f>IF(N880="nulová",J880,0)</f>
        <v>0</v>
      </c>
      <c r="BJ880" s="19" t="s">
        <v>80</v>
      </c>
      <c r="BK880" s="155">
        <f>ROUND(I880*H880,2)</f>
        <v>0</v>
      </c>
      <c r="BL880" s="19" t="s">
        <v>363</v>
      </c>
      <c r="BM880" s="154" t="s">
        <v>1376</v>
      </c>
    </row>
    <row r="881" spans="2:51" s="13" customFormat="1" ht="12">
      <c r="B881" s="156"/>
      <c r="D881" s="157" t="s">
        <v>133</v>
      </c>
      <c r="E881" s="164" t="s">
        <v>3</v>
      </c>
      <c r="F881" s="158" t="s">
        <v>203</v>
      </c>
      <c r="H881" s="159">
        <v>106.8</v>
      </c>
      <c r="I881" s="160"/>
      <c r="L881" s="156"/>
      <c r="M881" s="211"/>
      <c r="N881" s="212"/>
      <c r="O881" s="212"/>
      <c r="P881" s="212"/>
      <c r="Q881" s="212"/>
      <c r="R881" s="212"/>
      <c r="S881" s="212"/>
      <c r="T881" s="213"/>
      <c r="AT881" s="164" t="s">
        <v>133</v>
      </c>
      <c r="AU881" s="164" t="s">
        <v>82</v>
      </c>
      <c r="AV881" s="13" t="s">
        <v>82</v>
      </c>
      <c r="AW881" s="13" t="s">
        <v>33</v>
      </c>
      <c r="AX881" s="13" t="s">
        <v>80</v>
      </c>
      <c r="AY881" s="164" t="s">
        <v>126</v>
      </c>
    </row>
    <row r="882" spans="1:31" s="2" customFormat="1" ht="6.9" customHeight="1">
      <c r="A882" s="34"/>
      <c r="B882" s="44"/>
      <c r="C882" s="45"/>
      <c r="D882" s="45"/>
      <c r="E882" s="45"/>
      <c r="F882" s="45"/>
      <c r="G882" s="45"/>
      <c r="H882" s="45"/>
      <c r="I882" s="45"/>
      <c r="J882" s="45"/>
      <c r="K882" s="45"/>
      <c r="L882" s="35"/>
      <c r="M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</row>
  </sheetData>
  <autoFilter ref="C101:K881"/>
  <mergeCells count="12">
    <mergeCell ref="E94:H94"/>
    <mergeCell ref="L2:V2"/>
    <mergeCell ref="E50:H50"/>
    <mergeCell ref="E52:H52"/>
    <mergeCell ref="E54:H54"/>
    <mergeCell ref="E90:H90"/>
    <mergeCell ref="E92:H9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8"/>
  <sheetViews>
    <sheetView showGridLines="0" workbookViewId="0" topLeftCell="A1">
      <selection activeCell="A6" sqref="A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93</v>
      </c>
      <c r="AZ2" s="177" t="s">
        <v>1377</v>
      </c>
      <c r="BA2" s="177" t="s">
        <v>1378</v>
      </c>
      <c r="BB2" s="177" t="s">
        <v>3</v>
      </c>
      <c r="BC2" s="177" t="s">
        <v>1379</v>
      </c>
      <c r="BD2" s="177" t="s">
        <v>82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  <c r="AZ3" s="177" t="s">
        <v>1380</v>
      </c>
      <c r="BA3" s="177" t="s">
        <v>1378</v>
      </c>
      <c r="BB3" s="177" t="s">
        <v>3</v>
      </c>
      <c r="BC3" s="177" t="s">
        <v>1381</v>
      </c>
      <c r="BD3" s="177" t="s">
        <v>82</v>
      </c>
    </row>
    <row r="4" spans="2:5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  <c r="AZ4" s="177" t="s">
        <v>1382</v>
      </c>
      <c r="BA4" s="177" t="s">
        <v>1383</v>
      </c>
      <c r="BB4" s="177" t="s">
        <v>3</v>
      </c>
      <c r="BC4" s="177" t="s">
        <v>1384</v>
      </c>
      <c r="BD4" s="177" t="s">
        <v>138</v>
      </c>
    </row>
    <row r="5" spans="2:56" s="1" customFormat="1" ht="6.9" customHeight="1">
      <c r="B5" s="22"/>
      <c r="L5" s="22"/>
      <c r="AZ5" s="177" t="s">
        <v>1385</v>
      </c>
      <c r="BA5" s="177" t="s">
        <v>1386</v>
      </c>
      <c r="BB5" s="177" t="s">
        <v>3</v>
      </c>
      <c r="BC5" s="177" t="s">
        <v>1387</v>
      </c>
      <c r="BD5" s="177" t="s">
        <v>82</v>
      </c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54" t="str">
        <f>'Rekapitulace stavby'!K6</f>
        <v>STAVEBNÍ ÚPRAVY LNP NEMOCNICE BROUMOV II</v>
      </c>
      <c r="F7" s="355"/>
      <c r="G7" s="355"/>
      <c r="H7" s="355"/>
      <c r="L7" s="22"/>
    </row>
    <row r="8" spans="2:12" s="1" customFormat="1" ht="12" customHeight="1">
      <c r="B8" s="22"/>
      <c r="D8" s="29" t="s">
        <v>98</v>
      </c>
      <c r="L8" s="22"/>
    </row>
    <row r="9" spans="1:31" s="2" customFormat="1" ht="16.5" customHeight="1">
      <c r="A9" s="34"/>
      <c r="B9" s="35"/>
      <c r="C9" s="34"/>
      <c r="D9" s="34"/>
      <c r="E9" s="354" t="s">
        <v>99</v>
      </c>
      <c r="F9" s="353"/>
      <c r="G9" s="353"/>
      <c r="H9" s="353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30" t="s">
        <v>1388</v>
      </c>
      <c r="F11" s="353"/>
      <c r="G11" s="353"/>
      <c r="H11" s="353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>
        <f>'Rekapitulace stavby'!AN8</f>
        <v>44127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24</v>
      </c>
      <c r="E16" s="34"/>
      <c r="F16" s="34"/>
      <c r="G16" s="34"/>
      <c r="H16" s="34"/>
      <c r="I16" s="29" t="s">
        <v>25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26</v>
      </c>
      <c r="F17" s="34"/>
      <c r="G17" s="34"/>
      <c r="H17" s="34"/>
      <c r="I17" s="29" t="s">
        <v>27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25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56" t="str">
        <f>'Rekapitulace stavby'!E14</f>
        <v>Vyplň údaj</v>
      </c>
      <c r="F20" s="348"/>
      <c r="G20" s="348"/>
      <c r="H20" s="348"/>
      <c r="I20" s="29" t="s">
        <v>27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25</v>
      </c>
      <c r="J22" s="27" t="s">
        <v>31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27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25</v>
      </c>
      <c r="J25" s="27" t="s">
        <v>35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36</v>
      </c>
      <c r="F26" s="34"/>
      <c r="G26" s="34"/>
      <c r="H26" s="34"/>
      <c r="I26" s="29" t="s">
        <v>27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52" t="s">
        <v>3</v>
      </c>
      <c r="F29" s="352"/>
      <c r="G29" s="352"/>
      <c r="H29" s="352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ROUND(J91,2)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1" t="s">
        <v>43</v>
      </c>
      <c r="E35" s="29" t="s">
        <v>44</v>
      </c>
      <c r="F35" s="102">
        <f>ROUND((SUM(BE91:BE147)),2)</f>
        <v>0</v>
      </c>
      <c r="G35" s="34"/>
      <c r="H35" s="34"/>
      <c r="I35" s="103">
        <v>0.21</v>
      </c>
      <c r="J35" s="102">
        <f>ROUND(((SUM(BE91:BE147))*I35),2)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45</v>
      </c>
      <c r="F36" s="102">
        <f>ROUND((SUM(BF91:BF147)),2)</f>
        <v>0</v>
      </c>
      <c r="G36" s="34"/>
      <c r="H36" s="34"/>
      <c r="I36" s="103">
        <v>0.15</v>
      </c>
      <c r="J36" s="102">
        <f>ROUND(((SUM(BF91:BF147))*I36),2)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46</v>
      </c>
      <c r="F37" s="102">
        <f>ROUND((SUM(BG91:BG147)),2)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47</v>
      </c>
      <c r="F38" s="102">
        <f>ROUND((SUM(BH91:BH147)),2)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48</v>
      </c>
      <c r="F39" s="102">
        <f>ROUND((SUM(BI91:BI147)),2)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102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54" t="str">
        <f>E7</f>
        <v>STAVEBNÍ ÚPRAVY LNP NEMOCNICE BROUMOV II</v>
      </c>
      <c r="F50" s="355"/>
      <c r="G50" s="355"/>
      <c r="H50" s="355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54" t="s">
        <v>99</v>
      </c>
      <c r="F52" s="353"/>
      <c r="G52" s="353"/>
      <c r="H52" s="353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30" t="str">
        <f>E11</f>
        <v>DÍL:03 - Výkop pro hromosvod</v>
      </c>
      <c r="F54" s="353"/>
      <c r="G54" s="353"/>
      <c r="H54" s="353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nemocnice Broumov,Smetanova 91,Broumov</v>
      </c>
      <c r="G56" s="34"/>
      <c r="H56" s="34"/>
      <c r="I56" s="29" t="s">
        <v>23</v>
      </c>
      <c r="J56" s="52">
        <f>IF(J14="","",J14)</f>
        <v>44127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15" customHeight="1">
      <c r="A58" s="34"/>
      <c r="B58" s="35"/>
      <c r="C58" s="29" t="s">
        <v>24</v>
      </c>
      <c r="D58" s="34"/>
      <c r="E58" s="34"/>
      <c r="F58" s="27" t="str">
        <f>E17</f>
        <v>Královéhradecký kraj</v>
      </c>
      <c r="G58" s="34"/>
      <c r="H58" s="34"/>
      <c r="I58" s="29" t="s">
        <v>30</v>
      </c>
      <c r="J58" s="32" t="str">
        <f>E23</f>
        <v>Proxion s.r.o.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>Ivan Mezera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103</v>
      </c>
      <c r="D61" s="104"/>
      <c r="E61" s="104"/>
      <c r="F61" s="104"/>
      <c r="G61" s="104"/>
      <c r="H61" s="104"/>
      <c r="I61" s="104"/>
      <c r="J61" s="111" t="s">
        <v>104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J91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105</v>
      </c>
    </row>
    <row r="64" spans="2:12" s="9" customFormat="1" ht="24.9" customHeight="1">
      <c r="B64" s="113"/>
      <c r="D64" s="114" t="s">
        <v>210</v>
      </c>
      <c r="E64" s="115"/>
      <c r="F64" s="115"/>
      <c r="G64" s="115"/>
      <c r="H64" s="115"/>
      <c r="I64" s="115"/>
      <c r="J64" s="116">
        <f>J92</f>
        <v>0</v>
      </c>
      <c r="L64" s="113"/>
    </row>
    <row r="65" spans="2:12" s="10" customFormat="1" ht="19.95" customHeight="1">
      <c r="B65" s="117"/>
      <c r="D65" s="118" t="s">
        <v>1389</v>
      </c>
      <c r="E65" s="119"/>
      <c r="F65" s="119"/>
      <c r="G65" s="119"/>
      <c r="H65" s="119"/>
      <c r="I65" s="119"/>
      <c r="J65" s="120">
        <f>J93</f>
        <v>0</v>
      </c>
      <c r="L65" s="117"/>
    </row>
    <row r="66" spans="2:12" s="10" customFormat="1" ht="19.95" customHeight="1">
      <c r="B66" s="117"/>
      <c r="D66" s="118" t="s">
        <v>212</v>
      </c>
      <c r="E66" s="119"/>
      <c r="F66" s="119"/>
      <c r="G66" s="119"/>
      <c r="H66" s="119"/>
      <c r="I66" s="119"/>
      <c r="J66" s="120">
        <f>J134</f>
        <v>0</v>
      </c>
      <c r="L66" s="117"/>
    </row>
    <row r="67" spans="2:12" s="10" customFormat="1" ht="19.95" customHeight="1">
      <c r="B67" s="117"/>
      <c r="D67" s="118" t="s">
        <v>1390</v>
      </c>
      <c r="E67" s="119"/>
      <c r="F67" s="119"/>
      <c r="G67" s="119"/>
      <c r="H67" s="119"/>
      <c r="I67" s="119"/>
      <c r="J67" s="120">
        <f>J138</f>
        <v>0</v>
      </c>
      <c r="L67" s="117"/>
    </row>
    <row r="68" spans="2:12" s="10" customFormat="1" ht="19.95" customHeight="1">
      <c r="B68" s="117"/>
      <c r="D68" s="118" t="s">
        <v>214</v>
      </c>
      <c r="E68" s="119"/>
      <c r="F68" s="119"/>
      <c r="G68" s="119"/>
      <c r="H68" s="119"/>
      <c r="I68" s="119"/>
      <c r="J68" s="120">
        <f>J143</f>
        <v>0</v>
      </c>
      <c r="L68" s="117"/>
    </row>
    <row r="69" spans="2:12" s="10" customFormat="1" ht="19.95" customHeight="1">
      <c r="B69" s="117"/>
      <c r="D69" s="118" t="s">
        <v>216</v>
      </c>
      <c r="E69" s="119"/>
      <c r="F69" s="119"/>
      <c r="G69" s="119"/>
      <c r="H69" s="119"/>
      <c r="I69" s="119"/>
      <c r="J69" s="120">
        <f>J146</f>
        <v>0</v>
      </c>
      <c r="L69" s="117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" customHeight="1">
      <c r="A76" s="34"/>
      <c r="B76" s="35"/>
      <c r="C76" s="23" t="s">
        <v>110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54" t="str">
        <f>E7</f>
        <v>STAVEBNÍ ÚPRAVY LNP NEMOCNICE BROUMOV II</v>
      </c>
      <c r="F79" s="355"/>
      <c r="G79" s="355"/>
      <c r="H79" s="355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2"/>
      <c r="C80" s="29" t="s">
        <v>98</v>
      </c>
      <c r="L80" s="22"/>
    </row>
    <row r="81" spans="1:31" s="2" customFormat="1" ht="16.5" customHeight="1">
      <c r="A81" s="34"/>
      <c r="B81" s="35"/>
      <c r="C81" s="34"/>
      <c r="D81" s="34"/>
      <c r="E81" s="354" t="s">
        <v>99</v>
      </c>
      <c r="F81" s="353"/>
      <c r="G81" s="353"/>
      <c r="H81" s="353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100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30" t="str">
        <f>E11</f>
        <v>DÍL:03 - Výkop pro hromosvod</v>
      </c>
      <c r="F83" s="353"/>
      <c r="G83" s="353"/>
      <c r="H83" s="353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4"/>
      <c r="E85" s="34"/>
      <c r="F85" s="27" t="str">
        <f>F14</f>
        <v>nemocnice Broumov,Smetanova 91,Broumov</v>
      </c>
      <c r="G85" s="34"/>
      <c r="H85" s="34"/>
      <c r="I85" s="29" t="s">
        <v>23</v>
      </c>
      <c r="J85" s="52">
        <f>IF(J14="","",J14)</f>
        <v>44127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15" customHeight="1">
      <c r="A87" s="34"/>
      <c r="B87" s="35"/>
      <c r="C87" s="29" t="s">
        <v>24</v>
      </c>
      <c r="D87" s="34"/>
      <c r="E87" s="34"/>
      <c r="F87" s="27" t="str">
        <f>E17</f>
        <v>Královéhradecký kraj</v>
      </c>
      <c r="G87" s="34"/>
      <c r="H87" s="34"/>
      <c r="I87" s="29" t="s">
        <v>30</v>
      </c>
      <c r="J87" s="32" t="str">
        <f>E23</f>
        <v>Proxion s.r.o.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15" customHeight="1">
      <c r="A88" s="34"/>
      <c r="B88" s="35"/>
      <c r="C88" s="29" t="s">
        <v>28</v>
      </c>
      <c r="D88" s="34"/>
      <c r="E88" s="34"/>
      <c r="F88" s="27" t="str">
        <f>IF(E20="","",E20)</f>
        <v>Vyplň údaj</v>
      </c>
      <c r="G88" s="34"/>
      <c r="H88" s="34"/>
      <c r="I88" s="29" t="s">
        <v>34</v>
      </c>
      <c r="J88" s="32" t="str">
        <f>E26</f>
        <v>Ivan Mezera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21"/>
      <c r="B90" s="122"/>
      <c r="C90" s="123" t="s">
        <v>111</v>
      </c>
      <c r="D90" s="124" t="s">
        <v>58</v>
      </c>
      <c r="E90" s="124" t="s">
        <v>54</v>
      </c>
      <c r="F90" s="124" t="s">
        <v>55</v>
      </c>
      <c r="G90" s="124" t="s">
        <v>112</v>
      </c>
      <c r="H90" s="124" t="s">
        <v>113</v>
      </c>
      <c r="I90" s="124" t="s">
        <v>114</v>
      </c>
      <c r="J90" s="124" t="s">
        <v>104</v>
      </c>
      <c r="K90" s="125" t="s">
        <v>115</v>
      </c>
      <c r="L90" s="126"/>
      <c r="M90" s="59" t="s">
        <v>3</v>
      </c>
      <c r="N90" s="60" t="s">
        <v>43</v>
      </c>
      <c r="O90" s="60" t="s">
        <v>116</v>
      </c>
      <c r="P90" s="60" t="s">
        <v>117</v>
      </c>
      <c r="Q90" s="60" t="s">
        <v>118</v>
      </c>
      <c r="R90" s="60" t="s">
        <v>119</v>
      </c>
      <c r="S90" s="60" t="s">
        <v>120</v>
      </c>
      <c r="T90" s="61" t="s">
        <v>121</v>
      </c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63" s="2" customFormat="1" ht="22.8" customHeight="1">
      <c r="A91" s="34"/>
      <c r="B91" s="35"/>
      <c r="C91" s="66" t="s">
        <v>122</v>
      </c>
      <c r="D91" s="34"/>
      <c r="E91" s="34"/>
      <c r="F91" s="34"/>
      <c r="G91" s="34"/>
      <c r="H91" s="34"/>
      <c r="I91" s="34"/>
      <c r="J91" s="127">
        <f>BK91</f>
        <v>0</v>
      </c>
      <c r="K91" s="34"/>
      <c r="L91" s="35"/>
      <c r="M91" s="62"/>
      <c r="N91" s="53"/>
      <c r="O91" s="63"/>
      <c r="P91" s="128">
        <f>P92</f>
        <v>0</v>
      </c>
      <c r="Q91" s="63"/>
      <c r="R91" s="128">
        <f>R92</f>
        <v>0.487095</v>
      </c>
      <c r="S91" s="63"/>
      <c r="T91" s="129">
        <f>T92</f>
        <v>6.196000000000001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72</v>
      </c>
      <c r="AU91" s="19" t="s">
        <v>105</v>
      </c>
      <c r="BK91" s="130">
        <f>BK92</f>
        <v>0</v>
      </c>
    </row>
    <row r="92" spans="2:63" s="12" customFormat="1" ht="25.95" customHeight="1">
      <c r="B92" s="131"/>
      <c r="D92" s="132" t="s">
        <v>72</v>
      </c>
      <c r="E92" s="133" t="s">
        <v>227</v>
      </c>
      <c r="F92" s="133" t="s">
        <v>228</v>
      </c>
      <c r="I92" s="134"/>
      <c r="J92" s="135">
        <f>BK92</f>
        <v>0</v>
      </c>
      <c r="L92" s="131"/>
      <c r="M92" s="136"/>
      <c r="N92" s="137"/>
      <c r="O92" s="137"/>
      <c r="P92" s="138">
        <f>P93+P134+P138+P143+P146</f>
        <v>0</v>
      </c>
      <c r="Q92" s="137"/>
      <c r="R92" s="138">
        <f>R93+R134+R138+R143+R146</f>
        <v>0.487095</v>
      </c>
      <c r="S92" s="137"/>
      <c r="T92" s="139">
        <f>T93+T134+T138+T143+T146</f>
        <v>6.196000000000001</v>
      </c>
      <c r="AR92" s="132" t="s">
        <v>80</v>
      </c>
      <c r="AT92" s="140" t="s">
        <v>72</v>
      </c>
      <c r="AU92" s="140" t="s">
        <v>73</v>
      </c>
      <c r="AY92" s="132" t="s">
        <v>126</v>
      </c>
      <c r="BK92" s="141">
        <f>BK93+BK134+BK138+BK143+BK146</f>
        <v>0</v>
      </c>
    </row>
    <row r="93" spans="2:63" s="12" customFormat="1" ht="22.8" customHeight="1">
      <c r="B93" s="131"/>
      <c r="D93" s="132" t="s">
        <v>72</v>
      </c>
      <c r="E93" s="169" t="s">
        <v>80</v>
      </c>
      <c r="F93" s="169" t="s">
        <v>1391</v>
      </c>
      <c r="I93" s="134"/>
      <c r="J93" s="170">
        <f>BK93</f>
        <v>0</v>
      </c>
      <c r="L93" s="131"/>
      <c r="M93" s="136"/>
      <c r="N93" s="137"/>
      <c r="O93" s="137"/>
      <c r="P93" s="138">
        <f>SUM(P94:P133)</f>
        <v>0</v>
      </c>
      <c r="Q93" s="137"/>
      <c r="R93" s="138">
        <f>SUM(R94:R133)</f>
        <v>0.000345</v>
      </c>
      <c r="S93" s="137"/>
      <c r="T93" s="139">
        <f>SUM(T94:T133)</f>
        <v>6.196000000000001</v>
      </c>
      <c r="AR93" s="132" t="s">
        <v>80</v>
      </c>
      <c r="AT93" s="140" t="s">
        <v>72</v>
      </c>
      <c r="AU93" s="140" t="s">
        <v>80</v>
      </c>
      <c r="AY93" s="132" t="s">
        <v>126</v>
      </c>
      <c r="BK93" s="141">
        <f>SUM(BK94:BK133)</f>
        <v>0</v>
      </c>
    </row>
    <row r="94" spans="1:65" s="2" customFormat="1" ht="62.7" customHeight="1">
      <c r="A94" s="34"/>
      <c r="B94" s="142"/>
      <c r="C94" s="143" t="s">
        <v>80</v>
      </c>
      <c r="D94" s="143" t="s">
        <v>127</v>
      </c>
      <c r="E94" s="144" t="s">
        <v>1392</v>
      </c>
      <c r="F94" s="145" t="s">
        <v>1393</v>
      </c>
      <c r="G94" s="146" t="s">
        <v>232</v>
      </c>
      <c r="H94" s="147">
        <v>5</v>
      </c>
      <c r="I94" s="148"/>
      <c r="J94" s="149">
        <f>ROUND(I94*H94,2)</f>
        <v>0</v>
      </c>
      <c r="K94" s="145" t="s">
        <v>172</v>
      </c>
      <c r="L94" s="35"/>
      <c r="M94" s="150" t="s">
        <v>3</v>
      </c>
      <c r="N94" s="151" t="s">
        <v>44</v>
      </c>
      <c r="O94" s="55"/>
      <c r="P94" s="152">
        <f>O94*H94</f>
        <v>0</v>
      </c>
      <c r="Q94" s="152">
        <v>0</v>
      </c>
      <c r="R94" s="152">
        <f>Q94*H94</f>
        <v>0</v>
      </c>
      <c r="S94" s="152">
        <v>0.26</v>
      </c>
      <c r="T94" s="153">
        <f>S94*H94</f>
        <v>1.3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4" t="s">
        <v>125</v>
      </c>
      <c r="AT94" s="154" t="s">
        <v>127</v>
      </c>
      <c r="AU94" s="154" t="s">
        <v>82</v>
      </c>
      <c r="AY94" s="19" t="s">
        <v>126</v>
      </c>
      <c r="BE94" s="155">
        <f>IF(N94="základní",J94,0)</f>
        <v>0</v>
      </c>
      <c r="BF94" s="155">
        <f>IF(N94="snížená",J94,0)</f>
        <v>0</v>
      </c>
      <c r="BG94" s="155">
        <f>IF(N94="zákl. přenesená",J94,0)</f>
        <v>0</v>
      </c>
      <c r="BH94" s="155">
        <f>IF(N94="sníž. přenesená",J94,0)</f>
        <v>0</v>
      </c>
      <c r="BI94" s="155">
        <f>IF(N94="nulová",J94,0)</f>
        <v>0</v>
      </c>
      <c r="BJ94" s="19" t="s">
        <v>80</v>
      </c>
      <c r="BK94" s="155">
        <f>ROUND(I94*H94,2)</f>
        <v>0</v>
      </c>
      <c r="BL94" s="19" t="s">
        <v>125</v>
      </c>
      <c r="BM94" s="154" t="s">
        <v>1394</v>
      </c>
    </row>
    <row r="95" spans="2:51" s="13" customFormat="1" ht="12">
      <c r="B95" s="156"/>
      <c r="D95" s="157" t="s">
        <v>133</v>
      </c>
      <c r="E95" s="164" t="s">
        <v>3</v>
      </c>
      <c r="F95" s="158" t="s">
        <v>1395</v>
      </c>
      <c r="H95" s="159">
        <v>5</v>
      </c>
      <c r="I95" s="160"/>
      <c r="L95" s="156"/>
      <c r="M95" s="161"/>
      <c r="N95" s="162"/>
      <c r="O95" s="162"/>
      <c r="P95" s="162"/>
      <c r="Q95" s="162"/>
      <c r="R95" s="162"/>
      <c r="S95" s="162"/>
      <c r="T95" s="163"/>
      <c r="AT95" s="164" t="s">
        <v>133</v>
      </c>
      <c r="AU95" s="164" t="s">
        <v>82</v>
      </c>
      <c r="AV95" s="13" t="s">
        <v>82</v>
      </c>
      <c r="AW95" s="13" t="s">
        <v>33</v>
      </c>
      <c r="AX95" s="13" t="s">
        <v>80</v>
      </c>
      <c r="AY95" s="164" t="s">
        <v>126</v>
      </c>
    </row>
    <row r="96" spans="1:65" s="2" customFormat="1" ht="62.7" customHeight="1">
      <c r="A96" s="34"/>
      <c r="B96" s="142"/>
      <c r="C96" s="143" t="s">
        <v>82</v>
      </c>
      <c r="D96" s="143" t="s">
        <v>127</v>
      </c>
      <c r="E96" s="144" t="s">
        <v>1396</v>
      </c>
      <c r="F96" s="145" t="s">
        <v>1397</v>
      </c>
      <c r="G96" s="146" t="s">
        <v>232</v>
      </c>
      <c r="H96" s="147">
        <v>17</v>
      </c>
      <c r="I96" s="148"/>
      <c r="J96" s="149">
        <f>ROUND(I96*H96,2)</f>
        <v>0</v>
      </c>
      <c r="K96" s="145" t="s">
        <v>172</v>
      </c>
      <c r="L96" s="35"/>
      <c r="M96" s="150" t="s">
        <v>3</v>
      </c>
      <c r="N96" s="151" t="s">
        <v>44</v>
      </c>
      <c r="O96" s="55"/>
      <c r="P96" s="152">
        <f>O96*H96</f>
        <v>0</v>
      </c>
      <c r="Q96" s="152">
        <v>0</v>
      </c>
      <c r="R96" s="152">
        <f>Q96*H96</f>
        <v>0</v>
      </c>
      <c r="S96" s="152">
        <v>0.19</v>
      </c>
      <c r="T96" s="153">
        <f>S96*H96</f>
        <v>3.23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4" t="s">
        <v>125</v>
      </c>
      <c r="AT96" s="154" t="s">
        <v>127</v>
      </c>
      <c r="AU96" s="154" t="s">
        <v>82</v>
      </c>
      <c r="AY96" s="19" t="s">
        <v>126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9" t="s">
        <v>80</v>
      </c>
      <c r="BK96" s="155">
        <f>ROUND(I96*H96,2)</f>
        <v>0</v>
      </c>
      <c r="BL96" s="19" t="s">
        <v>125</v>
      </c>
      <c r="BM96" s="154" t="s">
        <v>1398</v>
      </c>
    </row>
    <row r="97" spans="1:65" s="2" customFormat="1" ht="62.7" customHeight="1">
      <c r="A97" s="34"/>
      <c r="B97" s="142"/>
      <c r="C97" s="143" t="s">
        <v>138</v>
      </c>
      <c r="D97" s="143" t="s">
        <v>127</v>
      </c>
      <c r="E97" s="144" t="s">
        <v>1399</v>
      </c>
      <c r="F97" s="145" t="s">
        <v>1400</v>
      </c>
      <c r="G97" s="146" t="s">
        <v>232</v>
      </c>
      <c r="H97" s="147">
        <v>17</v>
      </c>
      <c r="I97" s="148"/>
      <c r="J97" s="149">
        <f>ROUND(I97*H97,2)</f>
        <v>0</v>
      </c>
      <c r="K97" s="145" t="s">
        <v>172</v>
      </c>
      <c r="L97" s="35"/>
      <c r="M97" s="150" t="s">
        <v>3</v>
      </c>
      <c r="N97" s="151" t="s">
        <v>44</v>
      </c>
      <c r="O97" s="55"/>
      <c r="P97" s="152">
        <f>O97*H97</f>
        <v>0</v>
      </c>
      <c r="Q97" s="152">
        <v>0</v>
      </c>
      <c r="R97" s="152">
        <f>Q97*H97</f>
        <v>0</v>
      </c>
      <c r="S97" s="152">
        <v>0.098</v>
      </c>
      <c r="T97" s="153">
        <f>S97*H97</f>
        <v>1.6660000000000001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4" t="s">
        <v>125</v>
      </c>
      <c r="AT97" s="154" t="s">
        <v>127</v>
      </c>
      <c r="AU97" s="154" t="s">
        <v>82</v>
      </c>
      <c r="AY97" s="19" t="s">
        <v>126</v>
      </c>
      <c r="BE97" s="155">
        <f>IF(N97="základní",J97,0)</f>
        <v>0</v>
      </c>
      <c r="BF97" s="155">
        <f>IF(N97="snížená",J97,0)</f>
        <v>0</v>
      </c>
      <c r="BG97" s="155">
        <f>IF(N97="zákl. přenesená",J97,0)</f>
        <v>0</v>
      </c>
      <c r="BH97" s="155">
        <f>IF(N97="sníž. přenesená",J97,0)</f>
        <v>0</v>
      </c>
      <c r="BI97" s="155">
        <f>IF(N97="nulová",J97,0)</f>
        <v>0</v>
      </c>
      <c r="BJ97" s="19" t="s">
        <v>80</v>
      </c>
      <c r="BK97" s="155">
        <f>ROUND(I97*H97,2)</f>
        <v>0</v>
      </c>
      <c r="BL97" s="19" t="s">
        <v>125</v>
      </c>
      <c r="BM97" s="154" t="s">
        <v>1401</v>
      </c>
    </row>
    <row r="98" spans="1:65" s="2" customFormat="1" ht="24.15" customHeight="1">
      <c r="A98" s="34"/>
      <c r="B98" s="142"/>
      <c r="C98" s="143" t="s">
        <v>125</v>
      </c>
      <c r="D98" s="143" t="s">
        <v>127</v>
      </c>
      <c r="E98" s="144" t="s">
        <v>1402</v>
      </c>
      <c r="F98" s="145" t="s">
        <v>1403</v>
      </c>
      <c r="G98" s="146" t="s">
        <v>232</v>
      </c>
      <c r="H98" s="147">
        <v>23</v>
      </c>
      <c r="I98" s="148"/>
      <c r="J98" s="149">
        <f>ROUND(I98*H98,2)</f>
        <v>0</v>
      </c>
      <c r="K98" s="145" t="s">
        <v>172</v>
      </c>
      <c r="L98" s="35"/>
      <c r="M98" s="150" t="s">
        <v>3</v>
      </c>
      <c r="N98" s="151" t="s">
        <v>44</v>
      </c>
      <c r="O98" s="55"/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4" t="s">
        <v>125</v>
      </c>
      <c r="AT98" s="154" t="s">
        <v>127</v>
      </c>
      <c r="AU98" s="154" t="s">
        <v>82</v>
      </c>
      <c r="AY98" s="19" t="s">
        <v>126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9" t="s">
        <v>80</v>
      </c>
      <c r="BK98" s="155">
        <f>ROUND(I98*H98,2)</f>
        <v>0</v>
      </c>
      <c r="BL98" s="19" t="s">
        <v>125</v>
      </c>
      <c r="BM98" s="154" t="s">
        <v>1404</v>
      </c>
    </row>
    <row r="99" spans="1:65" s="2" customFormat="1" ht="49.05" customHeight="1">
      <c r="A99" s="34"/>
      <c r="B99" s="142"/>
      <c r="C99" s="143" t="s">
        <v>144</v>
      </c>
      <c r="D99" s="143" t="s">
        <v>127</v>
      </c>
      <c r="E99" s="144" t="s">
        <v>1405</v>
      </c>
      <c r="F99" s="145" t="s">
        <v>1406</v>
      </c>
      <c r="G99" s="146" t="s">
        <v>249</v>
      </c>
      <c r="H99" s="147">
        <v>16.023</v>
      </c>
      <c r="I99" s="148"/>
      <c r="J99" s="149">
        <f>ROUND(I99*H99,2)</f>
        <v>0</v>
      </c>
      <c r="K99" s="145" t="s">
        <v>172</v>
      </c>
      <c r="L99" s="35"/>
      <c r="M99" s="150" t="s">
        <v>3</v>
      </c>
      <c r="N99" s="151" t="s">
        <v>44</v>
      </c>
      <c r="O99" s="55"/>
      <c r="P99" s="152">
        <f>O99*H99</f>
        <v>0</v>
      </c>
      <c r="Q99" s="152">
        <v>0</v>
      </c>
      <c r="R99" s="152">
        <f>Q99*H99</f>
        <v>0</v>
      </c>
      <c r="S99" s="152">
        <v>0</v>
      </c>
      <c r="T99" s="15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4" t="s">
        <v>125</v>
      </c>
      <c r="AT99" s="154" t="s">
        <v>127</v>
      </c>
      <c r="AU99" s="154" t="s">
        <v>82</v>
      </c>
      <c r="AY99" s="19" t="s">
        <v>126</v>
      </c>
      <c r="BE99" s="155">
        <f>IF(N99="základní",J99,0)</f>
        <v>0</v>
      </c>
      <c r="BF99" s="155">
        <f>IF(N99="snížená",J99,0)</f>
        <v>0</v>
      </c>
      <c r="BG99" s="155">
        <f>IF(N99="zákl. přenesená",J99,0)</f>
        <v>0</v>
      </c>
      <c r="BH99" s="155">
        <f>IF(N99="sníž. přenesená",J99,0)</f>
        <v>0</v>
      </c>
      <c r="BI99" s="155">
        <f>IF(N99="nulová",J99,0)</f>
        <v>0</v>
      </c>
      <c r="BJ99" s="19" t="s">
        <v>80</v>
      </c>
      <c r="BK99" s="155">
        <f>ROUND(I99*H99,2)</f>
        <v>0</v>
      </c>
      <c r="BL99" s="19" t="s">
        <v>125</v>
      </c>
      <c r="BM99" s="154" t="s">
        <v>1407</v>
      </c>
    </row>
    <row r="100" spans="2:51" s="13" customFormat="1" ht="12">
      <c r="B100" s="156"/>
      <c r="D100" s="157" t="s">
        <v>133</v>
      </c>
      <c r="E100" s="164" t="s">
        <v>3</v>
      </c>
      <c r="F100" s="158" t="s">
        <v>1408</v>
      </c>
      <c r="H100" s="159">
        <v>26.705</v>
      </c>
      <c r="I100" s="160"/>
      <c r="L100" s="156"/>
      <c r="M100" s="161"/>
      <c r="N100" s="162"/>
      <c r="O100" s="162"/>
      <c r="P100" s="162"/>
      <c r="Q100" s="162"/>
      <c r="R100" s="162"/>
      <c r="S100" s="162"/>
      <c r="T100" s="163"/>
      <c r="AT100" s="164" t="s">
        <v>133</v>
      </c>
      <c r="AU100" s="164" t="s">
        <v>82</v>
      </c>
      <c r="AV100" s="13" t="s">
        <v>82</v>
      </c>
      <c r="AW100" s="13" t="s">
        <v>33</v>
      </c>
      <c r="AX100" s="13" t="s">
        <v>73</v>
      </c>
      <c r="AY100" s="164" t="s">
        <v>126</v>
      </c>
    </row>
    <row r="101" spans="2:51" s="15" customFormat="1" ht="12">
      <c r="B101" s="185"/>
      <c r="D101" s="157" t="s">
        <v>133</v>
      </c>
      <c r="E101" s="186" t="s">
        <v>3</v>
      </c>
      <c r="F101" s="187" t="s">
        <v>246</v>
      </c>
      <c r="H101" s="188">
        <v>26.705</v>
      </c>
      <c r="I101" s="189"/>
      <c r="L101" s="185"/>
      <c r="M101" s="190"/>
      <c r="N101" s="191"/>
      <c r="O101" s="191"/>
      <c r="P101" s="191"/>
      <c r="Q101" s="191"/>
      <c r="R101" s="191"/>
      <c r="S101" s="191"/>
      <c r="T101" s="192"/>
      <c r="AT101" s="186" t="s">
        <v>133</v>
      </c>
      <c r="AU101" s="186" t="s">
        <v>82</v>
      </c>
      <c r="AV101" s="15" t="s">
        <v>125</v>
      </c>
      <c r="AW101" s="15" t="s">
        <v>33</v>
      </c>
      <c r="AX101" s="15" t="s">
        <v>73</v>
      </c>
      <c r="AY101" s="186" t="s">
        <v>126</v>
      </c>
    </row>
    <row r="102" spans="2:51" s="13" customFormat="1" ht="12">
      <c r="B102" s="156"/>
      <c r="D102" s="157" t="s">
        <v>133</v>
      </c>
      <c r="E102" s="164" t="s">
        <v>3</v>
      </c>
      <c r="F102" s="158" t="s">
        <v>1409</v>
      </c>
      <c r="H102" s="159">
        <v>16.023</v>
      </c>
      <c r="I102" s="160"/>
      <c r="L102" s="156"/>
      <c r="M102" s="161"/>
      <c r="N102" s="162"/>
      <c r="O102" s="162"/>
      <c r="P102" s="162"/>
      <c r="Q102" s="162"/>
      <c r="R102" s="162"/>
      <c r="S102" s="162"/>
      <c r="T102" s="163"/>
      <c r="AT102" s="164" t="s">
        <v>133</v>
      </c>
      <c r="AU102" s="164" t="s">
        <v>82</v>
      </c>
      <c r="AV102" s="13" t="s">
        <v>82</v>
      </c>
      <c r="AW102" s="13" t="s">
        <v>33</v>
      </c>
      <c r="AX102" s="13" t="s">
        <v>80</v>
      </c>
      <c r="AY102" s="164" t="s">
        <v>126</v>
      </c>
    </row>
    <row r="103" spans="1:65" s="2" customFormat="1" ht="49.05" customHeight="1">
      <c r="A103" s="34"/>
      <c r="B103" s="142"/>
      <c r="C103" s="143" t="s">
        <v>148</v>
      </c>
      <c r="D103" s="143" t="s">
        <v>127</v>
      </c>
      <c r="E103" s="144" t="s">
        <v>1410</v>
      </c>
      <c r="F103" s="145" t="s">
        <v>1411</v>
      </c>
      <c r="G103" s="146" t="s">
        <v>249</v>
      </c>
      <c r="H103" s="147">
        <v>10.682</v>
      </c>
      <c r="I103" s="148"/>
      <c r="J103" s="149">
        <f>ROUND(I103*H103,2)</f>
        <v>0</v>
      </c>
      <c r="K103" s="145" t="s">
        <v>172</v>
      </c>
      <c r="L103" s="35"/>
      <c r="M103" s="150" t="s">
        <v>3</v>
      </c>
      <c r="N103" s="151" t="s">
        <v>44</v>
      </c>
      <c r="O103" s="55"/>
      <c r="P103" s="152">
        <f>O103*H103</f>
        <v>0</v>
      </c>
      <c r="Q103" s="152">
        <v>0</v>
      </c>
      <c r="R103" s="152">
        <f>Q103*H103</f>
        <v>0</v>
      </c>
      <c r="S103" s="152">
        <v>0</v>
      </c>
      <c r="T103" s="15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4" t="s">
        <v>125</v>
      </c>
      <c r="AT103" s="154" t="s">
        <v>127</v>
      </c>
      <c r="AU103" s="154" t="s">
        <v>82</v>
      </c>
      <c r="AY103" s="19" t="s">
        <v>126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19" t="s">
        <v>80</v>
      </c>
      <c r="BK103" s="155">
        <f>ROUND(I103*H103,2)</f>
        <v>0</v>
      </c>
      <c r="BL103" s="19" t="s">
        <v>125</v>
      </c>
      <c r="BM103" s="154" t="s">
        <v>1412</v>
      </c>
    </row>
    <row r="104" spans="2:51" s="13" customFormat="1" ht="12">
      <c r="B104" s="156"/>
      <c r="D104" s="157" t="s">
        <v>133</v>
      </c>
      <c r="E104" s="164" t="s">
        <v>3</v>
      </c>
      <c r="F104" s="158" t="s">
        <v>1413</v>
      </c>
      <c r="H104" s="159">
        <v>10.682</v>
      </c>
      <c r="I104" s="160"/>
      <c r="L104" s="156"/>
      <c r="M104" s="161"/>
      <c r="N104" s="162"/>
      <c r="O104" s="162"/>
      <c r="P104" s="162"/>
      <c r="Q104" s="162"/>
      <c r="R104" s="162"/>
      <c r="S104" s="162"/>
      <c r="T104" s="163"/>
      <c r="AT104" s="164" t="s">
        <v>133</v>
      </c>
      <c r="AU104" s="164" t="s">
        <v>82</v>
      </c>
      <c r="AV104" s="13" t="s">
        <v>82</v>
      </c>
      <c r="AW104" s="13" t="s">
        <v>33</v>
      </c>
      <c r="AX104" s="13" t="s">
        <v>80</v>
      </c>
      <c r="AY104" s="164" t="s">
        <v>126</v>
      </c>
    </row>
    <row r="105" spans="1:65" s="2" customFormat="1" ht="62.7" customHeight="1">
      <c r="A105" s="34"/>
      <c r="B105" s="142"/>
      <c r="C105" s="143" t="s">
        <v>156</v>
      </c>
      <c r="D105" s="143" t="s">
        <v>127</v>
      </c>
      <c r="E105" s="144" t="s">
        <v>1414</v>
      </c>
      <c r="F105" s="145" t="s">
        <v>1415</v>
      </c>
      <c r="G105" s="146" t="s">
        <v>249</v>
      </c>
      <c r="H105" s="147">
        <v>29.757</v>
      </c>
      <c r="I105" s="148"/>
      <c r="J105" s="149">
        <f>ROUND(I105*H105,2)</f>
        <v>0</v>
      </c>
      <c r="K105" s="145" t="s">
        <v>172</v>
      </c>
      <c r="L105" s="35"/>
      <c r="M105" s="150" t="s">
        <v>3</v>
      </c>
      <c r="N105" s="151" t="s">
        <v>44</v>
      </c>
      <c r="O105" s="55"/>
      <c r="P105" s="152">
        <f>O105*H105</f>
        <v>0</v>
      </c>
      <c r="Q105" s="152">
        <v>0</v>
      </c>
      <c r="R105" s="152">
        <f>Q105*H105</f>
        <v>0</v>
      </c>
      <c r="S105" s="152">
        <v>0</v>
      </c>
      <c r="T105" s="15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4" t="s">
        <v>125</v>
      </c>
      <c r="AT105" s="154" t="s">
        <v>127</v>
      </c>
      <c r="AU105" s="154" t="s">
        <v>82</v>
      </c>
      <c r="AY105" s="19" t="s">
        <v>126</v>
      </c>
      <c r="BE105" s="155">
        <f>IF(N105="základní",J105,0)</f>
        <v>0</v>
      </c>
      <c r="BF105" s="155">
        <f>IF(N105="snížená",J105,0)</f>
        <v>0</v>
      </c>
      <c r="BG105" s="155">
        <f>IF(N105="zákl. přenesená",J105,0)</f>
        <v>0</v>
      </c>
      <c r="BH105" s="155">
        <f>IF(N105="sníž. přenesená",J105,0)</f>
        <v>0</v>
      </c>
      <c r="BI105" s="155">
        <f>IF(N105="nulová",J105,0)</f>
        <v>0</v>
      </c>
      <c r="BJ105" s="19" t="s">
        <v>80</v>
      </c>
      <c r="BK105" s="155">
        <f>ROUND(I105*H105,2)</f>
        <v>0</v>
      </c>
      <c r="BL105" s="19" t="s">
        <v>125</v>
      </c>
      <c r="BM105" s="154" t="s">
        <v>1416</v>
      </c>
    </row>
    <row r="106" spans="2:51" s="13" customFormat="1" ht="12">
      <c r="B106" s="156"/>
      <c r="D106" s="157" t="s">
        <v>133</v>
      </c>
      <c r="E106" s="164" t="s">
        <v>3</v>
      </c>
      <c r="F106" s="158" t="s">
        <v>1417</v>
      </c>
      <c r="H106" s="159">
        <v>29.757</v>
      </c>
      <c r="I106" s="160"/>
      <c r="L106" s="156"/>
      <c r="M106" s="161"/>
      <c r="N106" s="162"/>
      <c r="O106" s="162"/>
      <c r="P106" s="162"/>
      <c r="Q106" s="162"/>
      <c r="R106" s="162"/>
      <c r="S106" s="162"/>
      <c r="T106" s="163"/>
      <c r="AT106" s="164" t="s">
        <v>133</v>
      </c>
      <c r="AU106" s="164" t="s">
        <v>82</v>
      </c>
      <c r="AV106" s="13" t="s">
        <v>82</v>
      </c>
      <c r="AW106" s="13" t="s">
        <v>33</v>
      </c>
      <c r="AX106" s="13" t="s">
        <v>80</v>
      </c>
      <c r="AY106" s="164" t="s">
        <v>126</v>
      </c>
    </row>
    <row r="107" spans="1:65" s="2" customFormat="1" ht="62.7" customHeight="1">
      <c r="A107" s="34"/>
      <c r="B107" s="142"/>
      <c r="C107" s="143" t="s">
        <v>161</v>
      </c>
      <c r="D107" s="143" t="s">
        <v>127</v>
      </c>
      <c r="E107" s="144" t="s">
        <v>1418</v>
      </c>
      <c r="F107" s="145" t="s">
        <v>1419</v>
      </c>
      <c r="G107" s="146" t="s">
        <v>249</v>
      </c>
      <c r="H107" s="147">
        <v>19.838</v>
      </c>
      <c r="I107" s="148"/>
      <c r="J107" s="149">
        <f>ROUND(I107*H107,2)</f>
        <v>0</v>
      </c>
      <c r="K107" s="145" t="s">
        <v>172</v>
      </c>
      <c r="L107" s="35"/>
      <c r="M107" s="150" t="s">
        <v>3</v>
      </c>
      <c r="N107" s="151" t="s">
        <v>44</v>
      </c>
      <c r="O107" s="55"/>
      <c r="P107" s="152">
        <f>O107*H107</f>
        <v>0</v>
      </c>
      <c r="Q107" s="152">
        <v>0</v>
      </c>
      <c r="R107" s="152">
        <f>Q107*H107</f>
        <v>0</v>
      </c>
      <c r="S107" s="152">
        <v>0</v>
      </c>
      <c r="T107" s="15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4" t="s">
        <v>125</v>
      </c>
      <c r="AT107" s="154" t="s">
        <v>127</v>
      </c>
      <c r="AU107" s="154" t="s">
        <v>82</v>
      </c>
      <c r="AY107" s="19" t="s">
        <v>126</v>
      </c>
      <c r="BE107" s="155">
        <f>IF(N107="základní",J107,0)</f>
        <v>0</v>
      </c>
      <c r="BF107" s="155">
        <f>IF(N107="snížená",J107,0)</f>
        <v>0</v>
      </c>
      <c r="BG107" s="155">
        <f>IF(N107="zákl. přenesená",J107,0)</f>
        <v>0</v>
      </c>
      <c r="BH107" s="155">
        <f>IF(N107="sníž. přenesená",J107,0)</f>
        <v>0</v>
      </c>
      <c r="BI107" s="155">
        <f>IF(N107="nulová",J107,0)</f>
        <v>0</v>
      </c>
      <c r="BJ107" s="19" t="s">
        <v>80</v>
      </c>
      <c r="BK107" s="155">
        <f>ROUND(I107*H107,2)</f>
        <v>0</v>
      </c>
      <c r="BL107" s="19" t="s">
        <v>125</v>
      </c>
      <c r="BM107" s="154" t="s">
        <v>1420</v>
      </c>
    </row>
    <row r="108" spans="2:51" s="13" customFormat="1" ht="12">
      <c r="B108" s="156"/>
      <c r="D108" s="157" t="s">
        <v>133</v>
      </c>
      <c r="E108" s="164" t="s">
        <v>3</v>
      </c>
      <c r="F108" s="158" t="s">
        <v>1421</v>
      </c>
      <c r="H108" s="159">
        <v>19.838</v>
      </c>
      <c r="I108" s="160"/>
      <c r="L108" s="156"/>
      <c r="M108" s="161"/>
      <c r="N108" s="162"/>
      <c r="O108" s="162"/>
      <c r="P108" s="162"/>
      <c r="Q108" s="162"/>
      <c r="R108" s="162"/>
      <c r="S108" s="162"/>
      <c r="T108" s="163"/>
      <c r="AT108" s="164" t="s">
        <v>133</v>
      </c>
      <c r="AU108" s="164" t="s">
        <v>82</v>
      </c>
      <c r="AV108" s="13" t="s">
        <v>82</v>
      </c>
      <c r="AW108" s="13" t="s">
        <v>33</v>
      </c>
      <c r="AX108" s="13" t="s">
        <v>80</v>
      </c>
      <c r="AY108" s="164" t="s">
        <v>126</v>
      </c>
    </row>
    <row r="109" spans="1:65" s="2" customFormat="1" ht="62.7" customHeight="1">
      <c r="A109" s="34"/>
      <c r="B109" s="142"/>
      <c r="C109" s="143" t="s">
        <v>169</v>
      </c>
      <c r="D109" s="143" t="s">
        <v>127</v>
      </c>
      <c r="E109" s="144" t="s">
        <v>1422</v>
      </c>
      <c r="F109" s="145" t="s">
        <v>1423</v>
      </c>
      <c r="G109" s="146" t="s">
        <v>249</v>
      </c>
      <c r="H109" s="147">
        <v>2.289</v>
      </c>
      <c r="I109" s="148"/>
      <c r="J109" s="149">
        <f>ROUND(I109*H109,2)</f>
        <v>0</v>
      </c>
      <c r="K109" s="145" t="s">
        <v>172</v>
      </c>
      <c r="L109" s="35"/>
      <c r="M109" s="150" t="s">
        <v>3</v>
      </c>
      <c r="N109" s="151" t="s">
        <v>44</v>
      </c>
      <c r="O109" s="55"/>
      <c r="P109" s="152">
        <f>O109*H109</f>
        <v>0</v>
      </c>
      <c r="Q109" s="152">
        <v>0</v>
      </c>
      <c r="R109" s="152">
        <f>Q109*H109</f>
        <v>0</v>
      </c>
      <c r="S109" s="152">
        <v>0</v>
      </c>
      <c r="T109" s="15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4" t="s">
        <v>125</v>
      </c>
      <c r="AT109" s="154" t="s">
        <v>127</v>
      </c>
      <c r="AU109" s="154" t="s">
        <v>82</v>
      </c>
      <c r="AY109" s="19" t="s">
        <v>126</v>
      </c>
      <c r="BE109" s="155">
        <f>IF(N109="základní",J109,0)</f>
        <v>0</v>
      </c>
      <c r="BF109" s="155">
        <f>IF(N109="snížená",J109,0)</f>
        <v>0</v>
      </c>
      <c r="BG109" s="155">
        <f>IF(N109="zákl. přenesená",J109,0)</f>
        <v>0</v>
      </c>
      <c r="BH109" s="155">
        <f>IF(N109="sníž. přenesená",J109,0)</f>
        <v>0</v>
      </c>
      <c r="BI109" s="155">
        <f>IF(N109="nulová",J109,0)</f>
        <v>0</v>
      </c>
      <c r="BJ109" s="19" t="s">
        <v>80</v>
      </c>
      <c r="BK109" s="155">
        <f>ROUND(I109*H109,2)</f>
        <v>0</v>
      </c>
      <c r="BL109" s="19" t="s">
        <v>125</v>
      </c>
      <c r="BM109" s="154" t="s">
        <v>1424</v>
      </c>
    </row>
    <row r="110" spans="2:51" s="13" customFormat="1" ht="12">
      <c r="B110" s="156"/>
      <c r="D110" s="157" t="s">
        <v>133</v>
      </c>
      <c r="E110" s="164" t="s">
        <v>3</v>
      </c>
      <c r="F110" s="158" t="s">
        <v>1425</v>
      </c>
      <c r="H110" s="159">
        <v>2.289</v>
      </c>
      <c r="I110" s="160"/>
      <c r="L110" s="156"/>
      <c r="M110" s="161"/>
      <c r="N110" s="162"/>
      <c r="O110" s="162"/>
      <c r="P110" s="162"/>
      <c r="Q110" s="162"/>
      <c r="R110" s="162"/>
      <c r="S110" s="162"/>
      <c r="T110" s="163"/>
      <c r="AT110" s="164" t="s">
        <v>133</v>
      </c>
      <c r="AU110" s="164" t="s">
        <v>82</v>
      </c>
      <c r="AV110" s="13" t="s">
        <v>82</v>
      </c>
      <c r="AW110" s="13" t="s">
        <v>33</v>
      </c>
      <c r="AX110" s="13" t="s">
        <v>73</v>
      </c>
      <c r="AY110" s="164" t="s">
        <v>126</v>
      </c>
    </row>
    <row r="111" spans="2:51" s="15" customFormat="1" ht="12">
      <c r="B111" s="185"/>
      <c r="D111" s="157" t="s">
        <v>133</v>
      </c>
      <c r="E111" s="186" t="s">
        <v>1377</v>
      </c>
      <c r="F111" s="187" t="s">
        <v>246</v>
      </c>
      <c r="H111" s="188">
        <v>2.289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6" t="s">
        <v>133</v>
      </c>
      <c r="AU111" s="186" t="s">
        <v>82</v>
      </c>
      <c r="AV111" s="15" t="s">
        <v>125</v>
      </c>
      <c r="AW111" s="15" t="s">
        <v>33</v>
      </c>
      <c r="AX111" s="15" t="s">
        <v>80</v>
      </c>
      <c r="AY111" s="186" t="s">
        <v>126</v>
      </c>
    </row>
    <row r="112" spans="1:65" s="2" customFormat="1" ht="62.7" customHeight="1">
      <c r="A112" s="34"/>
      <c r="B112" s="142"/>
      <c r="C112" s="143" t="s">
        <v>176</v>
      </c>
      <c r="D112" s="143" t="s">
        <v>127</v>
      </c>
      <c r="E112" s="144" t="s">
        <v>1426</v>
      </c>
      <c r="F112" s="145" t="s">
        <v>1427</v>
      </c>
      <c r="G112" s="146" t="s">
        <v>249</v>
      </c>
      <c r="H112" s="147">
        <v>1.526</v>
      </c>
      <c r="I112" s="148"/>
      <c r="J112" s="149">
        <f>ROUND(I112*H112,2)</f>
        <v>0</v>
      </c>
      <c r="K112" s="145" t="s">
        <v>172</v>
      </c>
      <c r="L112" s="35"/>
      <c r="M112" s="150" t="s">
        <v>3</v>
      </c>
      <c r="N112" s="151" t="s">
        <v>44</v>
      </c>
      <c r="O112" s="55"/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4" t="s">
        <v>125</v>
      </c>
      <c r="AT112" s="154" t="s">
        <v>127</v>
      </c>
      <c r="AU112" s="154" t="s">
        <v>82</v>
      </c>
      <c r="AY112" s="19" t="s">
        <v>126</v>
      </c>
      <c r="BE112" s="155">
        <f>IF(N112="základní",J112,0)</f>
        <v>0</v>
      </c>
      <c r="BF112" s="155">
        <f>IF(N112="snížená",J112,0)</f>
        <v>0</v>
      </c>
      <c r="BG112" s="155">
        <f>IF(N112="zákl. přenesená",J112,0)</f>
        <v>0</v>
      </c>
      <c r="BH112" s="155">
        <f>IF(N112="sníž. přenesená",J112,0)</f>
        <v>0</v>
      </c>
      <c r="BI112" s="155">
        <f>IF(N112="nulová",J112,0)</f>
        <v>0</v>
      </c>
      <c r="BJ112" s="19" t="s">
        <v>80</v>
      </c>
      <c r="BK112" s="155">
        <f>ROUND(I112*H112,2)</f>
        <v>0</v>
      </c>
      <c r="BL112" s="19" t="s">
        <v>125</v>
      </c>
      <c r="BM112" s="154" t="s">
        <v>1428</v>
      </c>
    </row>
    <row r="113" spans="2:51" s="13" customFormat="1" ht="12">
      <c r="B113" s="156"/>
      <c r="D113" s="157" t="s">
        <v>133</v>
      </c>
      <c r="E113" s="164" t="s">
        <v>3</v>
      </c>
      <c r="F113" s="158" t="s">
        <v>1429</v>
      </c>
      <c r="H113" s="159">
        <v>1.526</v>
      </c>
      <c r="I113" s="160"/>
      <c r="L113" s="156"/>
      <c r="M113" s="161"/>
      <c r="N113" s="162"/>
      <c r="O113" s="162"/>
      <c r="P113" s="162"/>
      <c r="Q113" s="162"/>
      <c r="R113" s="162"/>
      <c r="S113" s="162"/>
      <c r="T113" s="163"/>
      <c r="AT113" s="164" t="s">
        <v>133</v>
      </c>
      <c r="AU113" s="164" t="s">
        <v>82</v>
      </c>
      <c r="AV113" s="13" t="s">
        <v>82</v>
      </c>
      <c r="AW113" s="13" t="s">
        <v>33</v>
      </c>
      <c r="AX113" s="13" t="s">
        <v>73</v>
      </c>
      <c r="AY113" s="164" t="s">
        <v>126</v>
      </c>
    </row>
    <row r="114" spans="2:51" s="15" customFormat="1" ht="12">
      <c r="B114" s="185"/>
      <c r="D114" s="157" t="s">
        <v>133</v>
      </c>
      <c r="E114" s="186" t="s">
        <v>1380</v>
      </c>
      <c r="F114" s="187" t="s">
        <v>246</v>
      </c>
      <c r="H114" s="188">
        <v>1.526</v>
      </c>
      <c r="I114" s="189"/>
      <c r="L114" s="185"/>
      <c r="M114" s="190"/>
      <c r="N114" s="191"/>
      <c r="O114" s="191"/>
      <c r="P114" s="191"/>
      <c r="Q114" s="191"/>
      <c r="R114" s="191"/>
      <c r="S114" s="191"/>
      <c r="T114" s="192"/>
      <c r="AT114" s="186" t="s">
        <v>133</v>
      </c>
      <c r="AU114" s="186" t="s">
        <v>82</v>
      </c>
      <c r="AV114" s="15" t="s">
        <v>125</v>
      </c>
      <c r="AW114" s="15" t="s">
        <v>33</v>
      </c>
      <c r="AX114" s="15" t="s">
        <v>80</v>
      </c>
      <c r="AY114" s="186" t="s">
        <v>126</v>
      </c>
    </row>
    <row r="115" spans="1:65" s="2" customFormat="1" ht="37.8" customHeight="1">
      <c r="A115" s="34"/>
      <c r="B115" s="142"/>
      <c r="C115" s="143" t="s">
        <v>326</v>
      </c>
      <c r="D115" s="143" t="s">
        <v>127</v>
      </c>
      <c r="E115" s="144" t="s">
        <v>1430</v>
      </c>
      <c r="F115" s="145" t="s">
        <v>1431</v>
      </c>
      <c r="G115" s="146" t="s">
        <v>249</v>
      </c>
      <c r="H115" s="147">
        <v>16.023</v>
      </c>
      <c r="I115" s="148"/>
      <c r="J115" s="149">
        <f>ROUND(I115*H115,2)</f>
        <v>0</v>
      </c>
      <c r="K115" s="145" t="s">
        <v>172</v>
      </c>
      <c r="L115" s="35"/>
      <c r="M115" s="150" t="s">
        <v>3</v>
      </c>
      <c r="N115" s="151" t="s">
        <v>44</v>
      </c>
      <c r="O115" s="55"/>
      <c r="P115" s="152">
        <f>O115*H115</f>
        <v>0</v>
      </c>
      <c r="Q115" s="152">
        <v>0</v>
      </c>
      <c r="R115" s="152">
        <f>Q115*H115</f>
        <v>0</v>
      </c>
      <c r="S115" s="152">
        <v>0</v>
      </c>
      <c r="T115" s="15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4" t="s">
        <v>125</v>
      </c>
      <c r="AT115" s="154" t="s">
        <v>127</v>
      </c>
      <c r="AU115" s="154" t="s">
        <v>82</v>
      </c>
      <c r="AY115" s="19" t="s">
        <v>126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9" t="s">
        <v>80</v>
      </c>
      <c r="BK115" s="155">
        <f>ROUND(I115*H115,2)</f>
        <v>0</v>
      </c>
      <c r="BL115" s="19" t="s">
        <v>125</v>
      </c>
      <c r="BM115" s="154" t="s">
        <v>1432</v>
      </c>
    </row>
    <row r="116" spans="2:51" s="13" customFormat="1" ht="12">
      <c r="B116" s="156"/>
      <c r="D116" s="157" t="s">
        <v>133</v>
      </c>
      <c r="E116" s="164" t="s">
        <v>3</v>
      </c>
      <c r="F116" s="158" t="s">
        <v>1409</v>
      </c>
      <c r="H116" s="159">
        <v>16.023</v>
      </c>
      <c r="I116" s="160"/>
      <c r="L116" s="156"/>
      <c r="M116" s="161"/>
      <c r="N116" s="162"/>
      <c r="O116" s="162"/>
      <c r="P116" s="162"/>
      <c r="Q116" s="162"/>
      <c r="R116" s="162"/>
      <c r="S116" s="162"/>
      <c r="T116" s="163"/>
      <c r="AT116" s="164" t="s">
        <v>133</v>
      </c>
      <c r="AU116" s="164" t="s">
        <v>82</v>
      </c>
      <c r="AV116" s="13" t="s">
        <v>82</v>
      </c>
      <c r="AW116" s="13" t="s">
        <v>33</v>
      </c>
      <c r="AX116" s="13" t="s">
        <v>80</v>
      </c>
      <c r="AY116" s="164" t="s">
        <v>126</v>
      </c>
    </row>
    <row r="117" spans="1:65" s="2" customFormat="1" ht="37.8" customHeight="1">
      <c r="A117" s="34"/>
      <c r="B117" s="142"/>
      <c r="C117" s="143" t="s">
        <v>334</v>
      </c>
      <c r="D117" s="143" t="s">
        <v>127</v>
      </c>
      <c r="E117" s="144" t="s">
        <v>1433</v>
      </c>
      <c r="F117" s="145" t="s">
        <v>1434</v>
      </c>
      <c r="G117" s="146" t="s">
        <v>249</v>
      </c>
      <c r="H117" s="147">
        <v>10.682</v>
      </c>
      <c r="I117" s="148"/>
      <c r="J117" s="149">
        <f>ROUND(I117*H117,2)</f>
        <v>0</v>
      </c>
      <c r="K117" s="145" t="s">
        <v>172</v>
      </c>
      <c r="L117" s="35"/>
      <c r="M117" s="150" t="s">
        <v>3</v>
      </c>
      <c r="N117" s="151" t="s">
        <v>44</v>
      </c>
      <c r="O117" s="55"/>
      <c r="P117" s="152">
        <f>O117*H117</f>
        <v>0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4" t="s">
        <v>125</v>
      </c>
      <c r="AT117" s="154" t="s">
        <v>127</v>
      </c>
      <c r="AU117" s="154" t="s">
        <v>82</v>
      </c>
      <c r="AY117" s="19" t="s">
        <v>126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9" t="s">
        <v>80</v>
      </c>
      <c r="BK117" s="155">
        <f>ROUND(I117*H117,2)</f>
        <v>0</v>
      </c>
      <c r="BL117" s="19" t="s">
        <v>125</v>
      </c>
      <c r="BM117" s="154" t="s">
        <v>1435</v>
      </c>
    </row>
    <row r="118" spans="2:51" s="13" customFormat="1" ht="12">
      <c r="B118" s="156"/>
      <c r="D118" s="157" t="s">
        <v>133</v>
      </c>
      <c r="E118" s="164" t="s">
        <v>3</v>
      </c>
      <c r="F118" s="158" t="s">
        <v>1413</v>
      </c>
      <c r="H118" s="159">
        <v>10.682</v>
      </c>
      <c r="I118" s="160"/>
      <c r="L118" s="156"/>
      <c r="M118" s="161"/>
      <c r="N118" s="162"/>
      <c r="O118" s="162"/>
      <c r="P118" s="162"/>
      <c r="Q118" s="162"/>
      <c r="R118" s="162"/>
      <c r="S118" s="162"/>
      <c r="T118" s="163"/>
      <c r="AT118" s="164" t="s">
        <v>133</v>
      </c>
      <c r="AU118" s="164" t="s">
        <v>82</v>
      </c>
      <c r="AV118" s="13" t="s">
        <v>82</v>
      </c>
      <c r="AW118" s="13" t="s">
        <v>33</v>
      </c>
      <c r="AX118" s="13" t="s">
        <v>80</v>
      </c>
      <c r="AY118" s="164" t="s">
        <v>126</v>
      </c>
    </row>
    <row r="119" spans="1:65" s="2" customFormat="1" ht="37.8" customHeight="1">
      <c r="A119" s="34"/>
      <c r="B119" s="142"/>
      <c r="C119" s="143" t="s">
        <v>341</v>
      </c>
      <c r="D119" s="143" t="s">
        <v>127</v>
      </c>
      <c r="E119" s="144" t="s">
        <v>1436</v>
      </c>
      <c r="F119" s="145" t="s">
        <v>1437</v>
      </c>
      <c r="G119" s="146" t="s">
        <v>538</v>
      </c>
      <c r="H119" s="147">
        <v>7.249</v>
      </c>
      <c r="I119" s="148"/>
      <c r="J119" s="149">
        <f>ROUND(I119*H119,2)</f>
        <v>0</v>
      </c>
      <c r="K119" s="145" t="s">
        <v>172</v>
      </c>
      <c r="L119" s="35"/>
      <c r="M119" s="150" t="s">
        <v>3</v>
      </c>
      <c r="N119" s="151" t="s">
        <v>44</v>
      </c>
      <c r="O119" s="55"/>
      <c r="P119" s="152">
        <f>O119*H119</f>
        <v>0</v>
      </c>
      <c r="Q119" s="152">
        <v>0</v>
      </c>
      <c r="R119" s="152">
        <f>Q119*H119</f>
        <v>0</v>
      </c>
      <c r="S119" s="152">
        <v>0</v>
      </c>
      <c r="T119" s="15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4" t="s">
        <v>125</v>
      </c>
      <c r="AT119" s="154" t="s">
        <v>127</v>
      </c>
      <c r="AU119" s="154" t="s">
        <v>82</v>
      </c>
      <c r="AY119" s="19" t="s">
        <v>126</v>
      </c>
      <c r="BE119" s="155">
        <f>IF(N119="základní",J119,0)</f>
        <v>0</v>
      </c>
      <c r="BF119" s="155">
        <f>IF(N119="snížená",J119,0)</f>
        <v>0</v>
      </c>
      <c r="BG119" s="155">
        <f>IF(N119="zákl. přenesená",J119,0)</f>
        <v>0</v>
      </c>
      <c r="BH119" s="155">
        <f>IF(N119="sníž. přenesená",J119,0)</f>
        <v>0</v>
      </c>
      <c r="BI119" s="155">
        <f>IF(N119="nulová",J119,0)</f>
        <v>0</v>
      </c>
      <c r="BJ119" s="19" t="s">
        <v>80</v>
      </c>
      <c r="BK119" s="155">
        <f>ROUND(I119*H119,2)</f>
        <v>0</v>
      </c>
      <c r="BL119" s="19" t="s">
        <v>125</v>
      </c>
      <c r="BM119" s="154" t="s">
        <v>1438</v>
      </c>
    </row>
    <row r="120" spans="2:51" s="13" customFormat="1" ht="12">
      <c r="B120" s="156"/>
      <c r="D120" s="157" t="s">
        <v>133</v>
      </c>
      <c r="F120" s="158" t="s">
        <v>1439</v>
      </c>
      <c r="H120" s="159">
        <v>7.249</v>
      </c>
      <c r="I120" s="160"/>
      <c r="L120" s="156"/>
      <c r="M120" s="161"/>
      <c r="N120" s="162"/>
      <c r="O120" s="162"/>
      <c r="P120" s="162"/>
      <c r="Q120" s="162"/>
      <c r="R120" s="162"/>
      <c r="S120" s="162"/>
      <c r="T120" s="163"/>
      <c r="AT120" s="164" t="s">
        <v>133</v>
      </c>
      <c r="AU120" s="164" t="s">
        <v>82</v>
      </c>
      <c r="AV120" s="13" t="s">
        <v>82</v>
      </c>
      <c r="AW120" s="13" t="s">
        <v>4</v>
      </c>
      <c r="AX120" s="13" t="s">
        <v>80</v>
      </c>
      <c r="AY120" s="164" t="s">
        <v>126</v>
      </c>
    </row>
    <row r="121" spans="1:65" s="2" customFormat="1" ht="37.8" customHeight="1">
      <c r="A121" s="34"/>
      <c r="B121" s="142"/>
      <c r="C121" s="143" t="s">
        <v>347</v>
      </c>
      <c r="D121" s="143" t="s">
        <v>127</v>
      </c>
      <c r="E121" s="144" t="s">
        <v>1440</v>
      </c>
      <c r="F121" s="145" t="s">
        <v>1441</v>
      </c>
      <c r="G121" s="146" t="s">
        <v>249</v>
      </c>
      <c r="H121" s="147">
        <v>3.815</v>
      </c>
      <c r="I121" s="148"/>
      <c r="J121" s="149">
        <f>ROUND(I121*H121,2)</f>
        <v>0</v>
      </c>
      <c r="K121" s="145" t="s">
        <v>172</v>
      </c>
      <c r="L121" s="35"/>
      <c r="M121" s="150" t="s">
        <v>3</v>
      </c>
      <c r="N121" s="151" t="s">
        <v>44</v>
      </c>
      <c r="O121" s="55"/>
      <c r="P121" s="152">
        <f>O121*H121</f>
        <v>0</v>
      </c>
      <c r="Q121" s="152">
        <v>0</v>
      </c>
      <c r="R121" s="152">
        <f>Q121*H121</f>
        <v>0</v>
      </c>
      <c r="S121" s="152">
        <v>0</v>
      </c>
      <c r="T121" s="15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4" t="s">
        <v>125</v>
      </c>
      <c r="AT121" s="154" t="s">
        <v>127</v>
      </c>
      <c r="AU121" s="154" t="s">
        <v>82</v>
      </c>
      <c r="AY121" s="19" t="s">
        <v>126</v>
      </c>
      <c r="BE121" s="155">
        <f>IF(N121="základní",J121,0)</f>
        <v>0</v>
      </c>
      <c r="BF121" s="155">
        <f>IF(N121="snížená",J121,0)</f>
        <v>0</v>
      </c>
      <c r="BG121" s="155">
        <f>IF(N121="zákl. přenesená",J121,0)</f>
        <v>0</v>
      </c>
      <c r="BH121" s="155">
        <f>IF(N121="sníž. přenesená",J121,0)</f>
        <v>0</v>
      </c>
      <c r="BI121" s="155">
        <f>IF(N121="nulová",J121,0)</f>
        <v>0</v>
      </c>
      <c r="BJ121" s="19" t="s">
        <v>80</v>
      </c>
      <c r="BK121" s="155">
        <f>ROUND(I121*H121,2)</f>
        <v>0</v>
      </c>
      <c r="BL121" s="19" t="s">
        <v>125</v>
      </c>
      <c r="BM121" s="154" t="s">
        <v>1442</v>
      </c>
    </row>
    <row r="122" spans="2:51" s="13" customFormat="1" ht="12">
      <c r="B122" s="156"/>
      <c r="D122" s="157" t="s">
        <v>133</v>
      </c>
      <c r="E122" s="164" t="s">
        <v>3</v>
      </c>
      <c r="F122" s="158" t="s">
        <v>1443</v>
      </c>
      <c r="H122" s="159">
        <v>3.815</v>
      </c>
      <c r="I122" s="160"/>
      <c r="L122" s="156"/>
      <c r="M122" s="161"/>
      <c r="N122" s="162"/>
      <c r="O122" s="162"/>
      <c r="P122" s="162"/>
      <c r="Q122" s="162"/>
      <c r="R122" s="162"/>
      <c r="S122" s="162"/>
      <c r="T122" s="163"/>
      <c r="AT122" s="164" t="s">
        <v>133</v>
      </c>
      <c r="AU122" s="164" t="s">
        <v>82</v>
      </c>
      <c r="AV122" s="13" t="s">
        <v>82</v>
      </c>
      <c r="AW122" s="13" t="s">
        <v>33</v>
      </c>
      <c r="AX122" s="13" t="s">
        <v>80</v>
      </c>
      <c r="AY122" s="164" t="s">
        <v>126</v>
      </c>
    </row>
    <row r="123" spans="1:65" s="2" customFormat="1" ht="37.8" customHeight="1">
      <c r="A123" s="34"/>
      <c r="B123" s="142"/>
      <c r="C123" s="143" t="s">
        <v>9</v>
      </c>
      <c r="D123" s="143" t="s">
        <v>127</v>
      </c>
      <c r="E123" s="144" t="s">
        <v>1444</v>
      </c>
      <c r="F123" s="145" t="s">
        <v>1445</v>
      </c>
      <c r="G123" s="146" t="s">
        <v>249</v>
      </c>
      <c r="H123" s="147">
        <v>22.89</v>
      </c>
      <c r="I123" s="148"/>
      <c r="J123" s="149">
        <f>ROUND(I123*H123,2)</f>
        <v>0</v>
      </c>
      <c r="K123" s="145" t="s">
        <v>172</v>
      </c>
      <c r="L123" s="35"/>
      <c r="M123" s="150" t="s">
        <v>3</v>
      </c>
      <c r="N123" s="151" t="s">
        <v>44</v>
      </c>
      <c r="O123" s="55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4" t="s">
        <v>125</v>
      </c>
      <c r="AT123" s="154" t="s">
        <v>127</v>
      </c>
      <c r="AU123" s="154" t="s">
        <v>82</v>
      </c>
      <c r="AY123" s="19" t="s">
        <v>126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9" t="s">
        <v>80</v>
      </c>
      <c r="BK123" s="155">
        <f>ROUND(I123*H123,2)</f>
        <v>0</v>
      </c>
      <c r="BL123" s="19" t="s">
        <v>125</v>
      </c>
      <c r="BM123" s="154" t="s">
        <v>1446</v>
      </c>
    </row>
    <row r="124" spans="2:51" s="13" customFormat="1" ht="12">
      <c r="B124" s="156"/>
      <c r="D124" s="157" t="s">
        <v>133</v>
      </c>
      <c r="E124" s="164" t="s">
        <v>3</v>
      </c>
      <c r="F124" s="158" t="s">
        <v>1447</v>
      </c>
      <c r="H124" s="159">
        <v>22.89</v>
      </c>
      <c r="I124" s="160"/>
      <c r="L124" s="156"/>
      <c r="M124" s="161"/>
      <c r="N124" s="162"/>
      <c r="O124" s="162"/>
      <c r="P124" s="162"/>
      <c r="Q124" s="162"/>
      <c r="R124" s="162"/>
      <c r="S124" s="162"/>
      <c r="T124" s="163"/>
      <c r="AT124" s="164" t="s">
        <v>133</v>
      </c>
      <c r="AU124" s="164" t="s">
        <v>82</v>
      </c>
      <c r="AV124" s="13" t="s">
        <v>82</v>
      </c>
      <c r="AW124" s="13" t="s">
        <v>33</v>
      </c>
      <c r="AX124" s="13" t="s">
        <v>73</v>
      </c>
      <c r="AY124" s="164" t="s">
        <v>126</v>
      </c>
    </row>
    <row r="125" spans="2:51" s="15" customFormat="1" ht="12">
      <c r="B125" s="185"/>
      <c r="D125" s="157" t="s">
        <v>133</v>
      </c>
      <c r="E125" s="186" t="s">
        <v>1385</v>
      </c>
      <c r="F125" s="187" t="s">
        <v>246</v>
      </c>
      <c r="H125" s="188">
        <v>22.89</v>
      </c>
      <c r="I125" s="189"/>
      <c r="L125" s="185"/>
      <c r="M125" s="190"/>
      <c r="N125" s="191"/>
      <c r="O125" s="191"/>
      <c r="P125" s="191"/>
      <c r="Q125" s="191"/>
      <c r="R125" s="191"/>
      <c r="S125" s="191"/>
      <c r="T125" s="192"/>
      <c r="AT125" s="186" t="s">
        <v>133</v>
      </c>
      <c r="AU125" s="186" t="s">
        <v>82</v>
      </c>
      <c r="AV125" s="15" t="s">
        <v>125</v>
      </c>
      <c r="AW125" s="15" t="s">
        <v>33</v>
      </c>
      <c r="AX125" s="15" t="s">
        <v>80</v>
      </c>
      <c r="AY125" s="186" t="s">
        <v>126</v>
      </c>
    </row>
    <row r="126" spans="1:65" s="2" customFormat="1" ht="37.8" customHeight="1">
      <c r="A126" s="34"/>
      <c r="B126" s="142"/>
      <c r="C126" s="143" t="s">
        <v>363</v>
      </c>
      <c r="D126" s="143" t="s">
        <v>127</v>
      </c>
      <c r="E126" s="144" t="s">
        <v>1448</v>
      </c>
      <c r="F126" s="145" t="s">
        <v>1449</v>
      </c>
      <c r="G126" s="146" t="s">
        <v>232</v>
      </c>
      <c r="H126" s="147">
        <v>23</v>
      </c>
      <c r="I126" s="148"/>
      <c r="J126" s="149">
        <f>ROUND(I126*H126,2)</f>
        <v>0</v>
      </c>
      <c r="K126" s="145" t="s">
        <v>172</v>
      </c>
      <c r="L126" s="35"/>
      <c r="M126" s="150" t="s">
        <v>3</v>
      </c>
      <c r="N126" s="151" t="s">
        <v>44</v>
      </c>
      <c r="O126" s="55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4" t="s">
        <v>125</v>
      </c>
      <c r="AT126" s="154" t="s">
        <v>127</v>
      </c>
      <c r="AU126" s="154" t="s">
        <v>82</v>
      </c>
      <c r="AY126" s="19" t="s">
        <v>126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9" t="s">
        <v>80</v>
      </c>
      <c r="BK126" s="155">
        <f>ROUND(I126*H126,2)</f>
        <v>0</v>
      </c>
      <c r="BL126" s="19" t="s">
        <v>125</v>
      </c>
      <c r="BM126" s="154" t="s">
        <v>1450</v>
      </c>
    </row>
    <row r="127" spans="1:65" s="2" customFormat="1" ht="37.8" customHeight="1">
      <c r="A127" s="34"/>
      <c r="B127" s="142"/>
      <c r="C127" s="143" t="s">
        <v>380</v>
      </c>
      <c r="D127" s="143" t="s">
        <v>127</v>
      </c>
      <c r="E127" s="144" t="s">
        <v>1451</v>
      </c>
      <c r="F127" s="145" t="s">
        <v>1452</v>
      </c>
      <c r="G127" s="146" t="s">
        <v>232</v>
      </c>
      <c r="H127" s="147">
        <v>23</v>
      </c>
      <c r="I127" s="148"/>
      <c r="J127" s="149">
        <f>ROUND(I127*H127,2)</f>
        <v>0</v>
      </c>
      <c r="K127" s="145" t="s">
        <v>172</v>
      </c>
      <c r="L127" s="35"/>
      <c r="M127" s="150" t="s">
        <v>3</v>
      </c>
      <c r="N127" s="151" t="s">
        <v>44</v>
      </c>
      <c r="O127" s="55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4" t="s">
        <v>125</v>
      </c>
      <c r="AT127" s="154" t="s">
        <v>127</v>
      </c>
      <c r="AU127" s="154" t="s">
        <v>82</v>
      </c>
      <c r="AY127" s="19" t="s">
        <v>126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9" t="s">
        <v>80</v>
      </c>
      <c r="BK127" s="155">
        <f>ROUND(I127*H127,2)</f>
        <v>0</v>
      </c>
      <c r="BL127" s="19" t="s">
        <v>125</v>
      </c>
      <c r="BM127" s="154" t="s">
        <v>1453</v>
      </c>
    </row>
    <row r="128" spans="1:65" s="2" customFormat="1" ht="14.4" customHeight="1">
      <c r="A128" s="34"/>
      <c r="B128" s="142"/>
      <c r="C128" s="193" t="s">
        <v>385</v>
      </c>
      <c r="D128" s="193" t="s">
        <v>321</v>
      </c>
      <c r="E128" s="194" t="s">
        <v>1454</v>
      </c>
      <c r="F128" s="195" t="s">
        <v>1455</v>
      </c>
      <c r="G128" s="196" t="s">
        <v>701</v>
      </c>
      <c r="H128" s="197">
        <v>0.345</v>
      </c>
      <c r="I128" s="198"/>
      <c r="J128" s="199">
        <f>ROUND(I128*H128,2)</f>
        <v>0</v>
      </c>
      <c r="K128" s="195" t="s">
        <v>172</v>
      </c>
      <c r="L128" s="200"/>
      <c r="M128" s="201" t="s">
        <v>3</v>
      </c>
      <c r="N128" s="202" t="s">
        <v>44</v>
      </c>
      <c r="O128" s="55"/>
      <c r="P128" s="152">
        <f>O128*H128</f>
        <v>0</v>
      </c>
      <c r="Q128" s="152">
        <v>0.001</v>
      </c>
      <c r="R128" s="152">
        <f>Q128*H128</f>
        <v>0.000345</v>
      </c>
      <c r="S128" s="152">
        <v>0</v>
      </c>
      <c r="T128" s="15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4" t="s">
        <v>161</v>
      </c>
      <c r="AT128" s="154" t="s">
        <v>321</v>
      </c>
      <c r="AU128" s="154" t="s">
        <v>82</v>
      </c>
      <c r="AY128" s="19" t="s">
        <v>126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9" t="s">
        <v>80</v>
      </c>
      <c r="BK128" s="155">
        <f>ROUND(I128*H128,2)</f>
        <v>0</v>
      </c>
      <c r="BL128" s="19" t="s">
        <v>125</v>
      </c>
      <c r="BM128" s="154" t="s">
        <v>1456</v>
      </c>
    </row>
    <row r="129" spans="2:51" s="13" customFormat="1" ht="12">
      <c r="B129" s="156"/>
      <c r="D129" s="157" t="s">
        <v>133</v>
      </c>
      <c r="F129" s="158" t="s">
        <v>1457</v>
      </c>
      <c r="H129" s="159">
        <v>0.345</v>
      </c>
      <c r="I129" s="160"/>
      <c r="L129" s="156"/>
      <c r="M129" s="161"/>
      <c r="N129" s="162"/>
      <c r="O129" s="162"/>
      <c r="P129" s="162"/>
      <c r="Q129" s="162"/>
      <c r="R129" s="162"/>
      <c r="S129" s="162"/>
      <c r="T129" s="163"/>
      <c r="AT129" s="164" t="s">
        <v>133</v>
      </c>
      <c r="AU129" s="164" t="s">
        <v>82</v>
      </c>
      <c r="AV129" s="13" t="s">
        <v>82</v>
      </c>
      <c r="AW129" s="13" t="s">
        <v>4</v>
      </c>
      <c r="AX129" s="13" t="s">
        <v>80</v>
      </c>
      <c r="AY129" s="164" t="s">
        <v>126</v>
      </c>
    </row>
    <row r="130" spans="1:65" s="2" customFormat="1" ht="22.8">
      <c r="A130" s="34"/>
      <c r="B130" s="142"/>
      <c r="C130" s="143" t="s">
        <v>390</v>
      </c>
      <c r="D130" s="143" t="s">
        <v>127</v>
      </c>
      <c r="E130" s="144" t="s">
        <v>1458</v>
      </c>
      <c r="F130" s="145" t="s">
        <v>1459</v>
      </c>
      <c r="G130" s="146" t="s">
        <v>232</v>
      </c>
      <c r="H130" s="147">
        <v>23</v>
      </c>
      <c r="I130" s="148"/>
      <c r="J130" s="149">
        <f>ROUND(I130*H130,2)</f>
        <v>0</v>
      </c>
      <c r="K130" s="145" t="s">
        <v>172</v>
      </c>
      <c r="L130" s="35"/>
      <c r="M130" s="150" t="s">
        <v>3</v>
      </c>
      <c r="N130" s="151" t="s">
        <v>44</v>
      </c>
      <c r="O130" s="55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4" t="s">
        <v>125</v>
      </c>
      <c r="AT130" s="154" t="s">
        <v>127</v>
      </c>
      <c r="AU130" s="154" t="s">
        <v>82</v>
      </c>
      <c r="AY130" s="19" t="s">
        <v>126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9" t="s">
        <v>80</v>
      </c>
      <c r="BK130" s="155">
        <f>ROUND(I130*H130,2)</f>
        <v>0</v>
      </c>
      <c r="BL130" s="19" t="s">
        <v>125</v>
      </c>
      <c r="BM130" s="154" t="s">
        <v>1460</v>
      </c>
    </row>
    <row r="131" spans="1:65" s="2" customFormat="1" ht="22.8">
      <c r="A131" s="34"/>
      <c r="B131" s="142"/>
      <c r="C131" s="143" t="s">
        <v>395</v>
      </c>
      <c r="D131" s="143" t="s">
        <v>127</v>
      </c>
      <c r="E131" s="144" t="s">
        <v>1461</v>
      </c>
      <c r="F131" s="145" t="s">
        <v>1462</v>
      </c>
      <c r="G131" s="146" t="s">
        <v>232</v>
      </c>
      <c r="H131" s="147">
        <v>23</v>
      </c>
      <c r="I131" s="148"/>
      <c r="J131" s="149">
        <f>ROUND(I131*H131,2)</f>
        <v>0</v>
      </c>
      <c r="K131" s="145" t="s">
        <v>172</v>
      </c>
      <c r="L131" s="35"/>
      <c r="M131" s="150" t="s">
        <v>3</v>
      </c>
      <c r="N131" s="151" t="s">
        <v>44</v>
      </c>
      <c r="O131" s="55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4" t="s">
        <v>125</v>
      </c>
      <c r="AT131" s="154" t="s">
        <v>127</v>
      </c>
      <c r="AU131" s="154" t="s">
        <v>82</v>
      </c>
      <c r="AY131" s="19" t="s">
        <v>126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9" t="s">
        <v>80</v>
      </c>
      <c r="BK131" s="155">
        <f>ROUND(I131*H131,2)</f>
        <v>0</v>
      </c>
      <c r="BL131" s="19" t="s">
        <v>125</v>
      </c>
      <c r="BM131" s="154" t="s">
        <v>1463</v>
      </c>
    </row>
    <row r="132" spans="1:65" s="2" customFormat="1" ht="22.8">
      <c r="A132" s="34"/>
      <c r="B132" s="142"/>
      <c r="C132" s="143" t="s">
        <v>8</v>
      </c>
      <c r="D132" s="143" t="s">
        <v>127</v>
      </c>
      <c r="E132" s="144" t="s">
        <v>1464</v>
      </c>
      <c r="F132" s="145" t="s">
        <v>1465</v>
      </c>
      <c r="G132" s="146" t="s">
        <v>249</v>
      </c>
      <c r="H132" s="147">
        <v>0.03</v>
      </c>
      <c r="I132" s="148"/>
      <c r="J132" s="149">
        <f>ROUND(I132*H132,2)</f>
        <v>0</v>
      </c>
      <c r="K132" s="145" t="s">
        <v>172</v>
      </c>
      <c r="L132" s="35"/>
      <c r="M132" s="150" t="s">
        <v>3</v>
      </c>
      <c r="N132" s="151" t="s">
        <v>44</v>
      </c>
      <c r="O132" s="55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4" t="s">
        <v>125</v>
      </c>
      <c r="AT132" s="154" t="s">
        <v>127</v>
      </c>
      <c r="AU132" s="154" t="s">
        <v>82</v>
      </c>
      <c r="AY132" s="19" t="s">
        <v>126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9" t="s">
        <v>80</v>
      </c>
      <c r="BK132" s="155">
        <f>ROUND(I132*H132,2)</f>
        <v>0</v>
      </c>
      <c r="BL132" s="19" t="s">
        <v>125</v>
      </c>
      <c r="BM132" s="154" t="s">
        <v>1466</v>
      </c>
    </row>
    <row r="133" spans="1:65" s="2" customFormat="1" ht="24.15" customHeight="1">
      <c r="A133" s="34"/>
      <c r="B133" s="142"/>
      <c r="C133" s="143" t="s">
        <v>411</v>
      </c>
      <c r="D133" s="143" t="s">
        <v>127</v>
      </c>
      <c r="E133" s="144" t="s">
        <v>1467</v>
      </c>
      <c r="F133" s="145" t="s">
        <v>1468</v>
      </c>
      <c r="G133" s="146" t="s">
        <v>249</v>
      </c>
      <c r="H133" s="147">
        <v>0.03</v>
      </c>
      <c r="I133" s="148"/>
      <c r="J133" s="149">
        <f>ROUND(I133*H133,2)</f>
        <v>0</v>
      </c>
      <c r="K133" s="145" t="s">
        <v>172</v>
      </c>
      <c r="L133" s="35"/>
      <c r="M133" s="150" t="s">
        <v>3</v>
      </c>
      <c r="N133" s="151" t="s">
        <v>44</v>
      </c>
      <c r="O133" s="55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4" t="s">
        <v>125</v>
      </c>
      <c r="AT133" s="154" t="s">
        <v>127</v>
      </c>
      <c r="AU133" s="154" t="s">
        <v>82</v>
      </c>
      <c r="AY133" s="19" t="s">
        <v>126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9" t="s">
        <v>80</v>
      </c>
      <c r="BK133" s="155">
        <f>ROUND(I133*H133,2)</f>
        <v>0</v>
      </c>
      <c r="BL133" s="19" t="s">
        <v>125</v>
      </c>
      <c r="BM133" s="154" t="s">
        <v>1469</v>
      </c>
    </row>
    <row r="134" spans="2:63" s="12" customFormat="1" ht="22.8" customHeight="1">
      <c r="B134" s="131"/>
      <c r="D134" s="132" t="s">
        <v>72</v>
      </c>
      <c r="E134" s="169" t="s">
        <v>125</v>
      </c>
      <c r="F134" s="169" t="s">
        <v>295</v>
      </c>
      <c r="I134" s="134"/>
      <c r="J134" s="170">
        <f>BK134</f>
        <v>0</v>
      </c>
      <c r="L134" s="131"/>
      <c r="M134" s="136"/>
      <c r="N134" s="137"/>
      <c r="O134" s="137"/>
      <c r="P134" s="138">
        <f>SUM(P135:P137)</f>
        <v>0</v>
      </c>
      <c r="Q134" s="137"/>
      <c r="R134" s="138">
        <f>SUM(R135:R137)</f>
        <v>0</v>
      </c>
      <c r="S134" s="137"/>
      <c r="T134" s="139">
        <f>SUM(T135:T137)</f>
        <v>0</v>
      </c>
      <c r="AR134" s="132" t="s">
        <v>80</v>
      </c>
      <c r="AT134" s="140" t="s">
        <v>72</v>
      </c>
      <c r="AU134" s="140" t="s">
        <v>80</v>
      </c>
      <c r="AY134" s="132" t="s">
        <v>126</v>
      </c>
      <c r="BK134" s="141">
        <f>SUM(BK135:BK137)</f>
        <v>0</v>
      </c>
    </row>
    <row r="135" spans="1:65" s="2" customFormat="1" ht="37.8" customHeight="1">
      <c r="A135" s="34"/>
      <c r="B135" s="142"/>
      <c r="C135" s="143" t="s">
        <v>416</v>
      </c>
      <c r="D135" s="143" t="s">
        <v>127</v>
      </c>
      <c r="E135" s="144" t="s">
        <v>1470</v>
      </c>
      <c r="F135" s="145" t="s">
        <v>1471</v>
      </c>
      <c r="G135" s="146" t="s">
        <v>232</v>
      </c>
      <c r="H135" s="147">
        <v>5</v>
      </c>
      <c r="I135" s="148"/>
      <c r="J135" s="149">
        <f>ROUND(I135*H135,2)</f>
        <v>0</v>
      </c>
      <c r="K135" s="145" t="s">
        <v>172</v>
      </c>
      <c r="L135" s="35"/>
      <c r="M135" s="150" t="s">
        <v>3</v>
      </c>
      <c r="N135" s="151" t="s">
        <v>44</v>
      </c>
      <c r="O135" s="55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4" t="s">
        <v>125</v>
      </c>
      <c r="AT135" s="154" t="s">
        <v>127</v>
      </c>
      <c r="AU135" s="154" t="s">
        <v>82</v>
      </c>
      <c r="AY135" s="19" t="s">
        <v>126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9" t="s">
        <v>80</v>
      </c>
      <c r="BK135" s="155">
        <f>ROUND(I135*H135,2)</f>
        <v>0</v>
      </c>
      <c r="BL135" s="19" t="s">
        <v>125</v>
      </c>
      <c r="BM135" s="154" t="s">
        <v>1472</v>
      </c>
    </row>
    <row r="136" spans="1:65" s="2" customFormat="1" ht="49.05" customHeight="1">
      <c r="A136" s="34"/>
      <c r="B136" s="142"/>
      <c r="C136" s="143" t="s">
        <v>420</v>
      </c>
      <c r="D136" s="143" t="s">
        <v>127</v>
      </c>
      <c r="E136" s="144" t="s">
        <v>1473</v>
      </c>
      <c r="F136" s="145" t="s">
        <v>1474</v>
      </c>
      <c r="G136" s="146" t="s">
        <v>232</v>
      </c>
      <c r="H136" s="147">
        <v>25</v>
      </c>
      <c r="I136" s="148"/>
      <c r="J136" s="149">
        <f>ROUND(I136*H136,2)</f>
        <v>0</v>
      </c>
      <c r="K136" s="145" t="s">
        <v>172</v>
      </c>
      <c r="L136" s="35"/>
      <c r="M136" s="150" t="s">
        <v>3</v>
      </c>
      <c r="N136" s="151" t="s">
        <v>44</v>
      </c>
      <c r="O136" s="55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4" t="s">
        <v>125</v>
      </c>
      <c r="AT136" s="154" t="s">
        <v>127</v>
      </c>
      <c r="AU136" s="154" t="s">
        <v>82</v>
      </c>
      <c r="AY136" s="19" t="s">
        <v>126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9" t="s">
        <v>80</v>
      </c>
      <c r="BK136" s="155">
        <f>ROUND(I136*H136,2)</f>
        <v>0</v>
      </c>
      <c r="BL136" s="19" t="s">
        <v>125</v>
      </c>
      <c r="BM136" s="154" t="s">
        <v>1475</v>
      </c>
    </row>
    <row r="137" spans="2:51" s="13" customFormat="1" ht="12">
      <c r="B137" s="156"/>
      <c r="D137" s="157" t="s">
        <v>133</v>
      </c>
      <c r="E137" s="164" t="s">
        <v>3</v>
      </c>
      <c r="F137" s="158" t="s">
        <v>1476</v>
      </c>
      <c r="H137" s="159">
        <v>25</v>
      </c>
      <c r="I137" s="160"/>
      <c r="L137" s="156"/>
      <c r="M137" s="161"/>
      <c r="N137" s="162"/>
      <c r="O137" s="162"/>
      <c r="P137" s="162"/>
      <c r="Q137" s="162"/>
      <c r="R137" s="162"/>
      <c r="S137" s="162"/>
      <c r="T137" s="163"/>
      <c r="AT137" s="164" t="s">
        <v>133</v>
      </c>
      <c r="AU137" s="164" t="s">
        <v>82</v>
      </c>
      <c r="AV137" s="13" t="s">
        <v>82</v>
      </c>
      <c r="AW137" s="13" t="s">
        <v>33</v>
      </c>
      <c r="AX137" s="13" t="s">
        <v>80</v>
      </c>
      <c r="AY137" s="164" t="s">
        <v>126</v>
      </c>
    </row>
    <row r="138" spans="2:63" s="12" customFormat="1" ht="22.8" customHeight="1">
      <c r="B138" s="131"/>
      <c r="D138" s="132" t="s">
        <v>72</v>
      </c>
      <c r="E138" s="169" t="s">
        <v>144</v>
      </c>
      <c r="F138" s="169" t="s">
        <v>1477</v>
      </c>
      <c r="I138" s="134"/>
      <c r="J138" s="170">
        <f>BK138</f>
        <v>0</v>
      </c>
      <c r="L138" s="131"/>
      <c r="M138" s="136"/>
      <c r="N138" s="137"/>
      <c r="O138" s="137"/>
      <c r="P138" s="138">
        <f>SUM(P139:P142)</f>
        <v>0</v>
      </c>
      <c r="Q138" s="137"/>
      <c r="R138" s="138">
        <f>SUM(R139:R142)</f>
        <v>0.48675</v>
      </c>
      <c r="S138" s="137"/>
      <c r="T138" s="139">
        <f>SUM(T139:T142)</f>
        <v>0</v>
      </c>
      <c r="AR138" s="132" t="s">
        <v>80</v>
      </c>
      <c r="AT138" s="140" t="s">
        <v>72</v>
      </c>
      <c r="AU138" s="140" t="s">
        <v>80</v>
      </c>
      <c r="AY138" s="132" t="s">
        <v>126</v>
      </c>
      <c r="BK138" s="141">
        <f>SUM(BK139:BK142)</f>
        <v>0</v>
      </c>
    </row>
    <row r="139" spans="1:65" s="2" customFormat="1" ht="37.8" customHeight="1">
      <c r="A139" s="34"/>
      <c r="B139" s="142"/>
      <c r="C139" s="143" t="s">
        <v>425</v>
      </c>
      <c r="D139" s="143" t="s">
        <v>127</v>
      </c>
      <c r="E139" s="144" t="s">
        <v>1478</v>
      </c>
      <c r="F139" s="145" t="s">
        <v>1479</v>
      </c>
      <c r="G139" s="146" t="s">
        <v>232</v>
      </c>
      <c r="H139" s="147">
        <v>17</v>
      </c>
      <c r="I139" s="148"/>
      <c r="J139" s="149">
        <f>ROUND(I139*H139,2)</f>
        <v>0</v>
      </c>
      <c r="K139" s="145" t="s">
        <v>172</v>
      </c>
      <c r="L139" s="35"/>
      <c r="M139" s="150" t="s">
        <v>3</v>
      </c>
      <c r="N139" s="151" t="s">
        <v>44</v>
      </c>
      <c r="O139" s="55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4" t="s">
        <v>125</v>
      </c>
      <c r="AT139" s="154" t="s">
        <v>127</v>
      </c>
      <c r="AU139" s="154" t="s">
        <v>82</v>
      </c>
      <c r="AY139" s="19" t="s">
        <v>126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9" t="s">
        <v>80</v>
      </c>
      <c r="BK139" s="155">
        <f>ROUND(I139*H139,2)</f>
        <v>0</v>
      </c>
      <c r="BL139" s="19" t="s">
        <v>125</v>
      </c>
      <c r="BM139" s="154" t="s">
        <v>1480</v>
      </c>
    </row>
    <row r="140" spans="1:65" s="2" customFormat="1" ht="37.8" customHeight="1">
      <c r="A140" s="34"/>
      <c r="B140" s="142"/>
      <c r="C140" s="143" t="s">
        <v>432</v>
      </c>
      <c r="D140" s="143" t="s">
        <v>127</v>
      </c>
      <c r="E140" s="144" t="s">
        <v>1481</v>
      </c>
      <c r="F140" s="145" t="s">
        <v>1482</v>
      </c>
      <c r="G140" s="146" t="s">
        <v>232</v>
      </c>
      <c r="H140" s="147">
        <v>17</v>
      </c>
      <c r="I140" s="148"/>
      <c r="J140" s="149">
        <f>ROUND(I140*H140,2)</f>
        <v>0</v>
      </c>
      <c r="K140" s="145" t="s">
        <v>172</v>
      </c>
      <c r="L140" s="35"/>
      <c r="M140" s="150" t="s">
        <v>3</v>
      </c>
      <c r="N140" s="151" t="s">
        <v>44</v>
      </c>
      <c r="O140" s="55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4" t="s">
        <v>125</v>
      </c>
      <c r="AT140" s="154" t="s">
        <v>127</v>
      </c>
      <c r="AU140" s="154" t="s">
        <v>82</v>
      </c>
      <c r="AY140" s="19" t="s">
        <v>126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9" t="s">
        <v>80</v>
      </c>
      <c r="BK140" s="155">
        <f>ROUND(I140*H140,2)</f>
        <v>0</v>
      </c>
      <c r="BL140" s="19" t="s">
        <v>125</v>
      </c>
      <c r="BM140" s="154" t="s">
        <v>1483</v>
      </c>
    </row>
    <row r="141" spans="1:65" s="2" customFormat="1" ht="76.35" customHeight="1">
      <c r="A141" s="34"/>
      <c r="B141" s="142"/>
      <c r="C141" s="143" t="s">
        <v>437</v>
      </c>
      <c r="D141" s="143" t="s">
        <v>127</v>
      </c>
      <c r="E141" s="144" t="s">
        <v>1484</v>
      </c>
      <c r="F141" s="145" t="s">
        <v>1485</v>
      </c>
      <c r="G141" s="146" t="s">
        <v>232</v>
      </c>
      <c r="H141" s="147">
        <v>5</v>
      </c>
      <c r="I141" s="148"/>
      <c r="J141" s="149">
        <f>ROUND(I141*H141,2)</f>
        <v>0</v>
      </c>
      <c r="K141" s="145" t="s">
        <v>172</v>
      </c>
      <c r="L141" s="35"/>
      <c r="M141" s="150" t="s">
        <v>3</v>
      </c>
      <c r="N141" s="151" t="s">
        <v>44</v>
      </c>
      <c r="O141" s="55"/>
      <c r="P141" s="152">
        <f>O141*H141</f>
        <v>0</v>
      </c>
      <c r="Q141" s="152">
        <v>0.08425</v>
      </c>
      <c r="R141" s="152">
        <f>Q141*H141</f>
        <v>0.42125</v>
      </c>
      <c r="S141" s="152">
        <v>0</v>
      </c>
      <c r="T141" s="15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4" t="s">
        <v>125</v>
      </c>
      <c r="AT141" s="154" t="s">
        <v>127</v>
      </c>
      <c r="AU141" s="154" t="s">
        <v>82</v>
      </c>
      <c r="AY141" s="19" t="s">
        <v>126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9" t="s">
        <v>80</v>
      </c>
      <c r="BK141" s="155">
        <f>ROUND(I141*H141,2)</f>
        <v>0</v>
      </c>
      <c r="BL141" s="19" t="s">
        <v>125</v>
      </c>
      <c r="BM141" s="154" t="s">
        <v>1486</v>
      </c>
    </row>
    <row r="142" spans="1:65" s="2" customFormat="1" ht="22.8">
      <c r="A142" s="34"/>
      <c r="B142" s="142"/>
      <c r="C142" s="193" t="s">
        <v>442</v>
      </c>
      <c r="D142" s="193" t="s">
        <v>321</v>
      </c>
      <c r="E142" s="194" t="s">
        <v>1487</v>
      </c>
      <c r="F142" s="195" t="s">
        <v>1488</v>
      </c>
      <c r="G142" s="196" t="s">
        <v>232</v>
      </c>
      <c r="H142" s="197">
        <v>0.5</v>
      </c>
      <c r="I142" s="198"/>
      <c r="J142" s="199">
        <f>ROUND(I142*H142,2)</f>
        <v>0</v>
      </c>
      <c r="K142" s="195" t="s">
        <v>172</v>
      </c>
      <c r="L142" s="200"/>
      <c r="M142" s="201" t="s">
        <v>3</v>
      </c>
      <c r="N142" s="202" t="s">
        <v>44</v>
      </c>
      <c r="O142" s="55"/>
      <c r="P142" s="152">
        <f>O142*H142</f>
        <v>0</v>
      </c>
      <c r="Q142" s="152">
        <v>0.131</v>
      </c>
      <c r="R142" s="152">
        <f>Q142*H142</f>
        <v>0.0655</v>
      </c>
      <c r="S142" s="152">
        <v>0</v>
      </c>
      <c r="T142" s="15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4" t="s">
        <v>161</v>
      </c>
      <c r="AT142" s="154" t="s">
        <v>321</v>
      </c>
      <c r="AU142" s="154" t="s">
        <v>82</v>
      </c>
      <c r="AY142" s="19" t="s">
        <v>126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9" t="s">
        <v>80</v>
      </c>
      <c r="BK142" s="155">
        <f>ROUND(I142*H142,2)</f>
        <v>0</v>
      </c>
      <c r="BL142" s="19" t="s">
        <v>125</v>
      </c>
      <c r="BM142" s="154" t="s">
        <v>1489</v>
      </c>
    </row>
    <row r="143" spans="2:63" s="12" customFormat="1" ht="22.8" customHeight="1">
      <c r="B143" s="131"/>
      <c r="D143" s="132" t="s">
        <v>72</v>
      </c>
      <c r="E143" s="169" t="s">
        <v>169</v>
      </c>
      <c r="F143" s="169" t="s">
        <v>424</v>
      </c>
      <c r="I143" s="134"/>
      <c r="J143" s="170">
        <f>BK143</f>
        <v>0</v>
      </c>
      <c r="L143" s="131"/>
      <c r="M143" s="136"/>
      <c r="N143" s="137"/>
      <c r="O143" s="137"/>
      <c r="P143" s="138">
        <f>SUM(P144:P145)</f>
        <v>0</v>
      </c>
      <c r="Q143" s="137"/>
      <c r="R143" s="138">
        <f>SUM(R144:R145)</f>
        <v>0</v>
      </c>
      <c r="S143" s="137"/>
      <c r="T143" s="139">
        <f>SUM(T144:T145)</f>
        <v>0</v>
      </c>
      <c r="AR143" s="132" t="s">
        <v>80</v>
      </c>
      <c r="AT143" s="140" t="s">
        <v>72</v>
      </c>
      <c r="AU143" s="140" t="s">
        <v>80</v>
      </c>
      <c r="AY143" s="132" t="s">
        <v>126</v>
      </c>
      <c r="BK143" s="141">
        <f>SUM(BK144:BK145)</f>
        <v>0</v>
      </c>
    </row>
    <row r="144" spans="1:65" s="2" customFormat="1" ht="37.8" customHeight="1">
      <c r="A144" s="34"/>
      <c r="B144" s="142"/>
      <c r="C144" s="143" t="s">
        <v>447</v>
      </c>
      <c r="D144" s="143" t="s">
        <v>127</v>
      </c>
      <c r="E144" s="144" t="s">
        <v>1490</v>
      </c>
      <c r="F144" s="145" t="s">
        <v>1491</v>
      </c>
      <c r="G144" s="146" t="s">
        <v>329</v>
      </c>
      <c r="H144" s="147">
        <v>84</v>
      </c>
      <c r="I144" s="148"/>
      <c r="J144" s="149">
        <f>ROUND(I144*H144,2)</f>
        <v>0</v>
      </c>
      <c r="K144" s="145" t="s">
        <v>172</v>
      </c>
      <c r="L144" s="35"/>
      <c r="M144" s="150" t="s">
        <v>3</v>
      </c>
      <c r="N144" s="151" t="s">
        <v>44</v>
      </c>
      <c r="O144" s="55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4" t="s">
        <v>125</v>
      </c>
      <c r="AT144" s="154" t="s">
        <v>127</v>
      </c>
      <c r="AU144" s="154" t="s">
        <v>82</v>
      </c>
      <c r="AY144" s="19" t="s">
        <v>126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9" t="s">
        <v>80</v>
      </c>
      <c r="BK144" s="155">
        <f>ROUND(I144*H144,2)</f>
        <v>0</v>
      </c>
      <c r="BL144" s="19" t="s">
        <v>125</v>
      </c>
      <c r="BM144" s="154" t="s">
        <v>1492</v>
      </c>
    </row>
    <row r="145" spans="1:65" s="2" customFormat="1" ht="24.15" customHeight="1">
      <c r="A145" s="34"/>
      <c r="B145" s="142"/>
      <c r="C145" s="143" t="s">
        <v>451</v>
      </c>
      <c r="D145" s="143" t="s">
        <v>127</v>
      </c>
      <c r="E145" s="144" t="s">
        <v>1493</v>
      </c>
      <c r="F145" s="145" t="s">
        <v>1494</v>
      </c>
      <c r="G145" s="146" t="s">
        <v>329</v>
      </c>
      <c r="H145" s="147">
        <v>84</v>
      </c>
      <c r="I145" s="148"/>
      <c r="J145" s="149">
        <f>ROUND(I145*H145,2)</f>
        <v>0</v>
      </c>
      <c r="K145" s="145" t="s">
        <v>172</v>
      </c>
      <c r="L145" s="35"/>
      <c r="M145" s="150" t="s">
        <v>3</v>
      </c>
      <c r="N145" s="151" t="s">
        <v>44</v>
      </c>
      <c r="O145" s="55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4" t="s">
        <v>125</v>
      </c>
      <c r="AT145" s="154" t="s">
        <v>127</v>
      </c>
      <c r="AU145" s="154" t="s">
        <v>82</v>
      </c>
      <c r="AY145" s="19" t="s">
        <v>126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9" t="s">
        <v>80</v>
      </c>
      <c r="BK145" s="155">
        <f>ROUND(I145*H145,2)</f>
        <v>0</v>
      </c>
      <c r="BL145" s="19" t="s">
        <v>125</v>
      </c>
      <c r="BM145" s="154" t="s">
        <v>1495</v>
      </c>
    </row>
    <row r="146" spans="2:63" s="12" customFormat="1" ht="22.8" customHeight="1">
      <c r="B146" s="131"/>
      <c r="D146" s="132" t="s">
        <v>72</v>
      </c>
      <c r="E146" s="169" t="s">
        <v>582</v>
      </c>
      <c r="F146" s="169" t="s">
        <v>583</v>
      </c>
      <c r="I146" s="134"/>
      <c r="J146" s="170">
        <f>BK146</f>
        <v>0</v>
      </c>
      <c r="L146" s="131"/>
      <c r="M146" s="136"/>
      <c r="N146" s="137"/>
      <c r="O146" s="137"/>
      <c r="P146" s="138">
        <f>P147</f>
        <v>0</v>
      </c>
      <c r="Q146" s="137"/>
      <c r="R146" s="138">
        <f>R147</f>
        <v>0</v>
      </c>
      <c r="S146" s="137"/>
      <c r="T146" s="139">
        <f>T147</f>
        <v>0</v>
      </c>
      <c r="AR146" s="132" t="s">
        <v>80</v>
      </c>
      <c r="AT146" s="140" t="s">
        <v>72</v>
      </c>
      <c r="AU146" s="140" t="s">
        <v>80</v>
      </c>
      <c r="AY146" s="132" t="s">
        <v>126</v>
      </c>
      <c r="BK146" s="141">
        <f>BK147</f>
        <v>0</v>
      </c>
    </row>
    <row r="147" spans="1:65" s="2" customFormat="1" ht="37.8" customHeight="1">
      <c r="A147" s="34"/>
      <c r="B147" s="142"/>
      <c r="C147" s="143" t="s">
        <v>455</v>
      </c>
      <c r="D147" s="143" t="s">
        <v>127</v>
      </c>
      <c r="E147" s="144" t="s">
        <v>1496</v>
      </c>
      <c r="F147" s="145" t="s">
        <v>1497</v>
      </c>
      <c r="G147" s="146" t="s">
        <v>538</v>
      </c>
      <c r="H147" s="147">
        <v>0.487</v>
      </c>
      <c r="I147" s="148"/>
      <c r="J147" s="149">
        <f>ROUND(I147*H147,2)</f>
        <v>0</v>
      </c>
      <c r="K147" s="145" t="s">
        <v>172</v>
      </c>
      <c r="L147" s="35"/>
      <c r="M147" s="172" t="s">
        <v>3</v>
      </c>
      <c r="N147" s="173" t="s">
        <v>44</v>
      </c>
      <c r="O147" s="174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4" t="s">
        <v>125</v>
      </c>
      <c r="AT147" s="154" t="s">
        <v>127</v>
      </c>
      <c r="AU147" s="154" t="s">
        <v>82</v>
      </c>
      <c r="AY147" s="19" t="s">
        <v>126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9" t="s">
        <v>80</v>
      </c>
      <c r="BK147" s="155">
        <f>ROUND(I147*H147,2)</f>
        <v>0</v>
      </c>
      <c r="BL147" s="19" t="s">
        <v>125</v>
      </c>
      <c r="BM147" s="154" t="s">
        <v>1498</v>
      </c>
    </row>
    <row r="148" spans="1:31" s="2" customFormat="1" ht="6.9" customHeight="1">
      <c r="A148" s="34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35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autoFilter ref="C90:K14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1"/>
  <sheetViews>
    <sheetView showGridLines="0" workbookViewId="0" topLeftCell="A1">
      <selection activeCell="A28" sqref="A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96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54" t="str">
        <f>'Rekapitulace stavby'!K6</f>
        <v>STAVEBNÍ ÚPRAVY LNP NEMOCNICE BROUMOV II</v>
      </c>
      <c r="F7" s="355"/>
      <c r="G7" s="355"/>
      <c r="H7" s="355"/>
      <c r="L7" s="22"/>
    </row>
    <row r="8" spans="2:12" s="1" customFormat="1" ht="12" customHeight="1">
      <c r="B8" s="22"/>
      <c r="D8" s="29" t="s">
        <v>98</v>
      </c>
      <c r="L8" s="22"/>
    </row>
    <row r="9" spans="1:31" s="2" customFormat="1" ht="16.5" customHeight="1">
      <c r="A9" s="34"/>
      <c r="B9" s="35"/>
      <c r="C9" s="34"/>
      <c r="D9" s="34"/>
      <c r="E9" s="354" t="s">
        <v>99</v>
      </c>
      <c r="F9" s="353"/>
      <c r="G9" s="353"/>
      <c r="H9" s="353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30" t="s">
        <v>1499</v>
      </c>
      <c r="F11" s="353"/>
      <c r="G11" s="353"/>
      <c r="H11" s="353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>
        <f>'Rekapitulace stavby'!AN8</f>
        <v>44127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24</v>
      </c>
      <c r="E16" s="34"/>
      <c r="F16" s="34"/>
      <c r="G16" s="34"/>
      <c r="H16" s="34"/>
      <c r="I16" s="29" t="s">
        <v>25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26</v>
      </c>
      <c r="F17" s="34"/>
      <c r="G17" s="34"/>
      <c r="H17" s="34"/>
      <c r="I17" s="29" t="s">
        <v>27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25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56" t="str">
        <f>'Rekapitulace stavby'!E14</f>
        <v>Vyplň údaj</v>
      </c>
      <c r="F20" s="348"/>
      <c r="G20" s="348"/>
      <c r="H20" s="348"/>
      <c r="I20" s="29" t="s">
        <v>27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25</v>
      </c>
      <c r="J22" s="27" t="s">
        <v>31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27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25</v>
      </c>
      <c r="J25" s="27" t="s">
        <v>35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36</v>
      </c>
      <c r="F26" s="34"/>
      <c r="G26" s="34"/>
      <c r="H26" s="34"/>
      <c r="I26" s="29" t="s">
        <v>27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52" t="s">
        <v>3</v>
      </c>
      <c r="F29" s="352"/>
      <c r="G29" s="352"/>
      <c r="H29" s="352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1" t="s">
        <v>43</v>
      </c>
      <c r="E35" s="29" t="s">
        <v>44</v>
      </c>
      <c r="F35" s="102">
        <f>ROUND((SUM(BE87:BE90)),2)</f>
        <v>0</v>
      </c>
      <c r="G35" s="34"/>
      <c r="H35" s="34"/>
      <c r="I35" s="103">
        <v>0.21</v>
      </c>
      <c r="J35" s="102">
        <f>ROUND(((SUM(BE87:BE90))*I35),2)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45</v>
      </c>
      <c r="F36" s="102">
        <f>ROUND((SUM(BF87:BF90)),2)</f>
        <v>0</v>
      </c>
      <c r="G36" s="34"/>
      <c r="H36" s="34"/>
      <c r="I36" s="103">
        <v>0.15</v>
      </c>
      <c r="J36" s="102">
        <f>ROUND(((SUM(BF87:BF90))*I36),2)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46</v>
      </c>
      <c r="F37" s="102">
        <f>ROUND((SUM(BG87:BG90)),2)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29" t="s">
        <v>47</v>
      </c>
      <c r="F38" s="102">
        <f>ROUND((SUM(BH87:BH90)),2)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5"/>
      <c r="C39" s="34"/>
      <c r="D39" s="34"/>
      <c r="E39" s="29" t="s">
        <v>48</v>
      </c>
      <c r="F39" s="102">
        <f>ROUND((SUM(BI87:BI90)),2)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102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54" t="str">
        <f>E7</f>
        <v>STAVEBNÍ ÚPRAVY LNP NEMOCNICE BROUMOV II</v>
      </c>
      <c r="F50" s="355"/>
      <c r="G50" s="355"/>
      <c r="H50" s="355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54" t="s">
        <v>99</v>
      </c>
      <c r="F52" s="353"/>
      <c r="G52" s="353"/>
      <c r="H52" s="353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30" t="str">
        <f>E11</f>
        <v>DÍL:04 - Hromosvod</v>
      </c>
      <c r="F54" s="353"/>
      <c r="G54" s="353"/>
      <c r="H54" s="353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nemocnice Broumov,Smetanova 91,Broumov</v>
      </c>
      <c r="G56" s="34"/>
      <c r="H56" s="34"/>
      <c r="I56" s="29" t="s">
        <v>23</v>
      </c>
      <c r="J56" s="52">
        <f>IF(J14="","",J14)</f>
        <v>44127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15" customHeight="1">
      <c r="A58" s="34"/>
      <c r="B58" s="35"/>
      <c r="C58" s="29" t="s">
        <v>24</v>
      </c>
      <c r="D58" s="34"/>
      <c r="E58" s="34"/>
      <c r="F58" s="27" t="str">
        <f>E17</f>
        <v>Královéhradecký kraj</v>
      </c>
      <c r="G58" s="34"/>
      <c r="H58" s="34"/>
      <c r="I58" s="29" t="s">
        <v>30</v>
      </c>
      <c r="J58" s="32" t="str">
        <f>E23</f>
        <v>Proxion s.r.o.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15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>Ivan Mezera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103</v>
      </c>
      <c r="D61" s="104"/>
      <c r="E61" s="104"/>
      <c r="F61" s="104"/>
      <c r="G61" s="104"/>
      <c r="H61" s="104"/>
      <c r="I61" s="104"/>
      <c r="J61" s="111" t="s">
        <v>104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105</v>
      </c>
    </row>
    <row r="64" spans="2:12" s="9" customFormat="1" ht="24.9" customHeight="1">
      <c r="B64" s="113"/>
      <c r="D64" s="114" t="s">
        <v>1500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5" customHeight="1">
      <c r="B65" s="117"/>
      <c r="D65" s="118" t="s">
        <v>1501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110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54" t="str">
        <f>E7</f>
        <v>STAVEBNÍ ÚPRAVY LNP NEMOCNICE BROUMOV II</v>
      </c>
      <c r="F75" s="355"/>
      <c r="G75" s="355"/>
      <c r="H75" s="355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98</v>
      </c>
      <c r="L76" s="22"/>
    </row>
    <row r="77" spans="1:31" s="2" customFormat="1" ht="16.5" customHeight="1">
      <c r="A77" s="34"/>
      <c r="B77" s="35"/>
      <c r="C77" s="34"/>
      <c r="D77" s="34"/>
      <c r="E77" s="354" t="s">
        <v>99</v>
      </c>
      <c r="F77" s="353"/>
      <c r="G77" s="353"/>
      <c r="H77" s="353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100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30" t="str">
        <f>E11</f>
        <v>DÍL:04 - Hromosvod</v>
      </c>
      <c r="F79" s="353"/>
      <c r="G79" s="353"/>
      <c r="H79" s="353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>nemocnice Broumov,Smetanova 91,Broumov</v>
      </c>
      <c r="G81" s="34"/>
      <c r="H81" s="34"/>
      <c r="I81" s="29" t="s">
        <v>23</v>
      </c>
      <c r="J81" s="52">
        <f>IF(J14="","",J14)</f>
        <v>44127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24</v>
      </c>
      <c r="D83" s="34"/>
      <c r="E83" s="34"/>
      <c r="F83" s="27" t="str">
        <f>E17</f>
        <v>Královéhradecký kraj</v>
      </c>
      <c r="G83" s="34"/>
      <c r="H83" s="34"/>
      <c r="I83" s="29" t="s">
        <v>30</v>
      </c>
      <c r="J83" s="32" t="str">
        <f>E23</f>
        <v>Proxion s.r.o.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15" customHeight="1">
      <c r="A84" s="34"/>
      <c r="B84" s="35"/>
      <c r="C84" s="29" t="s">
        <v>28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>Ivan Mezera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111</v>
      </c>
      <c r="D86" s="124" t="s">
        <v>58</v>
      </c>
      <c r="E86" s="124" t="s">
        <v>54</v>
      </c>
      <c r="F86" s="124" t="s">
        <v>55</v>
      </c>
      <c r="G86" s="124" t="s">
        <v>112</v>
      </c>
      <c r="H86" s="124" t="s">
        <v>113</v>
      </c>
      <c r="I86" s="124" t="s">
        <v>114</v>
      </c>
      <c r="J86" s="124" t="s">
        <v>104</v>
      </c>
      <c r="K86" s="125" t="s">
        <v>115</v>
      </c>
      <c r="L86" s="126"/>
      <c r="M86" s="59" t="s">
        <v>3</v>
      </c>
      <c r="N86" s="60" t="s">
        <v>43</v>
      </c>
      <c r="O86" s="60" t="s">
        <v>116</v>
      </c>
      <c r="P86" s="60" t="s">
        <v>117</v>
      </c>
      <c r="Q86" s="60" t="s">
        <v>118</v>
      </c>
      <c r="R86" s="60" t="s">
        <v>119</v>
      </c>
      <c r="S86" s="60" t="s">
        <v>120</v>
      </c>
      <c r="T86" s="61" t="s">
        <v>121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8" customHeight="1">
      <c r="A87" s="34"/>
      <c r="B87" s="35"/>
      <c r="C87" s="66" t="s">
        <v>122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72</v>
      </c>
      <c r="AU87" s="19" t="s">
        <v>105</v>
      </c>
      <c r="BK87" s="130">
        <f>BK88</f>
        <v>0</v>
      </c>
    </row>
    <row r="88" spans="2:63" s="12" customFormat="1" ht="25.95" customHeight="1">
      <c r="B88" s="131"/>
      <c r="D88" s="132" t="s">
        <v>72</v>
      </c>
      <c r="E88" s="133" t="s">
        <v>321</v>
      </c>
      <c r="F88" s="133" t="s">
        <v>1502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</v>
      </c>
      <c r="S88" s="137"/>
      <c r="T88" s="139">
        <f>T89</f>
        <v>0</v>
      </c>
      <c r="AR88" s="132" t="s">
        <v>138</v>
      </c>
      <c r="AT88" s="140" t="s">
        <v>72</v>
      </c>
      <c r="AU88" s="140" t="s">
        <v>73</v>
      </c>
      <c r="AY88" s="132" t="s">
        <v>126</v>
      </c>
      <c r="BK88" s="141">
        <f>BK89</f>
        <v>0</v>
      </c>
    </row>
    <row r="89" spans="2:63" s="12" customFormat="1" ht="22.8" customHeight="1">
      <c r="B89" s="131"/>
      <c r="D89" s="132" t="s">
        <v>72</v>
      </c>
      <c r="E89" s="169" t="s">
        <v>1503</v>
      </c>
      <c r="F89" s="169" t="s">
        <v>1504</v>
      </c>
      <c r="I89" s="134"/>
      <c r="J89" s="170">
        <f>BK89</f>
        <v>0</v>
      </c>
      <c r="L89" s="131"/>
      <c r="M89" s="136"/>
      <c r="N89" s="137"/>
      <c r="O89" s="137"/>
      <c r="P89" s="138">
        <f>P90</f>
        <v>0</v>
      </c>
      <c r="Q89" s="137"/>
      <c r="R89" s="138">
        <f>R90</f>
        <v>0</v>
      </c>
      <c r="S89" s="137"/>
      <c r="T89" s="139">
        <f>T90</f>
        <v>0</v>
      </c>
      <c r="AR89" s="132" t="s">
        <v>138</v>
      </c>
      <c r="AT89" s="140" t="s">
        <v>72</v>
      </c>
      <c r="AU89" s="140" t="s">
        <v>80</v>
      </c>
      <c r="AY89" s="132" t="s">
        <v>126</v>
      </c>
      <c r="BK89" s="141">
        <f>BK90</f>
        <v>0</v>
      </c>
    </row>
    <row r="90" spans="1:65" s="2" customFormat="1" ht="14.4" customHeight="1">
      <c r="A90" s="34"/>
      <c r="B90" s="142"/>
      <c r="C90" s="143" t="s">
        <v>80</v>
      </c>
      <c r="D90" s="143" t="s">
        <v>127</v>
      </c>
      <c r="E90" s="144" t="s">
        <v>1505</v>
      </c>
      <c r="F90" s="145" t="s">
        <v>1506</v>
      </c>
      <c r="G90" s="146" t="s">
        <v>159</v>
      </c>
      <c r="H90" s="147">
        <v>1</v>
      </c>
      <c r="I90" s="148"/>
      <c r="J90" s="149">
        <f>ROUND(I90*H90,2)</f>
        <v>0</v>
      </c>
      <c r="K90" s="145" t="s">
        <v>3</v>
      </c>
      <c r="L90" s="35"/>
      <c r="M90" s="172" t="s">
        <v>3</v>
      </c>
      <c r="N90" s="173" t="s">
        <v>44</v>
      </c>
      <c r="O90" s="174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4" t="s">
        <v>628</v>
      </c>
      <c r="AT90" s="154" t="s">
        <v>127</v>
      </c>
      <c r="AU90" s="154" t="s">
        <v>82</v>
      </c>
      <c r="AY90" s="19" t="s">
        <v>126</v>
      </c>
      <c r="BE90" s="155">
        <f>IF(N90="základní",J90,0)</f>
        <v>0</v>
      </c>
      <c r="BF90" s="155">
        <f>IF(N90="snížená",J90,0)</f>
        <v>0</v>
      </c>
      <c r="BG90" s="155">
        <f>IF(N90="zákl. přenesená",J90,0)</f>
        <v>0</v>
      </c>
      <c r="BH90" s="155">
        <f>IF(N90="sníž. přenesená",J90,0)</f>
        <v>0</v>
      </c>
      <c r="BI90" s="155">
        <f>IF(N90="nulová",J90,0)</f>
        <v>0</v>
      </c>
      <c r="BJ90" s="19" t="s">
        <v>80</v>
      </c>
      <c r="BK90" s="155">
        <f>ROUND(I90*H90,2)</f>
        <v>0</v>
      </c>
      <c r="BL90" s="19" t="s">
        <v>628</v>
      </c>
      <c r="BM90" s="154" t="s">
        <v>1507</v>
      </c>
    </row>
    <row r="91" spans="1:31" s="2" customFormat="1" ht="6.9" customHeight="1">
      <c r="A91" s="34"/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35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H202"/>
  <sheetViews>
    <sheetView showGridLines="0" workbookViewId="0" topLeftCell="A1">
      <selection activeCell="D8" sqref="D8"/>
    </sheetView>
  </sheetViews>
  <sheetFormatPr defaultColWidth="9.140625" defaultRowHeight="12"/>
  <cols>
    <col min="1" max="1" width="8.28125" style="302" customWidth="1"/>
    <col min="2" max="2" width="1.7109375" style="302" customWidth="1"/>
    <col min="3" max="3" width="25.00390625" style="302" customWidth="1"/>
    <col min="4" max="4" width="75.8515625" style="302" customWidth="1"/>
    <col min="5" max="5" width="13.28125" style="302" customWidth="1"/>
    <col min="6" max="6" width="20.00390625" style="302" customWidth="1"/>
    <col min="7" max="7" width="1.7109375" style="302" customWidth="1"/>
    <col min="8" max="8" width="8.28125" style="302" customWidth="1"/>
    <col min="9" max="16384" width="9.140625" style="302" customWidth="1"/>
  </cols>
  <sheetData>
    <row r="1" ht="11.25" customHeight="1"/>
    <row r="2" ht="36.9" customHeight="1"/>
    <row r="3" spans="2:8" ht="6.9" customHeight="1">
      <c r="B3" s="20"/>
      <c r="C3" s="21"/>
      <c r="D3" s="21"/>
      <c r="E3" s="21"/>
      <c r="F3" s="21"/>
      <c r="G3" s="21"/>
      <c r="H3" s="22"/>
    </row>
    <row r="4" spans="2:8" ht="24.9" customHeight="1">
      <c r="B4" s="22"/>
      <c r="C4" s="23" t="s">
        <v>1508</v>
      </c>
      <c r="H4" s="22"/>
    </row>
    <row r="5" spans="2:8" ht="12" customHeight="1">
      <c r="B5" s="22"/>
      <c r="C5" s="26" t="s">
        <v>14</v>
      </c>
      <c r="D5" s="352" t="s">
        <v>15</v>
      </c>
      <c r="E5" s="340"/>
      <c r="F5" s="340"/>
      <c r="H5" s="22"/>
    </row>
    <row r="6" spans="2:8" ht="36.9" customHeight="1">
      <c r="B6" s="22"/>
      <c r="C6" s="28" t="s">
        <v>17</v>
      </c>
      <c r="D6" s="349" t="s">
        <v>18</v>
      </c>
      <c r="E6" s="340"/>
      <c r="F6" s="340"/>
      <c r="H6" s="22"/>
    </row>
    <row r="7" spans="2:8" ht="16.5" customHeight="1">
      <c r="B7" s="22"/>
      <c r="C7" s="304" t="s">
        <v>23</v>
      </c>
      <c r="D7" s="303">
        <f>'[1]Rekapitulace stavby'!AN8</f>
        <v>44127</v>
      </c>
      <c r="H7" s="22"/>
    </row>
    <row r="8" spans="2:8" s="2" customFormat="1" ht="10.8" customHeight="1">
      <c r="B8" s="96"/>
      <c r="H8" s="96"/>
    </row>
    <row r="9" spans="2:8" s="11" customFormat="1" ht="29.25" customHeight="1">
      <c r="B9" s="126"/>
      <c r="C9" s="123" t="s">
        <v>54</v>
      </c>
      <c r="D9" s="124" t="s">
        <v>55</v>
      </c>
      <c r="E9" s="124" t="s">
        <v>112</v>
      </c>
      <c r="F9" s="125" t="s">
        <v>1509</v>
      </c>
      <c r="H9" s="126"/>
    </row>
    <row r="10" spans="2:8" s="2" customFormat="1" ht="26.4" customHeight="1">
      <c r="B10" s="96"/>
      <c r="C10" s="214" t="s">
        <v>1510</v>
      </c>
      <c r="D10" s="214" t="s">
        <v>78</v>
      </c>
      <c r="H10" s="96"/>
    </row>
    <row r="11" spans="2:8" s="2" customFormat="1" ht="16.8" customHeight="1">
      <c r="B11" s="96"/>
      <c r="C11" s="215" t="s">
        <v>179</v>
      </c>
      <c r="D11" s="216" t="s">
        <v>180</v>
      </c>
      <c r="E11" s="217" t="s">
        <v>3</v>
      </c>
      <c r="F11" s="218">
        <v>1012</v>
      </c>
      <c r="H11" s="96"/>
    </row>
    <row r="12" spans="2:8" s="2" customFormat="1" ht="16.8" customHeight="1">
      <c r="B12" s="96"/>
      <c r="C12" s="215" t="s">
        <v>182</v>
      </c>
      <c r="D12" s="216" t="s">
        <v>183</v>
      </c>
      <c r="E12" s="217" t="s">
        <v>3</v>
      </c>
      <c r="F12" s="218">
        <v>860</v>
      </c>
      <c r="H12" s="96"/>
    </row>
    <row r="13" spans="2:8" s="2" customFormat="1" ht="16.8" customHeight="1">
      <c r="B13" s="96"/>
      <c r="C13" s="215" t="s">
        <v>185</v>
      </c>
      <c r="D13" s="216" t="s">
        <v>186</v>
      </c>
      <c r="E13" s="217" t="s">
        <v>3</v>
      </c>
      <c r="F13" s="218">
        <v>569.58</v>
      </c>
      <c r="H13" s="96"/>
    </row>
    <row r="14" spans="2:8" s="2" customFormat="1" ht="16.8" customHeight="1">
      <c r="B14" s="96"/>
      <c r="C14" s="215" t="s">
        <v>188</v>
      </c>
      <c r="D14" s="216" t="s">
        <v>189</v>
      </c>
      <c r="E14" s="217" t="s">
        <v>3</v>
      </c>
      <c r="F14" s="218">
        <v>1408.07</v>
      </c>
      <c r="H14" s="96"/>
    </row>
    <row r="15" spans="2:8" s="2" customFormat="1" ht="16.8" customHeight="1">
      <c r="B15" s="96"/>
      <c r="C15" s="215" t="s">
        <v>191</v>
      </c>
      <c r="D15" s="216" t="s">
        <v>192</v>
      </c>
      <c r="E15" s="217" t="s">
        <v>3</v>
      </c>
      <c r="F15" s="218">
        <v>20.4</v>
      </c>
      <c r="H15" s="96"/>
    </row>
    <row r="16" spans="2:8" s="2" customFormat="1" ht="16.8" customHeight="1">
      <c r="B16" s="96"/>
      <c r="C16" s="215" t="s">
        <v>194</v>
      </c>
      <c r="D16" s="216" t="s">
        <v>195</v>
      </c>
      <c r="E16" s="217" t="s">
        <v>3</v>
      </c>
      <c r="F16" s="218">
        <v>2.7</v>
      </c>
      <c r="H16" s="96"/>
    </row>
    <row r="17" spans="2:8" s="2" customFormat="1" ht="16.8" customHeight="1">
      <c r="B17" s="96"/>
      <c r="C17" s="215" t="s">
        <v>197</v>
      </c>
      <c r="D17" s="216" t="s">
        <v>198</v>
      </c>
      <c r="E17" s="217" t="s">
        <v>3</v>
      </c>
      <c r="F17" s="218">
        <v>30.8</v>
      </c>
      <c r="H17" s="96"/>
    </row>
    <row r="18" spans="2:8" s="2" customFormat="1" ht="16.8" customHeight="1">
      <c r="B18" s="96"/>
      <c r="C18" s="215" t="s">
        <v>200</v>
      </c>
      <c r="D18" s="216" t="s">
        <v>201</v>
      </c>
      <c r="E18" s="217" t="s">
        <v>3</v>
      </c>
      <c r="F18" s="218">
        <v>1571.936</v>
      </c>
      <c r="H18" s="96"/>
    </row>
    <row r="19" spans="2:8" s="2" customFormat="1" ht="16.8" customHeight="1">
      <c r="B19" s="96"/>
      <c r="C19" s="215" t="s">
        <v>203</v>
      </c>
      <c r="D19" s="216" t="s">
        <v>204</v>
      </c>
      <c r="E19" s="217" t="s">
        <v>3</v>
      </c>
      <c r="F19" s="218">
        <v>106.8</v>
      </c>
      <c r="H19" s="96"/>
    </row>
    <row r="20" spans="2:8" s="2" customFormat="1" ht="16.8" customHeight="1">
      <c r="B20" s="96"/>
      <c r="C20" s="215" t="s">
        <v>207</v>
      </c>
      <c r="D20" s="216" t="s">
        <v>208</v>
      </c>
      <c r="E20" s="217" t="s">
        <v>3</v>
      </c>
      <c r="F20" s="218">
        <v>106.498</v>
      </c>
      <c r="H20" s="96"/>
    </row>
    <row r="21" spans="2:8" s="2" customFormat="1" ht="26.4" customHeight="1">
      <c r="B21" s="96"/>
      <c r="C21" s="214" t="s">
        <v>1511</v>
      </c>
      <c r="D21" s="214" t="s">
        <v>89</v>
      </c>
      <c r="H21" s="96"/>
    </row>
    <row r="22" spans="2:8" s="2" customFormat="1" ht="16.8" customHeight="1">
      <c r="B22" s="96"/>
      <c r="C22" s="215" t="s">
        <v>179</v>
      </c>
      <c r="D22" s="216" t="s">
        <v>180</v>
      </c>
      <c r="E22" s="217" t="s">
        <v>3</v>
      </c>
      <c r="F22" s="218">
        <v>1012</v>
      </c>
      <c r="H22" s="96"/>
    </row>
    <row r="23" spans="2:8" s="2" customFormat="1" ht="16.8" customHeight="1">
      <c r="B23" s="96"/>
      <c r="C23" s="306" t="s">
        <v>3</v>
      </c>
      <c r="D23" s="306" t="s">
        <v>1096</v>
      </c>
      <c r="E23" s="307" t="s">
        <v>3</v>
      </c>
      <c r="F23" s="308">
        <v>1012</v>
      </c>
      <c r="H23" s="96"/>
    </row>
    <row r="24" spans="2:8" s="2" customFormat="1" ht="16.8" customHeight="1">
      <c r="B24" s="96"/>
      <c r="C24" s="306" t="s">
        <v>179</v>
      </c>
      <c r="D24" s="306" t="s">
        <v>246</v>
      </c>
      <c r="E24" s="307" t="s">
        <v>3</v>
      </c>
      <c r="F24" s="308">
        <v>1012</v>
      </c>
      <c r="H24" s="96"/>
    </row>
    <row r="25" spans="2:8" s="2" customFormat="1" ht="16.8" customHeight="1">
      <c r="B25" s="96"/>
      <c r="C25" s="219" t="s">
        <v>1512</v>
      </c>
      <c r="H25" s="96"/>
    </row>
    <row r="26" spans="2:8" s="2" customFormat="1" ht="16.8" customHeight="1">
      <c r="B26" s="96"/>
      <c r="C26" s="306" t="s">
        <v>1093</v>
      </c>
      <c r="D26" s="306" t="s">
        <v>1513</v>
      </c>
      <c r="E26" s="307" t="s">
        <v>232</v>
      </c>
      <c r="F26" s="308">
        <v>1012</v>
      </c>
      <c r="H26" s="96"/>
    </row>
    <row r="27" spans="2:8" s="2" customFormat="1" ht="16.8" customHeight="1">
      <c r="B27" s="96"/>
      <c r="C27" s="306" t="s">
        <v>851</v>
      </c>
      <c r="D27" s="306" t="s">
        <v>1514</v>
      </c>
      <c r="E27" s="307" t="s">
        <v>232</v>
      </c>
      <c r="F27" s="308">
        <v>1012</v>
      </c>
      <c r="H27" s="96"/>
    </row>
    <row r="28" spans="2:8" s="2" customFormat="1" ht="16.8" customHeight="1">
      <c r="B28" s="96"/>
      <c r="C28" s="306" t="s">
        <v>1117</v>
      </c>
      <c r="D28" s="306" t="s">
        <v>1515</v>
      </c>
      <c r="E28" s="307" t="s">
        <v>232</v>
      </c>
      <c r="F28" s="308">
        <v>1012</v>
      </c>
      <c r="H28" s="96"/>
    </row>
    <row r="29" spans="2:8" s="2" customFormat="1" ht="20.4">
      <c r="B29" s="96"/>
      <c r="C29" s="306" t="s">
        <v>1181</v>
      </c>
      <c r="D29" s="306" t="s">
        <v>1516</v>
      </c>
      <c r="E29" s="307" t="s">
        <v>232</v>
      </c>
      <c r="F29" s="308">
        <v>1222</v>
      </c>
      <c r="H29" s="96"/>
    </row>
    <row r="30" spans="2:8" s="2" customFormat="1" ht="16.8" customHeight="1">
      <c r="B30" s="96"/>
      <c r="C30" s="306" t="s">
        <v>1187</v>
      </c>
      <c r="D30" s="306" t="s">
        <v>1517</v>
      </c>
      <c r="E30" s="307" t="s">
        <v>232</v>
      </c>
      <c r="F30" s="308">
        <v>1012</v>
      </c>
      <c r="H30" s="96"/>
    </row>
    <row r="31" spans="2:8" s="2" customFormat="1" ht="16.8" customHeight="1">
      <c r="B31" s="96"/>
      <c r="C31" s="215" t="s">
        <v>182</v>
      </c>
      <c r="D31" s="216" t="s">
        <v>183</v>
      </c>
      <c r="E31" s="217" t="s">
        <v>3</v>
      </c>
      <c r="F31" s="218">
        <v>860</v>
      </c>
      <c r="H31" s="96"/>
    </row>
    <row r="32" spans="2:8" s="2" customFormat="1" ht="16.8" customHeight="1">
      <c r="B32" s="96"/>
      <c r="C32" s="306" t="s">
        <v>3</v>
      </c>
      <c r="D32" s="306" t="s">
        <v>1360</v>
      </c>
      <c r="E32" s="307" t="s">
        <v>3</v>
      </c>
      <c r="F32" s="308">
        <v>860</v>
      </c>
      <c r="H32" s="96"/>
    </row>
    <row r="33" spans="2:8" s="2" customFormat="1" ht="16.8" customHeight="1">
      <c r="B33" s="96"/>
      <c r="C33" s="306" t="s">
        <v>182</v>
      </c>
      <c r="D33" s="306" t="s">
        <v>246</v>
      </c>
      <c r="E33" s="307" t="s">
        <v>3</v>
      </c>
      <c r="F33" s="308">
        <v>860</v>
      </c>
      <c r="H33" s="96"/>
    </row>
    <row r="34" spans="2:8" s="2" customFormat="1" ht="16.8" customHeight="1">
      <c r="B34" s="96"/>
      <c r="C34" s="219" t="s">
        <v>1512</v>
      </c>
      <c r="H34" s="96"/>
    </row>
    <row r="35" spans="2:8" s="2" customFormat="1" ht="16.8" customHeight="1">
      <c r="B35" s="96"/>
      <c r="C35" s="306" t="s">
        <v>1357</v>
      </c>
      <c r="D35" s="306" t="s">
        <v>1518</v>
      </c>
      <c r="E35" s="307" t="s">
        <v>232</v>
      </c>
      <c r="F35" s="308">
        <v>860</v>
      </c>
      <c r="H35" s="96"/>
    </row>
    <row r="36" spans="2:8" s="2" customFormat="1" ht="16.8" customHeight="1">
      <c r="B36" s="96"/>
      <c r="C36" s="306" t="s">
        <v>1333</v>
      </c>
      <c r="D36" s="306" t="s">
        <v>1519</v>
      </c>
      <c r="E36" s="307" t="s">
        <v>232</v>
      </c>
      <c r="F36" s="308">
        <v>860</v>
      </c>
      <c r="H36" s="96"/>
    </row>
    <row r="37" spans="2:8" s="2" customFormat="1" ht="16.8" customHeight="1">
      <c r="B37" s="96"/>
      <c r="C37" s="306" t="s">
        <v>1336</v>
      </c>
      <c r="D37" s="306" t="s">
        <v>1520</v>
      </c>
      <c r="E37" s="307" t="s">
        <v>232</v>
      </c>
      <c r="F37" s="308">
        <v>860</v>
      </c>
      <c r="H37" s="96"/>
    </row>
    <row r="38" spans="2:8" s="2" customFormat="1" ht="16.8" customHeight="1">
      <c r="B38" s="96"/>
      <c r="C38" s="306" t="s">
        <v>1339</v>
      </c>
      <c r="D38" s="306" t="s">
        <v>1521</v>
      </c>
      <c r="E38" s="307" t="s">
        <v>232</v>
      </c>
      <c r="F38" s="308">
        <v>860</v>
      </c>
      <c r="H38" s="96"/>
    </row>
    <row r="39" spans="2:8" s="2" customFormat="1" ht="16.8" customHeight="1">
      <c r="B39" s="96"/>
      <c r="C39" s="306" t="s">
        <v>1342</v>
      </c>
      <c r="D39" s="306" t="s">
        <v>1522</v>
      </c>
      <c r="E39" s="307" t="s">
        <v>232</v>
      </c>
      <c r="F39" s="308">
        <v>860</v>
      </c>
      <c r="H39" s="96"/>
    </row>
    <row r="40" spans="2:8" s="2" customFormat="1" ht="16.8" customHeight="1">
      <c r="B40" s="96"/>
      <c r="C40" s="306" t="s">
        <v>1345</v>
      </c>
      <c r="D40" s="306" t="s">
        <v>1523</v>
      </c>
      <c r="E40" s="307" t="s">
        <v>232</v>
      </c>
      <c r="F40" s="308">
        <v>860</v>
      </c>
      <c r="H40" s="96"/>
    </row>
    <row r="41" spans="2:8" s="2" customFormat="1" ht="16.8" customHeight="1">
      <c r="B41" s="96"/>
      <c r="C41" s="306" t="s">
        <v>1348</v>
      </c>
      <c r="D41" s="306" t="s">
        <v>1524</v>
      </c>
      <c r="E41" s="307" t="s">
        <v>232</v>
      </c>
      <c r="F41" s="308">
        <v>860</v>
      </c>
      <c r="H41" s="96"/>
    </row>
    <row r="42" spans="2:8" s="2" customFormat="1" ht="16.8" customHeight="1">
      <c r="B42" s="96"/>
      <c r="C42" s="306" t="s">
        <v>1351</v>
      </c>
      <c r="D42" s="306" t="s">
        <v>1525</v>
      </c>
      <c r="E42" s="307" t="s">
        <v>232</v>
      </c>
      <c r="F42" s="308">
        <v>860</v>
      </c>
      <c r="H42" s="96"/>
    </row>
    <row r="43" spans="2:8" s="2" customFormat="1" ht="16.8" customHeight="1">
      <c r="B43" s="96"/>
      <c r="C43" s="306" t="s">
        <v>1354</v>
      </c>
      <c r="D43" s="306" t="s">
        <v>1526</v>
      </c>
      <c r="E43" s="307" t="s">
        <v>232</v>
      </c>
      <c r="F43" s="308">
        <v>860</v>
      </c>
      <c r="H43" s="96"/>
    </row>
    <row r="44" spans="2:8" s="2" customFormat="1" ht="16.8" customHeight="1">
      <c r="B44" s="96"/>
      <c r="C44" s="306" t="s">
        <v>1361</v>
      </c>
      <c r="D44" s="306" t="s">
        <v>1527</v>
      </c>
      <c r="E44" s="307" t="s">
        <v>232</v>
      </c>
      <c r="F44" s="308">
        <v>1720</v>
      </c>
      <c r="H44" s="96"/>
    </row>
    <row r="45" spans="2:8" s="2" customFormat="1" ht="16.8" customHeight="1">
      <c r="B45" s="96"/>
      <c r="C45" s="306" t="s">
        <v>1365</v>
      </c>
      <c r="D45" s="306" t="s">
        <v>1528</v>
      </c>
      <c r="E45" s="307" t="s">
        <v>232</v>
      </c>
      <c r="F45" s="308">
        <v>2580</v>
      </c>
      <c r="H45" s="96"/>
    </row>
    <row r="46" spans="2:8" s="2" customFormat="1" ht="16.8" customHeight="1">
      <c r="B46" s="96"/>
      <c r="C46" s="215" t="s">
        <v>185</v>
      </c>
      <c r="D46" s="216" t="s">
        <v>1745</v>
      </c>
      <c r="E46" s="217" t="s">
        <v>3</v>
      </c>
      <c r="F46" s="218">
        <v>569.58</v>
      </c>
      <c r="H46" s="96"/>
    </row>
    <row r="47" spans="2:8" s="2" customFormat="1" ht="16.8" customHeight="1">
      <c r="B47" s="96"/>
      <c r="C47" s="306" t="s">
        <v>3</v>
      </c>
      <c r="D47" s="306" t="s">
        <v>429</v>
      </c>
      <c r="E47" s="307" t="s">
        <v>3</v>
      </c>
      <c r="F47" s="308">
        <v>0</v>
      </c>
      <c r="H47" s="96"/>
    </row>
    <row r="48" spans="2:8" s="2" customFormat="1" ht="16.8" customHeight="1">
      <c r="B48" s="96"/>
      <c r="C48" s="306" t="s">
        <v>3</v>
      </c>
      <c r="D48" s="306" t="s">
        <v>430</v>
      </c>
      <c r="E48" s="307" t="s">
        <v>3</v>
      </c>
      <c r="F48" s="308">
        <v>166.4</v>
      </c>
      <c r="H48" s="96"/>
    </row>
    <row r="49" spans="2:8" s="2" customFormat="1" ht="16.8" customHeight="1">
      <c r="B49" s="96"/>
      <c r="C49" s="306" t="s">
        <v>3</v>
      </c>
      <c r="D49" s="306" t="s">
        <v>431</v>
      </c>
      <c r="E49" s="307" t="s">
        <v>3</v>
      </c>
      <c r="F49" s="308">
        <v>26.7</v>
      </c>
      <c r="H49" s="96"/>
    </row>
    <row r="50" spans="2:8" s="2" customFormat="1" ht="16.8" customHeight="1">
      <c r="B50" s="96"/>
      <c r="C50" s="306" t="s">
        <v>3</v>
      </c>
      <c r="D50" s="306" t="s">
        <v>1741</v>
      </c>
      <c r="E50" s="307" t="s">
        <v>3</v>
      </c>
      <c r="F50" s="308">
        <v>0</v>
      </c>
      <c r="H50" s="96"/>
    </row>
    <row r="51" spans="2:8" s="2" customFormat="1" ht="16.8" customHeight="1">
      <c r="B51" s="96"/>
      <c r="C51" s="306" t="s">
        <v>3</v>
      </c>
      <c r="D51" s="306" t="s">
        <v>1742</v>
      </c>
      <c r="E51" s="307" t="s">
        <v>3</v>
      </c>
      <c r="F51" s="308">
        <v>376.48</v>
      </c>
      <c r="H51" s="96"/>
    </row>
    <row r="52" spans="2:8" s="2" customFormat="1" ht="16.8" customHeight="1">
      <c r="B52" s="96"/>
      <c r="C52" s="306" t="s">
        <v>185</v>
      </c>
      <c r="D52" s="306" t="s">
        <v>246</v>
      </c>
      <c r="E52" s="307" t="s">
        <v>3</v>
      </c>
      <c r="F52" s="308">
        <v>569.58</v>
      </c>
      <c r="H52" s="96"/>
    </row>
    <row r="53" spans="2:8" s="2" customFormat="1" ht="16.8" customHeight="1">
      <c r="B53" s="96"/>
      <c r="C53" s="219" t="s">
        <v>1512</v>
      </c>
      <c r="H53" s="96"/>
    </row>
    <row r="54" spans="2:8" s="2" customFormat="1" ht="20.4">
      <c r="B54" s="96"/>
      <c r="C54" s="306" t="s">
        <v>426</v>
      </c>
      <c r="D54" s="306" t="s">
        <v>1529</v>
      </c>
      <c r="E54" s="307" t="s">
        <v>232</v>
      </c>
      <c r="F54" s="308">
        <v>569.58</v>
      </c>
      <c r="H54" s="96"/>
    </row>
    <row r="55" spans="2:8" s="2" customFormat="1" ht="20.4">
      <c r="B55" s="96"/>
      <c r="C55" s="306" t="s">
        <v>438</v>
      </c>
      <c r="D55" s="306" t="s">
        <v>1530</v>
      </c>
      <c r="E55" s="307" t="s">
        <v>232</v>
      </c>
      <c r="F55" s="308">
        <v>34174.8</v>
      </c>
      <c r="H55" s="96"/>
    </row>
    <row r="56" spans="2:8" s="2" customFormat="1" ht="20.4">
      <c r="B56" s="96"/>
      <c r="C56" s="306" t="s">
        <v>448</v>
      </c>
      <c r="D56" s="306" t="s">
        <v>1531</v>
      </c>
      <c r="E56" s="307" t="s">
        <v>232</v>
      </c>
      <c r="F56" s="308">
        <v>569.58</v>
      </c>
      <c r="H56" s="96"/>
    </row>
    <row r="57" spans="2:8" s="2" customFormat="1" ht="16.8" customHeight="1">
      <c r="B57" s="96"/>
      <c r="C57" s="215" t="s">
        <v>188</v>
      </c>
      <c r="D57" s="216" t="s">
        <v>189</v>
      </c>
      <c r="E57" s="217" t="s">
        <v>3</v>
      </c>
      <c r="F57" s="218">
        <v>1408.07</v>
      </c>
      <c r="H57" s="96"/>
    </row>
    <row r="58" spans="2:8" s="2" customFormat="1" ht="16.8" customHeight="1">
      <c r="B58" s="96"/>
      <c r="C58" s="306" t="s">
        <v>3</v>
      </c>
      <c r="D58" s="306" t="s">
        <v>429</v>
      </c>
      <c r="E58" s="307" t="s">
        <v>3</v>
      </c>
      <c r="F58" s="308">
        <v>0</v>
      </c>
      <c r="H58" s="96"/>
    </row>
    <row r="59" spans="2:8" s="2" customFormat="1" ht="16.8" customHeight="1">
      <c r="B59" s="96"/>
      <c r="C59" s="306"/>
      <c r="D59" s="306" t="s">
        <v>436</v>
      </c>
      <c r="E59" s="307" t="s">
        <v>3</v>
      </c>
      <c r="F59" s="308">
        <v>142.14</v>
      </c>
      <c r="H59" s="96"/>
    </row>
    <row r="60" spans="2:8" s="2" customFormat="1" ht="16.8" customHeight="1">
      <c r="B60" s="96"/>
      <c r="C60" s="306" t="s">
        <v>3</v>
      </c>
      <c r="D60" s="306" t="s">
        <v>1741</v>
      </c>
      <c r="E60" s="307" t="s">
        <v>3</v>
      </c>
      <c r="F60" s="308">
        <v>0</v>
      </c>
      <c r="H60" s="96"/>
    </row>
    <row r="61" spans="2:8" s="2" customFormat="1" ht="16.8" customHeight="1">
      <c r="B61" s="96"/>
      <c r="C61" s="306" t="s">
        <v>3</v>
      </c>
      <c r="D61" s="306" t="s">
        <v>1743</v>
      </c>
      <c r="E61" s="307" t="s">
        <v>3</v>
      </c>
      <c r="F61" s="308">
        <v>1265.93</v>
      </c>
      <c r="H61" s="96"/>
    </row>
    <row r="62" spans="2:8" s="2" customFormat="1" ht="16.8" customHeight="1">
      <c r="B62" s="96"/>
      <c r="C62" s="306" t="s">
        <v>188</v>
      </c>
      <c r="D62" s="306" t="s">
        <v>246</v>
      </c>
      <c r="E62" s="307" t="s">
        <v>3</v>
      </c>
      <c r="F62" s="308">
        <v>1408.07</v>
      </c>
      <c r="H62" s="96"/>
    </row>
    <row r="63" spans="2:8" s="2" customFormat="1" ht="16.8" customHeight="1">
      <c r="B63" s="96"/>
      <c r="C63" s="219" t="s">
        <v>1512</v>
      </c>
      <c r="H63" s="96"/>
    </row>
    <row r="64" spans="2:8" s="2" customFormat="1" ht="20.4">
      <c r="B64" s="96"/>
      <c r="C64" s="306" t="s">
        <v>433</v>
      </c>
      <c r="D64" s="306" t="s">
        <v>1532</v>
      </c>
      <c r="E64" s="307" t="s">
        <v>232</v>
      </c>
      <c r="F64" s="308">
        <v>1408.07</v>
      </c>
      <c r="H64" s="96"/>
    </row>
    <row r="65" spans="2:8" s="2" customFormat="1" ht="20.4">
      <c r="B65" s="96"/>
      <c r="C65" s="306" t="s">
        <v>443</v>
      </c>
      <c r="D65" s="306" t="s">
        <v>1533</v>
      </c>
      <c r="E65" s="307" t="s">
        <v>232</v>
      </c>
      <c r="F65" s="308">
        <v>34174.8</v>
      </c>
      <c r="H65" s="96"/>
    </row>
    <row r="66" spans="2:8" s="2" customFormat="1" ht="20.4">
      <c r="B66" s="96"/>
      <c r="C66" s="306" t="s">
        <v>452</v>
      </c>
      <c r="D66" s="306" t="s">
        <v>1534</v>
      </c>
      <c r="E66" s="307" t="s">
        <v>232</v>
      </c>
      <c r="F66" s="308">
        <v>1408.07</v>
      </c>
      <c r="H66" s="96"/>
    </row>
    <row r="67" spans="2:8" s="2" customFormat="1" ht="16.8" customHeight="1">
      <c r="B67" s="96"/>
      <c r="C67" s="215" t="s">
        <v>191</v>
      </c>
      <c r="D67" s="216" t="s">
        <v>192</v>
      </c>
      <c r="E67" s="217" t="s">
        <v>3</v>
      </c>
      <c r="F67" s="218">
        <v>20.4</v>
      </c>
      <c r="H67" s="96"/>
    </row>
    <row r="68" spans="2:8" s="2" customFormat="1" ht="16.8" customHeight="1">
      <c r="B68" s="96"/>
      <c r="C68" s="306" t="s">
        <v>3</v>
      </c>
      <c r="D68" s="306" t="s">
        <v>377</v>
      </c>
      <c r="E68" s="307" t="s">
        <v>3</v>
      </c>
      <c r="F68" s="308">
        <v>0</v>
      </c>
      <c r="H68" s="96"/>
    </row>
    <row r="69" spans="2:8" s="2" customFormat="1" ht="16.8" customHeight="1">
      <c r="B69" s="96"/>
      <c r="C69" s="306" t="s">
        <v>3</v>
      </c>
      <c r="D69" s="306" t="s">
        <v>378</v>
      </c>
      <c r="E69" s="307" t="s">
        <v>3</v>
      </c>
      <c r="F69" s="308">
        <v>12</v>
      </c>
      <c r="H69" s="96"/>
    </row>
    <row r="70" spans="2:8" s="2" customFormat="1" ht="16.8" customHeight="1">
      <c r="B70" s="96"/>
      <c r="C70" s="306" t="s">
        <v>3</v>
      </c>
      <c r="D70" s="306" t="s">
        <v>379</v>
      </c>
      <c r="E70" s="307" t="s">
        <v>3</v>
      </c>
      <c r="F70" s="308">
        <v>8.4</v>
      </c>
      <c r="H70" s="96"/>
    </row>
    <row r="71" spans="2:8" s="2" customFormat="1" ht="16.8" customHeight="1">
      <c r="B71" s="96"/>
      <c r="C71" s="306" t="s">
        <v>191</v>
      </c>
      <c r="D71" s="306" t="s">
        <v>375</v>
      </c>
      <c r="E71" s="307" t="s">
        <v>3</v>
      </c>
      <c r="F71" s="308">
        <v>20.4</v>
      </c>
      <c r="H71" s="96"/>
    </row>
    <row r="72" spans="2:8" s="2" customFormat="1" ht="16.8" customHeight="1">
      <c r="B72" s="96"/>
      <c r="C72" s="219" t="s">
        <v>1512</v>
      </c>
      <c r="H72" s="96"/>
    </row>
    <row r="73" spans="2:8" s="2" customFormat="1" ht="16.8" customHeight="1">
      <c r="B73" s="96"/>
      <c r="C73" s="306" t="s">
        <v>364</v>
      </c>
      <c r="D73" s="306" t="s">
        <v>1535</v>
      </c>
      <c r="E73" s="307" t="s">
        <v>329</v>
      </c>
      <c r="F73" s="308">
        <v>53.9</v>
      </c>
      <c r="H73" s="96"/>
    </row>
    <row r="74" spans="2:8" s="2" customFormat="1" ht="16.8" customHeight="1">
      <c r="B74" s="96"/>
      <c r="C74" s="306" t="s">
        <v>386</v>
      </c>
      <c r="D74" s="306" t="s">
        <v>387</v>
      </c>
      <c r="E74" s="307" t="s">
        <v>329</v>
      </c>
      <c r="F74" s="308">
        <v>21.42</v>
      </c>
      <c r="H74" s="96"/>
    </row>
    <row r="75" spans="2:8" s="2" customFormat="1" ht="16.8" customHeight="1">
      <c r="B75" s="96"/>
      <c r="C75" s="215" t="s">
        <v>194</v>
      </c>
      <c r="D75" s="216" t="s">
        <v>195</v>
      </c>
      <c r="E75" s="217" t="s">
        <v>3</v>
      </c>
      <c r="F75" s="218">
        <v>2.7</v>
      </c>
      <c r="H75" s="96"/>
    </row>
    <row r="76" spans="2:8" s="2" customFormat="1" ht="16.8" customHeight="1">
      <c r="B76" s="96"/>
      <c r="C76" s="306" t="s">
        <v>3</v>
      </c>
      <c r="D76" s="306" t="s">
        <v>376</v>
      </c>
      <c r="E76" s="307" t="s">
        <v>3</v>
      </c>
      <c r="F76" s="308">
        <v>0</v>
      </c>
      <c r="H76" s="96"/>
    </row>
    <row r="77" spans="2:8" s="2" customFormat="1" ht="16.8" customHeight="1">
      <c r="B77" s="96"/>
      <c r="C77" s="306" t="s">
        <v>3</v>
      </c>
      <c r="D77" s="306" t="s">
        <v>331</v>
      </c>
      <c r="E77" s="307" t="s">
        <v>3</v>
      </c>
      <c r="F77" s="308">
        <v>2.7</v>
      </c>
      <c r="H77" s="96"/>
    </row>
    <row r="78" spans="2:8" s="2" customFormat="1" ht="16.8" customHeight="1">
      <c r="B78" s="96"/>
      <c r="C78" s="306" t="s">
        <v>194</v>
      </c>
      <c r="D78" s="306" t="s">
        <v>375</v>
      </c>
      <c r="E78" s="307" t="s">
        <v>3</v>
      </c>
      <c r="F78" s="308">
        <v>2.7</v>
      </c>
      <c r="H78" s="96"/>
    </row>
    <row r="79" spans="2:8" s="2" customFormat="1" ht="16.8" customHeight="1">
      <c r="B79" s="96"/>
      <c r="C79" s="219" t="s">
        <v>1512</v>
      </c>
      <c r="H79" s="96"/>
    </row>
    <row r="80" spans="2:8" s="2" customFormat="1" ht="16.8" customHeight="1">
      <c r="B80" s="96"/>
      <c r="C80" s="306" t="s">
        <v>364</v>
      </c>
      <c r="D80" s="306" t="s">
        <v>1535</v>
      </c>
      <c r="E80" s="307" t="s">
        <v>329</v>
      </c>
      <c r="F80" s="308">
        <v>53.9</v>
      </c>
      <c r="H80" s="96"/>
    </row>
    <row r="81" spans="2:8" s="2" customFormat="1" ht="16.8" customHeight="1">
      <c r="B81" s="96"/>
      <c r="C81" s="306" t="s">
        <v>391</v>
      </c>
      <c r="D81" s="306" t="s">
        <v>392</v>
      </c>
      <c r="E81" s="307" t="s">
        <v>329</v>
      </c>
      <c r="F81" s="308">
        <v>2.835</v>
      </c>
      <c r="H81" s="96"/>
    </row>
    <row r="82" spans="2:8" s="2" customFormat="1" ht="16.8" customHeight="1">
      <c r="B82" s="96"/>
      <c r="C82" s="215" t="s">
        <v>197</v>
      </c>
      <c r="D82" s="216" t="s">
        <v>198</v>
      </c>
      <c r="E82" s="217" t="s">
        <v>3</v>
      </c>
      <c r="F82" s="218">
        <v>30.8</v>
      </c>
      <c r="H82" s="96"/>
    </row>
    <row r="83" spans="2:8" s="2" customFormat="1" ht="16.8" customHeight="1">
      <c r="B83" s="96"/>
      <c r="C83" s="306" t="s">
        <v>3</v>
      </c>
      <c r="D83" s="306" t="s">
        <v>367</v>
      </c>
      <c r="E83" s="307" t="s">
        <v>3</v>
      </c>
      <c r="F83" s="308">
        <v>0</v>
      </c>
      <c r="H83" s="96"/>
    </row>
    <row r="84" spans="2:8" s="2" customFormat="1" ht="16.8" customHeight="1">
      <c r="B84" s="96"/>
      <c r="C84" s="306" t="s">
        <v>3</v>
      </c>
      <c r="D84" s="306" t="s">
        <v>351</v>
      </c>
      <c r="E84" s="307" t="s">
        <v>3</v>
      </c>
      <c r="F84" s="308">
        <v>0</v>
      </c>
      <c r="H84" s="96"/>
    </row>
    <row r="85" spans="2:8" s="2" customFormat="1" ht="16.8" customHeight="1">
      <c r="B85" s="96"/>
      <c r="C85" s="306" t="s">
        <v>3</v>
      </c>
      <c r="D85" s="306" t="s">
        <v>368</v>
      </c>
      <c r="E85" s="307" t="s">
        <v>3</v>
      </c>
      <c r="F85" s="308">
        <v>7.6</v>
      </c>
      <c r="H85" s="96"/>
    </row>
    <row r="86" spans="2:8" s="2" customFormat="1" ht="16.8" customHeight="1">
      <c r="B86" s="96"/>
      <c r="C86" s="306" t="s">
        <v>3</v>
      </c>
      <c r="D86" s="306" t="s">
        <v>369</v>
      </c>
      <c r="E86" s="307" t="s">
        <v>3</v>
      </c>
      <c r="F86" s="308">
        <v>6</v>
      </c>
      <c r="H86" s="96"/>
    </row>
    <row r="87" spans="2:8" s="2" customFormat="1" ht="16.8" customHeight="1">
      <c r="B87" s="96"/>
      <c r="C87" s="306" t="s">
        <v>3</v>
      </c>
      <c r="D87" s="306" t="s">
        <v>370</v>
      </c>
      <c r="E87" s="307" t="s">
        <v>3</v>
      </c>
      <c r="F87" s="308">
        <v>2.4</v>
      </c>
      <c r="H87" s="96"/>
    </row>
    <row r="88" spans="2:8" s="2" customFormat="1" ht="16.8" customHeight="1">
      <c r="B88" s="96"/>
      <c r="C88" s="306" t="s">
        <v>3</v>
      </c>
      <c r="D88" s="306" t="s">
        <v>353</v>
      </c>
      <c r="E88" s="307" t="s">
        <v>3</v>
      </c>
      <c r="F88" s="308">
        <v>0</v>
      </c>
      <c r="H88" s="96"/>
    </row>
    <row r="89" spans="2:8" s="2" customFormat="1" ht="16.8" customHeight="1">
      <c r="B89" s="96"/>
      <c r="C89" s="306" t="s">
        <v>3</v>
      </c>
      <c r="D89" s="306" t="s">
        <v>371</v>
      </c>
      <c r="E89" s="307" t="s">
        <v>3</v>
      </c>
      <c r="F89" s="308">
        <v>4.6</v>
      </c>
      <c r="H89" s="96"/>
    </row>
    <row r="90" spans="2:8" s="2" customFormat="1" ht="16.8" customHeight="1">
      <c r="B90" s="96"/>
      <c r="C90" s="306" t="s">
        <v>3</v>
      </c>
      <c r="D90" s="306" t="s">
        <v>372</v>
      </c>
      <c r="E90" s="307" t="s">
        <v>3</v>
      </c>
      <c r="F90" s="308">
        <v>4.2</v>
      </c>
      <c r="H90" s="96"/>
    </row>
    <row r="91" spans="2:8" s="2" customFormat="1" ht="16.8" customHeight="1">
      <c r="B91" s="96"/>
      <c r="C91" s="306" t="s">
        <v>3</v>
      </c>
      <c r="D91" s="306" t="s">
        <v>355</v>
      </c>
      <c r="E91" s="307" t="s">
        <v>3</v>
      </c>
      <c r="F91" s="308">
        <v>0</v>
      </c>
      <c r="H91" s="96"/>
    </row>
    <row r="92" spans="2:8" s="2" customFormat="1" ht="16.8" customHeight="1">
      <c r="B92" s="96"/>
      <c r="C92" s="306" t="s">
        <v>3</v>
      </c>
      <c r="D92" s="306" t="s">
        <v>373</v>
      </c>
      <c r="E92" s="307" t="s">
        <v>3</v>
      </c>
      <c r="F92" s="308">
        <v>4.2</v>
      </c>
      <c r="H92" s="96"/>
    </row>
    <row r="93" spans="2:8" s="2" customFormat="1" ht="16.8" customHeight="1">
      <c r="B93" s="96"/>
      <c r="C93" s="306" t="s">
        <v>3</v>
      </c>
      <c r="D93" s="306" t="s">
        <v>357</v>
      </c>
      <c r="E93" s="307" t="s">
        <v>3</v>
      </c>
      <c r="F93" s="308">
        <v>0</v>
      </c>
      <c r="H93" s="96"/>
    </row>
    <row r="94" spans="2:8" s="2" customFormat="1" ht="16.8" customHeight="1">
      <c r="B94" s="96"/>
      <c r="C94" s="306" t="s">
        <v>3</v>
      </c>
      <c r="D94" s="306" t="s">
        <v>374</v>
      </c>
      <c r="E94" s="307" t="s">
        <v>3</v>
      </c>
      <c r="F94" s="308">
        <v>1.8</v>
      </c>
      <c r="H94" s="96"/>
    </row>
    <row r="95" spans="2:8" s="2" customFormat="1" ht="16.8" customHeight="1">
      <c r="B95" s="96"/>
      <c r="C95" s="306" t="s">
        <v>197</v>
      </c>
      <c r="D95" s="306" t="s">
        <v>375</v>
      </c>
      <c r="E95" s="307" t="s">
        <v>3</v>
      </c>
      <c r="F95" s="308">
        <v>30.8</v>
      </c>
      <c r="H95" s="96"/>
    </row>
    <row r="96" spans="2:8" s="2" customFormat="1" ht="16.8" customHeight="1">
      <c r="B96" s="96"/>
      <c r="C96" s="219" t="s">
        <v>1512</v>
      </c>
      <c r="H96" s="96"/>
    </row>
    <row r="97" spans="2:8" s="2" customFormat="1" ht="16.8" customHeight="1">
      <c r="B97" s="96"/>
      <c r="C97" s="306" t="s">
        <v>364</v>
      </c>
      <c r="D97" s="306" t="s">
        <v>1535</v>
      </c>
      <c r="E97" s="307" t="s">
        <v>329</v>
      </c>
      <c r="F97" s="308">
        <v>53.9</v>
      </c>
      <c r="H97" s="96"/>
    </row>
    <row r="98" spans="2:8" s="2" customFormat="1" ht="16.8" customHeight="1">
      <c r="B98" s="96"/>
      <c r="C98" s="306" t="s">
        <v>381</v>
      </c>
      <c r="D98" s="306" t="s">
        <v>382</v>
      </c>
      <c r="E98" s="307" t="s">
        <v>329</v>
      </c>
      <c r="F98" s="308">
        <v>32.34</v>
      </c>
      <c r="H98" s="96"/>
    </row>
    <row r="99" spans="2:8" s="2" customFormat="1" ht="16.8" customHeight="1">
      <c r="B99" s="96"/>
      <c r="C99" s="215" t="s">
        <v>200</v>
      </c>
      <c r="D99" s="216" t="s">
        <v>201</v>
      </c>
      <c r="E99" s="217" t="s">
        <v>3</v>
      </c>
      <c r="F99" s="218">
        <v>1571.936</v>
      </c>
      <c r="H99" s="96"/>
    </row>
    <row r="100" spans="2:8" s="2" customFormat="1" ht="16.8" customHeight="1">
      <c r="B100" s="96"/>
      <c r="C100" s="306" t="s">
        <v>3</v>
      </c>
      <c r="D100" s="306" t="s">
        <v>730</v>
      </c>
      <c r="E100" s="307" t="s">
        <v>3</v>
      </c>
      <c r="F100" s="308">
        <v>0</v>
      </c>
      <c r="H100" s="96"/>
    </row>
    <row r="101" spans="2:8" s="2" customFormat="1" ht="16.8" customHeight="1">
      <c r="B101" s="96"/>
      <c r="C101" s="306" t="s">
        <v>3</v>
      </c>
      <c r="D101" s="306" t="s">
        <v>731</v>
      </c>
      <c r="E101" s="307" t="s">
        <v>3</v>
      </c>
      <c r="F101" s="308">
        <v>0</v>
      </c>
      <c r="H101" s="96"/>
    </row>
    <row r="102" spans="2:8" s="2" customFormat="1" ht="16.8" customHeight="1">
      <c r="B102" s="96"/>
      <c r="C102" s="306" t="s">
        <v>3</v>
      </c>
      <c r="D102" s="306" t="s">
        <v>1272</v>
      </c>
      <c r="E102" s="307" t="s">
        <v>3</v>
      </c>
      <c r="F102" s="308">
        <v>660.761</v>
      </c>
      <c r="H102" s="96"/>
    </row>
    <row r="103" spans="2:8" s="2" customFormat="1" ht="16.8" customHeight="1">
      <c r="B103" s="96"/>
      <c r="C103" s="306" t="s">
        <v>3</v>
      </c>
      <c r="D103" s="306" t="s">
        <v>1273</v>
      </c>
      <c r="E103" s="307" t="s">
        <v>3</v>
      </c>
      <c r="F103" s="308">
        <v>18.96</v>
      </c>
      <c r="H103" s="96"/>
    </row>
    <row r="104" spans="2:8" s="2" customFormat="1" ht="16.8" customHeight="1">
      <c r="B104" s="96"/>
      <c r="C104" s="306" t="s">
        <v>3</v>
      </c>
      <c r="D104" s="306" t="s">
        <v>1274</v>
      </c>
      <c r="E104" s="307" t="s">
        <v>3</v>
      </c>
      <c r="F104" s="308">
        <v>30.015</v>
      </c>
      <c r="H104" s="96"/>
    </row>
    <row r="105" spans="2:8" s="2" customFormat="1" ht="16.8" customHeight="1">
      <c r="B105" s="96"/>
      <c r="C105" s="306" t="s">
        <v>3</v>
      </c>
      <c r="D105" s="306" t="s">
        <v>1275</v>
      </c>
      <c r="E105" s="307" t="s">
        <v>3</v>
      </c>
      <c r="F105" s="308">
        <v>184.7</v>
      </c>
      <c r="H105" s="96"/>
    </row>
    <row r="106" spans="2:8" s="2" customFormat="1" ht="16.8" customHeight="1">
      <c r="B106" s="96"/>
      <c r="C106" s="306" t="s">
        <v>3</v>
      </c>
      <c r="D106" s="306" t="s">
        <v>1276</v>
      </c>
      <c r="E106" s="307" t="s">
        <v>3</v>
      </c>
      <c r="F106" s="308">
        <v>31.046</v>
      </c>
      <c r="H106" s="96"/>
    </row>
    <row r="107" spans="2:8" s="2" customFormat="1" ht="16.8" customHeight="1">
      <c r="B107" s="96"/>
      <c r="C107" s="306" t="s">
        <v>3</v>
      </c>
      <c r="D107" s="306" t="s">
        <v>733</v>
      </c>
      <c r="E107" s="307" t="s">
        <v>3</v>
      </c>
      <c r="F107" s="308">
        <v>0</v>
      </c>
      <c r="H107" s="96"/>
    </row>
    <row r="108" spans="2:8" s="2" customFormat="1" ht="16.8" customHeight="1">
      <c r="B108" s="96"/>
      <c r="C108" s="306" t="s">
        <v>3</v>
      </c>
      <c r="D108" s="306" t="s">
        <v>1277</v>
      </c>
      <c r="E108" s="307" t="s">
        <v>3</v>
      </c>
      <c r="F108" s="308">
        <v>3.881</v>
      </c>
      <c r="H108" s="96"/>
    </row>
    <row r="109" spans="2:8" s="2" customFormat="1" ht="16.8" customHeight="1">
      <c r="B109" s="96"/>
      <c r="C109" s="306" t="s">
        <v>3</v>
      </c>
      <c r="D109" s="306" t="s">
        <v>1278</v>
      </c>
      <c r="E109" s="307" t="s">
        <v>3</v>
      </c>
      <c r="F109" s="308">
        <v>4.67</v>
      </c>
      <c r="H109" s="96"/>
    </row>
    <row r="110" spans="2:8" s="2" customFormat="1" ht="16.8" customHeight="1">
      <c r="B110" s="96"/>
      <c r="C110" s="306" t="s">
        <v>3</v>
      </c>
      <c r="D110" s="306" t="s">
        <v>1279</v>
      </c>
      <c r="E110" s="307" t="s">
        <v>3</v>
      </c>
      <c r="F110" s="308">
        <v>74.005</v>
      </c>
      <c r="H110" s="96"/>
    </row>
    <row r="111" spans="2:8" s="2" customFormat="1" ht="16.8" customHeight="1">
      <c r="B111" s="96"/>
      <c r="C111" s="306" t="s">
        <v>3</v>
      </c>
      <c r="D111" s="306" t="s">
        <v>1280</v>
      </c>
      <c r="E111" s="307" t="s">
        <v>3</v>
      </c>
      <c r="F111" s="308">
        <v>61.102</v>
      </c>
      <c r="H111" s="96"/>
    </row>
    <row r="112" spans="2:8" s="2" customFormat="1" ht="16.8" customHeight="1">
      <c r="B112" s="96"/>
      <c r="C112" s="306" t="s">
        <v>3</v>
      </c>
      <c r="D112" s="306" t="s">
        <v>1281</v>
      </c>
      <c r="E112" s="307" t="s">
        <v>3</v>
      </c>
      <c r="F112" s="308">
        <v>26.322</v>
      </c>
      <c r="H112" s="96"/>
    </row>
    <row r="113" spans="2:8" s="2" customFormat="1" ht="16.8" customHeight="1">
      <c r="B113" s="96"/>
      <c r="C113" s="306" t="s">
        <v>3</v>
      </c>
      <c r="D113" s="306" t="s">
        <v>1282</v>
      </c>
      <c r="E113" s="307" t="s">
        <v>3</v>
      </c>
      <c r="F113" s="308">
        <v>54.096</v>
      </c>
      <c r="H113" s="96"/>
    </row>
    <row r="114" spans="2:8" s="2" customFormat="1" ht="16.8" customHeight="1">
      <c r="B114" s="96"/>
      <c r="C114" s="306" t="s">
        <v>3</v>
      </c>
      <c r="D114" s="306" t="s">
        <v>731</v>
      </c>
      <c r="E114" s="307" t="s">
        <v>3</v>
      </c>
      <c r="F114" s="308">
        <v>0</v>
      </c>
      <c r="H114" s="96"/>
    </row>
    <row r="115" spans="2:8" s="2" customFormat="1" ht="16.8" customHeight="1">
      <c r="B115" s="96"/>
      <c r="C115" s="306" t="s">
        <v>3</v>
      </c>
      <c r="D115" s="306" t="s">
        <v>1283</v>
      </c>
      <c r="E115" s="307" t="s">
        <v>3</v>
      </c>
      <c r="F115" s="308">
        <v>55.782</v>
      </c>
      <c r="H115" s="96"/>
    </row>
    <row r="116" spans="2:8" s="2" customFormat="1" ht="16.8" customHeight="1">
      <c r="B116" s="96"/>
      <c r="C116" s="306" t="s">
        <v>3</v>
      </c>
      <c r="D116" s="306" t="s">
        <v>1284</v>
      </c>
      <c r="E116" s="307" t="s">
        <v>3</v>
      </c>
      <c r="F116" s="308">
        <v>87.718</v>
      </c>
      <c r="H116" s="96"/>
    </row>
    <row r="117" spans="2:8" s="2" customFormat="1" ht="16.8" customHeight="1">
      <c r="B117" s="96"/>
      <c r="C117" s="306" t="s">
        <v>3</v>
      </c>
      <c r="D117" s="306" t="s">
        <v>1285</v>
      </c>
      <c r="E117" s="307" t="s">
        <v>3</v>
      </c>
      <c r="F117" s="308">
        <v>0</v>
      </c>
      <c r="H117" s="96"/>
    </row>
    <row r="118" spans="2:8" s="2" customFormat="1" ht="16.8" customHeight="1">
      <c r="B118" s="96"/>
      <c r="C118" s="306" t="s">
        <v>3</v>
      </c>
      <c r="D118" s="306" t="s">
        <v>1286</v>
      </c>
      <c r="E118" s="307" t="s">
        <v>3</v>
      </c>
      <c r="F118" s="308">
        <v>125.95</v>
      </c>
      <c r="H118" s="96"/>
    </row>
    <row r="119" spans="2:8" s="2" customFormat="1" ht="16.8" customHeight="1">
      <c r="B119" s="96"/>
      <c r="C119" s="306" t="s">
        <v>3</v>
      </c>
      <c r="D119" s="306" t="s">
        <v>1287</v>
      </c>
      <c r="E119" s="307" t="s">
        <v>3</v>
      </c>
      <c r="F119" s="308">
        <v>152.928</v>
      </c>
      <c r="H119" s="96"/>
    </row>
    <row r="120" spans="2:8" s="2" customFormat="1" ht="16.8" customHeight="1">
      <c r="B120" s="96"/>
      <c r="C120" s="306" t="s">
        <v>200</v>
      </c>
      <c r="D120" s="306" t="s">
        <v>246</v>
      </c>
      <c r="E120" s="307" t="s">
        <v>3</v>
      </c>
      <c r="F120" s="308">
        <v>1571.936</v>
      </c>
      <c r="H120" s="96"/>
    </row>
    <row r="121" spans="2:8" s="2" customFormat="1" ht="16.8" customHeight="1">
      <c r="B121" s="96"/>
      <c r="C121" s="219" t="s">
        <v>1512</v>
      </c>
      <c r="H121" s="96"/>
    </row>
    <row r="122" spans="2:8" s="2" customFormat="1" ht="20.4">
      <c r="B122" s="96"/>
      <c r="C122" s="306" t="s">
        <v>1269</v>
      </c>
      <c r="D122" s="306" t="s">
        <v>1536</v>
      </c>
      <c r="E122" s="307" t="s">
        <v>232</v>
      </c>
      <c r="F122" s="308">
        <v>1571.936</v>
      </c>
      <c r="H122" s="96"/>
    </row>
    <row r="123" spans="2:8" s="2" customFormat="1" ht="16.8" customHeight="1">
      <c r="B123" s="96"/>
      <c r="C123" s="306" t="s">
        <v>1252</v>
      </c>
      <c r="D123" s="306" t="s">
        <v>1537</v>
      </c>
      <c r="E123" s="307" t="s">
        <v>232</v>
      </c>
      <c r="F123" s="308">
        <v>1571.936</v>
      </c>
      <c r="H123" s="96"/>
    </row>
    <row r="124" spans="2:8" s="2" customFormat="1" ht="16.8" customHeight="1">
      <c r="B124" s="96"/>
      <c r="C124" s="306" t="s">
        <v>1255</v>
      </c>
      <c r="D124" s="306" t="s">
        <v>1538</v>
      </c>
      <c r="E124" s="307" t="s">
        <v>232</v>
      </c>
      <c r="F124" s="308">
        <v>1571.936</v>
      </c>
      <c r="H124" s="96"/>
    </row>
    <row r="125" spans="2:8" s="2" customFormat="1" ht="16.8" customHeight="1">
      <c r="B125" s="96"/>
      <c r="C125" s="306" t="s">
        <v>1258</v>
      </c>
      <c r="D125" s="306" t="s">
        <v>1539</v>
      </c>
      <c r="E125" s="307" t="s">
        <v>232</v>
      </c>
      <c r="F125" s="308">
        <v>1571.936</v>
      </c>
      <c r="H125" s="96"/>
    </row>
    <row r="126" spans="2:8" s="2" customFormat="1" ht="16.8" customHeight="1">
      <c r="B126" s="96"/>
      <c r="C126" s="306" t="s">
        <v>1261</v>
      </c>
      <c r="D126" s="306" t="s">
        <v>1262</v>
      </c>
      <c r="E126" s="307" t="s">
        <v>232</v>
      </c>
      <c r="F126" s="308">
        <v>471.581</v>
      </c>
      <c r="H126" s="96"/>
    </row>
    <row r="127" spans="2:8" s="2" customFormat="1" ht="16.8" customHeight="1">
      <c r="B127" s="96"/>
      <c r="C127" s="306" t="s">
        <v>1265</v>
      </c>
      <c r="D127" s="306" t="s">
        <v>1540</v>
      </c>
      <c r="E127" s="307" t="s">
        <v>232</v>
      </c>
      <c r="F127" s="308">
        <v>157.194</v>
      </c>
      <c r="H127" s="96"/>
    </row>
    <row r="128" spans="2:8" s="2" customFormat="1" ht="16.8" customHeight="1">
      <c r="B128" s="96"/>
      <c r="C128" s="306" t="s">
        <v>1288</v>
      </c>
      <c r="D128" s="306" t="s">
        <v>1541</v>
      </c>
      <c r="E128" s="307" t="s">
        <v>232</v>
      </c>
      <c r="F128" s="308">
        <v>785.968</v>
      </c>
      <c r="H128" s="96"/>
    </row>
    <row r="129" spans="2:8" s="2" customFormat="1" ht="16.8" customHeight="1">
      <c r="B129" s="96"/>
      <c r="C129" s="306" t="s">
        <v>506</v>
      </c>
      <c r="D129" s="306" t="s">
        <v>1542</v>
      </c>
      <c r="E129" s="307" t="s">
        <v>232</v>
      </c>
      <c r="F129" s="308">
        <v>1571.936</v>
      </c>
      <c r="H129" s="96"/>
    </row>
    <row r="130" spans="2:8" s="2" customFormat="1" ht="16.8" customHeight="1">
      <c r="B130" s="96"/>
      <c r="C130" s="215" t="s">
        <v>203</v>
      </c>
      <c r="D130" s="216" t="s">
        <v>204</v>
      </c>
      <c r="E130" s="217" t="s">
        <v>3</v>
      </c>
      <c r="F130" s="218">
        <v>106.8</v>
      </c>
      <c r="H130" s="96"/>
    </row>
    <row r="131" spans="2:8" s="2" customFormat="1" ht="16.8" customHeight="1">
      <c r="B131" s="96"/>
      <c r="C131" s="306" t="s">
        <v>3</v>
      </c>
      <c r="D131" s="306" t="s">
        <v>307</v>
      </c>
      <c r="E131" s="307" t="s">
        <v>3</v>
      </c>
      <c r="F131" s="308">
        <v>0</v>
      </c>
      <c r="H131" s="96"/>
    </row>
    <row r="132" spans="2:8" s="2" customFormat="1" ht="16.8" customHeight="1">
      <c r="B132" s="96"/>
      <c r="C132" s="306" t="s">
        <v>3</v>
      </c>
      <c r="D132" s="306" t="s">
        <v>308</v>
      </c>
      <c r="E132" s="307" t="s">
        <v>3</v>
      </c>
      <c r="F132" s="308">
        <v>0</v>
      </c>
      <c r="H132" s="96"/>
    </row>
    <row r="133" spans="2:8" s="2" customFormat="1" ht="16.8" customHeight="1">
      <c r="B133" s="96"/>
      <c r="C133" s="306" t="s">
        <v>3</v>
      </c>
      <c r="D133" s="306" t="s">
        <v>309</v>
      </c>
      <c r="E133" s="307" t="s">
        <v>3</v>
      </c>
      <c r="F133" s="308">
        <v>7.2</v>
      </c>
      <c r="H133" s="96"/>
    </row>
    <row r="134" spans="2:8" s="2" customFormat="1" ht="16.8" customHeight="1">
      <c r="B134" s="96"/>
      <c r="C134" s="306" t="s">
        <v>3</v>
      </c>
      <c r="D134" s="306" t="s">
        <v>310</v>
      </c>
      <c r="E134" s="307" t="s">
        <v>3</v>
      </c>
      <c r="F134" s="308">
        <v>12.4</v>
      </c>
      <c r="H134" s="96"/>
    </row>
    <row r="135" spans="2:8" s="2" customFormat="1" ht="16.8" customHeight="1">
      <c r="B135" s="96"/>
      <c r="C135" s="306" t="s">
        <v>3</v>
      </c>
      <c r="D135" s="306" t="s">
        <v>311</v>
      </c>
      <c r="E135" s="307" t="s">
        <v>3</v>
      </c>
      <c r="F135" s="308">
        <v>10.4</v>
      </c>
      <c r="H135" s="96"/>
    </row>
    <row r="136" spans="2:8" s="2" customFormat="1" ht="16.8" customHeight="1">
      <c r="B136" s="96"/>
      <c r="C136" s="306" t="s">
        <v>3</v>
      </c>
      <c r="D136" s="306" t="s">
        <v>312</v>
      </c>
      <c r="E136" s="307" t="s">
        <v>3</v>
      </c>
      <c r="F136" s="308">
        <v>8.8</v>
      </c>
      <c r="H136" s="96"/>
    </row>
    <row r="137" spans="2:8" s="2" customFormat="1" ht="16.8" customHeight="1">
      <c r="B137" s="96"/>
      <c r="C137" s="306" t="s">
        <v>3</v>
      </c>
      <c r="D137" s="306" t="s">
        <v>312</v>
      </c>
      <c r="E137" s="307" t="s">
        <v>3</v>
      </c>
      <c r="F137" s="308">
        <v>8.8</v>
      </c>
      <c r="H137" s="96"/>
    </row>
    <row r="138" spans="2:8" s="2" customFormat="1" ht="16.8" customHeight="1">
      <c r="B138" s="96"/>
      <c r="C138" s="306" t="s">
        <v>3</v>
      </c>
      <c r="D138" s="306" t="s">
        <v>309</v>
      </c>
      <c r="E138" s="307" t="s">
        <v>3</v>
      </c>
      <c r="F138" s="308">
        <v>7.2</v>
      </c>
      <c r="H138" s="96"/>
    </row>
    <row r="139" spans="2:8" s="2" customFormat="1" ht="16.8" customHeight="1">
      <c r="B139" s="96"/>
      <c r="C139" s="306" t="s">
        <v>3</v>
      </c>
      <c r="D139" s="306" t="s">
        <v>313</v>
      </c>
      <c r="E139" s="307" t="s">
        <v>3</v>
      </c>
      <c r="F139" s="308">
        <v>9.6</v>
      </c>
      <c r="H139" s="96"/>
    </row>
    <row r="140" spans="2:8" s="2" customFormat="1" ht="16.8" customHeight="1">
      <c r="B140" s="96"/>
      <c r="C140" s="306" t="s">
        <v>3</v>
      </c>
      <c r="D140" s="306" t="s">
        <v>314</v>
      </c>
      <c r="E140" s="307" t="s">
        <v>3</v>
      </c>
      <c r="F140" s="308">
        <v>6.4</v>
      </c>
      <c r="H140" s="96"/>
    </row>
    <row r="141" spans="2:8" s="2" customFormat="1" ht="16.8" customHeight="1">
      <c r="B141" s="96"/>
      <c r="C141" s="306" t="s">
        <v>3</v>
      </c>
      <c r="D141" s="306" t="s">
        <v>242</v>
      </c>
      <c r="E141" s="307" t="s">
        <v>3</v>
      </c>
      <c r="F141" s="308">
        <v>10</v>
      </c>
      <c r="H141" s="96"/>
    </row>
    <row r="142" spans="2:8" s="2" customFormat="1" ht="16.8" customHeight="1">
      <c r="B142" s="96"/>
      <c r="C142" s="306" t="s">
        <v>3</v>
      </c>
      <c r="D142" s="306" t="s">
        <v>315</v>
      </c>
      <c r="E142" s="307" t="s">
        <v>3</v>
      </c>
      <c r="F142" s="308">
        <v>4.8</v>
      </c>
      <c r="H142" s="96"/>
    </row>
    <row r="143" spans="2:8" s="2" customFormat="1" ht="16.8" customHeight="1">
      <c r="B143" s="96"/>
      <c r="C143" s="306" t="s">
        <v>3</v>
      </c>
      <c r="D143" s="306" t="s">
        <v>316</v>
      </c>
      <c r="E143" s="307" t="s">
        <v>3</v>
      </c>
      <c r="F143" s="308">
        <v>12.8</v>
      </c>
      <c r="H143" s="96"/>
    </row>
    <row r="144" spans="2:8" s="2" customFormat="1" ht="16.8" customHeight="1">
      <c r="B144" s="96"/>
      <c r="C144" s="306" t="s">
        <v>3</v>
      </c>
      <c r="D144" s="306" t="s">
        <v>317</v>
      </c>
      <c r="E144" s="307" t="s">
        <v>3</v>
      </c>
      <c r="F144" s="308">
        <v>8.4</v>
      </c>
      <c r="H144" s="96"/>
    </row>
    <row r="145" spans="2:8" s="2" customFormat="1" ht="16.8" customHeight="1">
      <c r="B145" s="96"/>
      <c r="C145" s="306" t="s">
        <v>203</v>
      </c>
      <c r="D145" s="306" t="s">
        <v>246</v>
      </c>
      <c r="E145" s="307" t="s">
        <v>3</v>
      </c>
      <c r="F145" s="308">
        <v>106.8</v>
      </c>
      <c r="H145" s="96"/>
    </row>
    <row r="146" spans="2:8" s="2" customFormat="1" ht="16.8" customHeight="1">
      <c r="B146" s="96"/>
      <c r="C146" s="219" t="s">
        <v>1512</v>
      </c>
      <c r="H146" s="96"/>
    </row>
    <row r="147" spans="2:8" s="2" customFormat="1" ht="16.8" customHeight="1">
      <c r="B147" s="96"/>
      <c r="C147" s="306" t="s">
        <v>304</v>
      </c>
      <c r="D147" s="306" t="s">
        <v>1543</v>
      </c>
      <c r="E147" s="307" t="s">
        <v>232</v>
      </c>
      <c r="F147" s="308">
        <v>106.8</v>
      </c>
      <c r="H147" s="96"/>
    </row>
    <row r="148" spans="2:8" s="2" customFormat="1" ht="16.8" customHeight="1">
      <c r="B148" s="96"/>
      <c r="C148" s="306" t="s">
        <v>301</v>
      </c>
      <c r="D148" s="306" t="s">
        <v>1544</v>
      </c>
      <c r="E148" s="307" t="s">
        <v>232</v>
      </c>
      <c r="F148" s="308">
        <v>106.8</v>
      </c>
      <c r="H148" s="96"/>
    </row>
    <row r="149" spans="2:8" s="2" customFormat="1" ht="16.8" customHeight="1">
      <c r="B149" s="96"/>
      <c r="C149" s="306" t="s">
        <v>1371</v>
      </c>
      <c r="D149" s="306" t="s">
        <v>1545</v>
      </c>
      <c r="E149" s="307" t="s">
        <v>232</v>
      </c>
      <c r="F149" s="308">
        <v>106.8</v>
      </c>
      <c r="H149" s="96"/>
    </row>
    <row r="150" spans="2:8" s="2" customFormat="1" ht="20.4">
      <c r="B150" s="96"/>
      <c r="C150" s="306" t="s">
        <v>1374</v>
      </c>
      <c r="D150" s="306" t="s">
        <v>1546</v>
      </c>
      <c r="E150" s="307" t="s">
        <v>232</v>
      </c>
      <c r="F150" s="308">
        <v>106.8</v>
      </c>
      <c r="H150" s="96"/>
    </row>
    <row r="151" spans="2:8" s="2" customFormat="1" ht="16.8" customHeight="1">
      <c r="B151" s="96"/>
      <c r="C151" s="215" t="s">
        <v>207</v>
      </c>
      <c r="D151" s="216" t="s">
        <v>208</v>
      </c>
      <c r="E151" s="217" t="s">
        <v>3</v>
      </c>
      <c r="F151" s="218">
        <v>106.498</v>
      </c>
      <c r="H151" s="96"/>
    </row>
    <row r="152" spans="2:8" s="2" customFormat="1" ht="16.8" customHeight="1">
      <c r="B152" s="96"/>
      <c r="C152" s="306" t="s">
        <v>3</v>
      </c>
      <c r="D152" s="306" t="s">
        <v>351</v>
      </c>
      <c r="E152" s="307" t="s">
        <v>3</v>
      </c>
      <c r="F152" s="308">
        <v>0</v>
      </c>
      <c r="H152" s="96"/>
    </row>
    <row r="153" spans="2:8" s="2" customFormat="1" ht="16.8" customHeight="1">
      <c r="B153" s="96"/>
      <c r="C153" s="306" t="s">
        <v>3</v>
      </c>
      <c r="D153" s="306" t="s">
        <v>399</v>
      </c>
      <c r="E153" s="307" t="s">
        <v>3</v>
      </c>
      <c r="F153" s="308">
        <v>42.75</v>
      </c>
      <c r="H153" s="96"/>
    </row>
    <row r="154" spans="2:8" s="2" customFormat="1" ht="16.8" customHeight="1">
      <c r="B154" s="96"/>
      <c r="C154" s="306" t="s">
        <v>3</v>
      </c>
      <c r="D154" s="306" t="s">
        <v>400</v>
      </c>
      <c r="E154" s="307" t="s">
        <v>3</v>
      </c>
      <c r="F154" s="308">
        <v>-1.08</v>
      </c>
      <c r="H154" s="96"/>
    </row>
    <row r="155" spans="2:8" s="2" customFormat="1" ht="16.8" customHeight="1">
      <c r="B155" s="96"/>
      <c r="C155" s="306" t="s">
        <v>3</v>
      </c>
      <c r="D155" s="306" t="s">
        <v>401</v>
      </c>
      <c r="E155" s="307" t="s">
        <v>3</v>
      </c>
      <c r="F155" s="308">
        <v>0.42</v>
      </c>
      <c r="H155" s="96"/>
    </row>
    <row r="156" spans="2:8" s="2" customFormat="1" ht="16.8" customHeight="1">
      <c r="B156" s="96"/>
      <c r="C156" s="306" t="s">
        <v>3</v>
      </c>
      <c r="D156" s="306" t="s">
        <v>402</v>
      </c>
      <c r="E156" s="307" t="s">
        <v>3</v>
      </c>
      <c r="F156" s="308">
        <v>3.12</v>
      </c>
      <c r="H156" s="96"/>
    </row>
    <row r="157" spans="2:8" s="2" customFormat="1" ht="16.8" customHeight="1">
      <c r="B157" s="96"/>
      <c r="C157" s="306" t="s">
        <v>3</v>
      </c>
      <c r="D157" s="306" t="s">
        <v>353</v>
      </c>
      <c r="E157" s="307" t="s">
        <v>3</v>
      </c>
      <c r="F157" s="308">
        <v>0</v>
      </c>
      <c r="H157" s="96"/>
    </row>
    <row r="158" spans="2:8" s="2" customFormat="1" ht="16.8" customHeight="1">
      <c r="B158" s="96"/>
      <c r="C158" s="306" t="s">
        <v>3</v>
      </c>
      <c r="D158" s="306" t="s">
        <v>403</v>
      </c>
      <c r="E158" s="307" t="s">
        <v>3</v>
      </c>
      <c r="F158" s="308">
        <v>47.863</v>
      </c>
      <c r="H158" s="96"/>
    </row>
    <row r="159" spans="2:8" s="2" customFormat="1" ht="16.8" customHeight="1">
      <c r="B159" s="96"/>
      <c r="C159" s="306" t="s">
        <v>3</v>
      </c>
      <c r="D159" s="306" t="s">
        <v>404</v>
      </c>
      <c r="E159" s="307" t="s">
        <v>3</v>
      </c>
      <c r="F159" s="308">
        <v>-1.08</v>
      </c>
      <c r="H159" s="96"/>
    </row>
    <row r="160" spans="2:8" s="2" customFormat="1" ht="16.8" customHeight="1">
      <c r="B160" s="96"/>
      <c r="C160" s="306" t="s">
        <v>3</v>
      </c>
      <c r="D160" s="306" t="s">
        <v>339</v>
      </c>
      <c r="E160" s="307" t="s">
        <v>3</v>
      </c>
      <c r="F160" s="308">
        <v>0.33</v>
      </c>
      <c r="H160" s="96"/>
    </row>
    <row r="161" spans="2:8" s="2" customFormat="1" ht="16.8" customHeight="1">
      <c r="B161" s="96"/>
      <c r="C161" s="306" t="s">
        <v>3</v>
      </c>
      <c r="D161" s="306" t="s">
        <v>355</v>
      </c>
      <c r="E161" s="307" t="s">
        <v>3</v>
      </c>
      <c r="F161" s="308">
        <v>0</v>
      </c>
      <c r="H161" s="96"/>
    </row>
    <row r="162" spans="2:8" s="2" customFormat="1" ht="16.8" customHeight="1">
      <c r="B162" s="96"/>
      <c r="C162" s="306" t="s">
        <v>3</v>
      </c>
      <c r="D162" s="306" t="s">
        <v>405</v>
      </c>
      <c r="E162" s="307" t="s">
        <v>3</v>
      </c>
      <c r="F162" s="308">
        <v>9.45</v>
      </c>
      <c r="H162" s="96"/>
    </row>
    <row r="163" spans="2:8" s="2" customFormat="1" ht="16.8" customHeight="1">
      <c r="B163" s="96"/>
      <c r="C163" s="306" t="s">
        <v>3</v>
      </c>
      <c r="D163" s="306" t="s">
        <v>357</v>
      </c>
      <c r="E163" s="307" t="s">
        <v>3</v>
      </c>
      <c r="F163" s="308">
        <v>0</v>
      </c>
      <c r="H163" s="96"/>
    </row>
    <row r="164" spans="2:8" s="2" customFormat="1" ht="16.8" customHeight="1">
      <c r="B164" s="96"/>
      <c r="C164" s="306" t="s">
        <v>3</v>
      </c>
      <c r="D164" s="306" t="s">
        <v>406</v>
      </c>
      <c r="E164" s="307" t="s">
        <v>3</v>
      </c>
      <c r="F164" s="308">
        <v>4.725</v>
      </c>
      <c r="H164" s="96"/>
    </row>
    <row r="165" spans="2:8" s="2" customFormat="1" ht="16.8" customHeight="1">
      <c r="B165" s="96"/>
      <c r="C165" s="306" t="s">
        <v>207</v>
      </c>
      <c r="D165" s="306" t="s">
        <v>246</v>
      </c>
      <c r="E165" s="307" t="s">
        <v>3</v>
      </c>
      <c r="F165" s="308">
        <v>106.498</v>
      </c>
      <c r="H165" s="96"/>
    </row>
    <row r="166" spans="2:8" s="2" customFormat="1" ht="16.8" customHeight="1">
      <c r="B166" s="96"/>
      <c r="C166" s="219" t="s">
        <v>1512</v>
      </c>
      <c r="H166" s="96"/>
    </row>
    <row r="167" spans="2:8" s="2" customFormat="1" ht="16.8" customHeight="1">
      <c r="B167" s="96"/>
      <c r="C167" s="306" t="s">
        <v>396</v>
      </c>
      <c r="D167" s="306" t="s">
        <v>1547</v>
      </c>
      <c r="E167" s="307" t="s">
        <v>232</v>
      </c>
      <c r="F167" s="308">
        <v>106.498</v>
      </c>
      <c r="H167" s="96"/>
    </row>
    <row r="168" spans="2:8" s="2" customFormat="1" ht="20.4">
      <c r="B168" s="96"/>
      <c r="C168" s="306" t="s">
        <v>318</v>
      </c>
      <c r="D168" s="306" t="s">
        <v>1548</v>
      </c>
      <c r="E168" s="307" t="s">
        <v>232</v>
      </c>
      <c r="F168" s="308">
        <v>106.498</v>
      </c>
      <c r="H168" s="96"/>
    </row>
    <row r="169" spans="2:8" s="2" customFormat="1" ht="26.4" customHeight="1">
      <c r="B169" s="96"/>
      <c r="C169" s="214" t="s">
        <v>1549</v>
      </c>
      <c r="D169" s="214" t="s">
        <v>92</v>
      </c>
      <c r="H169" s="96"/>
    </row>
    <row r="170" spans="2:8" s="2" customFormat="1" ht="16.8" customHeight="1">
      <c r="B170" s="96"/>
      <c r="C170" s="215" t="s">
        <v>1377</v>
      </c>
      <c r="D170" s="216" t="s">
        <v>1378</v>
      </c>
      <c r="E170" s="217" t="s">
        <v>3</v>
      </c>
      <c r="F170" s="218">
        <v>2.289</v>
      </c>
      <c r="H170" s="96"/>
    </row>
    <row r="171" spans="2:8" s="2" customFormat="1" ht="16.8" customHeight="1">
      <c r="B171" s="96"/>
      <c r="C171" s="306" t="s">
        <v>3</v>
      </c>
      <c r="D171" s="306" t="s">
        <v>1425</v>
      </c>
      <c r="E171" s="307" t="s">
        <v>3</v>
      </c>
      <c r="F171" s="308">
        <v>2.289</v>
      </c>
      <c r="H171" s="96"/>
    </row>
    <row r="172" spans="2:8" s="2" customFormat="1" ht="16.8" customHeight="1">
      <c r="B172" s="96"/>
      <c r="C172" s="306" t="s">
        <v>1377</v>
      </c>
      <c r="D172" s="306" t="s">
        <v>246</v>
      </c>
      <c r="E172" s="307" t="s">
        <v>3</v>
      </c>
      <c r="F172" s="308">
        <v>2.289</v>
      </c>
      <c r="H172" s="96"/>
    </row>
    <row r="173" spans="2:8" s="2" customFormat="1" ht="16.8" customHeight="1">
      <c r="B173" s="96"/>
      <c r="C173" s="219" t="s">
        <v>1512</v>
      </c>
      <c r="H173" s="96"/>
    </row>
    <row r="174" spans="2:8" s="2" customFormat="1" ht="20.4">
      <c r="B174" s="96"/>
      <c r="C174" s="306" t="s">
        <v>1422</v>
      </c>
      <c r="D174" s="306" t="s">
        <v>1550</v>
      </c>
      <c r="E174" s="307" t="s">
        <v>249</v>
      </c>
      <c r="F174" s="308">
        <v>2.289</v>
      </c>
      <c r="H174" s="96"/>
    </row>
    <row r="175" spans="2:8" s="2" customFormat="1" ht="16.8" customHeight="1">
      <c r="B175" s="96"/>
      <c r="C175" s="306" t="s">
        <v>1440</v>
      </c>
      <c r="D175" s="306" t="s">
        <v>1551</v>
      </c>
      <c r="E175" s="307" t="s">
        <v>249</v>
      </c>
      <c r="F175" s="308">
        <v>3.815</v>
      </c>
      <c r="H175" s="96"/>
    </row>
    <row r="176" spans="2:8" s="2" customFormat="1" ht="16.8" customHeight="1">
      <c r="B176" s="96"/>
      <c r="C176" s="215" t="s">
        <v>1380</v>
      </c>
      <c r="D176" s="216" t="s">
        <v>1378</v>
      </c>
      <c r="E176" s="217" t="s">
        <v>3</v>
      </c>
      <c r="F176" s="218">
        <v>1.526</v>
      </c>
      <c r="H176" s="96"/>
    </row>
    <row r="177" spans="2:8" s="2" customFormat="1" ht="16.8" customHeight="1">
      <c r="B177" s="96"/>
      <c r="C177" s="306" t="s">
        <v>3</v>
      </c>
      <c r="D177" s="306" t="s">
        <v>1429</v>
      </c>
      <c r="E177" s="307" t="s">
        <v>3</v>
      </c>
      <c r="F177" s="308">
        <v>1.526</v>
      </c>
      <c r="H177" s="96"/>
    </row>
    <row r="178" spans="2:8" s="2" customFormat="1" ht="16.8" customHeight="1">
      <c r="B178" s="96"/>
      <c r="C178" s="306" t="s">
        <v>1380</v>
      </c>
      <c r="D178" s="306" t="s">
        <v>246</v>
      </c>
      <c r="E178" s="307" t="s">
        <v>3</v>
      </c>
      <c r="F178" s="308">
        <v>1.526</v>
      </c>
      <c r="H178" s="96"/>
    </row>
    <row r="179" spans="2:8" s="2" customFormat="1" ht="16.8" customHeight="1">
      <c r="B179" s="96"/>
      <c r="C179" s="219" t="s">
        <v>1512</v>
      </c>
      <c r="H179" s="96"/>
    </row>
    <row r="180" spans="2:8" s="2" customFormat="1" ht="20.4">
      <c r="B180" s="96"/>
      <c r="C180" s="306" t="s">
        <v>1426</v>
      </c>
      <c r="D180" s="306" t="s">
        <v>1552</v>
      </c>
      <c r="E180" s="307" t="s">
        <v>249</v>
      </c>
      <c r="F180" s="308">
        <v>1.526</v>
      </c>
      <c r="H180" s="96"/>
    </row>
    <row r="181" spans="2:8" s="2" customFormat="1" ht="16.8" customHeight="1">
      <c r="B181" s="96"/>
      <c r="C181" s="306" t="s">
        <v>1440</v>
      </c>
      <c r="D181" s="306" t="s">
        <v>1551</v>
      </c>
      <c r="E181" s="307" t="s">
        <v>249</v>
      </c>
      <c r="F181" s="308">
        <v>3.815</v>
      </c>
      <c r="H181" s="96"/>
    </row>
    <row r="182" spans="2:8" s="2" customFormat="1" ht="16.8" customHeight="1">
      <c r="B182" s="96"/>
      <c r="C182" s="215" t="s">
        <v>1382</v>
      </c>
      <c r="D182" s="216" t="s">
        <v>1383</v>
      </c>
      <c r="E182" s="217" t="s">
        <v>3</v>
      </c>
      <c r="F182" s="218">
        <v>26.705</v>
      </c>
      <c r="H182" s="96"/>
    </row>
    <row r="183" spans="2:8" s="2" customFormat="1" ht="16.8" customHeight="1">
      <c r="B183" s="96"/>
      <c r="C183" s="219" t="s">
        <v>1512</v>
      </c>
      <c r="H183" s="96"/>
    </row>
    <row r="184" spans="2:8" s="2" customFormat="1" ht="20.4">
      <c r="B184" s="96"/>
      <c r="C184" s="306" t="s">
        <v>1405</v>
      </c>
      <c r="D184" s="306" t="s">
        <v>1553</v>
      </c>
      <c r="E184" s="307" t="s">
        <v>249</v>
      </c>
      <c r="F184" s="308">
        <v>16.023</v>
      </c>
      <c r="H184" s="96"/>
    </row>
    <row r="185" spans="2:8" s="2" customFormat="1" ht="20.4">
      <c r="B185" s="96"/>
      <c r="C185" s="306" t="s">
        <v>1410</v>
      </c>
      <c r="D185" s="306" t="s">
        <v>1554</v>
      </c>
      <c r="E185" s="307" t="s">
        <v>249</v>
      </c>
      <c r="F185" s="308">
        <v>10.682</v>
      </c>
      <c r="H185" s="96"/>
    </row>
    <row r="186" spans="2:8" s="2" customFormat="1" ht="16.8" customHeight="1">
      <c r="B186" s="96"/>
      <c r="C186" s="306" t="s">
        <v>1414</v>
      </c>
      <c r="D186" s="306" t="s">
        <v>1555</v>
      </c>
      <c r="E186" s="307" t="s">
        <v>249</v>
      </c>
      <c r="F186" s="308">
        <v>29.757</v>
      </c>
      <c r="H186" s="96"/>
    </row>
    <row r="187" spans="2:8" s="2" customFormat="1" ht="16.8" customHeight="1">
      <c r="B187" s="96"/>
      <c r="C187" s="306" t="s">
        <v>1418</v>
      </c>
      <c r="D187" s="306" t="s">
        <v>1556</v>
      </c>
      <c r="E187" s="307" t="s">
        <v>249</v>
      </c>
      <c r="F187" s="308">
        <v>19.838</v>
      </c>
      <c r="H187" s="96"/>
    </row>
    <row r="188" spans="2:8" s="2" customFormat="1" ht="20.4">
      <c r="B188" s="96"/>
      <c r="C188" s="306" t="s">
        <v>1422</v>
      </c>
      <c r="D188" s="306" t="s">
        <v>1550</v>
      </c>
      <c r="E188" s="307" t="s">
        <v>249</v>
      </c>
      <c r="F188" s="308">
        <v>2.289</v>
      </c>
      <c r="H188" s="96"/>
    </row>
    <row r="189" spans="2:8" s="2" customFormat="1" ht="20.4">
      <c r="B189" s="96"/>
      <c r="C189" s="306" t="s">
        <v>1426</v>
      </c>
      <c r="D189" s="306" t="s">
        <v>1552</v>
      </c>
      <c r="E189" s="307" t="s">
        <v>249</v>
      </c>
      <c r="F189" s="308">
        <v>1.526</v>
      </c>
      <c r="H189" s="96"/>
    </row>
    <row r="190" spans="2:8" s="2" customFormat="1" ht="16.8" customHeight="1">
      <c r="B190" s="96"/>
      <c r="C190" s="306" t="s">
        <v>1430</v>
      </c>
      <c r="D190" s="306" t="s">
        <v>1557</v>
      </c>
      <c r="E190" s="307" t="s">
        <v>249</v>
      </c>
      <c r="F190" s="308">
        <v>16.023</v>
      </c>
      <c r="H190" s="96"/>
    </row>
    <row r="191" spans="2:8" s="2" customFormat="1" ht="16.8" customHeight="1">
      <c r="B191" s="96"/>
      <c r="C191" s="306" t="s">
        <v>1433</v>
      </c>
      <c r="D191" s="306" t="s">
        <v>1558</v>
      </c>
      <c r="E191" s="307" t="s">
        <v>249</v>
      </c>
      <c r="F191" s="308">
        <v>10.682</v>
      </c>
      <c r="H191" s="96"/>
    </row>
    <row r="192" spans="2:8" s="2" customFormat="1" ht="16.8" customHeight="1">
      <c r="B192" s="96"/>
      <c r="C192" s="306" t="s">
        <v>1444</v>
      </c>
      <c r="D192" s="306" t="s">
        <v>1559</v>
      </c>
      <c r="E192" s="307" t="s">
        <v>249</v>
      </c>
      <c r="F192" s="308">
        <v>22.89</v>
      </c>
      <c r="H192" s="96"/>
    </row>
    <row r="193" spans="2:8" s="2" customFormat="1" ht="16.8" customHeight="1">
      <c r="B193" s="96"/>
      <c r="C193" s="215" t="s">
        <v>1385</v>
      </c>
      <c r="D193" s="216" t="s">
        <v>1386</v>
      </c>
      <c r="E193" s="217" t="s">
        <v>3</v>
      </c>
      <c r="F193" s="218">
        <v>22.89</v>
      </c>
      <c r="H193" s="96"/>
    </row>
    <row r="194" spans="2:8" s="2" customFormat="1" ht="16.8" customHeight="1">
      <c r="B194" s="96"/>
      <c r="C194" s="306" t="s">
        <v>3</v>
      </c>
      <c r="D194" s="306" t="s">
        <v>1447</v>
      </c>
      <c r="E194" s="307" t="s">
        <v>3</v>
      </c>
      <c r="F194" s="308">
        <v>22.89</v>
      </c>
      <c r="H194" s="96"/>
    </row>
    <row r="195" spans="2:8" s="2" customFormat="1" ht="16.8" customHeight="1">
      <c r="B195" s="96"/>
      <c r="C195" s="306" t="s">
        <v>1385</v>
      </c>
      <c r="D195" s="306" t="s">
        <v>246</v>
      </c>
      <c r="E195" s="307" t="s">
        <v>3</v>
      </c>
      <c r="F195" s="308">
        <v>22.89</v>
      </c>
      <c r="H195" s="96"/>
    </row>
    <row r="196" spans="2:8" s="2" customFormat="1" ht="16.8" customHeight="1">
      <c r="B196" s="96"/>
      <c r="C196" s="219" t="s">
        <v>1512</v>
      </c>
      <c r="H196" s="96"/>
    </row>
    <row r="197" spans="2:8" s="2" customFormat="1" ht="16.8" customHeight="1">
      <c r="B197" s="96"/>
      <c r="C197" s="306" t="s">
        <v>1444</v>
      </c>
      <c r="D197" s="306" t="s">
        <v>1559</v>
      </c>
      <c r="E197" s="307" t="s">
        <v>249</v>
      </c>
      <c r="F197" s="308">
        <v>22.89</v>
      </c>
      <c r="H197" s="96"/>
    </row>
    <row r="198" spans="2:8" s="2" customFormat="1" ht="16.8" customHeight="1">
      <c r="B198" s="96"/>
      <c r="C198" s="306" t="s">
        <v>1414</v>
      </c>
      <c r="D198" s="306" t="s">
        <v>1555</v>
      </c>
      <c r="E198" s="307" t="s">
        <v>249</v>
      </c>
      <c r="F198" s="308">
        <v>29.757</v>
      </c>
      <c r="H198" s="96"/>
    </row>
    <row r="199" spans="2:8" s="2" customFormat="1" ht="16.8" customHeight="1">
      <c r="B199" s="96"/>
      <c r="C199" s="306" t="s">
        <v>1418</v>
      </c>
      <c r="D199" s="306" t="s">
        <v>1556</v>
      </c>
      <c r="E199" s="307" t="s">
        <v>249</v>
      </c>
      <c r="F199" s="308">
        <v>19.838</v>
      </c>
      <c r="H199" s="96"/>
    </row>
    <row r="200" spans="2:8" s="2" customFormat="1" ht="20.4">
      <c r="B200" s="96"/>
      <c r="C200" s="306" t="s">
        <v>1422</v>
      </c>
      <c r="D200" s="306" t="s">
        <v>1550</v>
      </c>
      <c r="E200" s="307" t="s">
        <v>249</v>
      </c>
      <c r="F200" s="308">
        <v>2.289</v>
      </c>
      <c r="H200" s="96"/>
    </row>
    <row r="201" spans="2:8" s="2" customFormat="1" ht="20.4">
      <c r="B201" s="96"/>
      <c r="C201" s="306" t="s">
        <v>1426</v>
      </c>
      <c r="D201" s="306" t="s">
        <v>1552</v>
      </c>
      <c r="E201" s="307" t="s">
        <v>249</v>
      </c>
      <c r="F201" s="308">
        <v>1.526</v>
      </c>
      <c r="H201" s="96"/>
    </row>
    <row r="202" spans="2:8" s="2" customFormat="1" ht="7.35" customHeight="1">
      <c r="B202" s="309"/>
      <c r="C202" s="310"/>
      <c r="D202" s="310"/>
      <c r="E202" s="310"/>
      <c r="F202" s="310"/>
      <c r="G202" s="310"/>
      <c r="H202" s="96"/>
    </row>
    <row r="203" s="2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95">
      <selection activeCell="C95" sqref="C95"/>
    </sheetView>
  </sheetViews>
  <sheetFormatPr defaultColWidth="9.140625" defaultRowHeight="12"/>
  <cols>
    <col min="1" max="1" width="8.28125" style="220" customWidth="1"/>
    <col min="2" max="2" width="1.7109375" style="220" customWidth="1"/>
    <col min="3" max="4" width="5.00390625" style="220" customWidth="1"/>
    <col min="5" max="5" width="11.7109375" style="220" customWidth="1"/>
    <col min="6" max="6" width="9.140625" style="220" customWidth="1"/>
    <col min="7" max="7" width="5.00390625" style="220" customWidth="1"/>
    <col min="8" max="8" width="77.8515625" style="220" customWidth="1"/>
    <col min="9" max="10" width="20.00390625" style="220" customWidth="1"/>
    <col min="11" max="11" width="1.7109375" style="220" customWidth="1"/>
  </cols>
  <sheetData>
    <row r="1" s="1" customFormat="1" ht="37.5" customHeight="1"/>
    <row r="2" spans="2:11" s="1" customFormat="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7" customFormat="1" ht="45" customHeight="1">
      <c r="B3" s="224"/>
      <c r="C3" s="358" t="s">
        <v>1560</v>
      </c>
      <c r="D3" s="358"/>
      <c r="E3" s="358"/>
      <c r="F3" s="358"/>
      <c r="G3" s="358"/>
      <c r="H3" s="358"/>
      <c r="I3" s="358"/>
      <c r="J3" s="358"/>
      <c r="K3" s="225"/>
    </row>
    <row r="4" spans="2:11" s="1" customFormat="1" ht="25.5" customHeight="1">
      <c r="B4" s="226"/>
      <c r="C4" s="363" t="s">
        <v>1561</v>
      </c>
      <c r="D4" s="363"/>
      <c r="E4" s="363"/>
      <c r="F4" s="363"/>
      <c r="G4" s="363"/>
      <c r="H4" s="363"/>
      <c r="I4" s="363"/>
      <c r="J4" s="363"/>
      <c r="K4" s="227"/>
    </row>
    <row r="5" spans="2:11" s="1" customFormat="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s="1" customFormat="1" ht="15" customHeight="1">
      <c r="B6" s="226"/>
      <c r="C6" s="362" t="s">
        <v>1562</v>
      </c>
      <c r="D6" s="362"/>
      <c r="E6" s="362"/>
      <c r="F6" s="362"/>
      <c r="G6" s="362"/>
      <c r="H6" s="362"/>
      <c r="I6" s="362"/>
      <c r="J6" s="362"/>
      <c r="K6" s="227"/>
    </row>
    <row r="7" spans="2:11" s="1" customFormat="1" ht="15" customHeight="1">
      <c r="B7" s="230"/>
      <c r="C7" s="362" t="s">
        <v>1563</v>
      </c>
      <c r="D7" s="362"/>
      <c r="E7" s="362"/>
      <c r="F7" s="362"/>
      <c r="G7" s="362"/>
      <c r="H7" s="362"/>
      <c r="I7" s="362"/>
      <c r="J7" s="362"/>
      <c r="K7" s="227"/>
    </row>
    <row r="8" spans="2:11" s="1" customFormat="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s="1" customFormat="1" ht="15" customHeight="1">
      <c r="B9" s="230"/>
      <c r="C9" s="362" t="s">
        <v>1564</v>
      </c>
      <c r="D9" s="362"/>
      <c r="E9" s="362"/>
      <c r="F9" s="362"/>
      <c r="G9" s="362"/>
      <c r="H9" s="362"/>
      <c r="I9" s="362"/>
      <c r="J9" s="362"/>
      <c r="K9" s="227"/>
    </row>
    <row r="10" spans="2:11" s="1" customFormat="1" ht="15" customHeight="1">
      <c r="B10" s="230"/>
      <c r="C10" s="229"/>
      <c r="D10" s="362" t="s">
        <v>1565</v>
      </c>
      <c r="E10" s="362"/>
      <c r="F10" s="362"/>
      <c r="G10" s="362"/>
      <c r="H10" s="362"/>
      <c r="I10" s="362"/>
      <c r="J10" s="362"/>
      <c r="K10" s="227"/>
    </row>
    <row r="11" spans="2:11" s="1" customFormat="1" ht="15" customHeight="1">
      <c r="B11" s="230"/>
      <c r="C11" s="231"/>
      <c r="D11" s="362" t="s">
        <v>1566</v>
      </c>
      <c r="E11" s="362"/>
      <c r="F11" s="362"/>
      <c r="G11" s="362"/>
      <c r="H11" s="362"/>
      <c r="I11" s="362"/>
      <c r="J11" s="362"/>
      <c r="K11" s="227"/>
    </row>
    <row r="12" spans="2:11" s="1" customFormat="1" ht="15" customHeight="1">
      <c r="B12" s="230"/>
      <c r="C12" s="231"/>
      <c r="D12" s="229"/>
      <c r="E12" s="229"/>
      <c r="F12" s="229"/>
      <c r="G12" s="229"/>
      <c r="H12" s="229"/>
      <c r="I12" s="229"/>
      <c r="J12" s="229"/>
      <c r="K12" s="227"/>
    </row>
    <row r="13" spans="2:11" s="1" customFormat="1" ht="15" customHeight="1">
      <c r="B13" s="230"/>
      <c r="C13" s="231"/>
      <c r="D13" s="232" t="s">
        <v>1567</v>
      </c>
      <c r="E13" s="229"/>
      <c r="F13" s="229"/>
      <c r="G13" s="229"/>
      <c r="H13" s="229"/>
      <c r="I13" s="229"/>
      <c r="J13" s="229"/>
      <c r="K13" s="227"/>
    </row>
    <row r="14" spans="2:11" s="1" customFormat="1" ht="12.75" customHeight="1">
      <c r="B14" s="230"/>
      <c r="C14" s="231"/>
      <c r="D14" s="231"/>
      <c r="E14" s="231"/>
      <c r="F14" s="231"/>
      <c r="G14" s="231"/>
      <c r="H14" s="231"/>
      <c r="I14" s="231"/>
      <c r="J14" s="231"/>
      <c r="K14" s="227"/>
    </row>
    <row r="15" spans="2:11" s="1" customFormat="1" ht="15" customHeight="1">
      <c r="B15" s="230"/>
      <c r="C15" s="231"/>
      <c r="D15" s="362" t="s">
        <v>1568</v>
      </c>
      <c r="E15" s="362"/>
      <c r="F15" s="362"/>
      <c r="G15" s="362"/>
      <c r="H15" s="362"/>
      <c r="I15" s="362"/>
      <c r="J15" s="362"/>
      <c r="K15" s="227"/>
    </row>
    <row r="16" spans="2:11" s="1" customFormat="1" ht="15" customHeight="1">
      <c r="B16" s="230"/>
      <c r="C16" s="231"/>
      <c r="D16" s="362" t="s">
        <v>1569</v>
      </c>
      <c r="E16" s="362"/>
      <c r="F16" s="362"/>
      <c r="G16" s="362"/>
      <c r="H16" s="362"/>
      <c r="I16" s="362"/>
      <c r="J16" s="362"/>
      <c r="K16" s="227"/>
    </row>
    <row r="17" spans="2:11" s="1" customFormat="1" ht="15" customHeight="1">
      <c r="B17" s="230"/>
      <c r="C17" s="231"/>
      <c r="D17" s="362" t="s">
        <v>1570</v>
      </c>
      <c r="E17" s="362"/>
      <c r="F17" s="362"/>
      <c r="G17" s="362"/>
      <c r="H17" s="362"/>
      <c r="I17" s="362"/>
      <c r="J17" s="362"/>
      <c r="K17" s="227"/>
    </row>
    <row r="18" spans="2:11" s="1" customFormat="1" ht="15" customHeight="1">
      <c r="B18" s="230"/>
      <c r="C18" s="231"/>
      <c r="D18" s="231"/>
      <c r="E18" s="233" t="s">
        <v>79</v>
      </c>
      <c r="F18" s="362" t="s">
        <v>1571</v>
      </c>
      <c r="G18" s="362"/>
      <c r="H18" s="362"/>
      <c r="I18" s="362"/>
      <c r="J18" s="362"/>
      <c r="K18" s="227"/>
    </row>
    <row r="19" spans="2:11" s="1" customFormat="1" ht="15" customHeight="1">
      <c r="B19" s="230"/>
      <c r="C19" s="231"/>
      <c r="D19" s="231"/>
      <c r="E19" s="233" t="s">
        <v>1572</v>
      </c>
      <c r="F19" s="362" t="s">
        <v>1573</v>
      </c>
      <c r="G19" s="362"/>
      <c r="H19" s="362"/>
      <c r="I19" s="362"/>
      <c r="J19" s="362"/>
      <c r="K19" s="227"/>
    </row>
    <row r="20" spans="2:11" s="1" customFormat="1" ht="15" customHeight="1">
      <c r="B20" s="230"/>
      <c r="C20" s="231"/>
      <c r="D20" s="231"/>
      <c r="E20" s="233" t="s">
        <v>1574</v>
      </c>
      <c r="F20" s="362" t="s">
        <v>1575</v>
      </c>
      <c r="G20" s="362"/>
      <c r="H20" s="362"/>
      <c r="I20" s="362"/>
      <c r="J20" s="362"/>
      <c r="K20" s="227"/>
    </row>
    <row r="21" spans="2:11" s="1" customFormat="1" ht="15" customHeight="1">
      <c r="B21" s="230"/>
      <c r="C21" s="231"/>
      <c r="D21" s="231"/>
      <c r="E21" s="233" t="s">
        <v>1576</v>
      </c>
      <c r="F21" s="362" t="s">
        <v>85</v>
      </c>
      <c r="G21" s="362"/>
      <c r="H21" s="362"/>
      <c r="I21" s="362"/>
      <c r="J21" s="362"/>
      <c r="K21" s="227"/>
    </row>
    <row r="22" spans="2:11" s="1" customFormat="1" ht="15" customHeight="1">
      <c r="B22" s="230"/>
      <c r="C22" s="231"/>
      <c r="D22" s="231"/>
      <c r="E22" s="233" t="s">
        <v>123</v>
      </c>
      <c r="F22" s="362" t="s">
        <v>124</v>
      </c>
      <c r="G22" s="362"/>
      <c r="H22" s="362"/>
      <c r="I22" s="362"/>
      <c r="J22" s="362"/>
      <c r="K22" s="227"/>
    </row>
    <row r="23" spans="2:11" s="1" customFormat="1" ht="15" customHeight="1">
      <c r="B23" s="230"/>
      <c r="C23" s="231"/>
      <c r="D23" s="231"/>
      <c r="E23" s="233" t="s">
        <v>86</v>
      </c>
      <c r="F23" s="362" t="s">
        <v>1577</v>
      </c>
      <c r="G23" s="362"/>
      <c r="H23" s="362"/>
      <c r="I23" s="362"/>
      <c r="J23" s="362"/>
      <c r="K23" s="227"/>
    </row>
    <row r="24" spans="2:11" s="1" customFormat="1" ht="12.75" customHeight="1">
      <c r="B24" s="230"/>
      <c r="C24" s="231"/>
      <c r="D24" s="231"/>
      <c r="E24" s="231"/>
      <c r="F24" s="231"/>
      <c r="G24" s="231"/>
      <c r="H24" s="231"/>
      <c r="I24" s="231"/>
      <c r="J24" s="231"/>
      <c r="K24" s="227"/>
    </row>
    <row r="25" spans="2:11" s="1" customFormat="1" ht="15" customHeight="1">
      <c r="B25" s="230"/>
      <c r="C25" s="362" t="s">
        <v>1578</v>
      </c>
      <c r="D25" s="362"/>
      <c r="E25" s="362"/>
      <c r="F25" s="362"/>
      <c r="G25" s="362"/>
      <c r="H25" s="362"/>
      <c r="I25" s="362"/>
      <c r="J25" s="362"/>
      <c r="K25" s="227"/>
    </row>
    <row r="26" spans="2:11" s="1" customFormat="1" ht="15" customHeight="1">
      <c r="B26" s="230"/>
      <c r="C26" s="362" t="s">
        <v>1579</v>
      </c>
      <c r="D26" s="362"/>
      <c r="E26" s="362"/>
      <c r="F26" s="362"/>
      <c r="G26" s="362"/>
      <c r="H26" s="362"/>
      <c r="I26" s="362"/>
      <c r="J26" s="362"/>
      <c r="K26" s="227"/>
    </row>
    <row r="27" spans="2:11" s="1" customFormat="1" ht="15" customHeight="1">
      <c r="B27" s="230"/>
      <c r="C27" s="229"/>
      <c r="D27" s="362" t="s">
        <v>1580</v>
      </c>
      <c r="E27" s="362"/>
      <c r="F27" s="362"/>
      <c r="G27" s="362"/>
      <c r="H27" s="362"/>
      <c r="I27" s="362"/>
      <c r="J27" s="362"/>
      <c r="K27" s="227"/>
    </row>
    <row r="28" spans="2:11" s="1" customFormat="1" ht="15" customHeight="1">
      <c r="B28" s="230"/>
      <c r="C28" s="231"/>
      <c r="D28" s="362" t="s">
        <v>1581</v>
      </c>
      <c r="E28" s="362"/>
      <c r="F28" s="362"/>
      <c r="G28" s="362"/>
      <c r="H28" s="362"/>
      <c r="I28" s="362"/>
      <c r="J28" s="362"/>
      <c r="K28" s="227"/>
    </row>
    <row r="29" spans="2:11" s="1" customFormat="1" ht="12.75" customHeight="1">
      <c r="B29" s="230"/>
      <c r="C29" s="231"/>
      <c r="D29" s="231"/>
      <c r="E29" s="231"/>
      <c r="F29" s="231"/>
      <c r="G29" s="231"/>
      <c r="H29" s="231"/>
      <c r="I29" s="231"/>
      <c r="J29" s="231"/>
      <c r="K29" s="227"/>
    </row>
    <row r="30" spans="2:11" s="1" customFormat="1" ht="15" customHeight="1">
      <c r="B30" s="230"/>
      <c r="C30" s="231"/>
      <c r="D30" s="362" t="s">
        <v>1582</v>
      </c>
      <c r="E30" s="362"/>
      <c r="F30" s="362"/>
      <c r="G30" s="362"/>
      <c r="H30" s="362"/>
      <c r="I30" s="362"/>
      <c r="J30" s="362"/>
      <c r="K30" s="227"/>
    </row>
    <row r="31" spans="2:11" s="1" customFormat="1" ht="15" customHeight="1">
      <c r="B31" s="230"/>
      <c r="C31" s="231"/>
      <c r="D31" s="362" t="s">
        <v>1583</v>
      </c>
      <c r="E31" s="362"/>
      <c r="F31" s="362"/>
      <c r="G31" s="362"/>
      <c r="H31" s="362"/>
      <c r="I31" s="362"/>
      <c r="J31" s="362"/>
      <c r="K31" s="227"/>
    </row>
    <row r="32" spans="2:11" s="1" customFormat="1" ht="12.7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27"/>
    </row>
    <row r="33" spans="2:11" s="1" customFormat="1" ht="15" customHeight="1">
      <c r="B33" s="230"/>
      <c r="C33" s="231"/>
      <c r="D33" s="362" t="s">
        <v>1584</v>
      </c>
      <c r="E33" s="362"/>
      <c r="F33" s="362"/>
      <c r="G33" s="362"/>
      <c r="H33" s="362"/>
      <c r="I33" s="362"/>
      <c r="J33" s="362"/>
      <c r="K33" s="227"/>
    </row>
    <row r="34" spans="2:11" s="1" customFormat="1" ht="15" customHeight="1">
      <c r="B34" s="230"/>
      <c r="C34" s="231"/>
      <c r="D34" s="362" t="s">
        <v>1585</v>
      </c>
      <c r="E34" s="362"/>
      <c r="F34" s="362"/>
      <c r="G34" s="362"/>
      <c r="H34" s="362"/>
      <c r="I34" s="362"/>
      <c r="J34" s="362"/>
      <c r="K34" s="227"/>
    </row>
    <row r="35" spans="2:11" s="1" customFormat="1" ht="15" customHeight="1">
      <c r="B35" s="230"/>
      <c r="C35" s="231"/>
      <c r="D35" s="362" t="s">
        <v>1586</v>
      </c>
      <c r="E35" s="362"/>
      <c r="F35" s="362"/>
      <c r="G35" s="362"/>
      <c r="H35" s="362"/>
      <c r="I35" s="362"/>
      <c r="J35" s="362"/>
      <c r="K35" s="227"/>
    </row>
    <row r="36" spans="2:11" s="1" customFormat="1" ht="15" customHeight="1">
      <c r="B36" s="230"/>
      <c r="C36" s="231"/>
      <c r="D36" s="229"/>
      <c r="E36" s="232" t="s">
        <v>111</v>
      </c>
      <c r="F36" s="229"/>
      <c r="G36" s="362" t="s">
        <v>1587</v>
      </c>
      <c r="H36" s="362"/>
      <c r="I36" s="362"/>
      <c r="J36" s="362"/>
      <c r="K36" s="227"/>
    </row>
    <row r="37" spans="2:11" s="1" customFormat="1" ht="30.75" customHeight="1">
      <c r="B37" s="230"/>
      <c r="C37" s="231"/>
      <c r="D37" s="229"/>
      <c r="E37" s="232" t="s">
        <v>1588</v>
      </c>
      <c r="F37" s="229"/>
      <c r="G37" s="362" t="s">
        <v>1589</v>
      </c>
      <c r="H37" s="362"/>
      <c r="I37" s="362"/>
      <c r="J37" s="362"/>
      <c r="K37" s="227"/>
    </row>
    <row r="38" spans="2:11" s="1" customFormat="1" ht="15" customHeight="1">
      <c r="B38" s="230"/>
      <c r="C38" s="231"/>
      <c r="D38" s="229"/>
      <c r="E38" s="232" t="s">
        <v>54</v>
      </c>
      <c r="F38" s="229"/>
      <c r="G38" s="362" t="s">
        <v>1590</v>
      </c>
      <c r="H38" s="362"/>
      <c r="I38" s="362"/>
      <c r="J38" s="362"/>
      <c r="K38" s="227"/>
    </row>
    <row r="39" spans="2:11" s="1" customFormat="1" ht="15" customHeight="1">
      <c r="B39" s="230"/>
      <c r="C39" s="231"/>
      <c r="D39" s="229"/>
      <c r="E39" s="232" t="s">
        <v>55</v>
      </c>
      <c r="F39" s="229"/>
      <c r="G39" s="362" t="s">
        <v>1591</v>
      </c>
      <c r="H39" s="362"/>
      <c r="I39" s="362"/>
      <c r="J39" s="362"/>
      <c r="K39" s="227"/>
    </row>
    <row r="40" spans="2:11" s="1" customFormat="1" ht="15" customHeight="1">
      <c r="B40" s="230"/>
      <c r="C40" s="231"/>
      <c r="D40" s="229"/>
      <c r="E40" s="232" t="s">
        <v>112</v>
      </c>
      <c r="F40" s="229"/>
      <c r="G40" s="362" t="s">
        <v>1592</v>
      </c>
      <c r="H40" s="362"/>
      <c r="I40" s="362"/>
      <c r="J40" s="362"/>
      <c r="K40" s="227"/>
    </row>
    <row r="41" spans="2:11" s="1" customFormat="1" ht="15" customHeight="1">
      <c r="B41" s="230"/>
      <c r="C41" s="231"/>
      <c r="D41" s="229"/>
      <c r="E41" s="232" t="s">
        <v>113</v>
      </c>
      <c r="F41" s="229"/>
      <c r="G41" s="362" t="s">
        <v>1593</v>
      </c>
      <c r="H41" s="362"/>
      <c r="I41" s="362"/>
      <c r="J41" s="362"/>
      <c r="K41" s="227"/>
    </row>
    <row r="42" spans="2:11" s="1" customFormat="1" ht="15" customHeight="1">
      <c r="B42" s="230"/>
      <c r="C42" s="231"/>
      <c r="D42" s="229"/>
      <c r="E42" s="232" t="s">
        <v>1594</v>
      </c>
      <c r="F42" s="229"/>
      <c r="G42" s="362" t="s">
        <v>1595</v>
      </c>
      <c r="H42" s="362"/>
      <c r="I42" s="362"/>
      <c r="J42" s="362"/>
      <c r="K42" s="227"/>
    </row>
    <row r="43" spans="2:11" s="1" customFormat="1" ht="15" customHeight="1">
      <c r="B43" s="230"/>
      <c r="C43" s="231"/>
      <c r="D43" s="229"/>
      <c r="E43" s="232"/>
      <c r="F43" s="229"/>
      <c r="G43" s="362" t="s">
        <v>1596</v>
      </c>
      <c r="H43" s="362"/>
      <c r="I43" s="362"/>
      <c r="J43" s="362"/>
      <c r="K43" s="227"/>
    </row>
    <row r="44" spans="2:11" s="1" customFormat="1" ht="15" customHeight="1">
      <c r="B44" s="230"/>
      <c r="C44" s="231"/>
      <c r="D44" s="229"/>
      <c r="E44" s="232" t="s">
        <v>1597</v>
      </c>
      <c r="F44" s="229"/>
      <c r="G44" s="362" t="s">
        <v>1598</v>
      </c>
      <c r="H44" s="362"/>
      <c r="I44" s="362"/>
      <c r="J44" s="362"/>
      <c r="K44" s="227"/>
    </row>
    <row r="45" spans="2:11" s="1" customFormat="1" ht="15" customHeight="1">
      <c r="B45" s="230"/>
      <c r="C45" s="231"/>
      <c r="D45" s="229"/>
      <c r="E45" s="232" t="s">
        <v>115</v>
      </c>
      <c r="F45" s="229"/>
      <c r="G45" s="362" t="s">
        <v>1599</v>
      </c>
      <c r="H45" s="362"/>
      <c r="I45" s="362"/>
      <c r="J45" s="362"/>
      <c r="K45" s="227"/>
    </row>
    <row r="46" spans="2:11" s="1" customFormat="1" ht="12.75" customHeight="1">
      <c r="B46" s="230"/>
      <c r="C46" s="231"/>
      <c r="D46" s="229"/>
      <c r="E46" s="229"/>
      <c r="F46" s="229"/>
      <c r="G46" s="229"/>
      <c r="H46" s="229"/>
      <c r="I46" s="229"/>
      <c r="J46" s="229"/>
      <c r="K46" s="227"/>
    </row>
    <row r="47" spans="2:11" s="1" customFormat="1" ht="15" customHeight="1">
      <c r="B47" s="230"/>
      <c r="C47" s="231"/>
      <c r="D47" s="362" t="s">
        <v>1600</v>
      </c>
      <c r="E47" s="362"/>
      <c r="F47" s="362"/>
      <c r="G47" s="362"/>
      <c r="H47" s="362"/>
      <c r="I47" s="362"/>
      <c r="J47" s="362"/>
      <c r="K47" s="227"/>
    </row>
    <row r="48" spans="2:11" s="1" customFormat="1" ht="15" customHeight="1">
      <c r="B48" s="230"/>
      <c r="C48" s="231"/>
      <c r="D48" s="231"/>
      <c r="E48" s="362" t="s">
        <v>1601</v>
      </c>
      <c r="F48" s="362"/>
      <c r="G48" s="362"/>
      <c r="H48" s="362"/>
      <c r="I48" s="362"/>
      <c r="J48" s="362"/>
      <c r="K48" s="227"/>
    </row>
    <row r="49" spans="2:11" s="1" customFormat="1" ht="15" customHeight="1">
      <c r="B49" s="230"/>
      <c r="C49" s="231"/>
      <c r="D49" s="231"/>
      <c r="E49" s="362" t="s">
        <v>1602</v>
      </c>
      <c r="F49" s="362"/>
      <c r="G49" s="362"/>
      <c r="H49" s="362"/>
      <c r="I49" s="362"/>
      <c r="J49" s="362"/>
      <c r="K49" s="227"/>
    </row>
    <row r="50" spans="2:11" s="1" customFormat="1" ht="15" customHeight="1">
      <c r="B50" s="230"/>
      <c r="C50" s="231"/>
      <c r="D50" s="231"/>
      <c r="E50" s="362" t="s">
        <v>1603</v>
      </c>
      <c r="F50" s="362"/>
      <c r="G50" s="362"/>
      <c r="H50" s="362"/>
      <c r="I50" s="362"/>
      <c r="J50" s="362"/>
      <c r="K50" s="227"/>
    </row>
    <row r="51" spans="2:11" s="1" customFormat="1" ht="15" customHeight="1">
      <c r="B51" s="230"/>
      <c r="C51" s="231"/>
      <c r="D51" s="362" t="s">
        <v>1604</v>
      </c>
      <c r="E51" s="362"/>
      <c r="F51" s="362"/>
      <c r="G51" s="362"/>
      <c r="H51" s="362"/>
      <c r="I51" s="362"/>
      <c r="J51" s="362"/>
      <c r="K51" s="227"/>
    </row>
    <row r="52" spans="2:11" s="1" customFormat="1" ht="25.5" customHeight="1">
      <c r="B52" s="226"/>
      <c r="C52" s="363" t="s">
        <v>1605</v>
      </c>
      <c r="D52" s="363"/>
      <c r="E52" s="363"/>
      <c r="F52" s="363"/>
      <c r="G52" s="363"/>
      <c r="H52" s="363"/>
      <c r="I52" s="363"/>
      <c r="J52" s="363"/>
      <c r="K52" s="227"/>
    </row>
    <row r="53" spans="2:11" s="1" customFormat="1" ht="5.25" customHeight="1">
      <c r="B53" s="226"/>
      <c r="C53" s="228"/>
      <c r="D53" s="228"/>
      <c r="E53" s="228"/>
      <c r="F53" s="228"/>
      <c r="G53" s="228"/>
      <c r="H53" s="228"/>
      <c r="I53" s="228"/>
      <c r="J53" s="228"/>
      <c r="K53" s="227"/>
    </row>
    <row r="54" spans="2:11" s="1" customFormat="1" ht="15" customHeight="1">
      <c r="B54" s="226"/>
      <c r="C54" s="362" t="s">
        <v>1606</v>
      </c>
      <c r="D54" s="362"/>
      <c r="E54" s="362"/>
      <c r="F54" s="362"/>
      <c r="G54" s="362"/>
      <c r="H54" s="362"/>
      <c r="I54" s="362"/>
      <c r="J54" s="362"/>
      <c r="K54" s="227"/>
    </row>
    <row r="55" spans="2:11" s="1" customFormat="1" ht="15" customHeight="1">
      <c r="B55" s="226"/>
      <c r="C55" s="362" t="s">
        <v>1607</v>
      </c>
      <c r="D55" s="362"/>
      <c r="E55" s="362"/>
      <c r="F55" s="362"/>
      <c r="G55" s="362"/>
      <c r="H55" s="362"/>
      <c r="I55" s="362"/>
      <c r="J55" s="362"/>
      <c r="K55" s="227"/>
    </row>
    <row r="56" spans="2:11" s="1" customFormat="1" ht="12.75" customHeight="1">
      <c r="B56" s="226"/>
      <c r="C56" s="229"/>
      <c r="D56" s="229"/>
      <c r="E56" s="229"/>
      <c r="F56" s="229"/>
      <c r="G56" s="229"/>
      <c r="H56" s="229"/>
      <c r="I56" s="229"/>
      <c r="J56" s="229"/>
      <c r="K56" s="227"/>
    </row>
    <row r="57" spans="2:11" s="1" customFormat="1" ht="15" customHeight="1">
      <c r="B57" s="226"/>
      <c r="C57" s="362" t="s">
        <v>1608</v>
      </c>
      <c r="D57" s="362"/>
      <c r="E57" s="362"/>
      <c r="F57" s="362"/>
      <c r="G57" s="362"/>
      <c r="H57" s="362"/>
      <c r="I57" s="362"/>
      <c r="J57" s="362"/>
      <c r="K57" s="227"/>
    </row>
    <row r="58" spans="2:11" s="1" customFormat="1" ht="15" customHeight="1">
      <c r="B58" s="226"/>
      <c r="C58" s="231"/>
      <c r="D58" s="362" t="s">
        <v>1609</v>
      </c>
      <c r="E58" s="362"/>
      <c r="F58" s="362"/>
      <c r="G58" s="362"/>
      <c r="H58" s="362"/>
      <c r="I58" s="362"/>
      <c r="J58" s="362"/>
      <c r="K58" s="227"/>
    </row>
    <row r="59" spans="2:11" s="1" customFormat="1" ht="15" customHeight="1">
      <c r="B59" s="226"/>
      <c r="C59" s="231"/>
      <c r="D59" s="362" t="s">
        <v>1610</v>
      </c>
      <c r="E59" s="362"/>
      <c r="F59" s="362"/>
      <c r="G59" s="362"/>
      <c r="H59" s="362"/>
      <c r="I59" s="362"/>
      <c r="J59" s="362"/>
      <c r="K59" s="227"/>
    </row>
    <row r="60" spans="2:11" s="1" customFormat="1" ht="15" customHeight="1">
      <c r="B60" s="226"/>
      <c r="C60" s="231"/>
      <c r="D60" s="362" t="s">
        <v>1611</v>
      </c>
      <c r="E60" s="362"/>
      <c r="F60" s="362"/>
      <c r="G60" s="362"/>
      <c r="H60" s="362"/>
      <c r="I60" s="362"/>
      <c r="J60" s="362"/>
      <c r="K60" s="227"/>
    </row>
    <row r="61" spans="2:11" s="1" customFormat="1" ht="15" customHeight="1">
      <c r="B61" s="226"/>
      <c r="C61" s="231"/>
      <c r="D61" s="362" t="s">
        <v>1612</v>
      </c>
      <c r="E61" s="362"/>
      <c r="F61" s="362"/>
      <c r="G61" s="362"/>
      <c r="H61" s="362"/>
      <c r="I61" s="362"/>
      <c r="J61" s="362"/>
      <c r="K61" s="227"/>
    </row>
    <row r="62" spans="2:11" s="1" customFormat="1" ht="15" customHeight="1">
      <c r="B62" s="226"/>
      <c r="C62" s="231"/>
      <c r="D62" s="364" t="s">
        <v>1613</v>
      </c>
      <c r="E62" s="364"/>
      <c r="F62" s="364"/>
      <c r="G62" s="364"/>
      <c r="H62" s="364"/>
      <c r="I62" s="364"/>
      <c r="J62" s="364"/>
      <c r="K62" s="227"/>
    </row>
    <row r="63" spans="2:11" s="1" customFormat="1" ht="15" customHeight="1">
      <c r="B63" s="226"/>
      <c r="C63" s="231"/>
      <c r="D63" s="362" t="s">
        <v>1614</v>
      </c>
      <c r="E63" s="362"/>
      <c r="F63" s="362"/>
      <c r="G63" s="362"/>
      <c r="H63" s="362"/>
      <c r="I63" s="362"/>
      <c r="J63" s="362"/>
      <c r="K63" s="227"/>
    </row>
    <row r="64" spans="2:11" s="1" customFormat="1" ht="12.75" customHeight="1">
      <c r="B64" s="226"/>
      <c r="C64" s="231"/>
      <c r="D64" s="231"/>
      <c r="E64" s="234"/>
      <c r="F64" s="231"/>
      <c r="G64" s="231"/>
      <c r="H64" s="231"/>
      <c r="I64" s="231"/>
      <c r="J64" s="231"/>
      <c r="K64" s="227"/>
    </row>
    <row r="65" spans="2:11" s="1" customFormat="1" ht="15" customHeight="1">
      <c r="B65" s="226"/>
      <c r="C65" s="231"/>
      <c r="D65" s="362" t="s">
        <v>1615</v>
      </c>
      <c r="E65" s="362"/>
      <c r="F65" s="362"/>
      <c r="G65" s="362"/>
      <c r="H65" s="362"/>
      <c r="I65" s="362"/>
      <c r="J65" s="362"/>
      <c r="K65" s="227"/>
    </row>
    <row r="66" spans="2:11" s="1" customFormat="1" ht="15" customHeight="1">
      <c r="B66" s="226"/>
      <c r="C66" s="231"/>
      <c r="D66" s="364" t="s">
        <v>1616</v>
      </c>
      <c r="E66" s="364"/>
      <c r="F66" s="364"/>
      <c r="G66" s="364"/>
      <c r="H66" s="364"/>
      <c r="I66" s="364"/>
      <c r="J66" s="364"/>
      <c r="K66" s="227"/>
    </row>
    <row r="67" spans="2:11" s="1" customFormat="1" ht="15" customHeight="1">
      <c r="B67" s="226"/>
      <c r="C67" s="231"/>
      <c r="D67" s="362" t="s">
        <v>1617</v>
      </c>
      <c r="E67" s="362"/>
      <c r="F67" s="362"/>
      <c r="G67" s="362"/>
      <c r="H67" s="362"/>
      <c r="I67" s="362"/>
      <c r="J67" s="362"/>
      <c r="K67" s="227"/>
    </row>
    <row r="68" spans="2:11" s="1" customFormat="1" ht="15" customHeight="1">
      <c r="B68" s="226"/>
      <c r="C68" s="231"/>
      <c r="D68" s="362" t="s">
        <v>1618</v>
      </c>
      <c r="E68" s="362"/>
      <c r="F68" s="362"/>
      <c r="G68" s="362"/>
      <c r="H68" s="362"/>
      <c r="I68" s="362"/>
      <c r="J68" s="362"/>
      <c r="K68" s="227"/>
    </row>
    <row r="69" spans="2:11" s="1" customFormat="1" ht="15" customHeight="1">
      <c r="B69" s="226"/>
      <c r="C69" s="231"/>
      <c r="D69" s="362" t="s">
        <v>1619</v>
      </c>
      <c r="E69" s="362"/>
      <c r="F69" s="362"/>
      <c r="G69" s="362"/>
      <c r="H69" s="362"/>
      <c r="I69" s="362"/>
      <c r="J69" s="362"/>
      <c r="K69" s="227"/>
    </row>
    <row r="70" spans="2:11" s="1" customFormat="1" ht="15" customHeight="1">
      <c r="B70" s="226"/>
      <c r="C70" s="231"/>
      <c r="D70" s="362" t="s">
        <v>1620</v>
      </c>
      <c r="E70" s="362"/>
      <c r="F70" s="362"/>
      <c r="G70" s="362"/>
      <c r="H70" s="362"/>
      <c r="I70" s="362"/>
      <c r="J70" s="362"/>
      <c r="K70" s="227"/>
    </row>
    <row r="71" spans="2:11" s="1" customFormat="1" ht="12.75" customHeight="1">
      <c r="B71" s="235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2:11" s="1" customFormat="1" ht="18.75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s="1" customFormat="1" ht="18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1" customFormat="1" ht="7.5" customHeight="1">
      <c r="B74" s="240"/>
      <c r="C74" s="241"/>
      <c r="D74" s="241"/>
      <c r="E74" s="241"/>
      <c r="F74" s="241"/>
      <c r="G74" s="241"/>
      <c r="H74" s="241"/>
      <c r="I74" s="241"/>
      <c r="J74" s="241"/>
      <c r="K74" s="242"/>
    </row>
    <row r="75" spans="2:11" s="1" customFormat="1" ht="45" customHeight="1">
      <c r="B75" s="243"/>
      <c r="C75" s="357" t="s">
        <v>1621</v>
      </c>
      <c r="D75" s="357"/>
      <c r="E75" s="357"/>
      <c r="F75" s="357"/>
      <c r="G75" s="357"/>
      <c r="H75" s="357"/>
      <c r="I75" s="357"/>
      <c r="J75" s="357"/>
      <c r="K75" s="244"/>
    </row>
    <row r="76" spans="2:11" s="1" customFormat="1" ht="17.25" customHeight="1">
      <c r="B76" s="243"/>
      <c r="C76" s="245" t="s">
        <v>1622</v>
      </c>
      <c r="D76" s="245"/>
      <c r="E76" s="245"/>
      <c r="F76" s="245" t="s">
        <v>1623</v>
      </c>
      <c r="G76" s="246"/>
      <c r="H76" s="245" t="s">
        <v>55</v>
      </c>
      <c r="I76" s="245" t="s">
        <v>58</v>
      </c>
      <c r="J76" s="245" t="s">
        <v>1624</v>
      </c>
      <c r="K76" s="244"/>
    </row>
    <row r="77" spans="2:11" s="1" customFormat="1" ht="17.25" customHeight="1">
      <c r="B77" s="243"/>
      <c r="C77" s="247" t="s">
        <v>1625</v>
      </c>
      <c r="D77" s="247"/>
      <c r="E77" s="247"/>
      <c r="F77" s="248" t="s">
        <v>1626</v>
      </c>
      <c r="G77" s="249"/>
      <c r="H77" s="247"/>
      <c r="I77" s="247"/>
      <c r="J77" s="247" t="s">
        <v>1627</v>
      </c>
      <c r="K77" s="244"/>
    </row>
    <row r="78" spans="2:11" s="1" customFormat="1" ht="5.25" customHeight="1">
      <c r="B78" s="243"/>
      <c r="C78" s="250"/>
      <c r="D78" s="250"/>
      <c r="E78" s="250"/>
      <c r="F78" s="250"/>
      <c r="G78" s="251"/>
      <c r="H78" s="250"/>
      <c r="I78" s="250"/>
      <c r="J78" s="250"/>
      <c r="K78" s="244"/>
    </row>
    <row r="79" spans="2:11" s="1" customFormat="1" ht="15" customHeight="1">
      <c r="B79" s="243"/>
      <c r="C79" s="232" t="s">
        <v>54</v>
      </c>
      <c r="D79" s="252"/>
      <c r="E79" s="252"/>
      <c r="F79" s="253" t="s">
        <v>179</v>
      </c>
      <c r="G79" s="254"/>
      <c r="H79" s="232" t="s">
        <v>1628</v>
      </c>
      <c r="I79" s="232" t="s">
        <v>1629</v>
      </c>
      <c r="J79" s="232">
        <v>20</v>
      </c>
      <c r="K79" s="244"/>
    </row>
    <row r="80" spans="2:11" s="1" customFormat="1" ht="15" customHeight="1">
      <c r="B80" s="243"/>
      <c r="C80" s="232" t="s">
        <v>1630</v>
      </c>
      <c r="D80" s="232"/>
      <c r="E80" s="232"/>
      <c r="F80" s="253" t="s">
        <v>179</v>
      </c>
      <c r="G80" s="254"/>
      <c r="H80" s="232" t="s">
        <v>1631</v>
      </c>
      <c r="I80" s="232" t="s">
        <v>1629</v>
      </c>
      <c r="J80" s="232">
        <v>120</v>
      </c>
      <c r="K80" s="244"/>
    </row>
    <row r="81" spans="2:11" s="1" customFormat="1" ht="15" customHeight="1">
      <c r="B81" s="255"/>
      <c r="C81" s="232" t="s">
        <v>1632</v>
      </c>
      <c r="D81" s="232"/>
      <c r="E81" s="232"/>
      <c r="F81" s="253" t="s">
        <v>1633</v>
      </c>
      <c r="G81" s="254"/>
      <c r="H81" s="232" t="s">
        <v>1634</v>
      </c>
      <c r="I81" s="232" t="s">
        <v>1629</v>
      </c>
      <c r="J81" s="232">
        <v>50</v>
      </c>
      <c r="K81" s="244"/>
    </row>
    <row r="82" spans="2:11" s="1" customFormat="1" ht="15" customHeight="1">
      <c r="B82" s="255"/>
      <c r="C82" s="232" t="s">
        <v>1635</v>
      </c>
      <c r="D82" s="232"/>
      <c r="E82" s="232"/>
      <c r="F82" s="253" t="s">
        <v>179</v>
      </c>
      <c r="G82" s="254"/>
      <c r="H82" s="232" t="s">
        <v>1636</v>
      </c>
      <c r="I82" s="232" t="s">
        <v>1637</v>
      </c>
      <c r="J82" s="232"/>
      <c r="K82" s="244"/>
    </row>
    <row r="83" spans="2:11" s="1" customFormat="1" ht="15" customHeight="1">
      <c r="B83" s="255"/>
      <c r="C83" s="256" t="s">
        <v>1638</v>
      </c>
      <c r="D83" s="256"/>
      <c r="E83" s="256"/>
      <c r="F83" s="257" t="s">
        <v>1633</v>
      </c>
      <c r="G83" s="256"/>
      <c r="H83" s="256" t="s">
        <v>1639</v>
      </c>
      <c r="I83" s="256" t="s">
        <v>1629</v>
      </c>
      <c r="J83" s="256">
        <v>15</v>
      </c>
      <c r="K83" s="244"/>
    </row>
    <row r="84" spans="2:11" s="1" customFormat="1" ht="15" customHeight="1">
      <c r="B84" s="255"/>
      <c r="C84" s="256" t="s">
        <v>1640</v>
      </c>
      <c r="D84" s="256"/>
      <c r="E84" s="256"/>
      <c r="F84" s="257" t="s">
        <v>1633</v>
      </c>
      <c r="G84" s="256"/>
      <c r="H84" s="256" t="s">
        <v>1641</v>
      </c>
      <c r="I84" s="256" t="s">
        <v>1629</v>
      </c>
      <c r="J84" s="256">
        <v>15</v>
      </c>
      <c r="K84" s="244"/>
    </row>
    <row r="85" spans="2:11" s="1" customFormat="1" ht="15" customHeight="1">
      <c r="B85" s="255"/>
      <c r="C85" s="256" t="s">
        <v>1642</v>
      </c>
      <c r="D85" s="256"/>
      <c r="E85" s="256"/>
      <c r="F85" s="257" t="s">
        <v>1633</v>
      </c>
      <c r="G85" s="256"/>
      <c r="H85" s="256" t="s">
        <v>1643</v>
      </c>
      <c r="I85" s="256" t="s">
        <v>1629</v>
      </c>
      <c r="J85" s="256">
        <v>20</v>
      </c>
      <c r="K85" s="244"/>
    </row>
    <row r="86" spans="2:11" s="1" customFormat="1" ht="15" customHeight="1">
      <c r="B86" s="255"/>
      <c r="C86" s="256" t="s">
        <v>1644</v>
      </c>
      <c r="D86" s="256"/>
      <c r="E86" s="256"/>
      <c r="F86" s="257" t="s">
        <v>1633</v>
      </c>
      <c r="G86" s="256"/>
      <c r="H86" s="256" t="s">
        <v>1645</v>
      </c>
      <c r="I86" s="256" t="s">
        <v>1629</v>
      </c>
      <c r="J86" s="256">
        <v>20</v>
      </c>
      <c r="K86" s="244"/>
    </row>
    <row r="87" spans="2:11" s="1" customFormat="1" ht="15" customHeight="1">
      <c r="B87" s="255"/>
      <c r="C87" s="232" t="s">
        <v>1646</v>
      </c>
      <c r="D87" s="232"/>
      <c r="E87" s="232"/>
      <c r="F87" s="253" t="s">
        <v>1633</v>
      </c>
      <c r="G87" s="254"/>
      <c r="H87" s="232" t="s">
        <v>1647</v>
      </c>
      <c r="I87" s="232" t="s">
        <v>1629</v>
      </c>
      <c r="J87" s="232">
        <v>50</v>
      </c>
      <c r="K87" s="244"/>
    </row>
    <row r="88" spans="2:11" s="1" customFormat="1" ht="15" customHeight="1">
      <c r="B88" s="255"/>
      <c r="C88" s="232" t="s">
        <v>1648</v>
      </c>
      <c r="D88" s="232"/>
      <c r="E88" s="232"/>
      <c r="F88" s="253" t="s">
        <v>1633</v>
      </c>
      <c r="G88" s="254"/>
      <c r="H88" s="232" t="s">
        <v>1649</v>
      </c>
      <c r="I88" s="232" t="s">
        <v>1629</v>
      </c>
      <c r="J88" s="232">
        <v>20</v>
      </c>
      <c r="K88" s="244"/>
    </row>
    <row r="89" spans="2:11" s="1" customFormat="1" ht="15" customHeight="1">
      <c r="B89" s="255"/>
      <c r="C89" s="232" t="s">
        <v>1650</v>
      </c>
      <c r="D89" s="232"/>
      <c r="E89" s="232"/>
      <c r="F89" s="253" t="s">
        <v>1633</v>
      </c>
      <c r="G89" s="254"/>
      <c r="H89" s="232" t="s">
        <v>1651</v>
      </c>
      <c r="I89" s="232" t="s">
        <v>1629</v>
      </c>
      <c r="J89" s="232">
        <v>20</v>
      </c>
      <c r="K89" s="244"/>
    </row>
    <row r="90" spans="2:11" s="1" customFormat="1" ht="15" customHeight="1">
      <c r="B90" s="255"/>
      <c r="C90" s="232" t="s">
        <v>1652</v>
      </c>
      <c r="D90" s="232"/>
      <c r="E90" s="232"/>
      <c r="F90" s="253" t="s">
        <v>1633</v>
      </c>
      <c r="G90" s="254"/>
      <c r="H90" s="232" t="s">
        <v>1653</v>
      </c>
      <c r="I90" s="232" t="s">
        <v>1629</v>
      </c>
      <c r="J90" s="232">
        <v>50</v>
      </c>
      <c r="K90" s="244"/>
    </row>
    <row r="91" spans="2:11" s="1" customFormat="1" ht="15" customHeight="1">
      <c r="B91" s="255"/>
      <c r="C91" s="232" t="s">
        <v>1654</v>
      </c>
      <c r="D91" s="232"/>
      <c r="E91" s="232"/>
      <c r="F91" s="253" t="s">
        <v>1633</v>
      </c>
      <c r="G91" s="254"/>
      <c r="H91" s="232" t="s">
        <v>1654</v>
      </c>
      <c r="I91" s="232" t="s">
        <v>1629</v>
      </c>
      <c r="J91" s="232">
        <v>50</v>
      </c>
      <c r="K91" s="244"/>
    </row>
    <row r="92" spans="2:11" s="1" customFormat="1" ht="15" customHeight="1">
      <c r="B92" s="255"/>
      <c r="C92" s="232" t="s">
        <v>1655</v>
      </c>
      <c r="D92" s="232"/>
      <c r="E92" s="232"/>
      <c r="F92" s="253" t="s">
        <v>1633</v>
      </c>
      <c r="G92" s="254"/>
      <c r="H92" s="232" t="s">
        <v>1656</v>
      </c>
      <c r="I92" s="232" t="s">
        <v>1629</v>
      </c>
      <c r="J92" s="232">
        <v>255</v>
      </c>
      <c r="K92" s="244"/>
    </row>
    <row r="93" spans="2:11" s="1" customFormat="1" ht="15" customHeight="1">
      <c r="B93" s="255"/>
      <c r="C93" s="232" t="s">
        <v>1657</v>
      </c>
      <c r="D93" s="232"/>
      <c r="E93" s="232"/>
      <c r="F93" s="253" t="s">
        <v>179</v>
      </c>
      <c r="G93" s="254"/>
      <c r="H93" s="232" t="s">
        <v>1658</v>
      </c>
      <c r="I93" s="232" t="s">
        <v>1659</v>
      </c>
      <c r="J93" s="232"/>
      <c r="K93" s="244"/>
    </row>
    <row r="94" spans="2:11" s="1" customFormat="1" ht="15" customHeight="1">
      <c r="B94" s="255"/>
      <c r="C94" s="232" t="s">
        <v>1660</v>
      </c>
      <c r="D94" s="232"/>
      <c r="E94" s="232"/>
      <c r="F94" s="253" t="s">
        <v>179</v>
      </c>
      <c r="G94" s="254"/>
      <c r="H94" s="232" t="s">
        <v>1661</v>
      </c>
      <c r="I94" s="232" t="s">
        <v>1662</v>
      </c>
      <c r="J94" s="232"/>
      <c r="K94" s="244"/>
    </row>
    <row r="95" spans="2:11" s="1" customFormat="1" ht="15" customHeight="1">
      <c r="B95" s="255"/>
      <c r="C95" s="232" t="s">
        <v>1663</v>
      </c>
      <c r="D95" s="232"/>
      <c r="E95" s="232"/>
      <c r="F95" s="253" t="s">
        <v>179</v>
      </c>
      <c r="G95" s="254"/>
      <c r="H95" s="232" t="s">
        <v>1663</v>
      </c>
      <c r="I95" s="232" t="s">
        <v>1662</v>
      </c>
      <c r="J95" s="232"/>
      <c r="K95" s="244"/>
    </row>
    <row r="96" spans="2:11" s="1" customFormat="1" ht="15" customHeight="1">
      <c r="B96" s="255"/>
      <c r="C96" s="232" t="s">
        <v>39</v>
      </c>
      <c r="D96" s="232"/>
      <c r="E96" s="232"/>
      <c r="F96" s="253" t="s">
        <v>179</v>
      </c>
      <c r="G96" s="254"/>
      <c r="H96" s="232" t="s">
        <v>1664</v>
      </c>
      <c r="I96" s="232" t="s">
        <v>1662</v>
      </c>
      <c r="J96" s="232"/>
      <c r="K96" s="244"/>
    </row>
    <row r="97" spans="2:11" s="1" customFormat="1" ht="15" customHeight="1">
      <c r="B97" s="255"/>
      <c r="C97" s="232" t="s">
        <v>49</v>
      </c>
      <c r="D97" s="232"/>
      <c r="E97" s="232"/>
      <c r="F97" s="253" t="s">
        <v>179</v>
      </c>
      <c r="G97" s="254"/>
      <c r="H97" s="232" t="s">
        <v>1665</v>
      </c>
      <c r="I97" s="232" t="s">
        <v>1662</v>
      </c>
      <c r="J97" s="232"/>
      <c r="K97" s="244"/>
    </row>
    <row r="98" spans="2:11" s="1" customFormat="1" ht="15" customHeight="1">
      <c r="B98" s="258"/>
      <c r="C98" s="259"/>
      <c r="D98" s="259"/>
      <c r="E98" s="259"/>
      <c r="F98" s="259"/>
      <c r="G98" s="259"/>
      <c r="H98" s="259"/>
      <c r="I98" s="259"/>
      <c r="J98" s="259"/>
      <c r="K98" s="260"/>
    </row>
    <row r="99" spans="2:11" s="1" customFormat="1" ht="18.7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1"/>
    </row>
    <row r="100" spans="2:11" s="1" customFormat="1" ht="18.75" customHeight="1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1" customFormat="1" ht="7.5" customHeight="1">
      <c r="B101" s="240"/>
      <c r="C101" s="241"/>
      <c r="D101" s="241"/>
      <c r="E101" s="241"/>
      <c r="F101" s="241"/>
      <c r="G101" s="241"/>
      <c r="H101" s="241"/>
      <c r="I101" s="241"/>
      <c r="J101" s="241"/>
      <c r="K101" s="242"/>
    </row>
    <row r="102" spans="2:11" s="1" customFormat="1" ht="45" customHeight="1">
      <c r="B102" s="243"/>
      <c r="C102" s="357" t="s">
        <v>1666</v>
      </c>
      <c r="D102" s="357"/>
      <c r="E102" s="357"/>
      <c r="F102" s="357"/>
      <c r="G102" s="357"/>
      <c r="H102" s="357"/>
      <c r="I102" s="357"/>
      <c r="J102" s="357"/>
      <c r="K102" s="244"/>
    </row>
    <row r="103" spans="2:11" s="1" customFormat="1" ht="17.25" customHeight="1">
      <c r="B103" s="243"/>
      <c r="C103" s="245" t="s">
        <v>1622</v>
      </c>
      <c r="D103" s="245"/>
      <c r="E103" s="245"/>
      <c r="F103" s="245" t="s">
        <v>1623</v>
      </c>
      <c r="G103" s="246"/>
      <c r="H103" s="245" t="s">
        <v>55</v>
      </c>
      <c r="I103" s="245" t="s">
        <v>58</v>
      </c>
      <c r="J103" s="245" t="s">
        <v>1624</v>
      </c>
      <c r="K103" s="244"/>
    </row>
    <row r="104" spans="2:11" s="1" customFormat="1" ht="17.25" customHeight="1">
      <c r="B104" s="243"/>
      <c r="C104" s="247" t="s">
        <v>1625</v>
      </c>
      <c r="D104" s="247"/>
      <c r="E104" s="247"/>
      <c r="F104" s="248" t="s">
        <v>1626</v>
      </c>
      <c r="G104" s="249"/>
      <c r="H104" s="247"/>
      <c r="I104" s="247"/>
      <c r="J104" s="247" t="s">
        <v>1627</v>
      </c>
      <c r="K104" s="244"/>
    </row>
    <row r="105" spans="2:11" s="1" customFormat="1" ht="5.25" customHeight="1">
      <c r="B105" s="243"/>
      <c r="C105" s="245"/>
      <c r="D105" s="245"/>
      <c r="E105" s="245"/>
      <c r="F105" s="245"/>
      <c r="G105" s="263"/>
      <c r="H105" s="245"/>
      <c r="I105" s="245"/>
      <c r="J105" s="245"/>
      <c r="K105" s="244"/>
    </row>
    <row r="106" spans="2:11" s="1" customFormat="1" ht="15" customHeight="1">
      <c r="B106" s="243"/>
      <c r="C106" s="232" t="s">
        <v>54</v>
      </c>
      <c r="D106" s="252"/>
      <c r="E106" s="252"/>
      <c r="F106" s="253" t="s">
        <v>179</v>
      </c>
      <c r="G106" s="232"/>
      <c r="H106" s="232" t="s">
        <v>1667</v>
      </c>
      <c r="I106" s="232" t="s">
        <v>1629</v>
      </c>
      <c r="J106" s="232">
        <v>20</v>
      </c>
      <c r="K106" s="244"/>
    </row>
    <row r="107" spans="2:11" s="1" customFormat="1" ht="15" customHeight="1">
      <c r="B107" s="243"/>
      <c r="C107" s="232" t="s">
        <v>1630</v>
      </c>
      <c r="D107" s="232"/>
      <c r="E107" s="232"/>
      <c r="F107" s="253" t="s">
        <v>179</v>
      </c>
      <c r="G107" s="232"/>
      <c r="H107" s="232" t="s">
        <v>1667</v>
      </c>
      <c r="I107" s="232" t="s">
        <v>1629</v>
      </c>
      <c r="J107" s="232">
        <v>120</v>
      </c>
      <c r="K107" s="244"/>
    </row>
    <row r="108" spans="2:11" s="1" customFormat="1" ht="15" customHeight="1">
      <c r="B108" s="255"/>
      <c r="C108" s="232" t="s">
        <v>1632</v>
      </c>
      <c r="D108" s="232"/>
      <c r="E108" s="232"/>
      <c r="F108" s="253" t="s">
        <v>1633</v>
      </c>
      <c r="G108" s="232"/>
      <c r="H108" s="232" t="s">
        <v>1667</v>
      </c>
      <c r="I108" s="232" t="s">
        <v>1629</v>
      </c>
      <c r="J108" s="232">
        <v>50</v>
      </c>
      <c r="K108" s="244"/>
    </row>
    <row r="109" spans="2:11" s="1" customFormat="1" ht="15" customHeight="1">
      <c r="B109" s="255"/>
      <c r="C109" s="232" t="s">
        <v>1635</v>
      </c>
      <c r="D109" s="232"/>
      <c r="E109" s="232"/>
      <c r="F109" s="253" t="s">
        <v>179</v>
      </c>
      <c r="G109" s="232"/>
      <c r="H109" s="232" t="s">
        <v>1667</v>
      </c>
      <c r="I109" s="232" t="s">
        <v>1637</v>
      </c>
      <c r="J109" s="232"/>
      <c r="K109" s="244"/>
    </row>
    <row r="110" spans="2:11" s="1" customFormat="1" ht="15" customHeight="1">
      <c r="B110" s="255"/>
      <c r="C110" s="232" t="s">
        <v>1646</v>
      </c>
      <c r="D110" s="232"/>
      <c r="E110" s="232"/>
      <c r="F110" s="253" t="s">
        <v>1633</v>
      </c>
      <c r="G110" s="232"/>
      <c r="H110" s="232" t="s">
        <v>1667</v>
      </c>
      <c r="I110" s="232" t="s">
        <v>1629</v>
      </c>
      <c r="J110" s="232">
        <v>50</v>
      </c>
      <c r="K110" s="244"/>
    </row>
    <row r="111" spans="2:11" s="1" customFormat="1" ht="15" customHeight="1">
      <c r="B111" s="255"/>
      <c r="C111" s="232" t="s">
        <v>1654</v>
      </c>
      <c r="D111" s="232"/>
      <c r="E111" s="232"/>
      <c r="F111" s="253" t="s">
        <v>1633</v>
      </c>
      <c r="G111" s="232"/>
      <c r="H111" s="232" t="s">
        <v>1667</v>
      </c>
      <c r="I111" s="232" t="s">
        <v>1629</v>
      </c>
      <c r="J111" s="232">
        <v>50</v>
      </c>
      <c r="K111" s="244"/>
    </row>
    <row r="112" spans="2:11" s="1" customFormat="1" ht="15" customHeight="1">
      <c r="B112" s="255"/>
      <c r="C112" s="232" t="s">
        <v>1652</v>
      </c>
      <c r="D112" s="232"/>
      <c r="E112" s="232"/>
      <c r="F112" s="253" t="s">
        <v>1633</v>
      </c>
      <c r="G112" s="232"/>
      <c r="H112" s="232" t="s">
        <v>1667</v>
      </c>
      <c r="I112" s="232" t="s">
        <v>1629</v>
      </c>
      <c r="J112" s="232">
        <v>50</v>
      </c>
      <c r="K112" s="244"/>
    </row>
    <row r="113" spans="2:11" s="1" customFormat="1" ht="15" customHeight="1">
      <c r="B113" s="255"/>
      <c r="C113" s="232" t="s">
        <v>54</v>
      </c>
      <c r="D113" s="232"/>
      <c r="E113" s="232"/>
      <c r="F113" s="253" t="s">
        <v>179</v>
      </c>
      <c r="G113" s="232"/>
      <c r="H113" s="232" t="s">
        <v>1668</v>
      </c>
      <c r="I113" s="232" t="s">
        <v>1629</v>
      </c>
      <c r="J113" s="232">
        <v>20</v>
      </c>
      <c r="K113" s="244"/>
    </row>
    <row r="114" spans="2:11" s="1" customFormat="1" ht="15" customHeight="1">
      <c r="B114" s="255"/>
      <c r="C114" s="232" t="s">
        <v>1669</v>
      </c>
      <c r="D114" s="232"/>
      <c r="E114" s="232"/>
      <c r="F114" s="253" t="s">
        <v>179</v>
      </c>
      <c r="G114" s="232"/>
      <c r="H114" s="232" t="s">
        <v>1670</v>
      </c>
      <c r="I114" s="232" t="s">
        <v>1629</v>
      </c>
      <c r="J114" s="232">
        <v>120</v>
      </c>
      <c r="K114" s="244"/>
    </row>
    <row r="115" spans="2:11" s="1" customFormat="1" ht="15" customHeight="1">
      <c r="B115" s="255"/>
      <c r="C115" s="232" t="s">
        <v>39</v>
      </c>
      <c r="D115" s="232"/>
      <c r="E115" s="232"/>
      <c r="F115" s="253" t="s">
        <v>179</v>
      </c>
      <c r="G115" s="232"/>
      <c r="H115" s="232" t="s">
        <v>1671</v>
      </c>
      <c r="I115" s="232" t="s">
        <v>1662</v>
      </c>
      <c r="J115" s="232"/>
      <c r="K115" s="244"/>
    </row>
    <row r="116" spans="2:11" s="1" customFormat="1" ht="15" customHeight="1">
      <c r="B116" s="255"/>
      <c r="C116" s="232" t="s">
        <v>49</v>
      </c>
      <c r="D116" s="232"/>
      <c r="E116" s="232"/>
      <c r="F116" s="253" t="s">
        <v>179</v>
      </c>
      <c r="G116" s="232"/>
      <c r="H116" s="232" t="s">
        <v>1672</v>
      </c>
      <c r="I116" s="232" t="s">
        <v>1662</v>
      </c>
      <c r="J116" s="232"/>
      <c r="K116" s="244"/>
    </row>
    <row r="117" spans="2:11" s="1" customFormat="1" ht="15" customHeight="1">
      <c r="B117" s="255"/>
      <c r="C117" s="232" t="s">
        <v>58</v>
      </c>
      <c r="D117" s="232"/>
      <c r="E117" s="232"/>
      <c r="F117" s="253" t="s">
        <v>179</v>
      </c>
      <c r="G117" s="232"/>
      <c r="H117" s="232" t="s">
        <v>1673</v>
      </c>
      <c r="I117" s="232" t="s">
        <v>1674</v>
      </c>
      <c r="J117" s="232"/>
      <c r="K117" s="244"/>
    </row>
    <row r="118" spans="2:11" s="1" customFormat="1" ht="15" customHeight="1">
      <c r="B118" s="258"/>
      <c r="C118" s="264"/>
      <c r="D118" s="264"/>
      <c r="E118" s="264"/>
      <c r="F118" s="264"/>
      <c r="G118" s="264"/>
      <c r="H118" s="264"/>
      <c r="I118" s="264"/>
      <c r="J118" s="264"/>
      <c r="K118" s="260"/>
    </row>
    <row r="119" spans="2:11" s="1" customFormat="1" ht="18.75" customHeight="1">
      <c r="B119" s="265"/>
      <c r="C119" s="266"/>
      <c r="D119" s="266"/>
      <c r="E119" s="266"/>
      <c r="F119" s="267"/>
      <c r="G119" s="266"/>
      <c r="H119" s="266"/>
      <c r="I119" s="266"/>
      <c r="J119" s="266"/>
      <c r="K119" s="265"/>
    </row>
    <row r="120" spans="2:11" s="1" customFormat="1" ht="18.75" customHeight="1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1" customFormat="1" ht="7.5" customHeight="1">
      <c r="B121" s="268"/>
      <c r="C121" s="269"/>
      <c r="D121" s="269"/>
      <c r="E121" s="269"/>
      <c r="F121" s="269"/>
      <c r="G121" s="269"/>
      <c r="H121" s="269"/>
      <c r="I121" s="269"/>
      <c r="J121" s="269"/>
      <c r="K121" s="270"/>
    </row>
    <row r="122" spans="2:11" s="1" customFormat="1" ht="45" customHeight="1">
      <c r="B122" s="271"/>
      <c r="C122" s="358" t="s">
        <v>1675</v>
      </c>
      <c r="D122" s="358"/>
      <c r="E122" s="358"/>
      <c r="F122" s="358"/>
      <c r="G122" s="358"/>
      <c r="H122" s="358"/>
      <c r="I122" s="358"/>
      <c r="J122" s="358"/>
      <c r="K122" s="272"/>
    </row>
    <row r="123" spans="2:11" s="1" customFormat="1" ht="17.25" customHeight="1">
      <c r="B123" s="273"/>
      <c r="C123" s="245" t="s">
        <v>1622</v>
      </c>
      <c r="D123" s="245"/>
      <c r="E123" s="245"/>
      <c r="F123" s="245" t="s">
        <v>1623</v>
      </c>
      <c r="G123" s="246"/>
      <c r="H123" s="245" t="s">
        <v>55</v>
      </c>
      <c r="I123" s="245" t="s">
        <v>58</v>
      </c>
      <c r="J123" s="245" t="s">
        <v>1624</v>
      </c>
      <c r="K123" s="274"/>
    </row>
    <row r="124" spans="2:11" s="1" customFormat="1" ht="17.25" customHeight="1">
      <c r="B124" s="273"/>
      <c r="C124" s="247" t="s">
        <v>1625</v>
      </c>
      <c r="D124" s="247"/>
      <c r="E124" s="247"/>
      <c r="F124" s="248" t="s">
        <v>1626</v>
      </c>
      <c r="G124" s="249"/>
      <c r="H124" s="247"/>
      <c r="I124" s="247"/>
      <c r="J124" s="247" t="s">
        <v>1627</v>
      </c>
      <c r="K124" s="274"/>
    </row>
    <row r="125" spans="2:11" s="1" customFormat="1" ht="5.25" customHeight="1">
      <c r="B125" s="275"/>
      <c r="C125" s="250"/>
      <c r="D125" s="250"/>
      <c r="E125" s="250"/>
      <c r="F125" s="250"/>
      <c r="G125" s="276"/>
      <c r="H125" s="250"/>
      <c r="I125" s="250"/>
      <c r="J125" s="250"/>
      <c r="K125" s="277"/>
    </row>
    <row r="126" spans="2:11" s="1" customFormat="1" ht="15" customHeight="1">
      <c r="B126" s="275"/>
      <c r="C126" s="232" t="s">
        <v>1630</v>
      </c>
      <c r="D126" s="252"/>
      <c r="E126" s="252"/>
      <c r="F126" s="253" t="s">
        <v>179</v>
      </c>
      <c r="G126" s="232"/>
      <c r="H126" s="232" t="s">
        <v>1667</v>
      </c>
      <c r="I126" s="232" t="s">
        <v>1629</v>
      </c>
      <c r="J126" s="232">
        <v>120</v>
      </c>
      <c r="K126" s="278"/>
    </row>
    <row r="127" spans="2:11" s="1" customFormat="1" ht="15" customHeight="1">
      <c r="B127" s="275"/>
      <c r="C127" s="232" t="s">
        <v>1676</v>
      </c>
      <c r="D127" s="232"/>
      <c r="E127" s="232"/>
      <c r="F127" s="253" t="s">
        <v>179</v>
      </c>
      <c r="G127" s="232"/>
      <c r="H127" s="232" t="s">
        <v>1677</v>
      </c>
      <c r="I127" s="232" t="s">
        <v>1629</v>
      </c>
      <c r="J127" s="232" t="s">
        <v>1678</v>
      </c>
      <c r="K127" s="278"/>
    </row>
    <row r="128" spans="2:11" s="1" customFormat="1" ht="15" customHeight="1">
      <c r="B128" s="275"/>
      <c r="C128" s="232" t="s">
        <v>86</v>
      </c>
      <c r="D128" s="232"/>
      <c r="E128" s="232"/>
      <c r="F128" s="253" t="s">
        <v>179</v>
      </c>
      <c r="G128" s="232"/>
      <c r="H128" s="232" t="s">
        <v>1679</v>
      </c>
      <c r="I128" s="232" t="s">
        <v>1629</v>
      </c>
      <c r="J128" s="232" t="s">
        <v>1678</v>
      </c>
      <c r="K128" s="278"/>
    </row>
    <row r="129" spans="2:11" s="1" customFormat="1" ht="15" customHeight="1">
      <c r="B129" s="275"/>
      <c r="C129" s="232" t="s">
        <v>1638</v>
      </c>
      <c r="D129" s="232"/>
      <c r="E129" s="232"/>
      <c r="F129" s="253" t="s">
        <v>1633</v>
      </c>
      <c r="G129" s="232"/>
      <c r="H129" s="232" t="s">
        <v>1639</v>
      </c>
      <c r="I129" s="232" t="s">
        <v>1629</v>
      </c>
      <c r="J129" s="232">
        <v>15</v>
      </c>
      <c r="K129" s="278"/>
    </row>
    <row r="130" spans="2:11" s="1" customFormat="1" ht="15" customHeight="1">
      <c r="B130" s="275"/>
      <c r="C130" s="256" t="s">
        <v>1640</v>
      </c>
      <c r="D130" s="256"/>
      <c r="E130" s="256"/>
      <c r="F130" s="257" t="s">
        <v>1633</v>
      </c>
      <c r="G130" s="256"/>
      <c r="H130" s="256" t="s">
        <v>1641</v>
      </c>
      <c r="I130" s="256" t="s">
        <v>1629</v>
      </c>
      <c r="J130" s="256">
        <v>15</v>
      </c>
      <c r="K130" s="278"/>
    </row>
    <row r="131" spans="2:11" s="1" customFormat="1" ht="15" customHeight="1">
      <c r="B131" s="275"/>
      <c r="C131" s="256" t="s">
        <v>1642</v>
      </c>
      <c r="D131" s="256"/>
      <c r="E131" s="256"/>
      <c r="F131" s="257" t="s">
        <v>1633</v>
      </c>
      <c r="G131" s="256"/>
      <c r="H131" s="256" t="s">
        <v>1643</v>
      </c>
      <c r="I131" s="256" t="s">
        <v>1629</v>
      </c>
      <c r="J131" s="256">
        <v>20</v>
      </c>
      <c r="K131" s="278"/>
    </row>
    <row r="132" spans="2:11" s="1" customFormat="1" ht="15" customHeight="1">
      <c r="B132" s="275"/>
      <c r="C132" s="256" t="s">
        <v>1644</v>
      </c>
      <c r="D132" s="256"/>
      <c r="E132" s="256"/>
      <c r="F132" s="257" t="s">
        <v>1633</v>
      </c>
      <c r="G132" s="256"/>
      <c r="H132" s="256" t="s">
        <v>1645</v>
      </c>
      <c r="I132" s="256" t="s">
        <v>1629</v>
      </c>
      <c r="J132" s="256">
        <v>20</v>
      </c>
      <c r="K132" s="278"/>
    </row>
    <row r="133" spans="2:11" s="1" customFormat="1" ht="15" customHeight="1">
      <c r="B133" s="275"/>
      <c r="C133" s="232" t="s">
        <v>1632</v>
      </c>
      <c r="D133" s="232"/>
      <c r="E133" s="232"/>
      <c r="F133" s="253" t="s">
        <v>1633</v>
      </c>
      <c r="G133" s="232"/>
      <c r="H133" s="232" t="s">
        <v>1667</v>
      </c>
      <c r="I133" s="232" t="s">
        <v>1629</v>
      </c>
      <c r="J133" s="232">
        <v>50</v>
      </c>
      <c r="K133" s="278"/>
    </row>
    <row r="134" spans="2:11" s="1" customFormat="1" ht="15" customHeight="1">
      <c r="B134" s="275"/>
      <c r="C134" s="232" t="s">
        <v>1646</v>
      </c>
      <c r="D134" s="232"/>
      <c r="E134" s="232"/>
      <c r="F134" s="253" t="s">
        <v>1633</v>
      </c>
      <c r="G134" s="232"/>
      <c r="H134" s="232" t="s">
        <v>1667</v>
      </c>
      <c r="I134" s="232" t="s">
        <v>1629</v>
      </c>
      <c r="J134" s="232">
        <v>50</v>
      </c>
      <c r="K134" s="278"/>
    </row>
    <row r="135" spans="2:11" s="1" customFormat="1" ht="15" customHeight="1">
      <c r="B135" s="275"/>
      <c r="C135" s="232" t="s">
        <v>1652</v>
      </c>
      <c r="D135" s="232"/>
      <c r="E135" s="232"/>
      <c r="F135" s="253" t="s">
        <v>1633</v>
      </c>
      <c r="G135" s="232"/>
      <c r="H135" s="232" t="s">
        <v>1667</v>
      </c>
      <c r="I135" s="232" t="s">
        <v>1629</v>
      </c>
      <c r="J135" s="232">
        <v>50</v>
      </c>
      <c r="K135" s="278"/>
    </row>
    <row r="136" spans="2:11" s="1" customFormat="1" ht="15" customHeight="1">
      <c r="B136" s="275"/>
      <c r="C136" s="232" t="s">
        <v>1654</v>
      </c>
      <c r="D136" s="232"/>
      <c r="E136" s="232"/>
      <c r="F136" s="253" t="s">
        <v>1633</v>
      </c>
      <c r="G136" s="232"/>
      <c r="H136" s="232" t="s">
        <v>1667</v>
      </c>
      <c r="I136" s="232" t="s">
        <v>1629</v>
      </c>
      <c r="J136" s="232">
        <v>50</v>
      </c>
      <c r="K136" s="278"/>
    </row>
    <row r="137" spans="2:11" s="1" customFormat="1" ht="15" customHeight="1">
      <c r="B137" s="275"/>
      <c r="C137" s="232" t="s">
        <v>1655</v>
      </c>
      <c r="D137" s="232"/>
      <c r="E137" s="232"/>
      <c r="F137" s="253" t="s">
        <v>1633</v>
      </c>
      <c r="G137" s="232"/>
      <c r="H137" s="232" t="s">
        <v>1680</v>
      </c>
      <c r="I137" s="232" t="s">
        <v>1629</v>
      </c>
      <c r="J137" s="232">
        <v>255</v>
      </c>
      <c r="K137" s="278"/>
    </row>
    <row r="138" spans="2:11" s="1" customFormat="1" ht="15" customHeight="1">
      <c r="B138" s="275"/>
      <c r="C138" s="232" t="s">
        <v>1657</v>
      </c>
      <c r="D138" s="232"/>
      <c r="E138" s="232"/>
      <c r="F138" s="253" t="s">
        <v>179</v>
      </c>
      <c r="G138" s="232"/>
      <c r="H138" s="232" t="s">
        <v>1681</v>
      </c>
      <c r="I138" s="232" t="s">
        <v>1659</v>
      </c>
      <c r="J138" s="232"/>
      <c r="K138" s="278"/>
    </row>
    <row r="139" spans="2:11" s="1" customFormat="1" ht="15" customHeight="1">
      <c r="B139" s="275"/>
      <c r="C139" s="232" t="s">
        <v>1660</v>
      </c>
      <c r="D139" s="232"/>
      <c r="E139" s="232"/>
      <c r="F139" s="253" t="s">
        <v>179</v>
      </c>
      <c r="G139" s="232"/>
      <c r="H139" s="232" t="s">
        <v>1682</v>
      </c>
      <c r="I139" s="232" t="s">
        <v>1662</v>
      </c>
      <c r="J139" s="232"/>
      <c r="K139" s="278"/>
    </row>
    <row r="140" spans="2:11" s="1" customFormat="1" ht="15" customHeight="1">
      <c r="B140" s="275"/>
      <c r="C140" s="232" t="s">
        <v>1663</v>
      </c>
      <c r="D140" s="232"/>
      <c r="E140" s="232"/>
      <c r="F140" s="253" t="s">
        <v>179</v>
      </c>
      <c r="G140" s="232"/>
      <c r="H140" s="232" t="s">
        <v>1663</v>
      </c>
      <c r="I140" s="232" t="s">
        <v>1662</v>
      </c>
      <c r="J140" s="232"/>
      <c r="K140" s="278"/>
    </row>
    <row r="141" spans="2:11" s="1" customFormat="1" ht="15" customHeight="1">
      <c r="B141" s="275"/>
      <c r="C141" s="232" t="s">
        <v>39</v>
      </c>
      <c r="D141" s="232"/>
      <c r="E141" s="232"/>
      <c r="F141" s="253" t="s">
        <v>179</v>
      </c>
      <c r="G141" s="232"/>
      <c r="H141" s="232" t="s">
        <v>1683</v>
      </c>
      <c r="I141" s="232" t="s">
        <v>1662</v>
      </c>
      <c r="J141" s="232"/>
      <c r="K141" s="278"/>
    </row>
    <row r="142" spans="2:11" s="1" customFormat="1" ht="15" customHeight="1">
      <c r="B142" s="275"/>
      <c r="C142" s="232" t="s">
        <v>1684</v>
      </c>
      <c r="D142" s="232"/>
      <c r="E142" s="232"/>
      <c r="F142" s="253" t="s">
        <v>179</v>
      </c>
      <c r="G142" s="232"/>
      <c r="H142" s="232" t="s">
        <v>1685</v>
      </c>
      <c r="I142" s="232" t="s">
        <v>1662</v>
      </c>
      <c r="J142" s="232"/>
      <c r="K142" s="278"/>
    </row>
    <row r="143" spans="2:11" s="1" customFormat="1" ht="15" customHeight="1">
      <c r="B143" s="279"/>
      <c r="C143" s="280"/>
      <c r="D143" s="280"/>
      <c r="E143" s="280"/>
      <c r="F143" s="280"/>
      <c r="G143" s="280"/>
      <c r="H143" s="280"/>
      <c r="I143" s="280"/>
      <c r="J143" s="280"/>
      <c r="K143" s="281"/>
    </row>
    <row r="144" spans="2:11" s="1" customFormat="1" ht="18.75" customHeight="1">
      <c r="B144" s="266"/>
      <c r="C144" s="266"/>
      <c r="D144" s="266"/>
      <c r="E144" s="266"/>
      <c r="F144" s="267"/>
      <c r="G144" s="266"/>
      <c r="H144" s="266"/>
      <c r="I144" s="266"/>
      <c r="J144" s="266"/>
      <c r="K144" s="266"/>
    </row>
    <row r="145" spans="2:11" s="1" customFormat="1" ht="18.75" customHeight="1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1" customFormat="1" ht="7.5" customHeight="1">
      <c r="B146" s="240"/>
      <c r="C146" s="241"/>
      <c r="D146" s="241"/>
      <c r="E146" s="241"/>
      <c r="F146" s="241"/>
      <c r="G146" s="241"/>
      <c r="H146" s="241"/>
      <c r="I146" s="241"/>
      <c r="J146" s="241"/>
      <c r="K146" s="242"/>
    </row>
    <row r="147" spans="2:11" s="1" customFormat="1" ht="45" customHeight="1">
      <c r="B147" s="243"/>
      <c r="C147" s="357" t="s">
        <v>1686</v>
      </c>
      <c r="D147" s="357"/>
      <c r="E147" s="357"/>
      <c r="F147" s="357"/>
      <c r="G147" s="357"/>
      <c r="H147" s="357"/>
      <c r="I147" s="357"/>
      <c r="J147" s="357"/>
      <c r="K147" s="244"/>
    </row>
    <row r="148" spans="2:11" s="1" customFormat="1" ht="17.25" customHeight="1">
      <c r="B148" s="243"/>
      <c r="C148" s="245" t="s">
        <v>1622</v>
      </c>
      <c r="D148" s="245"/>
      <c r="E148" s="245"/>
      <c r="F148" s="245" t="s">
        <v>1623</v>
      </c>
      <c r="G148" s="246"/>
      <c r="H148" s="245" t="s">
        <v>55</v>
      </c>
      <c r="I148" s="245" t="s">
        <v>58</v>
      </c>
      <c r="J148" s="245" t="s">
        <v>1624</v>
      </c>
      <c r="K148" s="244"/>
    </row>
    <row r="149" spans="2:11" s="1" customFormat="1" ht="17.25" customHeight="1">
      <c r="B149" s="243"/>
      <c r="C149" s="247" t="s">
        <v>1625</v>
      </c>
      <c r="D149" s="247"/>
      <c r="E149" s="247"/>
      <c r="F149" s="248" t="s">
        <v>1626</v>
      </c>
      <c r="G149" s="249"/>
      <c r="H149" s="247"/>
      <c r="I149" s="247"/>
      <c r="J149" s="247" t="s">
        <v>1627</v>
      </c>
      <c r="K149" s="244"/>
    </row>
    <row r="150" spans="2:11" s="1" customFormat="1" ht="5.25" customHeight="1">
      <c r="B150" s="255"/>
      <c r="C150" s="250"/>
      <c r="D150" s="250"/>
      <c r="E150" s="250"/>
      <c r="F150" s="250"/>
      <c r="G150" s="251"/>
      <c r="H150" s="250"/>
      <c r="I150" s="250"/>
      <c r="J150" s="250"/>
      <c r="K150" s="278"/>
    </row>
    <row r="151" spans="2:11" s="1" customFormat="1" ht="15" customHeight="1">
      <c r="B151" s="255"/>
      <c r="C151" s="282" t="s">
        <v>1630</v>
      </c>
      <c r="D151" s="232"/>
      <c r="E151" s="232"/>
      <c r="F151" s="283" t="s">
        <v>179</v>
      </c>
      <c r="G151" s="232"/>
      <c r="H151" s="282" t="s">
        <v>1667</v>
      </c>
      <c r="I151" s="282" t="s">
        <v>1629</v>
      </c>
      <c r="J151" s="282">
        <v>120</v>
      </c>
      <c r="K151" s="278"/>
    </row>
    <row r="152" spans="2:11" s="1" customFormat="1" ht="15" customHeight="1">
      <c r="B152" s="255"/>
      <c r="C152" s="282" t="s">
        <v>1676</v>
      </c>
      <c r="D152" s="232"/>
      <c r="E152" s="232"/>
      <c r="F152" s="283" t="s">
        <v>179</v>
      </c>
      <c r="G152" s="232"/>
      <c r="H152" s="282" t="s">
        <v>1687</v>
      </c>
      <c r="I152" s="282" t="s">
        <v>1629</v>
      </c>
      <c r="J152" s="282" t="s">
        <v>1678</v>
      </c>
      <c r="K152" s="278"/>
    </row>
    <row r="153" spans="2:11" s="1" customFormat="1" ht="15" customHeight="1">
      <c r="B153" s="255"/>
      <c r="C153" s="282" t="s">
        <v>86</v>
      </c>
      <c r="D153" s="232"/>
      <c r="E153" s="232"/>
      <c r="F153" s="283" t="s">
        <v>179</v>
      </c>
      <c r="G153" s="232"/>
      <c r="H153" s="282" t="s">
        <v>1688</v>
      </c>
      <c r="I153" s="282" t="s">
        <v>1629</v>
      </c>
      <c r="J153" s="282" t="s">
        <v>1678</v>
      </c>
      <c r="K153" s="278"/>
    </row>
    <row r="154" spans="2:11" s="1" customFormat="1" ht="15" customHeight="1">
      <c r="B154" s="255"/>
      <c r="C154" s="282" t="s">
        <v>1632</v>
      </c>
      <c r="D154" s="232"/>
      <c r="E154" s="232"/>
      <c r="F154" s="283" t="s">
        <v>1633</v>
      </c>
      <c r="G154" s="232"/>
      <c r="H154" s="282" t="s">
        <v>1667</v>
      </c>
      <c r="I154" s="282" t="s">
        <v>1629</v>
      </c>
      <c r="J154" s="282">
        <v>50</v>
      </c>
      <c r="K154" s="278"/>
    </row>
    <row r="155" spans="2:11" s="1" customFormat="1" ht="15" customHeight="1">
      <c r="B155" s="255"/>
      <c r="C155" s="282" t="s">
        <v>1635</v>
      </c>
      <c r="D155" s="232"/>
      <c r="E155" s="232"/>
      <c r="F155" s="283" t="s">
        <v>179</v>
      </c>
      <c r="G155" s="232"/>
      <c r="H155" s="282" t="s">
        <v>1667</v>
      </c>
      <c r="I155" s="282" t="s">
        <v>1637</v>
      </c>
      <c r="J155" s="282"/>
      <c r="K155" s="278"/>
    </row>
    <row r="156" spans="2:11" s="1" customFormat="1" ht="15" customHeight="1">
      <c r="B156" s="255"/>
      <c r="C156" s="282" t="s">
        <v>1646</v>
      </c>
      <c r="D156" s="232"/>
      <c r="E156" s="232"/>
      <c r="F156" s="283" t="s">
        <v>1633</v>
      </c>
      <c r="G156" s="232"/>
      <c r="H156" s="282" t="s">
        <v>1667</v>
      </c>
      <c r="I156" s="282" t="s">
        <v>1629</v>
      </c>
      <c r="J156" s="282">
        <v>50</v>
      </c>
      <c r="K156" s="278"/>
    </row>
    <row r="157" spans="2:11" s="1" customFormat="1" ht="15" customHeight="1">
      <c r="B157" s="255"/>
      <c r="C157" s="282" t="s">
        <v>1654</v>
      </c>
      <c r="D157" s="232"/>
      <c r="E157" s="232"/>
      <c r="F157" s="283" t="s">
        <v>1633</v>
      </c>
      <c r="G157" s="232"/>
      <c r="H157" s="282" t="s">
        <v>1667</v>
      </c>
      <c r="I157" s="282" t="s">
        <v>1629</v>
      </c>
      <c r="J157" s="282">
        <v>50</v>
      </c>
      <c r="K157" s="278"/>
    </row>
    <row r="158" spans="2:11" s="1" customFormat="1" ht="15" customHeight="1">
      <c r="B158" s="255"/>
      <c r="C158" s="282" t="s">
        <v>1652</v>
      </c>
      <c r="D158" s="232"/>
      <c r="E158" s="232"/>
      <c r="F158" s="283" t="s">
        <v>1633</v>
      </c>
      <c r="G158" s="232"/>
      <c r="H158" s="282" t="s">
        <v>1667</v>
      </c>
      <c r="I158" s="282" t="s">
        <v>1629</v>
      </c>
      <c r="J158" s="282">
        <v>50</v>
      </c>
      <c r="K158" s="278"/>
    </row>
    <row r="159" spans="2:11" s="1" customFormat="1" ht="15" customHeight="1">
      <c r="B159" s="255"/>
      <c r="C159" s="282" t="s">
        <v>103</v>
      </c>
      <c r="D159" s="232"/>
      <c r="E159" s="232"/>
      <c r="F159" s="283" t="s">
        <v>179</v>
      </c>
      <c r="G159" s="232"/>
      <c r="H159" s="282" t="s">
        <v>1689</v>
      </c>
      <c r="I159" s="282" t="s">
        <v>1629</v>
      </c>
      <c r="J159" s="282" t="s">
        <v>1690</v>
      </c>
      <c r="K159" s="278"/>
    </row>
    <row r="160" spans="2:11" s="1" customFormat="1" ht="15" customHeight="1">
      <c r="B160" s="255"/>
      <c r="C160" s="282" t="s">
        <v>1691</v>
      </c>
      <c r="D160" s="232"/>
      <c r="E160" s="232"/>
      <c r="F160" s="283" t="s">
        <v>179</v>
      </c>
      <c r="G160" s="232"/>
      <c r="H160" s="282" t="s">
        <v>1692</v>
      </c>
      <c r="I160" s="282" t="s">
        <v>1662</v>
      </c>
      <c r="J160" s="282"/>
      <c r="K160" s="278"/>
    </row>
    <row r="161" spans="2:11" s="1" customFormat="1" ht="15" customHeight="1">
      <c r="B161" s="284"/>
      <c r="C161" s="264"/>
      <c r="D161" s="264"/>
      <c r="E161" s="264"/>
      <c r="F161" s="264"/>
      <c r="G161" s="264"/>
      <c r="H161" s="264"/>
      <c r="I161" s="264"/>
      <c r="J161" s="264"/>
      <c r="K161" s="285"/>
    </row>
    <row r="162" spans="2:11" s="1" customFormat="1" ht="18.75" customHeight="1">
      <c r="B162" s="266"/>
      <c r="C162" s="276"/>
      <c r="D162" s="276"/>
      <c r="E162" s="276"/>
      <c r="F162" s="286"/>
      <c r="G162" s="276"/>
      <c r="H162" s="276"/>
      <c r="I162" s="276"/>
      <c r="J162" s="276"/>
      <c r="K162" s="266"/>
    </row>
    <row r="163" spans="2:11" s="1" customFormat="1" ht="18.75" customHeight="1"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1" customFormat="1" ht="7.5" customHeight="1">
      <c r="B164" s="221"/>
      <c r="C164" s="222"/>
      <c r="D164" s="222"/>
      <c r="E164" s="222"/>
      <c r="F164" s="222"/>
      <c r="G164" s="222"/>
      <c r="H164" s="222"/>
      <c r="I164" s="222"/>
      <c r="J164" s="222"/>
      <c r="K164" s="223"/>
    </row>
    <row r="165" spans="2:11" s="1" customFormat="1" ht="45" customHeight="1">
      <c r="B165" s="224"/>
      <c r="C165" s="358" t="s">
        <v>1693</v>
      </c>
      <c r="D165" s="358"/>
      <c r="E165" s="358"/>
      <c r="F165" s="358"/>
      <c r="G165" s="358"/>
      <c r="H165" s="358"/>
      <c r="I165" s="358"/>
      <c r="J165" s="358"/>
      <c r="K165" s="225"/>
    </row>
    <row r="166" spans="2:11" s="1" customFormat="1" ht="17.25" customHeight="1">
      <c r="B166" s="224"/>
      <c r="C166" s="245" t="s">
        <v>1622</v>
      </c>
      <c r="D166" s="245"/>
      <c r="E166" s="245"/>
      <c r="F166" s="245" t="s">
        <v>1623</v>
      </c>
      <c r="G166" s="287"/>
      <c r="H166" s="288" t="s">
        <v>55</v>
      </c>
      <c r="I166" s="288" t="s">
        <v>58</v>
      </c>
      <c r="J166" s="245" t="s">
        <v>1624</v>
      </c>
      <c r="K166" s="225"/>
    </row>
    <row r="167" spans="2:11" s="1" customFormat="1" ht="17.25" customHeight="1">
      <c r="B167" s="226"/>
      <c r="C167" s="247" t="s">
        <v>1625</v>
      </c>
      <c r="D167" s="247"/>
      <c r="E167" s="247"/>
      <c r="F167" s="248" t="s">
        <v>1626</v>
      </c>
      <c r="G167" s="289"/>
      <c r="H167" s="290"/>
      <c r="I167" s="290"/>
      <c r="J167" s="247" t="s">
        <v>1627</v>
      </c>
      <c r="K167" s="227"/>
    </row>
    <row r="168" spans="2:11" s="1" customFormat="1" ht="5.25" customHeight="1">
      <c r="B168" s="255"/>
      <c r="C168" s="250"/>
      <c r="D168" s="250"/>
      <c r="E168" s="250"/>
      <c r="F168" s="250"/>
      <c r="G168" s="251"/>
      <c r="H168" s="250"/>
      <c r="I168" s="250"/>
      <c r="J168" s="250"/>
      <c r="K168" s="278"/>
    </row>
    <row r="169" spans="2:11" s="1" customFormat="1" ht="15" customHeight="1">
      <c r="B169" s="255"/>
      <c r="C169" s="232" t="s">
        <v>1630</v>
      </c>
      <c r="D169" s="232"/>
      <c r="E169" s="232"/>
      <c r="F169" s="253" t="s">
        <v>179</v>
      </c>
      <c r="G169" s="232"/>
      <c r="H169" s="232" t="s">
        <v>1667</v>
      </c>
      <c r="I169" s="232" t="s">
        <v>1629</v>
      </c>
      <c r="J169" s="232">
        <v>120</v>
      </c>
      <c r="K169" s="278"/>
    </row>
    <row r="170" spans="2:11" s="1" customFormat="1" ht="15" customHeight="1">
      <c r="B170" s="255"/>
      <c r="C170" s="232" t="s">
        <v>1676</v>
      </c>
      <c r="D170" s="232"/>
      <c r="E170" s="232"/>
      <c r="F170" s="253" t="s">
        <v>179</v>
      </c>
      <c r="G170" s="232"/>
      <c r="H170" s="232" t="s">
        <v>1677</v>
      </c>
      <c r="I170" s="232" t="s">
        <v>1629</v>
      </c>
      <c r="J170" s="232" t="s">
        <v>1678</v>
      </c>
      <c r="K170" s="278"/>
    </row>
    <row r="171" spans="2:11" s="1" customFormat="1" ht="15" customHeight="1">
      <c r="B171" s="255"/>
      <c r="C171" s="232" t="s">
        <v>86</v>
      </c>
      <c r="D171" s="232"/>
      <c r="E171" s="232"/>
      <c r="F171" s="253" t="s">
        <v>179</v>
      </c>
      <c r="G171" s="232"/>
      <c r="H171" s="232" t="s">
        <v>1694</v>
      </c>
      <c r="I171" s="232" t="s">
        <v>1629</v>
      </c>
      <c r="J171" s="232" t="s">
        <v>1678</v>
      </c>
      <c r="K171" s="278"/>
    </row>
    <row r="172" spans="2:11" s="1" customFormat="1" ht="15" customHeight="1">
      <c r="B172" s="255"/>
      <c r="C172" s="232" t="s">
        <v>1632</v>
      </c>
      <c r="D172" s="232"/>
      <c r="E172" s="232"/>
      <c r="F172" s="253" t="s">
        <v>1633</v>
      </c>
      <c r="G172" s="232"/>
      <c r="H172" s="232" t="s">
        <v>1694</v>
      </c>
      <c r="I172" s="232" t="s">
        <v>1629</v>
      </c>
      <c r="J172" s="232">
        <v>50</v>
      </c>
      <c r="K172" s="278"/>
    </row>
    <row r="173" spans="2:11" s="1" customFormat="1" ht="15" customHeight="1">
      <c r="B173" s="255"/>
      <c r="C173" s="232" t="s">
        <v>1635</v>
      </c>
      <c r="D173" s="232"/>
      <c r="E173" s="232"/>
      <c r="F173" s="253" t="s">
        <v>179</v>
      </c>
      <c r="G173" s="232"/>
      <c r="H173" s="232" t="s">
        <v>1694</v>
      </c>
      <c r="I173" s="232" t="s">
        <v>1637</v>
      </c>
      <c r="J173" s="232"/>
      <c r="K173" s="278"/>
    </row>
    <row r="174" spans="2:11" s="1" customFormat="1" ht="15" customHeight="1">
      <c r="B174" s="255"/>
      <c r="C174" s="232" t="s">
        <v>1646</v>
      </c>
      <c r="D174" s="232"/>
      <c r="E174" s="232"/>
      <c r="F174" s="253" t="s">
        <v>1633</v>
      </c>
      <c r="G174" s="232"/>
      <c r="H174" s="232" t="s">
        <v>1694</v>
      </c>
      <c r="I174" s="232" t="s">
        <v>1629</v>
      </c>
      <c r="J174" s="232">
        <v>50</v>
      </c>
      <c r="K174" s="278"/>
    </row>
    <row r="175" spans="2:11" s="1" customFormat="1" ht="15" customHeight="1">
      <c r="B175" s="255"/>
      <c r="C175" s="232" t="s">
        <v>1654</v>
      </c>
      <c r="D175" s="232"/>
      <c r="E175" s="232"/>
      <c r="F175" s="253" t="s">
        <v>1633</v>
      </c>
      <c r="G175" s="232"/>
      <c r="H175" s="232" t="s">
        <v>1694</v>
      </c>
      <c r="I175" s="232" t="s">
        <v>1629</v>
      </c>
      <c r="J175" s="232">
        <v>50</v>
      </c>
      <c r="K175" s="278"/>
    </row>
    <row r="176" spans="2:11" s="1" customFormat="1" ht="15" customHeight="1">
      <c r="B176" s="255"/>
      <c r="C176" s="232" t="s">
        <v>1652</v>
      </c>
      <c r="D176" s="232"/>
      <c r="E176" s="232"/>
      <c r="F176" s="253" t="s">
        <v>1633</v>
      </c>
      <c r="G176" s="232"/>
      <c r="H176" s="232" t="s">
        <v>1694</v>
      </c>
      <c r="I176" s="232" t="s">
        <v>1629</v>
      </c>
      <c r="J176" s="232">
        <v>50</v>
      </c>
      <c r="K176" s="278"/>
    </row>
    <row r="177" spans="2:11" s="1" customFormat="1" ht="15" customHeight="1">
      <c r="B177" s="255"/>
      <c r="C177" s="232" t="s">
        <v>111</v>
      </c>
      <c r="D177" s="232"/>
      <c r="E177" s="232"/>
      <c r="F177" s="253" t="s">
        <v>179</v>
      </c>
      <c r="G177" s="232"/>
      <c r="H177" s="232" t="s">
        <v>1695</v>
      </c>
      <c r="I177" s="232" t="s">
        <v>1696</v>
      </c>
      <c r="J177" s="232"/>
      <c r="K177" s="278"/>
    </row>
    <row r="178" spans="2:11" s="1" customFormat="1" ht="15" customHeight="1">
      <c r="B178" s="255"/>
      <c r="C178" s="232" t="s">
        <v>58</v>
      </c>
      <c r="D178" s="232"/>
      <c r="E178" s="232"/>
      <c r="F178" s="253" t="s">
        <v>179</v>
      </c>
      <c r="G178" s="232"/>
      <c r="H178" s="232" t="s">
        <v>1697</v>
      </c>
      <c r="I178" s="232" t="s">
        <v>1698</v>
      </c>
      <c r="J178" s="232">
        <v>1</v>
      </c>
      <c r="K178" s="278"/>
    </row>
    <row r="179" spans="2:11" s="1" customFormat="1" ht="15" customHeight="1">
      <c r="B179" s="255"/>
      <c r="C179" s="232" t="s">
        <v>54</v>
      </c>
      <c r="D179" s="232"/>
      <c r="E179" s="232"/>
      <c r="F179" s="253" t="s">
        <v>179</v>
      </c>
      <c r="G179" s="232"/>
      <c r="H179" s="232" t="s">
        <v>1699</v>
      </c>
      <c r="I179" s="232" t="s">
        <v>1629</v>
      </c>
      <c r="J179" s="232">
        <v>20</v>
      </c>
      <c r="K179" s="278"/>
    </row>
    <row r="180" spans="2:11" s="1" customFormat="1" ht="15" customHeight="1">
      <c r="B180" s="255"/>
      <c r="C180" s="232" t="s">
        <v>55</v>
      </c>
      <c r="D180" s="232"/>
      <c r="E180" s="232"/>
      <c r="F180" s="253" t="s">
        <v>179</v>
      </c>
      <c r="G180" s="232"/>
      <c r="H180" s="232" t="s">
        <v>1700</v>
      </c>
      <c r="I180" s="232" t="s">
        <v>1629</v>
      </c>
      <c r="J180" s="232">
        <v>255</v>
      </c>
      <c r="K180" s="278"/>
    </row>
    <row r="181" spans="2:11" s="1" customFormat="1" ht="15" customHeight="1">
      <c r="B181" s="255"/>
      <c r="C181" s="232" t="s">
        <v>112</v>
      </c>
      <c r="D181" s="232"/>
      <c r="E181" s="232"/>
      <c r="F181" s="253" t="s">
        <v>179</v>
      </c>
      <c r="G181" s="232"/>
      <c r="H181" s="232" t="s">
        <v>1592</v>
      </c>
      <c r="I181" s="232" t="s">
        <v>1629</v>
      </c>
      <c r="J181" s="232">
        <v>10</v>
      </c>
      <c r="K181" s="278"/>
    </row>
    <row r="182" spans="2:11" s="1" customFormat="1" ht="15" customHeight="1">
      <c r="B182" s="255"/>
      <c r="C182" s="232" t="s">
        <v>113</v>
      </c>
      <c r="D182" s="232"/>
      <c r="E182" s="232"/>
      <c r="F182" s="253" t="s">
        <v>179</v>
      </c>
      <c r="G182" s="232"/>
      <c r="H182" s="232" t="s">
        <v>1701</v>
      </c>
      <c r="I182" s="232" t="s">
        <v>1662</v>
      </c>
      <c r="J182" s="232"/>
      <c r="K182" s="278"/>
    </row>
    <row r="183" spans="2:11" s="1" customFormat="1" ht="15" customHeight="1">
      <c r="B183" s="255"/>
      <c r="C183" s="232" t="s">
        <v>1702</v>
      </c>
      <c r="D183" s="232"/>
      <c r="E183" s="232"/>
      <c r="F183" s="253" t="s">
        <v>179</v>
      </c>
      <c r="G183" s="232"/>
      <c r="H183" s="232" t="s">
        <v>1703</v>
      </c>
      <c r="I183" s="232" t="s">
        <v>1662</v>
      </c>
      <c r="J183" s="232"/>
      <c r="K183" s="278"/>
    </row>
    <row r="184" spans="2:11" s="1" customFormat="1" ht="15" customHeight="1">
      <c r="B184" s="255"/>
      <c r="C184" s="232" t="s">
        <v>1691</v>
      </c>
      <c r="D184" s="232"/>
      <c r="E184" s="232"/>
      <c r="F184" s="253" t="s">
        <v>179</v>
      </c>
      <c r="G184" s="232"/>
      <c r="H184" s="232" t="s">
        <v>1704</v>
      </c>
      <c r="I184" s="232" t="s">
        <v>1662</v>
      </c>
      <c r="J184" s="232"/>
      <c r="K184" s="278"/>
    </row>
    <row r="185" spans="2:11" s="1" customFormat="1" ht="15" customHeight="1">
      <c r="B185" s="255"/>
      <c r="C185" s="232" t="s">
        <v>115</v>
      </c>
      <c r="D185" s="232"/>
      <c r="E185" s="232"/>
      <c r="F185" s="253" t="s">
        <v>1633</v>
      </c>
      <c r="G185" s="232"/>
      <c r="H185" s="232" t="s">
        <v>1705</v>
      </c>
      <c r="I185" s="232" t="s">
        <v>1629</v>
      </c>
      <c r="J185" s="232">
        <v>50</v>
      </c>
      <c r="K185" s="278"/>
    </row>
    <row r="186" spans="2:11" s="1" customFormat="1" ht="15" customHeight="1">
      <c r="B186" s="255"/>
      <c r="C186" s="232" t="s">
        <v>1706</v>
      </c>
      <c r="D186" s="232"/>
      <c r="E186" s="232"/>
      <c r="F186" s="253" t="s">
        <v>1633</v>
      </c>
      <c r="G186" s="232"/>
      <c r="H186" s="232" t="s">
        <v>1707</v>
      </c>
      <c r="I186" s="232" t="s">
        <v>1708</v>
      </c>
      <c r="J186" s="232"/>
      <c r="K186" s="278"/>
    </row>
    <row r="187" spans="2:11" s="1" customFormat="1" ht="15" customHeight="1">
      <c r="B187" s="255"/>
      <c r="C187" s="232" t="s">
        <v>1709</v>
      </c>
      <c r="D187" s="232"/>
      <c r="E187" s="232"/>
      <c r="F187" s="253" t="s">
        <v>1633</v>
      </c>
      <c r="G187" s="232"/>
      <c r="H187" s="232" t="s">
        <v>1710</v>
      </c>
      <c r="I187" s="232" t="s">
        <v>1708</v>
      </c>
      <c r="J187" s="232"/>
      <c r="K187" s="278"/>
    </row>
    <row r="188" spans="2:11" s="1" customFormat="1" ht="15" customHeight="1">
      <c r="B188" s="255"/>
      <c r="C188" s="232" t="s">
        <v>1711</v>
      </c>
      <c r="D188" s="232"/>
      <c r="E188" s="232"/>
      <c r="F188" s="253" t="s">
        <v>1633</v>
      </c>
      <c r="G188" s="232"/>
      <c r="H188" s="232" t="s">
        <v>1712</v>
      </c>
      <c r="I188" s="232" t="s">
        <v>1708</v>
      </c>
      <c r="J188" s="232"/>
      <c r="K188" s="278"/>
    </row>
    <row r="189" spans="2:11" s="1" customFormat="1" ht="15" customHeight="1">
      <c r="B189" s="255"/>
      <c r="C189" s="291" t="s">
        <v>1713</v>
      </c>
      <c r="D189" s="232"/>
      <c r="E189" s="232"/>
      <c r="F189" s="253" t="s">
        <v>1633</v>
      </c>
      <c r="G189" s="232"/>
      <c r="H189" s="232" t="s">
        <v>1714</v>
      </c>
      <c r="I189" s="232" t="s">
        <v>1715</v>
      </c>
      <c r="J189" s="292" t="s">
        <v>1716</v>
      </c>
      <c r="K189" s="278"/>
    </row>
    <row r="190" spans="2:11" s="1" customFormat="1" ht="15" customHeight="1">
      <c r="B190" s="255"/>
      <c r="C190" s="291" t="s">
        <v>43</v>
      </c>
      <c r="D190" s="232"/>
      <c r="E190" s="232"/>
      <c r="F190" s="253" t="s">
        <v>179</v>
      </c>
      <c r="G190" s="232"/>
      <c r="H190" s="229" t="s">
        <v>1717</v>
      </c>
      <c r="I190" s="232" t="s">
        <v>1718</v>
      </c>
      <c r="J190" s="232"/>
      <c r="K190" s="278"/>
    </row>
    <row r="191" spans="2:11" s="1" customFormat="1" ht="15" customHeight="1">
      <c r="B191" s="255"/>
      <c r="C191" s="291" t="s">
        <v>1719</v>
      </c>
      <c r="D191" s="232"/>
      <c r="E191" s="232"/>
      <c r="F191" s="253" t="s">
        <v>179</v>
      </c>
      <c r="G191" s="232"/>
      <c r="H191" s="232" t="s">
        <v>1720</v>
      </c>
      <c r="I191" s="232" t="s">
        <v>1662</v>
      </c>
      <c r="J191" s="232"/>
      <c r="K191" s="278"/>
    </row>
    <row r="192" spans="2:11" s="1" customFormat="1" ht="15" customHeight="1">
      <c r="B192" s="255"/>
      <c r="C192" s="291" t="s">
        <v>1721</v>
      </c>
      <c r="D192" s="232"/>
      <c r="E192" s="232"/>
      <c r="F192" s="253" t="s">
        <v>179</v>
      </c>
      <c r="G192" s="232"/>
      <c r="H192" s="232" t="s">
        <v>1722</v>
      </c>
      <c r="I192" s="232" t="s">
        <v>1662</v>
      </c>
      <c r="J192" s="232"/>
      <c r="K192" s="278"/>
    </row>
    <row r="193" spans="2:11" s="1" customFormat="1" ht="15" customHeight="1">
      <c r="B193" s="255"/>
      <c r="C193" s="291" t="s">
        <v>1723</v>
      </c>
      <c r="D193" s="232"/>
      <c r="E193" s="232"/>
      <c r="F193" s="253" t="s">
        <v>1633</v>
      </c>
      <c r="G193" s="232"/>
      <c r="H193" s="232" t="s">
        <v>1724</v>
      </c>
      <c r="I193" s="232" t="s">
        <v>1662</v>
      </c>
      <c r="J193" s="232"/>
      <c r="K193" s="278"/>
    </row>
    <row r="194" spans="2:11" s="1" customFormat="1" ht="15" customHeight="1">
      <c r="B194" s="284"/>
      <c r="C194" s="293"/>
      <c r="D194" s="264"/>
      <c r="E194" s="264"/>
      <c r="F194" s="264"/>
      <c r="G194" s="264"/>
      <c r="H194" s="264"/>
      <c r="I194" s="264"/>
      <c r="J194" s="264"/>
      <c r="K194" s="285"/>
    </row>
    <row r="195" spans="2:11" s="1" customFormat="1" ht="18.75" customHeight="1">
      <c r="B195" s="266"/>
      <c r="C195" s="276"/>
      <c r="D195" s="276"/>
      <c r="E195" s="276"/>
      <c r="F195" s="286"/>
      <c r="G195" s="276"/>
      <c r="H195" s="276"/>
      <c r="I195" s="276"/>
      <c r="J195" s="276"/>
      <c r="K195" s="266"/>
    </row>
    <row r="196" spans="2:11" s="1" customFormat="1" ht="18.75" customHeight="1">
      <c r="B196" s="266"/>
      <c r="C196" s="276"/>
      <c r="D196" s="276"/>
      <c r="E196" s="276"/>
      <c r="F196" s="286"/>
      <c r="G196" s="276"/>
      <c r="H196" s="276"/>
      <c r="I196" s="276"/>
      <c r="J196" s="276"/>
      <c r="K196" s="266"/>
    </row>
    <row r="197" spans="2:11" s="1" customFormat="1" ht="18.75" customHeight="1"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2:11" s="1" customFormat="1" ht="12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  <row r="199" spans="2:11" s="1" customFormat="1" ht="22.2">
      <c r="B199" s="224"/>
      <c r="C199" s="358" t="s">
        <v>1725</v>
      </c>
      <c r="D199" s="358"/>
      <c r="E199" s="358"/>
      <c r="F199" s="358"/>
      <c r="G199" s="358"/>
      <c r="H199" s="358"/>
      <c r="I199" s="358"/>
      <c r="J199" s="358"/>
      <c r="K199" s="225"/>
    </row>
    <row r="200" spans="2:11" s="1" customFormat="1" ht="25.5" customHeight="1">
      <c r="B200" s="224"/>
      <c r="C200" s="294" t="s">
        <v>1726</v>
      </c>
      <c r="D200" s="294"/>
      <c r="E200" s="294"/>
      <c r="F200" s="294" t="s">
        <v>1727</v>
      </c>
      <c r="G200" s="295"/>
      <c r="H200" s="359" t="s">
        <v>1728</v>
      </c>
      <c r="I200" s="359"/>
      <c r="J200" s="359"/>
      <c r="K200" s="225"/>
    </row>
    <row r="201" spans="2:11" s="1" customFormat="1" ht="5.25" customHeight="1">
      <c r="B201" s="255"/>
      <c r="C201" s="250"/>
      <c r="D201" s="250"/>
      <c r="E201" s="250"/>
      <c r="F201" s="250"/>
      <c r="G201" s="276"/>
      <c r="H201" s="250"/>
      <c r="I201" s="250"/>
      <c r="J201" s="250"/>
      <c r="K201" s="278"/>
    </row>
    <row r="202" spans="2:11" s="1" customFormat="1" ht="15" customHeight="1">
      <c r="B202" s="255"/>
      <c r="C202" s="232" t="s">
        <v>1718</v>
      </c>
      <c r="D202" s="232"/>
      <c r="E202" s="232"/>
      <c r="F202" s="253" t="s">
        <v>44</v>
      </c>
      <c r="G202" s="232"/>
      <c r="H202" s="360" t="s">
        <v>1729</v>
      </c>
      <c r="I202" s="360"/>
      <c r="J202" s="360"/>
      <c r="K202" s="278"/>
    </row>
    <row r="203" spans="2:11" s="1" customFormat="1" ht="15" customHeight="1">
      <c r="B203" s="255"/>
      <c r="C203" s="232"/>
      <c r="D203" s="232"/>
      <c r="E203" s="232"/>
      <c r="F203" s="253" t="s">
        <v>45</v>
      </c>
      <c r="G203" s="232"/>
      <c r="H203" s="360" t="s">
        <v>1730</v>
      </c>
      <c r="I203" s="360"/>
      <c r="J203" s="360"/>
      <c r="K203" s="278"/>
    </row>
    <row r="204" spans="2:11" s="1" customFormat="1" ht="15" customHeight="1">
      <c r="B204" s="255"/>
      <c r="C204" s="232"/>
      <c r="D204" s="232"/>
      <c r="E204" s="232"/>
      <c r="F204" s="253" t="s">
        <v>48</v>
      </c>
      <c r="G204" s="232"/>
      <c r="H204" s="360" t="s">
        <v>1731</v>
      </c>
      <c r="I204" s="360"/>
      <c r="J204" s="360"/>
      <c r="K204" s="278"/>
    </row>
    <row r="205" spans="2:11" s="1" customFormat="1" ht="15" customHeight="1">
      <c r="B205" s="255"/>
      <c r="C205" s="232"/>
      <c r="D205" s="232"/>
      <c r="E205" s="232"/>
      <c r="F205" s="253" t="s">
        <v>46</v>
      </c>
      <c r="G205" s="232"/>
      <c r="H205" s="360" t="s">
        <v>1732</v>
      </c>
      <c r="I205" s="360"/>
      <c r="J205" s="360"/>
      <c r="K205" s="278"/>
    </row>
    <row r="206" spans="2:11" s="1" customFormat="1" ht="15" customHeight="1">
      <c r="B206" s="255"/>
      <c r="C206" s="232"/>
      <c r="D206" s="232"/>
      <c r="E206" s="232"/>
      <c r="F206" s="253" t="s">
        <v>47</v>
      </c>
      <c r="G206" s="232"/>
      <c r="H206" s="360" t="s">
        <v>1733</v>
      </c>
      <c r="I206" s="360"/>
      <c r="J206" s="360"/>
      <c r="K206" s="278"/>
    </row>
    <row r="207" spans="2:11" s="1" customFormat="1" ht="15" customHeight="1">
      <c r="B207" s="255"/>
      <c r="C207" s="232"/>
      <c r="D207" s="232"/>
      <c r="E207" s="232"/>
      <c r="F207" s="253"/>
      <c r="G207" s="232"/>
      <c r="H207" s="232"/>
      <c r="I207" s="232"/>
      <c r="J207" s="232"/>
      <c r="K207" s="278"/>
    </row>
    <row r="208" spans="2:11" s="1" customFormat="1" ht="15" customHeight="1">
      <c r="B208" s="255"/>
      <c r="C208" s="232" t="s">
        <v>1674</v>
      </c>
      <c r="D208" s="232"/>
      <c r="E208" s="232"/>
      <c r="F208" s="253" t="s">
        <v>79</v>
      </c>
      <c r="G208" s="232"/>
      <c r="H208" s="360" t="s">
        <v>1734</v>
      </c>
      <c r="I208" s="360"/>
      <c r="J208" s="360"/>
      <c r="K208" s="278"/>
    </row>
    <row r="209" spans="2:11" s="1" customFormat="1" ht="15" customHeight="1">
      <c r="B209" s="255"/>
      <c r="C209" s="232"/>
      <c r="D209" s="232"/>
      <c r="E209" s="232"/>
      <c r="F209" s="253" t="s">
        <v>1574</v>
      </c>
      <c r="G209" s="232"/>
      <c r="H209" s="360" t="s">
        <v>1575</v>
      </c>
      <c r="I209" s="360"/>
      <c r="J209" s="360"/>
      <c r="K209" s="278"/>
    </row>
    <row r="210" spans="2:11" s="1" customFormat="1" ht="15" customHeight="1">
      <c r="B210" s="255"/>
      <c r="C210" s="232"/>
      <c r="D210" s="232"/>
      <c r="E210" s="232"/>
      <c r="F210" s="253" t="s">
        <v>1572</v>
      </c>
      <c r="G210" s="232"/>
      <c r="H210" s="360" t="s">
        <v>1735</v>
      </c>
      <c r="I210" s="360"/>
      <c r="J210" s="360"/>
      <c r="K210" s="278"/>
    </row>
    <row r="211" spans="2:11" s="1" customFormat="1" ht="15" customHeight="1">
      <c r="B211" s="296"/>
      <c r="C211" s="232"/>
      <c r="D211" s="232"/>
      <c r="E211" s="232"/>
      <c r="F211" s="253" t="s">
        <v>1576</v>
      </c>
      <c r="G211" s="291"/>
      <c r="H211" s="361" t="s">
        <v>85</v>
      </c>
      <c r="I211" s="361"/>
      <c r="J211" s="361"/>
      <c r="K211" s="297"/>
    </row>
    <row r="212" spans="2:11" s="1" customFormat="1" ht="15" customHeight="1">
      <c r="B212" s="296"/>
      <c r="C212" s="232"/>
      <c r="D212" s="232"/>
      <c r="E212" s="232"/>
      <c r="F212" s="253" t="s">
        <v>123</v>
      </c>
      <c r="G212" s="291"/>
      <c r="H212" s="361" t="s">
        <v>1736</v>
      </c>
      <c r="I212" s="361"/>
      <c r="J212" s="361"/>
      <c r="K212" s="297"/>
    </row>
    <row r="213" spans="2:11" s="1" customFormat="1" ht="15" customHeight="1">
      <c r="B213" s="296"/>
      <c r="C213" s="232"/>
      <c r="D213" s="232"/>
      <c r="E213" s="232"/>
      <c r="F213" s="253"/>
      <c r="G213" s="291"/>
      <c r="H213" s="282"/>
      <c r="I213" s="282"/>
      <c r="J213" s="282"/>
      <c r="K213" s="297"/>
    </row>
    <row r="214" spans="2:11" s="1" customFormat="1" ht="15" customHeight="1">
      <c r="B214" s="296"/>
      <c r="C214" s="232" t="s">
        <v>1698</v>
      </c>
      <c r="D214" s="232"/>
      <c r="E214" s="232"/>
      <c r="F214" s="253">
        <v>1</v>
      </c>
      <c r="G214" s="291"/>
      <c r="H214" s="361" t="s">
        <v>1737</v>
      </c>
      <c r="I214" s="361"/>
      <c r="J214" s="361"/>
      <c r="K214" s="297"/>
    </row>
    <row r="215" spans="2:11" s="1" customFormat="1" ht="15" customHeight="1">
      <c r="B215" s="296"/>
      <c r="C215" s="232"/>
      <c r="D215" s="232"/>
      <c r="E215" s="232"/>
      <c r="F215" s="253">
        <v>2</v>
      </c>
      <c r="G215" s="291"/>
      <c r="H215" s="361" t="s">
        <v>1738</v>
      </c>
      <c r="I215" s="361"/>
      <c r="J215" s="361"/>
      <c r="K215" s="297"/>
    </row>
    <row r="216" spans="2:11" s="1" customFormat="1" ht="15" customHeight="1">
      <c r="B216" s="296"/>
      <c r="C216" s="232"/>
      <c r="D216" s="232"/>
      <c r="E216" s="232"/>
      <c r="F216" s="253">
        <v>3</v>
      </c>
      <c r="G216" s="291"/>
      <c r="H216" s="361" t="s">
        <v>1739</v>
      </c>
      <c r="I216" s="361"/>
      <c r="J216" s="361"/>
      <c r="K216" s="297"/>
    </row>
    <row r="217" spans="2:11" s="1" customFormat="1" ht="15" customHeight="1">
      <c r="B217" s="296"/>
      <c r="C217" s="232"/>
      <c r="D217" s="232"/>
      <c r="E217" s="232"/>
      <c r="F217" s="253">
        <v>4</v>
      </c>
      <c r="G217" s="291"/>
      <c r="H217" s="361" t="s">
        <v>1740</v>
      </c>
      <c r="I217" s="361"/>
      <c r="J217" s="361"/>
      <c r="K217" s="297"/>
    </row>
    <row r="218" spans="2:11" s="1" customFormat="1" ht="12.75" customHeight="1">
      <c r="B218" s="298"/>
      <c r="C218" s="299"/>
      <c r="D218" s="299"/>
      <c r="E218" s="299"/>
      <c r="F218" s="299"/>
      <c r="G218" s="299"/>
      <c r="H218" s="299"/>
      <c r="I218" s="299"/>
      <c r="J218" s="299"/>
      <c r="K218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HP\IVAN</dc:creator>
  <cp:keywords/>
  <dc:description/>
  <cp:lastModifiedBy>Petr</cp:lastModifiedBy>
  <dcterms:created xsi:type="dcterms:W3CDTF">2020-10-23T13:44:19Z</dcterms:created>
  <dcterms:modified xsi:type="dcterms:W3CDTF">2020-10-26T09:17:52Z</dcterms:modified>
  <cp:category/>
  <cp:version/>
  <cp:contentType/>
  <cp:contentStatus/>
</cp:coreProperties>
</file>