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a montážní 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a montážní ...'!$C$95:$K$447</definedName>
    <definedName name="_xlnm.Print_Area" localSheetId="1">'01 - Stavební a montážní ...'!$C$45:$J$77,'01 - Stavební a montážní ...'!$C$83:$K$447</definedName>
    <definedName name="_xlnm.Print_Titles" localSheetId="1">'01 - Stavební a montážní ...'!$95:$95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47"/>
  <c r="BH447"/>
  <c r="BG447"/>
  <c r="BF447"/>
  <c r="T447"/>
  <c r="R447"/>
  <c r="P447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90"/>
  <c r="BH390"/>
  <c r="BG390"/>
  <c r="BF390"/>
  <c r="T390"/>
  <c r="R390"/>
  <c r="P390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4"/>
  <c r="BH364"/>
  <c r="BG364"/>
  <c r="BF364"/>
  <c r="T364"/>
  <c r="R364"/>
  <c r="P364"/>
  <c r="BI363"/>
  <c r="BH363"/>
  <c r="BG363"/>
  <c r="BF363"/>
  <c r="T363"/>
  <c r="R363"/>
  <c r="P363"/>
  <c r="BI358"/>
  <c r="BH358"/>
  <c r="BG358"/>
  <c r="BF358"/>
  <c r="T358"/>
  <c r="R358"/>
  <c r="P358"/>
  <c r="BI351"/>
  <c r="BH351"/>
  <c r="BG351"/>
  <c r="BF351"/>
  <c r="T351"/>
  <c r="T350"/>
  <c r="R351"/>
  <c r="R350"/>
  <c r="P351"/>
  <c r="P350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T270"/>
  <c r="R271"/>
  <c r="R270"/>
  <c r="P271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T185"/>
  <c r="R186"/>
  <c r="R185"/>
  <c r="P186"/>
  <c r="P185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2"/>
  <c r="F90"/>
  <c r="E88"/>
  <c r="F54"/>
  <c r="F52"/>
  <c r="E50"/>
  <c r="J24"/>
  <c r="E24"/>
  <c r="J93"/>
  <c r="J23"/>
  <c r="J21"/>
  <c r="E21"/>
  <c r="J92"/>
  <c r="J20"/>
  <c r="J18"/>
  <c r="E18"/>
  <c r="F93"/>
  <c r="J17"/>
  <c r="J12"/>
  <c r="J90"/>
  <c r="E7"/>
  <c r="E48"/>
  <c i="1" r="L50"/>
  <c r="AM50"/>
  <c r="AM49"/>
  <c r="L49"/>
  <c r="AM47"/>
  <c r="L47"/>
  <c r="L45"/>
  <c r="L44"/>
  <c i="2" r="J440"/>
  <c r="BK428"/>
  <c r="J427"/>
  <c r="J402"/>
  <c r="J390"/>
  <c r="J381"/>
  <c r="J379"/>
  <c r="BK378"/>
  <c r="J373"/>
  <c r="BK364"/>
  <c r="J358"/>
  <c r="BK351"/>
  <c r="J344"/>
  <c r="J342"/>
  <c r="BK341"/>
  <c r="BK332"/>
  <c r="J328"/>
  <c r="BK306"/>
  <c r="J302"/>
  <c r="BK298"/>
  <c r="BK288"/>
  <c r="BK286"/>
  <c r="J282"/>
  <c r="J278"/>
  <c r="J274"/>
  <c r="BK271"/>
  <c r="J269"/>
  <c r="BK267"/>
  <c r="J248"/>
  <c r="J246"/>
  <c r="BK232"/>
  <c r="J221"/>
  <c r="BK217"/>
  <c r="BK210"/>
  <c r="J209"/>
  <c r="J205"/>
  <c r="BK197"/>
  <c r="J177"/>
  <c r="BK173"/>
  <c r="J171"/>
  <c r="J158"/>
  <c r="BK152"/>
  <c r="BK146"/>
  <c r="J115"/>
  <c r="J101"/>
  <c r="J443"/>
  <c r="BK442"/>
  <c r="J428"/>
  <c r="BK424"/>
  <c r="BK422"/>
  <c r="J413"/>
  <c r="J410"/>
  <c r="J408"/>
  <c r="J368"/>
  <c r="J363"/>
  <c r="BK358"/>
  <c r="BK348"/>
  <c r="BK346"/>
  <c r="BK344"/>
  <c r="BK336"/>
  <c r="BK326"/>
  <c r="BK322"/>
  <c r="J320"/>
  <c r="BK319"/>
  <c r="BK317"/>
  <c r="BK308"/>
  <c r="J306"/>
  <c r="BK302"/>
  <c r="J298"/>
  <c r="J294"/>
  <c r="J290"/>
  <c r="J288"/>
  <c r="J286"/>
  <c r="BK282"/>
  <c r="BK278"/>
  <c r="J276"/>
  <c r="BK274"/>
  <c r="J271"/>
  <c r="BK266"/>
  <c r="J265"/>
  <c r="J252"/>
  <c r="J236"/>
  <c r="J227"/>
  <c r="J223"/>
  <c r="J201"/>
  <c r="BK191"/>
  <c r="BK186"/>
  <c r="J180"/>
  <c r="BK158"/>
  <c r="J146"/>
  <c r="J137"/>
  <c r="BK135"/>
  <c r="J131"/>
  <c r="J129"/>
  <c r="BK127"/>
  <c r="BK125"/>
  <c r="BK120"/>
  <c r="J118"/>
  <c r="J107"/>
  <c r="J105"/>
  <c r="J425"/>
  <c r="J409"/>
  <c r="BK404"/>
  <c r="BK402"/>
  <c r="BK401"/>
  <c r="BK397"/>
  <c r="BK395"/>
  <c r="BK391"/>
  <c r="BK381"/>
  <c r="BK379"/>
  <c r="J378"/>
  <c r="BK373"/>
  <c r="J370"/>
  <c r="BK368"/>
  <c r="J364"/>
  <c r="BK349"/>
  <c r="J346"/>
  <c r="J337"/>
  <c r="BK334"/>
  <c r="BK333"/>
  <c r="J332"/>
  <c r="BK313"/>
  <c r="BK312"/>
  <c r="BK276"/>
  <c r="BK269"/>
  <c r="J267"/>
  <c r="J266"/>
  <c r="BK265"/>
  <c r="BK252"/>
  <c r="J250"/>
  <c r="BK246"/>
  <c r="J242"/>
  <c r="BK240"/>
  <c r="J238"/>
  <c r="J232"/>
  <c r="BK223"/>
  <c r="BK209"/>
  <c r="BK195"/>
  <c r="J186"/>
  <c r="J175"/>
  <c r="J173"/>
  <c r="BK171"/>
  <c r="BK167"/>
  <c r="J163"/>
  <c r="J152"/>
  <c r="BK137"/>
  <c r="J125"/>
  <c r="J111"/>
  <c r="BK109"/>
  <c r="BK107"/>
  <c r="BK103"/>
  <c r="BK101"/>
  <c r="J99"/>
  <c r="BK447"/>
  <c r="J447"/>
  <c r="BK443"/>
  <c r="J442"/>
  <c r="BK440"/>
  <c r="BK427"/>
  <c r="BK425"/>
  <c r="J424"/>
  <c r="J422"/>
  <c r="BK413"/>
  <c r="BK410"/>
  <c r="BK409"/>
  <c r="BK408"/>
  <c r="J404"/>
  <c r="J401"/>
  <c r="J397"/>
  <c r="J395"/>
  <c r="J391"/>
  <c r="BK390"/>
  <c r="BK370"/>
  <c r="BK363"/>
  <c r="J351"/>
  <c r="J349"/>
  <c r="J348"/>
  <c r="BK342"/>
  <c r="J341"/>
  <c r="BK337"/>
  <c r="J336"/>
  <c r="J334"/>
  <c r="J333"/>
  <c r="BK328"/>
  <c r="J326"/>
  <c r="J322"/>
  <c r="BK320"/>
  <c r="J319"/>
  <c r="J317"/>
  <c r="J313"/>
  <c r="J312"/>
  <c r="J308"/>
  <c r="BK294"/>
  <c r="BK290"/>
  <c r="BK250"/>
  <c r="BK248"/>
  <c r="BK242"/>
  <c r="J240"/>
  <c r="BK238"/>
  <c r="BK236"/>
  <c r="BK227"/>
  <c r="BK221"/>
  <c r="J217"/>
  <c r="J210"/>
  <c r="BK205"/>
  <c r="BK201"/>
  <c r="J197"/>
  <c r="J195"/>
  <c r="J191"/>
  <c r="BK180"/>
  <c r="BK177"/>
  <c r="BK175"/>
  <c r="J167"/>
  <c r="BK163"/>
  <c r="J135"/>
  <c r="BK131"/>
  <c r="BK129"/>
  <c r="J127"/>
  <c r="J120"/>
  <c r="BK118"/>
  <c r="BK115"/>
  <c r="BK111"/>
  <c r="J109"/>
  <c r="BK105"/>
  <c r="J103"/>
  <c r="BK99"/>
  <c i="1" r="AS54"/>
  <c i="2" l="1" r="P190"/>
  <c r="R98"/>
  <c r="T273"/>
  <c r="P98"/>
  <c r="BK117"/>
  <c r="J117"/>
  <c r="J62"/>
  <c r="T117"/>
  <c r="P321"/>
  <c r="BK98"/>
  <c r="J98"/>
  <c r="J61"/>
  <c r="T98"/>
  <c r="P117"/>
  <c r="R117"/>
  <c r="BK190"/>
  <c r="J190"/>
  <c r="J65"/>
  <c r="R190"/>
  <c r="T190"/>
  <c r="BK273"/>
  <c r="J273"/>
  <c r="J68"/>
  <c r="P273"/>
  <c r="R273"/>
  <c r="BK277"/>
  <c r="J277"/>
  <c r="J69"/>
  <c r="P277"/>
  <c r="R277"/>
  <c r="T277"/>
  <c r="BK321"/>
  <c r="J321"/>
  <c r="J70"/>
  <c r="R321"/>
  <c r="T321"/>
  <c r="BK357"/>
  <c r="J357"/>
  <c r="J72"/>
  <c r="P357"/>
  <c r="R357"/>
  <c r="T357"/>
  <c r="BK380"/>
  <c r="J380"/>
  <c r="J73"/>
  <c r="P380"/>
  <c r="R380"/>
  <c r="T380"/>
  <c r="BK403"/>
  <c r="J403"/>
  <c r="J74"/>
  <c r="P403"/>
  <c r="R403"/>
  <c r="T403"/>
  <c r="BK412"/>
  <c r="J412"/>
  <c r="J75"/>
  <c r="P412"/>
  <c r="R412"/>
  <c r="T412"/>
  <c r="BK441"/>
  <c r="J441"/>
  <c r="J76"/>
  <c r="P441"/>
  <c r="R441"/>
  <c r="T441"/>
  <c r="J52"/>
  <c r="F55"/>
  <c r="BE135"/>
  <c r="BE137"/>
  <c r="BE152"/>
  <c r="BE173"/>
  <c r="BE266"/>
  <c r="BE267"/>
  <c r="BE269"/>
  <c r="BE271"/>
  <c r="BE286"/>
  <c r="BE298"/>
  <c r="BE302"/>
  <c r="BE344"/>
  <c r="BE351"/>
  <c r="BE373"/>
  <c r="BE443"/>
  <c r="BE447"/>
  <c r="J54"/>
  <c r="E86"/>
  <c r="BE111"/>
  <c r="BE127"/>
  <c r="BE129"/>
  <c r="BE131"/>
  <c r="BE197"/>
  <c r="BE201"/>
  <c r="BE217"/>
  <c r="BE223"/>
  <c r="BE232"/>
  <c r="BE246"/>
  <c r="BE274"/>
  <c r="BE278"/>
  <c r="BE282"/>
  <c r="BE288"/>
  <c r="BE294"/>
  <c r="BE306"/>
  <c r="BE313"/>
  <c r="BE317"/>
  <c r="BE319"/>
  <c r="BE320"/>
  <c r="BE322"/>
  <c r="BE326"/>
  <c r="BE342"/>
  <c r="BE358"/>
  <c r="BE363"/>
  <c r="BE408"/>
  <c r="BE427"/>
  <c r="BE428"/>
  <c r="BE440"/>
  <c r="J55"/>
  <c r="BE99"/>
  <c r="BE107"/>
  <c r="BE109"/>
  <c r="BE115"/>
  <c r="BE146"/>
  <c r="BE163"/>
  <c r="BE171"/>
  <c r="BE195"/>
  <c r="BE205"/>
  <c r="BE209"/>
  <c r="BE210"/>
  <c r="BE221"/>
  <c r="BE227"/>
  <c r="BE240"/>
  <c r="BE248"/>
  <c r="BE312"/>
  <c r="BE332"/>
  <c r="BE337"/>
  <c r="BE341"/>
  <c r="BE349"/>
  <c r="BE364"/>
  <c r="BE370"/>
  <c r="BE378"/>
  <c r="BE379"/>
  <c r="BE381"/>
  <c r="BE397"/>
  <c r="BE401"/>
  <c r="BE402"/>
  <c r="BE410"/>
  <c r="BE442"/>
  <c r="BE101"/>
  <c r="BE103"/>
  <c r="BE105"/>
  <c r="BE118"/>
  <c r="BE120"/>
  <c r="BE125"/>
  <c r="BE158"/>
  <c r="BE167"/>
  <c r="BE175"/>
  <c r="BE177"/>
  <c r="BE180"/>
  <c r="BE186"/>
  <c r="BE191"/>
  <c r="BE236"/>
  <c r="BE238"/>
  <c r="BE242"/>
  <c r="BE250"/>
  <c r="BE252"/>
  <c r="BE265"/>
  <c r="BE276"/>
  <c r="BE290"/>
  <c r="BE308"/>
  <c r="BE328"/>
  <c r="BE333"/>
  <c r="BE334"/>
  <c r="BE336"/>
  <c r="BE346"/>
  <c r="BE348"/>
  <c r="BE368"/>
  <c r="BE390"/>
  <c r="BE391"/>
  <c r="BE395"/>
  <c r="BE404"/>
  <c r="BE409"/>
  <c r="BE413"/>
  <c r="BE422"/>
  <c r="BE424"/>
  <c r="BE425"/>
  <c r="BK179"/>
  <c r="J179"/>
  <c r="J63"/>
  <c r="BK185"/>
  <c r="J185"/>
  <c r="J64"/>
  <c r="BK270"/>
  <c r="J270"/>
  <c r="J66"/>
  <c r="BK350"/>
  <c r="J350"/>
  <c r="J71"/>
  <c r="J34"/>
  <c i="1" r="AW55"/>
  <c i="2" r="F37"/>
  <c i="1" r="BD55"/>
  <c r="BD54"/>
  <c r="W33"/>
  <c i="2" r="F34"/>
  <c i="1" r="BA55"/>
  <c r="BA54"/>
  <c r="W30"/>
  <c i="2" r="F36"/>
  <c i="1" r="BC55"/>
  <c r="BC54"/>
  <c r="W32"/>
  <c i="2" r="F35"/>
  <c i="1" r="BB55"/>
  <c r="BB54"/>
  <c r="W31"/>
  <c i="2" l="1" r="R97"/>
  <c r="T97"/>
  <c r="R272"/>
  <c r="P272"/>
  <c r="T272"/>
  <c r="P97"/>
  <c r="P96"/>
  <c i="1" r="AU55"/>
  <c i="2" r="BK97"/>
  <c r="J97"/>
  <c r="J60"/>
  <c r="BK272"/>
  <c r="J272"/>
  <c r="J67"/>
  <c i="1" r="AU54"/>
  <c r="AY54"/>
  <c r="AW54"/>
  <c r="AK30"/>
  <c i="2" r="F33"/>
  <c i="1" r="AZ55"/>
  <c r="AZ54"/>
  <c r="W29"/>
  <c r="AX54"/>
  <c i="2" r="J33"/>
  <c i="1" r="AV55"/>
  <c r="AT55"/>
  <c i="2" l="1" r="T96"/>
  <c r="R96"/>
  <c r="BK96"/>
  <c r="J96"/>
  <c r="J59"/>
  <c i="1" r="AV54"/>
  <c r="AK29"/>
  <c l="1" r="AT54"/>
  <c i="2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<sst xmlns="http://schemas.openxmlformats.org/spreadsheetml/2006/main">
  <si>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</si>
  <si>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</si>
  <si>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</si>
  <si>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</si>
  <si>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</si>
  <si>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{73616278-ad05-4c6d-ae03-27637ebfe302}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</si>
  <si>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</si>
  <si>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</si>
  <si>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</si>
  <si>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</si>
  <si>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</si>
  <si>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</si>
  <si>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</si>
  <si>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</si>
  <si>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200801dopl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</si>
  <si>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</si>
  <si>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</si>
  <si>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sociálních zařízení SPŠ OTTY WICHTERLEHO Velké Poříčí (doplněno 2.10.2020)</t>
  </si>
  <si>
    <t>KSO:</t>
  </si>
  <si>
    <t/>
  </si>
  <si>
    <t>CC-CZ:</t>
  </si>
  <si>
    <t>Místo:</t>
  </si>
  <si>
    <t>Náchodská 241, 549 32 Velké Poříčí</t>
  </si>
  <si>
    <t>Datum:</t>
  </si>
  <si>
    <t>2. 10. 2020</t>
  </si>
  <si>
    <t>Zadavatel:</t>
  </si>
  <si>
    <t>IČ:</t>
  </si>
  <si>
    <t>06668356</t>
  </si>
  <si>
    <t>Stř.prům.škola Otty Wichterleho, Hronov 910</t>
  </si>
  <si>
    <t>DIČ:</t>
  </si>
  <si>
    <t>CZ06668356</t>
  </si>
  <si>
    <t>Uchazeč:</t>
  </si>
  <si>
    <t>Vyplň údaj</t>
  </si>
  <si>
    <t>Projektant:</t>
  </si>
  <si>
    <t>Antonín BOHADLO, Žďárky 178</t>
  </si>
  <si>
    <t>True</t>
  </si>
  <si>
    <t>Zpracovatel:</t>
  </si>
  <si>
    <t xml:space="preserve"> </t>
  </si>
  <si>
    <t>Poznámka:</t>
  </si>
  <si>
    <t xml:space="preserve">	Soupis dalších položek, které musí zcela pokrývat nabídková cena_x000d_
01/	veškeré náklady pro zhotovení bezvadného funkčně způsobilého díla, které je předmětem smlouvy._x000d_
02/	veškeré náklady pro zajištění bezpečné práce, ochrany materiálů, součástí a dalších předmětů pro realizaci díla._x000d_
03/	náklady na vytýčení stavby _x000d_
04/	náklady na ochranu díla až do přejímky._x000d_
05/	veškeré náklady na ochranu lícních ploch stěn, stropů a podlah._x000d_
06/	náklady na ochranu stavby před negativními vlivy počasí např. deště, teploty apod._x000d_
07/	náklady na protiprašná opatření a soustavný úklid prostor dotčených  stavební  činností a trvalý úklid veřejných komunikací znečištěných v průběhu stavby. Dále zahrne do  svých cen  důkladné zakrývání podlah, zakrývání a ochranu vybavení a zařízení investora._x000d_
08/	náklady na dodání a provedení veškerých kotevních prvků, spojovacích prvků, pomocných konstrukcí vč. stavebních přípomocí s tím spojených a provedení prací nespecifikovaných v projektové dokumentaci, ale nezbytných pro provedení díla._x000d_
09/	náklady na případné zvětšené přesuny hmot a skládkovné._x000d_
10/	náklady na veškerá další lešení, neuvedená v rozpočtu, ale která jsou potřebné pro provedení díla._x000d_
11/	náklady na veškeré údržbářské a opravárenské práce nutné pro zhotovení díla._x000d_
12/	náklady na zhotovení výkresů, výpočtů a dalších výkonů potřebných pro detailní rozpracování projektů předaných objednatelem, které jsou potřebné pro realizaci díla._x000d_
13/	náklady na zhotovení, provozování a demontáž zařízení staveniště. _x000d_
14/	náklady na kompletační a koordinační činnost dodavatele_x000d_
	"           Komentář k cenové soustavě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podmínky."_x000d_
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</si>
  <si>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</si>
  <si>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</si>
  <si>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</si>
  <si>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</si>
  <si>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</si>
  <si>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</si>
  <si>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</si>
  <si>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</si>
  <si>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</si>
  <si>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</si>
  <si>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</si>
  <si>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</si>
  <si>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</si>
  <si>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</si>
  <si>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</si>
  <si>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</si>
  <si>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</si>
  <si>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</si>
  <si>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</si>
  <si>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</si>
  <si>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</si>
  <si>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</si>
  <si>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</si>
  <si>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</si>
  <si>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</si>
  <si>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</si>
  <si>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</si>
  <si>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</si>
  <si>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</si>
  <si>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</si>
  <si>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</si>
  <si>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</si>
  <si>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</si>
  <si>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</si>
  <si>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</si>
  <si>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</si>
  <si>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</si>
  <si>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</si>
  <si>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</si>
  <si>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</si>
  <si>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a montážní práce</t>
  </si>
  <si>
    <t>STA</t>
  </si>
  <si>
    <t>1</t>
  </si>
  <si>
    <t>{43a6821d-6622-4dd9-9ca6-6939a4ba171e}</t>
  </si>
  <si>
    <t>2</t>
  </si>
  <si>
    <t>KRYCÍ LIST SOUPISU PRACÍ</t>
  </si>
  <si>
    <t>Objekt:</t>
  </si>
  <si>
    <t>01 - Stavební a montážní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</si>
  <si>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</si>
  <si>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</si>
  <si>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</si>
  <si>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</si>
  <si>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</si>
  <si>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</si>
  <si>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povrchu, podlahy, osazení</t>
  </si>
  <si>
    <t xml:space="preserve">    90 - Doplňující konstrukce a práce </t>
  </si>
  <si>
    <t xml:space="preserve">    94 - Lešení a stavební výtahy</t>
  </si>
  <si>
    <t xml:space="preserve">    96 - Bourání a podchycování konstrukcí</t>
  </si>
  <si>
    <t xml:space="preserve">    998 - Přesun hmot</t>
  </si>
  <si>
    <t>PSV - Práce a dodávky PSV</t>
  </si>
  <si>
    <t xml:space="preserve">    722 - Zdravotechnika - vnitřní vodovod a kanalizace</t>
  </si>
  <si>
    <t xml:space="preserve">    725 - Zdravotechnika - zařizovací předměty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</si>
  <si>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</si>
  <si>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</si>
  <si>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</si>
  <si>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</si>
  <si>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</si>
  <si>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</si>
  <si>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</si>
  <si>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</si>
  <si>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</si>
  <si>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</si>
  <si>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</si>
  <si>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</si>
  <si>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</si>
  <si>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</si>
  <si>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</si>
  <si>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</si>
  <si>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</si>
  <si>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</si>
  <si>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</si>
  <si>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</si>
  <si>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</si>
  <si>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</si>
  <si>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</si>
  <si>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</si>
  <si>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</si>
  <si>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</si>
  <si>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</si>
  <si>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</si>
  <si>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</si>
  <si>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2020 01</t>
  </si>
  <si>
    <t>4</t>
  </si>
  <si>
    <t>-466539726</t>
  </si>
  <si>
    <t>VV</t>
  </si>
  <si>
    <t xml:space="preserve">"soc. dívky"            (1,0*0,625+2,25*1,125)*0,45</t>
  </si>
  <si>
    <t>317121151</t>
  </si>
  <si>
    <t>Montáž překladů ze železobetonových prefabrikátů dodatečně do připravených rýh, světlosti otvoru do 1050 mm</t>
  </si>
  <si>
    <t>kus</t>
  </si>
  <si>
    <t>-161575792</t>
  </si>
  <si>
    <t xml:space="preserve">"soc. dívky - PO dveře"          3,0</t>
  </si>
  <si>
    <t>M</t>
  </si>
  <si>
    <t>59321051</t>
  </si>
  <si>
    <t>překlad ŽB š 60mm dl 1200mm</t>
  </si>
  <si>
    <t>8</t>
  </si>
  <si>
    <t>-501872700</t>
  </si>
  <si>
    <t xml:space="preserve">"soc. dívky"          3,0*1,01</t>
  </si>
  <si>
    <t>317234410</t>
  </si>
  <si>
    <t>Vyzdívka mezi nosníky cihlami pálenými na maltu cementovou</t>
  </si>
  <si>
    <t>-364539449</t>
  </si>
  <si>
    <t xml:space="preserve">"soc. dívky - uklínování zdiva - PO dveře"          0,4*0,2*0,1</t>
  </si>
  <si>
    <t>5</t>
  </si>
  <si>
    <t>340238212</t>
  </si>
  <si>
    <t>Zazdívka otvorů v příčkách nebo stěnách cihlami plnými pálenými plochy přes 0,25 m2 do 1 m2, tloušťky přes 100 mm</t>
  </si>
  <si>
    <t>m2</t>
  </si>
  <si>
    <t>-109540417</t>
  </si>
  <si>
    <t xml:space="preserve">"soc. dívky"          0,5*2,0</t>
  </si>
  <si>
    <t>6</t>
  </si>
  <si>
    <t>340239212</t>
  </si>
  <si>
    <t>Zazdívka otvorů v příčkách nebo stěnách cihlami plnými pálenými plochy přes 1 m2 do 4 m2, tloušťky přes 100 mm</t>
  </si>
  <si>
    <t>1407784039</t>
  </si>
  <si>
    <t xml:space="preserve">"soc. chlapci"          0,7*2,0+2,65*0,65                        </t>
  </si>
  <si>
    <t>7</t>
  </si>
  <si>
    <t>342241165</t>
  </si>
  <si>
    <t>Příčky nebo přizdívky jednoduché z cihel nebo příčkovek pálených na maltu MVC nebo MC lehčených plných nebo podélně děrovaných dl. 290 mm (290x140x65 mm) 65 mm</t>
  </si>
  <si>
    <t>-715702471</t>
  </si>
  <si>
    <t xml:space="preserve">"soc. dívky (učetelé, úklid)"                            (1,8+0,1+1,2+0,1+1,25)*3,1</t>
  </si>
  <si>
    <t xml:space="preserve">"ODPOČET - otvory"                                          -(0,6*1,97)*2</t>
  </si>
  <si>
    <t>Součet</t>
  </si>
  <si>
    <t>342291121</t>
  </si>
  <si>
    <t>Ukotvení příček plochými kotvami, do konstrukce cihelné</t>
  </si>
  <si>
    <t>m</t>
  </si>
  <si>
    <t>-2045109553</t>
  </si>
  <si>
    <t xml:space="preserve">"soc. dívky (učetelé, úklid)"          3,1*2+1,1</t>
  </si>
  <si>
    <t>Úpravy povrchu, podlahy, osazení</t>
  </si>
  <si>
    <t>9</t>
  </si>
  <si>
    <t>612131101</t>
  </si>
  <si>
    <t>Podkladní a spojovací vrstva vnitřních omítaných ploch cementový postřik nanášený ručně celoplošně stěn</t>
  </si>
  <si>
    <t>1747014497</t>
  </si>
  <si>
    <t xml:space="preserve">"měří pol. č. 612 ... ..."          32,592+0,09*2+0,25*2+1,0+4,0*2+1,0+99,75</t>
  </si>
  <si>
    <t>10</t>
  </si>
  <si>
    <t>612321141</t>
  </si>
  <si>
    <t>Omítka vápenocementová vnitřních ploch nanášená ručně dvouvrstvá, tloušťky jádrové omítky do 10 mm a tloušťky štuku do 3 mm štuková svislých konstrukcí stěn</t>
  </si>
  <si>
    <t>334732898</t>
  </si>
  <si>
    <t xml:space="preserve">"soc. dívky (učitelé, úklid)"                             (1,8+0,1+1,2+0,1+1,25)*3,1</t>
  </si>
  <si>
    <t xml:space="preserve">                                                                                    0,4*2,0+(1,8+1,25*2+1,2+1,25)*3,1</t>
  </si>
  <si>
    <t xml:space="preserve">"ODPOČET - otvory"                                         -(0,6*1,97)*2-(0,6*0,47)*2</t>
  </si>
  <si>
    <t>11</t>
  </si>
  <si>
    <t>612325221</t>
  </si>
  <si>
    <t>Vápenocementová omítka jednotlivých malých ploch štuková na stěnách, plochy jednotlivě do 0,09 m2</t>
  </si>
  <si>
    <t>-290056506</t>
  </si>
  <si>
    <t xml:space="preserve">"soc. dívky - profil 150mm (učitelé, úklid)"          1+1</t>
  </si>
  <si>
    <t>12</t>
  </si>
  <si>
    <t>612325222</t>
  </si>
  <si>
    <t>Vápenocementová omítka jednotlivých malých ploch štuková na stěnách, plochy jednotlivě přes 0,09 do 0,25 m2</t>
  </si>
  <si>
    <t>165363927</t>
  </si>
  <si>
    <t xml:space="preserve">"soc. chlapci"          2,0</t>
  </si>
  <si>
    <t>13</t>
  </si>
  <si>
    <t>612325223</t>
  </si>
  <si>
    <t>Vápenocementová omítka jednotlivých malých ploch štuková na stěnách, plochy jednotlivě přes 0,25 do 1 m2</t>
  </si>
  <si>
    <t>2129841140</t>
  </si>
  <si>
    <t xml:space="preserve">"soc. dívky"          1,0</t>
  </si>
  <si>
    <t>14</t>
  </si>
  <si>
    <t>612325225</t>
  </si>
  <si>
    <t>Vápenocementová omítka jednotlivých malých ploch štuková na stěnách, plochy jednotlivě přes 1,0 do 4 m2</t>
  </si>
  <si>
    <t>243979276</t>
  </si>
  <si>
    <t xml:space="preserve">"soc. chlapci"                         1,0</t>
  </si>
  <si>
    <t xml:space="preserve">"soc. dívky"                            1,0</t>
  </si>
  <si>
    <t>612335213</t>
  </si>
  <si>
    <t>Cementová omítka jednotlivých malých ploch hladká na stěnách, plochy jednotlivě přes 0,25 do 1 m2</t>
  </si>
  <si>
    <t>748385465</t>
  </si>
  <si>
    <t xml:space="preserve">"soc. dívky"         1</t>
  </si>
  <si>
    <t>16</t>
  </si>
  <si>
    <t>612331121</t>
  </si>
  <si>
    <t>Omítka cementová vnitřních ploch nanášená ručně jednovrstvá, tloušťky do 10 mm hladká svislých konstrukcí stěn</t>
  </si>
  <si>
    <t>-1581028181</t>
  </si>
  <si>
    <t>pod obklady:</t>
  </si>
  <si>
    <t xml:space="preserve">"soc. chlapci"                         (4,2+2,65)*2*1,5+(3,75+2,65)*2*1,8</t>
  </si>
  <si>
    <t xml:space="preserve">"ODPOČET - otvory"          -(0,8*2)*1,5-0,8*1,8</t>
  </si>
  <si>
    <t xml:space="preserve">"PŘÍPOČET - ostění"            (0,1*1,5)*2</t>
  </si>
  <si>
    <t xml:space="preserve">"soc. dívky"                            (4,3+4,6)*2*1,8+(3,15+2,35)*2*1,5+(1,8+1,25)*2*1,5+(1,2+1,25)*2*1,5</t>
  </si>
  <si>
    <t xml:space="preserve">"ODPOČET - otvory"         -(0,6*1,5)*2-(0,8*1,8)-(0,8*1,5)*2</t>
  </si>
  <si>
    <t xml:space="preserve">"PŘÍPOČET - ostění"           (0,1*1,5)*2</t>
  </si>
  <si>
    <t>17</t>
  </si>
  <si>
    <t>619995001</t>
  </si>
  <si>
    <t>Začištění omítek (s dodáním hmot) kolem oken, dveří, podlah, obkladů apod.</t>
  </si>
  <si>
    <t>-274585733</t>
  </si>
  <si>
    <t>"soc. chlapci - návaznost nového obkladu na stáv. omítku"</t>
  </si>
  <si>
    <t>(4,2+2,65)*2-0,8+(3,75+2,65)*2-0,8</t>
  </si>
  <si>
    <t xml:space="preserve">"soc. dívky   - návaznost nového obkladu na stáv. omítku"</t>
  </si>
  <si>
    <t>(4,3+4,6)*2-0,8+(3,35+2,35)*2-0,8+(1,25+1,8+1,2)</t>
  </si>
  <si>
    <t>18</t>
  </si>
  <si>
    <t>629991011</t>
  </si>
  <si>
    <t>Zakrytí vnějších ploch před znečištěním včetně pozdějšího odkrytí výplní otvorů a svislých ploch fólií přilepenou lepící páskou</t>
  </si>
  <si>
    <t>-1651968646</t>
  </si>
  <si>
    <t xml:space="preserve">"soc. chlapci (dveře + okna)"              0,8*1,97*3+2,25*0,625*2</t>
  </si>
  <si>
    <t xml:space="preserve">"                        (obklady)"                       (((4,2+2,65)*2+(3,75+2,65)*2)-(0,8*3))*0,4</t>
  </si>
  <si>
    <t xml:space="preserve">"soc. dívky    (dveře + okna)"              (0,6*2+0,8*4)*1,97+(2,25*1,75)+(2,25*0,625)*2</t>
  </si>
  <si>
    <t xml:space="preserve">"                       (obklady)"                        (((4,3+4,6)*2+(3,15+2,35)*2+(1,8+1,25)*2+(1,2+1,25)*2)-(0,6*2+0,8*4))*0,4</t>
  </si>
  <si>
    <t>19</t>
  </si>
  <si>
    <t>631311114</t>
  </si>
  <si>
    <t>Mazanina z betonu prostého bez zvýšených nároků na prostředí tl. přes 50 do 80 mm tř. C 16/20</t>
  </si>
  <si>
    <t>-1358037629</t>
  </si>
  <si>
    <t xml:space="preserve">"soc. chlapci"         ((4,2*2,65-0,6*1,3+1,10*0,2+0,8*0,2)+(3,75*1,55)+(1,8+1,85)*1,0+0,6*0,1)*0,08</t>
  </si>
  <si>
    <t xml:space="preserve">"soc. dívky"   ((1,0*1,2)*2+(2,1*1,2)+(0,6*0,1)*3+(4,3*2,0+1,0*1,2)+(1,2*1,0)*3+(0,6*0,1)*3+(3,15*2,35)+(3,2*1,35))*0,08                   </t>
  </si>
  <si>
    <t xml:space="preserve">"soc. dívky - chodba v místě nové místn. pro učitele a úklidu"          (3,2+1,75)*0,5*0,08</t>
  </si>
  <si>
    <t>20</t>
  </si>
  <si>
    <t>631312141</t>
  </si>
  <si>
    <t>Doplnění dosavadních mazanin prostým betonem s dodáním hmot, bez potěru, plochy jednotlivě rýh v dosavadních mazaninách</t>
  </si>
  <si>
    <t>-1613430814</t>
  </si>
  <si>
    <t xml:space="preserve">"soc. chlapci"          0,7*0,2*0,1</t>
  </si>
  <si>
    <t xml:space="preserve">"soc. dívky"             0,9*0,2*0,1+0,7*0,1*0,1</t>
  </si>
  <si>
    <t>632451022</t>
  </si>
  <si>
    <t>Potěr cementový vyrovnávací z malty (MC-15) v pásu o průměrné (střední) tl. přes 20 do 30 mm</t>
  </si>
  <si>
    <t>-997893351</t>
  </si>
  <si>
    <t xml:space="preserve">"soc. chlapci"      3,6*0,45*2</t>
  </si>
  <si>
    <t xml:space="preserve">"soc. dívky"          1,125*0,45+2,25*0,45*2</t>
  </si>
  <si>
    <t>22</t>
  </si>
  <si>
    <t>642945111</t>
  </si>
  <si>
    <t>Osazování ocelových zárubní protipožárních nebo protiplynových dveří do vynechaného otvoru, s obetonováním, dveří jednokřídlových do 2,5 m2</t>
  </si>
  <si>
    <t>-930622529</t>
  </si>
  <si>
    <t xml:space="preserve">"soc. dívky (chodba)"          1,0</t>
  </si>
  <si>
    <t>23</t>
  </si>
  <si>
    <t>55331402x</t>
  </si>
  <si>
    <t>zárubeň ocelová protipožární pro běžné zdění a pórobeton s drážkou 100 levá/pravá 800</t>
  </si>
  <si>
    <t>1695038561</t>
  </si>
  <si>
    <t>24</t>
  </si>
  <si>
    <t>642942111</t>
  </si>
  <si>
    <t>Osazování zárubní nebo rámů kovových dveřních lisovaných nebo z úhelníků bez dveřních křídel na cementovou maltu, plochy otvoru do 2,5 m2</t>
  </si>
  <si>
    <t>-1635058635</t>
  </si>
  <si>
    <t xml:space="preserve">"soc. dívky (učitelé, úklid)"          2,0</t>
  </si>
  <si>
    <t>25</t>
  </si>
  <si>
    <t>55331398</t>
  </si>
  <si>
    <t>zárubeň ocelová pro běžné zdění a pórobeton s drážkou 100 levá/pravá 600</t>
  </si>
  <si>
    <t>-1394363067</t>
  </si>
  <si>
    <t xml:space="preserve">"soc. dívky"          2,0</t>
  </si>
  <si>
    <t>90</t>
  </si>
  <si>
    <t xml:space="preserve">Doplňující konstrukce a práce </t>
  </si>
  <si>
    <t>26</t>
  </si>
  <si>
    <t>952901111</t>
  </si>
  <si>
    <t>Vyčištění budov nebo objektů před předáním do užívání budov bytové nebo občanské výstavby, světlé výšky podlaží do 4 m</t>
  </si>
  <si>
    <t>-80298131</t>
  </si>
  <si>
    <t xml:space="preserve">"soc. chlapci"                                                                                                                    8,35*2,85</t>
  </si>
  <si>
    <t xml:space="preserve">"soc. dívky"                                                                                                                       4,95*5,5+3,35*2,55</t>
  </si>
  <si>
    <t xml:space="preserve">"PŘÍPOČET - vnitřní dotčené plochy (schodiště, atd.) předpoklad"          80,0</t>
  </si>
  <si>
    <t>94</t>
  </si>
  <si>
    <t>Lešení a stavební výtahy</t>
  </si>
  <si>
    <t>27</t>
  </si>
  <si>
    <t>949101111</t>
  </si>
  <si>
    <t>Lešení pomocné pracovní pro objekty pozemních staveb pro zatížení do 150 kg/m2, o výšce lešeňové podlahy do 1,9 m</t>
  </si>
  <si>
    <t>1176113663</t>
  </si>
  <si>
    <t xml:space="preserve">"soc. chlapci"                        (4,2*2,65-0,6*1,3)+(3,75*2,65)</t>
  </si>
  <si>
    <t xml:space="preserve">"soc. dívky"                           (4,3*4,6)+(3,15*2,35)+(3,2+2,52)*1,2</t>
  </si>
  <si>
    <t>96</t>
  </si>
  <si>
    <t>Bourání a podchycování konstrukcí</t>
  </si>
  <si>
    <t>28</t>
  </si>
  <si>
    <t>725110811</t>
  </si>
  <si>
    <t>Demontáž klozetů splachovacích s nádrží nebo tlakovým splachovačem</t>
  </si>
  <si>
    <t>soubor</t>
  </si>
  <si>
    <t>2009803749</t>
  </si>
  <si>
    <t xml:space="preserve">"chlapci"          2</t>
  </si>
  <si>
    <t xml:space="preserve">"dívky"             6</t>
  </si>
  <si>
    <t>29</t>
  </si>
  <si>
    <t>725130811</t>
  </si>
  <si>
    <t>Demontáž pisoárových stání s nádrží jednodílných</t>
  </si>
  <si>
    <t>-408930621</t>
  </si>
  <si>
    <t xml:space="preserve">"chlapci"          5</t>
  </si>
  <si>
    <t>30</t>
  </si>
  <si>
    <t>725210821</t>
  </si>
  <si>
    <t>Demontáž umyvadel bez výtokových armatur umyvadel</t>
  </si>
  <si>
    <t>-2122483935</t>
  </si>
  <si>
    <t xml:space="preserve">"chlapci"          3</t>
  </si>
  <si>
    <t xml:space="preserve">"dívky"             4</t>
  </si>
  <si>
    <t>31</t>
  </si>
  <si>
    <t>725530823</t>
  </si>
  <si>
    <t>Demontáž elektrických zásobníkových ohřívačů vody tlakových od 50 do 200 l</t>
  </si>
  <si>
    <t>-351338149</t>
  </si>
  <si>
    <t xml:space="preserve">"chlapci"          1</t>
  </si>
  <si>
    <t xml:space="preserve">"dívky"             1</t>
  </si>
  <si>
    <t>32</t>
  </si>
  <si>
    <t>725820801</t>
  </si>
  <si>
    <t>Demontáž baterií nástěnných do G 3/4</t>
  </si>
  <si>
    <t>332378999</t>
  </si>
  <si>
    <t>33</t>
  </si>
  <si>
    <t>725860811x</t>
  </si>
  <si>
    <t>Demontáž zápachových uzávěrek pro zařizovací předměty vč. připojovacího potrubí</t>
  </si>
  <si>
    <t>soub</t>
  </si>
  <si>
    <t>1587015727</t>
  </si>
  <si>
    <t>34</t>
  </si>
  <si>
    <t>962031132</t>
  </si>
  <si>
    <t>Bourání příček z cihel, tvárnic nebo příčkovek z cihel pálených, plných nebo dutých na maltu vápennou nebo vápenocementovou, tl. do 100 mm</t>
  </si>
  <si>
    <t>156943478</t>
  </si>
  <si>
    <t xml:space="preserve">"soc. chlapci"                        (1,8+0,1+1,85+1,0)*3,1</t>
  </si>
  <si>
    <t xml:space="preserve">"ODPOČET - otvory"          -0,6*1,97</t>
  </si>
  <si>
    <t xml:space="preserve">"soc. dívky"                           (1,0+0,1+1,0+0,1+2,1+1,2*2)*2,1</t>
  </si>
  <si>
    <t xml:space="preserve">                                                   (0,1+1,0+0,1+1,0+0,1+1,0+1,2*3)*2,1</t>
  </si>
  <si>
    <t xml:space="preserve">"ODPOČET - otvory"        -(0,6*1,97)*6</t>
  </si>
  <si>
    <t>35</t>
  </si>
  <si>
    <t>962081141</t>
  </si>
  <si>
    <t>Bourání zdiva příček nebo vybourání otvorů ze skleněných tvárnic, tl. do 150 mm</t>
  </si>
  <si>
    <t>808843244</t>
  </si>
  <si>
    <t xml:space="preserve">"soc. chlapci - stáv. okna"          2,25*0,625*2</t>
  </si>
  <si>
    <t xml:space="preserve">"soc. dívky     - stáv. okna"          2,25*0,625*2+2,25*1,75</t>
  </si>
  <si>
    <t>36</t>
  </si>
  <si>
    <t>964011221</t>
  </si>
  <si>
    <t>Vybourání železobetonových prefabrikovaných překladů uložených ve zdivu, délky do 3 m, hmotnosti do 75 kg/m</t>
  </si>
  <si>
    <t>-1387185296</t>
  </si>
  <si>
    <t xml:space="preserve">"soc. dívky"          1,2*0,2*0,2</t>
  </si>
  <si>
    <t>37</t>
  </si>
  <si>
    <t>965045111</t>
  </si>
  <si>
    <t>Bourání potěrů tl. do 50 mm cementových nebo pískocementových, plochy do 1 m2</t>
  </si>
  <si>
    <t>2133396698</t>
  </si>
  <si>
    <t xml:space="preserve">"soc. chlapci - stáv. parapety"          2,25*0,45*2</t>
  </si>
  <si>
    <t xml:space="preserve">"soc. dívky - dtto"                                 2,25*0,45*3</t>
  </si>
  <si>
    <t>38</t>
  </si>
  <si>
    <t>965081213</t>
  </si>
  <si>
    <t>Bourání podlah z dlaždic bez podkladního lože nebo mazaniny, s jakoukoliv výplní spár keramických nebo xylolitových tl. do 10 mm, plochy přes 1 m2</t>
  </si>
  <si>
    <t>285757800</t>
  </si>
  <si>
    <t xml:space="preserve">"soc. chlapci"          (4,2*2,65-0,6*1,3+1,10*0,2+0,8*0,2)+(3,75*1,55)+(1,8+1,85)*1,0+0,6*0,1</t>
  </si>
  <si>
    <t xml:space="preserve">"soc. dívky"             (1,0*1,2)*2+(2,1*1,2)+(0,6*0,1)*3+(4,3*2,0+1,0*1,2)+(1,2*1,0)*3+(0,6*0,1)*3+(3,15*2,35)+(3,2*1,35)                   </t>
  </si>
  <si>
    <t xml:space="preserve">"soc. dívky - chodba v místě nové místn. pro učitele a úklidu"          (3,2+1,75)*0,5</t>
  </si>
  <si>
    <t>39</t>
  </si>
  <si>
    <t>968072455</t>
  </si>
  <si>
    <t>Vybourání kovových rámů oken s křídly, dveřních zárubní, vrat, stěn, ostění nebo obkladů dveřních zárubní, plochy do 2 m2</t>
  </si>
  <si>
    <t>-521343400</t>
  </si>
  <si>
    <t xml:space="preserve">"soc. chlapci"          0,6*1,97*2</t>
  </si>
  <si>
    <t xml:space="preserve">"soc. dívky"             0,6*1,97*6+0,8*1,97*1</t>
  </si>
  <si>
    <t>40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</si>
  <si>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</si>
  <si>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</si>
  <si>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-289043266</t>
  </si>
  <si>
    <t>41</t>
  </si>
  <si>
    <t>971033541</t>
  </si>
  <si>
    <t>Vybourání otvorů ve zdivu základovém nebo nadzákladovém z cihel, tvárnic, příčkovek z cihel pálených na maltu vápennou nebo vápenocementovou plochy do 1 m2, tl. do 300 mm</t>
  </si>
  <si>
    <t>-2111694626</t>
  </si>
  <si>
    <t xml:space="preserve">"soc. dívky - otvor pro PO dveře"          0,4*1,97*0,2</t>
  </si>
  <si>
    <t>42</t>
  </si>
  <si>
    <t>973031812</t>
  </si>
  <si>
    <t>Vysekání výklenků nebo kapes ve zdivu z cihel na maltu vápennou nebo vápenocementovou kapes pro zavázání nových příček, tl. do 100 mm</t>
  </si>
  <si>
    <t>-14476494</t>
  </si>
  <si>
    <t xml:space="preserve">"soc. dívky (učitelé, úklid)"          1,97+3,1*2</t>
  </si>
  <si>
    <t>43</t>
  </si>
  <si>
    <t>973031824</t>
  </si>
  <si>
    <t>Vysekání výklenků nebo kapes ve zdivu z cihel na maltu vápennou nebo vápenocementovou kapes pro zavázání nových zdí, tl. do 300 mm</t>
  </si>
  <si>
    <t>-1679684626</t>
  </si>
  <si>
    <t xml:space="preserve">"soc. chlapci"          1,97*2+0,65*2</t>
  </si>
  <si>
    <t xml:space="preserve">"soc. dívky"             1,97*1</t>
  </si>
  <si>
    <t>44</t>
  </si>
  <si>
    <t>973031825</t>
  </si>
  <si>
    <t>Vysekání výklenků nebo kapes ve zdivu z cihel na maltu vápennou nebo vápenocementovou kapes pro zavázání nových zdí, tl. do 450 mm</t>
  </si>
  <si>
    <t>-12753105</t>
  </si>
  <si>
    <t xml:space="preserve">"soc. dívky"          1,75+1,125</t>
  </si>
  <si>
    <t>45</t>
  </si>
  <si>
    <t>974042554</t>
  </si>
  <si>
    <t>Vysekání rýh v betonové nebo jiné monolitické dlažbě s betonovým podkladem do hl. 100 mm a šířky do 150 mm</t>
  </si>
  <si>
    <t>1048998312</t>
  </si>
  <si>
    <t xml:space="preserve">"soc. dívky - pro osaz. nových zárubní"                           0,6*2+0,8</t>
  </si>
  <si>
    <t>46</t>
  </si>
  <si>
    <t>975021211</t>
  </si>
  <si>
    <t>Podchycení nadzákladového zdiva pod stropem dřevěnou výztuhou nad vybouraným otvorem, pro jakoukoliv délku podchycení, při tl. zdiva do 450 mm</t>
  </si>
  <si>
    <t>1409402761</t>
  </si>
  <si>
    <t xml:space="preserve">"soc. dívky"         4,0</t>
  </si>
  <si>
    <t>47</t>
  </si>
  <si>
    <t>978059541</t>
  </si>
  <si>
    <t>Odsekání obkladů stěn včetně otlučení podkladní omítky až na zdivo z obkládaček vnitřních, z jakýchkoliv materiálů, plochy přes 1 m2</t>
  </si>
  <si>
    <t>63432140</t>
  </si>
  <si>
    <t xml:space="preserve">"soc. chlapci"                         (4,2+2,65)*2*1,5</t>
  </si>
  <si>
    <t xml:space="preserve">                                                    (3,75+1,65)*2*1,8+(1,8+1,0)*2*1,8+(1,85+1,0)*2*1,8</t>
  </si>
  <si>
    <t xml:space="preserve">"ODPOČET - otvory"          -(0,6+0,8*2)*1,5</t>
  </si>
  <si>
    <t xml:space="preserve">                                                   -(0,6*3+0,8)*1,8</t>
  </si>
  <si>
    <t xml:space="preserve">"PŘÍPOČET - ostění"            (0,1*1,5)*2*2</t>
  </si>
  <si>
    <t xml:space="preserve">"soc. dívky"                            ((4,3+3,3)*2+(1,0+1,2)*2*2+(2,1+1,2)*2+(1,0+1,2)*2*3)*1,8</t>
  </si>
  <si>
    <t xml:space="preserve">                                                    (3,15+2,35)*2*1,5</t>
  </si>
  <si>
    <t xml:space="preserve">"ODPOČET - otvory"         -(0,6*1,8)*12-(0,8*1,8)-(2,25*0,7)</t>
  </si>
  <si>
    <t xml:space="preserve">                                                 -(0,8*1,5)*2</t>
  </si>
  <si>
    <t xml:space="preserve">"PŘÍPOČET - ostění"           (0,25*0,4)*2</t>
  </si>
  <si>
    <t xml:space="preserve">                                                   (0,1*1,5)*2</t>
  </si>
  <si>
    <t>48</t>
  </si>
  <si>
    <t>997013211</t>
  </si>
  <si>
    <t>Vnitrostaveništní doprava suti a vybouraných hmot vodorovně do 50 m svisle ručně pro budovy a haly výšky do 6 m</t>
  </si>
  <si>
    <t>t</t>
  </si>
  <si>
    <t>772845028</t>
  </si>
  <si>
    <t>49</t>
  </si>
  <si>
    <t>997013501</t>
  </si>
  <si>
    <t>Odvoz suti a vybouraných hmot na skládku nebo meziskládku se složením, na vzdálenost do 1 km</t>
  </si>
  <si>
    <t>1797421818</t>
  </si>
  <si>
    <t>50</t>
  </si>
  <si>
    <t>997013509</t>
  </si>
  <si>
    <t>Odvoz suti a vybouraných hmot na skládku nebo meziskládku se složením, na vzdálenost Příplatek k ceně za každý další i započatý 1 km přes 1 km</t>
  </si>
  <si>
    <t>-422936535</t>
  </si>
  <si>
    <t xml:space="preserve">"na řízenou skládku (předpokl. Rtyně v Podkrkonoší"      18,881*12</t>
  </si>
  <si>
    <t>51</t>
  </si>
  <si>
    <t>997013631</t>
  </si>
  <si>
    <t>Poplatek za uložení stavebního odpadu na skládce (skládkovné) směsného stavebního a demoličního zatříděného do Katalogu odpadů pod kódem 17 09 04</t>
  </si>
  <si>
    <t>2039878887</t>
  </si>
  <si>
    <t>998</t>
  </si>
  <si>
    <t>Přesun hmot</t>
  </si>
  <si>
    <t>52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</si>
  <si>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</si>
  <si>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</si>
  <si>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-1896530743</t>
  </si>
  <si>
    <t>PSV</t>
  </si>
  <si>
    <t>Práce a dodávky PSV</t>
  </si>
  <si>
    <t>722</t>
  </si>
  <si>
    <t>Zdravotechnika - vnitřní vodovod a kanalizace</t>
  </si>
  <si>
    <t>53</t>
  </si>
  <si>
    <t>722254x01</t>
  </si>
  <si>
    <t>Zaslepení stávajících rozvodů, nové rozvody studené+TUV+kanalizace+přřemístění stávající nástěnné hydrantové skříně s vnitřní s výzbrojí vše vč. potrubí, spojovacího a kotevního materiálu, zkoušek těsnosti a přesunu hmot</t>
  </si>
  <si>
    <t>66627667</t>
  </si>
  <si>
    <t>54</t>
  </si>
  <si>
    <t>725 002</t>
  </si>
  <si>
    <t>Zednické přípomoce pro ZTI, tj. práce bourací a uvedení povrchů po bourání do původního stavu</t>
  </si>
  <si>
    <t>811091200</t>
  </si>
  <si>
    <t>725</t>
  </si>
  <si>
    <t>Zdravotechnika - zařizovací předměty</t>
  </si>
  <si>
    <t>55</t>
  </si>
  <si>
    <t>725111132</t>
  </si>
  <si>
    <t>Zařízení záchodů splachovače nádržkové plastové nízkopoložené nebo vysokopoložené</t>
  </si>
  <si>
    <t>1393761183</t>
  </si>
  <si>
    <t xml:space="preserve">"soc. dívky"             8,0+1,0</t>
  </si>
  <si>
    <t>56</t>
  </si>
  <si>
    <t>725112002</t>
  </si>
  <si>
    <t>Zařízení záchodů klozety keramické standardní samostatně stojící s hlubokým splachováním odpad svislý</t>
  </si>
  <si>
    <t>613462365</t>
  </si>
  <si>
    <t xml:space="preserve">"soc. dívky"             7,0+1,0</t>
  </si>
  <si>
    <t>57</t>
  </si>
  <si>
    <t>725231201</t>
  </si>
  <si>
    <t>Bidety bez výtokových armatur se zápachovou uzávěrkou keramické klasické s ruční sprchou</t>
  </si>
  <si>
    <t>-568484265</t>
  </si>
  <si>
    <t xml:space="preserve">"soc. dívky"            1,0</t>
  </si>
  <si>
    <t>58</t>
  </si>
  <si>
    <t>725121023</t>
  </si>
  <si>
    <t>Pisoárové záchodky splachovače automatické s napájecím zdrojem skupinové</t>
  </si>
  <si>
    <t>1955567086</t>
  </si>
  <si>
    <t xml:space="preserve">"soc. chlapci"          5,0</t>
  </si>
  <si>
    <t>59</t>
  </si>
  <si>
    <t>725211602</t>
  </si>
  <si>
    <t>Umyvadla keramická bílá bez výtokových armatur připevněná na stěnu šrouby bez sloupu nebo krytu na sifon 550 mm</t>
  </si>
  <si>
    <t>1903463982</t>
  </si>
  <si>
    <t xml:space="preserve">"soc. chlapci"          3,0</t>
  </si>
  <si>
    <t xml:space="preserve">"soc. dívky"             3,0+1,0+1,0</t>
  </si>
  <si>
    <t>60</t>
  </si>
  <si>
    <t>725291511</t>
  </si>
  <si>
    <t>Doplňky zařízení koupelen a záchodů plastové dávkovač tekutého mýdla na 350 ml</t>
  </si>
  <si>
    <t>605718370</t>
  </si>
  <si>
    <t>61</t>
  </si>
  <si>
    <t>725291521</t>
  </si>
  <si>
    <t>Doplňky zařízení koupelen a záchodů plastové zásobník toaletních papírů</t>
  </si>
  <si>
    <t>801424460</t>
  </si>
  <si>
    <t>62</t>
  </si>
  <si>
    <t>725291x01</t>
  </si>
  <si>
    <t>Doplňky zařízení koupelen a záchodů automat. elektricky osoušeč rukou např. HDA 1620 PW</t>
  </si>
  <si>
    <t>332972133</t>
  </si>
  <si>
    <t xml:space="preserve">"soc. chlapci"          1,0</t>
  </si>
  <si>
    <t xml:space="preserve">"soc. dívky"             2,0</t>
  </si>
  <si>
    <t>63</t>
  </si>
  <si>
    <t>725331111</t>
  </si>
  <si>
    <t>Výlevky bez výtokových armatur a splachovací nádrže keramické se sklopnou plastovou mřížkou 425 mm</t>
  </si>
  <si>
    <t>1093749724</t>
  </si>
  <si>
    <t xml:space="preserve">"soc. dívky"             1,0</t>
  </si>
  <si>
    <t>64</t>
  </si>
  <si>
    <t>725532122</t>
  </si>
  <si>
    <t>Elektrické ohřívače zásobníkové beztlakové přepadové akumulační s pojistným ventilem závěsné svislé objem nádrže (příkon) 150 l (3,0 kW) rychloohřev 220V</t>
  </si>
  <si>
    <t>110141614</t>
  </si>
  <si>
    <t>65</t>
  </si>
  <si>
    <t>72582131x</t>
  </si>
  <si>
    <t>Baterie k výlevce nástěnné pákové</t>
  </si>
  <si>
    <t>-1984030623</t>
  </si>
  <si>
    <t>66</t>
  </si>
  <si>
    <t>725822611</t>
  </si>
  <si>
    <t>Baterie umyvadlové stojánkové pákové bez výpusti</t>
  </si>
  <si>
    <t>-54799957</t>
  </si>
  <si>
    <t xml:space="preserve">"soc. chlapci"         3,0</t>
  </si>
  <si>
    <t>67</t>
  </si>
  <si>
    <t>725841311x</t>
  </si>
  <si>
    <t>Baterie sprchová pákové - ruční sprcha k bidetu</t>
  </si>
  <si>
    <t>584366122</t>
  </si>
  <si>
    <t>68</t>
  </si>
  <si>
    <t>998725101</t>
  </si>
  <si>
    <t>Přesun hmot pro zařizovací předměty stanovený z hmotnosti přesunovaného materiálu vodorovná dopravní vzdálenost do 50 m v objektech výšky do 6 m</t>
  </si>
  <si>
    <t>-442939470</t>
  </si>
  <si>
    <t>69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</si>
  <si>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</si>
  <si>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</si>
  <si>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1260799247</t>
  </si>
  <si>
    <t>766</t>
  </si>
  <si>
    <t>Konstrukce truhlářské</t>
  </si>
  <si>
    <t>70</t>
  </si>
  <si>
    <t>7666221a</t>
  </si>
  <si>
    <t>Dod.+mtž okno plastové roz.2250x625mm - sestava 2x 1125x625 mm vyklápěcí vč. pákového ovládání pro větrání (kování a odstín dle upřesnění inv.)</t>
  </si>
  <si>
    <t>-341552897</t>
  </si>
  <si>
    <t xml:space="preserve">"soc. chlapci"          2</t>
  </si>
  <si>
    <t xml:space="preserve">"soc. dívky"             2</t>
  </si>
  <si>
    <t>71</t>
  </si>
  <si>
    <t>7666221b</t>
  </si>
  <si>
    <t>Dod.+mtž okno plastové ror. 1125x625 mm vyklápěcí vč. pákového ovládání pro větrání (kování a odstín dle upřesnění inv.)</t>
  </si>
  <si>
    <t>-1752325523</t>
  </si>
  <si>
    <t xml:space="preserve">"soc. dívky"          1</t>
  </si>
  <si>
    <t>72</t>
  </si>
  <si>
    <t>766660051</t>
  </si>
  <si>
    <t>Montáž dveřních křídel otvíravých jednokřídlových š do 0,8 m z HPL s polodrážkou do ocelové zárubně</t>
  </si>
  <si>
    <t>355671172</t>
  </si>
  <si>
    <t xml:space="preserve">"dveře š.600 - soc. dívky - učitelé, úklid-do nové zárubně"          2</t>
  </si>
  <si>
    <t xml:space="preserve">"dveře š.800 - soc. dívky + chlapci-do původní zárubně"            1+1</t>
  </si>
  <si>
    <t>73</t>
  </si>
  <si>
    <t>61161724p10</t>
  </si>
  <si>
    <t>Dod.dveře vnitřní plné jednokřídlové 600x1970 z DTD, povrch vysokotlaký laminát HPL, kování dveří klika/klika, nerez cylindrický zámek, barva dle výběru investora</t>
  </si>
  <si>
    <t>-658810866</t>
  </si>
  <si>
    <t>74</t>
  </si>
  <si>
    <t>61161724p11</t>
  </si>
  <si>
    <t>Dod.dveře vnitřní plné jednokřídlové 800x1970 z DTD, povrch vysokotlaký laminát HPL, kování dveří klika/klika, nerez cylindrický zámek, barva dle výběru investora</t>
  </si>
  <si>
    <t>-1930387388</t>
  </si>
  <si>
    <t>75</t>
  </si>
  <si>
    <t>766660021</t>
  </si>
  <si>
    <t>Montáž dveřních křídel dřevěných nebo plastových otevíravých do ocelové zárubně protipožárních jednokřídlových, šířky do 800 mm</t>
  </si>
  <si>
    <t>-1108734662</t>
  </si>
  <si>
    <t>76</t>
  </si>
  <si>
    <t>6116560x</t>
  </si>
  <si>
    <t>Dod.dveře vnitřní plné jednokřídlové protipožární 800x1970 z DTD, povrch vysokotlaký laminát HPL, kování dveří klika/klika, nerez cylindrický zámek, barva dle výběru investora</t>
  </si>
  <si>
    <t>-1927813990</t>
  </si>
  <si>
    <t>77</t>
  </si>
  <si>
    <t>766660717</t>
  </si>
  <si>
    <t>Montáž dveřních doplňků samozavírače na zárubeň ocelovou</t>
  </si>
  <si>
    <t>-1648401690</t>
  </si>
  <si>
    <t xml:space="preserve">"k PP dveřím"                                              1</t>
  </si>
  <si>
    <t xml:space="preserve">"dveře š.800 - soc. dívky + chlapci"    1+1</t>
  </si>
  <si>
    <t>78</t>
  </si>
  <si>
    <t>54917255</t>
  </si>
  <si>
    <t>samozavírač dveří hydraulický K214 č.12 zlatá bronz</t>
  </si>
  <si>
    <t>1054165935</t>
  </si>
  <si>
    <t>79</t>
  </si>
  <si>
    <t>766695212</t>
  </si>
  <si>
    <t>Montáž ostatních truhlářských konstrukcí prahů dveří jednokřídlových, šířky do 100 mm</t>
  </si>
  <si>
    <t>1098213936</t>
  </si>
  <si>
    <t xml:space="preserve">"soc. dívky"          3,0</t>
  </si>
  <si>
    <t>80</t>
  </si>
  <si>
    <t>61187116x</t>
  </si>
  <si>
    <t>práh dveřní dřevěný dubový tl 20mm dl 620mm š 100mm vč. povrchové úpravy</t>
  </si>
  <si>
    <t>455672316</t>
  </si>
  <si>
    <t>81</t>
  </si>
  <si>
    <t>61187156x</t>
  </si>
  <si>
    <t>práh dveřní dřevěný dubový tl 20mm dl 820mm š 100mm vč. povrchové úpravy</t>
  </si>
  <si>
    <t>-1320358034</t>
  </si>
  <si>
    <t>82</t>
  </si>
  <si>
    <t>998766101</t>
  </si>
  <si>
    <t>Přesun hmot pro konstrukce truhlářské stanovený z hmotnosti přesunovaného materiálu vodorovná dopravní vzdálenost do 50 m v objektech výšky do 6 m</t>
  </si>
  <si>
    <t>1665305779</t>
  </si>
  <si>
    <t>83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</si>
  <si>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</si>
  <si>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</si>
  <si>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-1373111597</t>
  </si>
  <si>
    <t>767</t>
  </si>
  <si>
    <t>Konstrukce zámečnické</t>
  </si>
  <si>
    <t>84</t>
  </si>
  <si>
    <t>767131x01</t>
  </si>
  <si>
    <t>Dod.+ mont. dělících lehkých montovaných sanitárních systémových příček (např. M-MARKUS), kovové profily, elox, nerez, kompaktní dřevotřískové desky, povrch melamin, barev. odstín, desky na nožičkách u podlahy, dveře jednokř., zámek s ukazatelem OTEVŘENO/UZAVŘENO s nouzovým otevíráním (vše dle výběru investora), vč. všech systém. a doplň. konstr.</t>
  </si>
  <si>
    <t>-1515523436</t>
  </si>
  <si>
    <t xml:space="preserve">"soc. dívky - stěny"          (4,3*2+1,2*5)*2,0-(0,6*1,97)*7</t>
  </si>
  <si>
    <t xml:space="preserve">"                    - dveře"          (0,6*1,97)*7</t>
  </si>
  <si>
    <t xml:space="preserve">"soc. dívky - chlapci"       (3,75+1,0)*2,0-(0,6*1,97)*2</t>
  </si>
  <si>
    <t xml:space="preserve">"                    - dveře"          (0,6*1,97)*2</t>
  </si>
  <si>
    <t>771</t>
  </si>
  <si>
    <t>Podlahy z dlaždic</t>
  </si>
  <si>
    <t>85</t>
  </si>
  <si>
    <t>771111011</t>
  </si>
  <si>
    <t>Příprava podkladu před provedením dlažby vysátí podlah</t>
  </si>
  <si>
    <t>-197173971</t>
  </si>
  <si>
    <t xml:space="preserve">"soc. chlapci"          (4,2*2,65-0,6*1,3+1,10*0,2+0,8*0,2)+(3,75*2,45)</t>
  </si>
  <si>
    <t xml:space="preserve">"soc. dívky"             (4,3*4,6)+(3,15*2,35)+(1,8+1,2)*1,25                   </t>
  </si>
  <si>
    <t>86</t>
  </si>
  <si>
    <t>771121011</t>
  </si>
  <si>
    <t>Příprava podkladu před provedením dlažby nátěr penetrační na podlahu</t>
  </si>
  <si>
    <t>-1334645112</t>
  </si>
  <si>
    <t>87</t>
  </si>
  <si>
    <t>771574225</t>
  </si>
  <si>
    <t>Montáž podlah z dlaždic keramických lepených flexibilním lepidlem maloformátových rprotiskluzných přes 19 do 22 ks/m2</t>
  </si>
  <si>
    <t>1355168887</t>
  </si>
  <si>
    <t>88</t>
  </si>
  <si>
    <t>59761409</t>
  </si>
  <si>
    <t>dlažba keramická slinutá protiskluzná do interiéru i exteriéru pro vysoké mechanické namáhání do 22ks/m2</t>
  </si>
  <si>
    <t>1854799578</t>
  </si>
  <si>
    <t>50,851*1,10</t>
  </si>
  <si>
    <t>89</t>
  </si>
  <si>
    <t>771575x01</t>
  </si>
  <si>
    <t>Dod.+ mont. doplnění keramické dlažby ( použita dl. stejné velikosti a barev. provedení jako původní - 2 střídající se odstíny) hladké, lepené flexibilním lepidlem do 100 ks/m2</t>
  </si>
  <si>
    <t>-1101835114</t>
  </si>
  <si>
    <t>předpokládané rozměry:</t>
  </si>
  <si>
    <t>771577111</t>
  </si>
  <si>
    <t>Montáž podlah z dlaždic keramických lepených flexibilním lepidlem Příplatek k cenám za plochu do 5 m2 jednotlivě</t>
  </si>
  <si>
    <t>350414191</t>
  </si>
  <si>
    <t xml:space="preserve">"soc. dívky - místn. učitelé"          1,8*1,25</t>
  </si>
  <si>
    <t xml:space="preserve">"dtto -                             úklid"          1,2*1,25</t>
  </si>
  <si>
    <t>91</t>
  </si>
  <si>
    <t>998771101</t>
  </si>
  <si>
    <t>Přesun hmot pro podlahy z dlaždic stanovený z hmotnosti přesunovaného materiálu vodorovná dopravní vzdálenost do 50 m v objektech výšky do 6 m</t>
  </si>
  <si>
    <t>1903785680</t>
  </si>
  <si>
    <t>92</t>
  </si>
  <si>
    <t>998771181</t>
  </si>
  <si>
    <t>Přesun hmot pro podlahy z dlaždic stanovený z hmotnosti přesunovaného materiálu Příplatek k ceně za přesun prováděný bez použití mechanizace pro jakoukoliv výšku objektu</t>
  </si>
  <si>
    <t>1445289424</t>
  </si>
  <si>
    <t>781</t>
  </si>
  <si>
    <t>Dokončovací práce - obklady</t>
  </si>
  <si>
    <t>93</t>
  </si>
  <si>
    <t>781121011</t>
  </si>
  <si>
    <t>Příprava podkladu před provedením obkladu nátěr penetrační na stěnu</t>
  </si>
  <si>
    <t>1818200873</t>
  </si>
  <si>
    <t xml:space="preserve">"parapety"                            10,125*0,2</t>
  </si>
  <si>
    <t>781474114</t>
  </si>
  <si>
    <t>Montáž obkladů vnitřních stěn z dlaždic keramických lepených flexibilním lepidlem maloformátových hladkých přes 19 do 22 ks/m2</t>
  </si>
  <si>
    <t>1715283887</t>
  </si>
  <si>
    <t>95</t>
  </si>
  <si>
    <t>59761040</t>
  </si>
  <si>
    <t>obklad keramický hladký přes 19 do 22ks/m2</t>
  </si>
  <si>
    <t>-1251265465</t>
  </si>
  <si>
    <t>99,75*1,10</t>
  </si>
  <si>
    <t xml:space="preserve">"parapety"                            10,125*0,2*1,1</t>
  </si>
  <si>
    <t>781477111</t>
  </si>
  <si>
    <t>Montáž obkladů vnitřních stěn z dlaždic keramických Příplatek k cenám za plochu do 10 m2 jednotlivě</t>
  </si>
  <si>
    <t>1257382640</t>
  </si>
  <si>
    <t xml:space="preserve">"soc. dívky"          (1,8+1,25)*2*1,5+(1,2+1,25)*2*1,5</t>
  </si>
  <si>
    <t>97</t>
  </si>
  <si>
    <t>781674113</t>
  </si>
  <si>
    <t>Montáž obkladů parapetů z dlaždic keramických lepených flexibilním lepidlem, šířky parapetu přes 150 do 200 mm</t>
  </si>
  <si>
    <t>72140686</t>
  </si>
  <si>
    <t xml:space="preserve">"soc. chlapci"          2*2,25</t>
  </si>
  <si>
    <t xml:space="preserve">"soc. dívky"             2*2,25+1,125</t>
  </si>
  <si>
    <t>98</t>
  </si>
  <si>
    <t>998781101</t>
  </si>
  <si>
    <t>Přesun hmot pro obklady keramické stanovený z hmotnosti přesunovaného materiálu vodorovná dopravní vzdálenost do 50 m v objektech výšky do 6 m</t>
  </si>
  <si>
    <t>-1218447296</t>
  </si>
  <si>
    <t>99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</si>
  <si>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</si>
  <si>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</si>
  <si>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-105661756</t>
  </si>
  <si>
    <t>783</t>
  </si>
  <si>
    <t>Dokončovací práce - nátěry</t>
  </si>
  <si>
    <t>100</t>
  </si>
  <si>
    <t>783314201</t>
  </si>
  <si>
    <t>Základní antikorozní nátěr zámečnických konstrukcí jednonásobný syntetický standardní</t>
  </si>
  <si>
    <t>1926973750</t>
  </si>
  <si>
    <t xml:space="preserve">"soc. dívky - zárubeň 600/1970"          (0,6+2*1,97)*(0,1+2*0,05)*2</t>
  </si>
  <si>
    <t xml:space="preserve">"                    - zárubeň 800/1970"          (0,8+2*1,97)*(0,1+2*0,05)*1</t>
  </si>
  <si>
    <t>101</t>
  </si>
  <si>
    <t>783315101</t>
  </si>
  <si>
    <t>Mezinátěr zámečnických konstrukcí jednonásobný syntetický standardní</t>
  </si>
  <si>
    <t>2034597141</t>
  </si>
  <si>
    <t>102</t>
  </si>
  <si>
    <t>783317101</t>
  </si>
  <si>
    <t>Krycí nátěr (email) zámečnických konstrukcí jednonásobný syntetický standardní</t>
  </si>
  <si>
    <t>-1847261634</t>
  </si>
  <si>
    <t>103</t>
  </si>
  <si>
    <t>78331710a</t>
  </si>
  <si>
    <t>Očištění, přebroušení, tmelení,mezinátěr a krycí nátěr (email) syntetický standardní na stávajících zárubních</t>
  </si>
  <si>
    <t>-613225499</t>
  </si>
  <si>
    <t xml:space="preserve">"dveře š.800 - soc. dívky + chlapci"                      (1+1)*(2*2,05+0,8)*0,25</t>
  </si>
  <si>
    <t>784</t>
  </si>
  <si>
    <t>Dokončovací práce - malby a tapety</t>
  </si>
  <si>
    <t>104</t>
  </si>
  <si>
    <t>784111011</t>
  </si>
  <si>
    <t>Obroušení podkladu omítky v místnostech výšky do 3,80 m</t>
  </si>
  <si>
    <t>-1812056737</t>
  </si>
  <si>
    <t xml:space="preserve">"soc. chlapci - stropy"        (2,25*0,25)*2+(1,1*0,1)*1</t>
  </si>
  <si>
    <t xml:space="preserve">"                        - stěny"          (4,2+2,65)*2*(3,1-1,5)+(0,625*0,25)*2</t>
  </si>
  <si>
    <t xml:space="preserve">                                                    (3,75+2,65)*2*(3,1-1,8)+(0,625*0,25)*2</t>
  </si>
  <si>
    <t xml:space="preserve">"soc. dívky - stropy"           (2,25*0,25)*3+(1,1*0,10)*2</t>
  </si>
  <si>
    <t xml:space="preserve">"                    - stěny"             (4,3+4,6)*2*(3,1-1,8)+(0,625*0,25)*5</t>
  </si>
  <si>
    <t xml:space="preserve">                                                   (3,15+2,35)*2*(3,1-1,5)</t>
  </si>
  <si>
    <t xml:space="preserve">                                                   (1,25+3,0)*(3,1-1,5)</t>
  </si>
  <si>
    <t>105</t>
  </si>
  <si>
    <t>784121001</t>
  </si>
  <si>
    <t>Oškrabání malby v místnostech výšky do 3,80 m</t>
  </si>
  <si>
    <t>-969178527</t>
  </si>
  <si>
    <t xml:space="preserve">"předpokládaná plocha"        30,0</t>
  </si>
  <si>
    <t>106</t>
  </si>
  <si>
    <t>784121011</t>
  </si>
  <si>
    <t>Rozmývání podkladu po oškrabání malby v místnostech výšky do 3,80 m</t>
  </si>
  <si>
    <t>487211045</t>
  </si>
  <si>
    <t>107</t>
  </si>
  <si>
    <t>784161201</t>
  </si>
  <si>
    <t>Lokální vyrovnání podkladu sádrovou stěrkou, tloušťky do 3 mm, plochy do 0,1 m2 v místnostech výšky do 3,80 m</t>
  </si>
  <si>
    <t>1890135893</t>
  </si>
  <si>
    <t xml:space="preserve">"předpokládané množství"        10,0</t>
  </si>
  <si>
    <t>108</t>
  </si>
  <si>
    <t>784161211</t>
  </si>
  <si>
    <t>Lokální vyrovnání podkladu sádrovou stěrkou, tloušťky do 3 mm, plochy přes 0,1 do 0,25 m2 v místnostech výšky do 3,80 m</t>
  </si>
  <si>
    <t>-824278897</t>
  </si>
  <si>
    <t>109</t>
  </si>
  <si>
    <t>784181101</t>
  </si>
  <si>
    <t>Penetrace podkladu jednonásobná základní akrylátová v místnostech výšky do 3,80 m</t>
  </si>
  <si>
    <t>1008257604</t>
  </si>
  <si>
    <t xml:space="preserve">                                                    2,65*0,65*2</t>
  </si>
  <si>
    <t xml:space="preserve">"                    - stěny"             (4,3+4,6)*2*(3,1-1,8)+(0,625*0,25)*4</t>
  </si>
  <si>
    <t xml:space="preserve">                                                   (3,15+2,35)*2*(3,1-1,5)+(0,625*0,25)*2</t>
  </si>
  <si>
    <t xml:space="preserve">                                                   ((1,8+1,25)*2+(1,2+1,25)*2)*(3,1-1,5)</t>
  </si>
  <si>
    <t>"stěna místn. učitelé a úklid v pohledu z chodby"</t>
  </si>
  <si>
    <t xml:space="preserve">                                                   (3,2+1,25)*3,1</t>
  </si>
  <si>
    <t>110</t>
  </si>
  <si>
    <t>784211101</t>
  </si>
  <si>
    <t>Malby z malířských směsí otěruvzdorných za mokra dvojnásobné, bílé za mokra otěruvzdorné výborně v místnostech výšky do 3,80 m</t>
  </si>
  <si>
    <t>1721378905</t>
  </si>
  <si>
    <t>741</t>
  </si>
  <si>
    <t>Elektroinstalace - silnoproud</t>
  </si>
  <si>
    <t>111</t>
  </si>
  <si>
    <t>742 002</t>
  </si>
  <si>
    <t>Zednické přípomoce pro ELE, tj. práce bourací a uvedení povrchů po bourání do původního stavu</t>
  </si>
  <si>
    <t>-428764004</t>
  </si>
  <si>
    <t>112</t>
  </si>
  <si>
    <t>742 001a</t>
  </si>
  <si>
    <t>M + D - silnoproudých rozvodů, osvětlení a ventilátorů</t>
  </si>
  <si>
    <t>828779646</t>
  </si>
  <si>
    <t>113</t>
  </si>
  <si>
    <t>742 004</t>
  </si>
  <si>
    <t>Revize pro ELE</t>
  </si>
  <si>
    <t>-1211734655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</si>
</sst>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11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200801dopl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Modernizace sociálních zařízení SPŠ OTTY WICHTERLEHO Velké Poříčí (doplněno 2.10.2020)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Náchodská 241, 549 32 Velké Poříčí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2. 10. 2020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Stř.prům.škola Otty Wichterleho, Hronov 910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Antonín BOHADLO, Žďárky 178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Stavební a montážní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'01 - Stavební a montážní ...'!P96</f>
        <v>0</v>
      </c>
      <c r="AV55" s="120">
        <f>'01 - Stavební a montážní ...'!J33</f>
        <v>0</v>
      </c>
      <c r="AW55" s="120">
        <f>'01 - Stavební a montážní ...'!J34</f>
        <v>0</v>
      </c>
      <c r="AX55" s="120">
        <f>'01 - Stavební a montážní ...'!J35</f>
        <v>0</v>
      </c>
      <c r="AY55" s="120">
        <f>'01 - Stavební a montážní ...'!J36</f>
        <v>0</v>
      </c>
      <c r="AZ55" s="120">
        <f>'01 - Stavební a montážní ...'!F33</f>
        <v>0</v>
      </c>
      <c r="BA55" s="120">
        <f>'01 - Stavební a montážní ...'!F34</f>
        <v>0</v>
      </c>
      <c r="BB55" s="120">
        <f>'01 - Stavební a montážní ...'!F35</f>
        <v>0</v>
      </c>
      <c r="BC55" s="120">
        <f>'01 - Stavební a montážní ...'!F36</f>
        <v>0</v>
      </c>
      <c r="BD55" s="122">
        <f>'01 - Stavební a montážní ...'!F37</f>
        <v>0</v>
      </c>
      <c r="BE55" s="7"/>
      <c r="BT55" s="123" t="s">
        <v>82</v>
      </c>
      <c r="BV55" s="123" t="s">
        <v>76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SFRPuqZ+st9456VX6/nYYQ9R8luN8mxzWNYBbtvhzDI5LSRcKtOrIi4gFC9LfQuaGheJUJgQGQxHFLrt4LYJCg==" hashValue="KobI/VU7/w1EAoXoMeiQmuGt7DMEsV0GDsaQHZUEnXtQ8mugJaPAVU2qhHbniV3X3tX7T73ViAoSBZllvyEvMg==" algorithmName="SHA-512" password="DF17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tavební a montáž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84</v>
      </c>
    </row>
    <row r="4" hidden="1" s="1" customFormat="1" ht="24.96" customHeight="1">
      <c r="B4" s="20"/>
      <c r="D4" s="128" t="s">
        <v>85</v>
      </c>
      <c r="I4" s="124"/>
      <c r="L4" s="20"/>
      <c r="M4" s="129" t="s">
        <v>10</v>
      </c>
      <c r="AT4" s="17" t="s">
        <v>4</v>
      </c>
    </row>
    <row r="5" hidden="1" s="1" customFormat="1" ht="6.96" customHeight="1">
      <c r="B5" s="20"/>
      <c r="I5" s="124"/>
      <c r="L5" s="20"/>
    </row>
    <row r="6" hidden="1" s="1" customFormat="1" ht="12" customHeight="1">
      <c r="B6" s="20"/>
      <c r="D6" s="130" t="s">
        <v>16</v>
      </c>
      <c r="I6" s="124"/>
      <c r="L6" s="20"/>
    </row>
    <row r="7" hidden="1" s="1" customFormat="1" ht="16.5" customHeight="1">
      <c r="B7" s="20"/>
      <c r="E7" s="131" t="str">
        <f>'Rekapitulace stavby'!K6</f>
        <v>Modernizace sociálních zařízení SPŠ OTTY WICHTERLEHO Velké Poříčí (doplněno 2.10.2020)</v>
      </c>
      <c r="F7" s="130"/>
      <c r="G7" s="130"/>
      <c r="H7" s="130"/>
      <c r="I7" s="124"/>
      <c r="L7" s="20"/>
    </row>
    <row r="8" hidden="1" s="2" customFormat="1" ht="12" customHeight="1">
      <c r="A8" s="38"/>
      <c r="B8" s="44"/>
      <c r="C8" s="38"/>
      <c r="D8" s="130" t="s">
        <v>86</v>
      </c>
      <c r="E8" s="38"/>
      <c r="F8" s="38"/>
      <c r="G8" s="38"/>
      <c r="H8" s="38"/>
      <c r="I8" s="132"/>
      <c r="J8" s="38"/>
      <c r="K8" s="38"/>
      <c r="L8" s="13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4" t="s">
        <v>87</v>
      </c>
      <c r="F9" s="38"/>
      <c r="G9" s="38"/>
      <c r="H9" s="38"/>
      <c r="I9" s="132"/>
      <c r="J9" s="38"/>
      <c r="K9" s="38"/>
      <c r="L9" s="13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2"/>
      <c r="J10" s="38"/>
      <c r="K10" s="38"/>
      <c r="L10" s="13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0" t="s">
        <v>18</v>
      </c>
      <c r="E11" s="38"/>
      <c r="F11" s="135" t="s">
        <v>19</v>
      </c>
      <c r="G11" s="38"/>
      <c r="H11" s="38"/>
      <c r="I11" s="136" t="s">
        <v>20</v>
      </c>
      <c r="J11" s="135" t="s">
        <v>19</v>
      </c>
      <c r="K11" s="38"/>
      <c r="L11" s="13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0" t="s">
        <v>21</v>
      </c>
      <c r="E12" s="38"/>
      <c r="F12" s="135" t="s">
        <v>22</v>
      </c>
      <c r="G12" s="38"/>
      <c r="H12" s="38"/>
      <c r="I12" s="136" t="s">
        <v>23</v>
      </c>
      <c r="J12" s="137" t="str">
        <f>'Rekapitulace stavby'!AN8</f>
        <v>2. 10. 2020</v>
      </c>
      <c r="K12" s="38"/>
      <c r="L12" s="13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2"/>
      <c r="J13" s="38"/>
      <c r="K13" s="38"/>
      <c r="L13" s="13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0" t="s">
        <v>25</v>
      </c>
      <c r="E14" s="38"/>
      <c r="F14" s="38"/>
      <c r="G14" s="38"/>
      <c r="H14" s="38"/>
      <c r="I14" s="136" t="s">
        <v>26</v>
      </c>
      <c r="J14" s="135" t="s">
        <v>19</v>
      </c>
      <c r="K14" s="38"/>
      <c r="L14" s="13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5" t="s">
        <v>28</v>
      </c>
      <c r="F15" s="38"/>
      <c r="G15" s="38"/>
      <c r="H15" s="38"/>
      <c r="I15" s="136" t="s">
        <v>29</v>
      </c>
      <c r="J15" s="135" t="s">
        <v>19</v>
      </c>
      <c r="K15" s="38"/>
      <c r="L15" s="13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2"/>
      <c r="J16" s="38"/>
      <c r="K16" s="38"/>
      <c r="L16" s="13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0" t="s">
        <v>31</v>
      </c>
      <c r="E17" s="38"/>
      <c r="F17" s="38"/>
      <c r="G17" s="38"/>
      <c r="H17" s="38"/>
      <c r="I17" s="136" t="s">
        <v>26</v>
      </c>
      <c r="J17" s="33" t="str">
        <f>'Rekapitulace stavby'!AN13</f>
        <v>Vyplň údaj</v>
      </c>
      <c r="K17" s="38"/>
      <c r="L17" s="13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5"/>
      <c r="G18" s="135"/>
      <c r="H18" s="135"/>
      <c r="I18" s="136" t="s">
        <v>29</v>
      </c>
      <c r="J18" s="33" t="str">
        <f>'Rekapitulace stavby'!AN14</f>
        <v>Vyplň údaj</v>
      </c>
      <c r="K18" s="38"/>
      <c r="L18" s="13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2"/>
      <c r="J19" s="38"/>
      <c r="K19" s="38"/>
      <c r="L19" s="13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0" t="s">
        <v>33</v>
      </c>
      <c r="E20" s="38"/>
      <c r="F20" s="38"/>
      <c r="G20" s="38"/>
      <c r="H20" s="38"/>
      <c r="I20" s="136" t="s">
        <v>26</v>
      </c>
      <c r="J20" s="135" t="str">
        <f>IF('Rekapitulace stavby'!AN16="","",'Rekapitulace stavby'!AN16)</f>
        <v/>
      </c>
      <c r="K20" s="38"/>
      <c r="L20" s="13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5" t="str">
        <f>IF('Rekapitulace stavby'!E17="","",'Rekapitulace stavby'!E17)</f>
        <v>Antonín BOHADLO, Žďárky 178</v>
      </c>
      <c r="F21" s="38"/>
      <c r="G21" s="38"/>
      <c r="H21" s="38"/>
      <c r="I21" s="136" t="s">
        <v>29</v>
      </c>
      <c r="J21" s="135" t="str">
        <f>IF('Rekapitulace stavby'!AN17="","",'Rekapitulace stavby'!AN17)</f>
        <v/>
      </c>
      <c r="K21" s="38"/>
      <c r="L21" s="13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2"/>
      <c r="J22" s="38"/>
      <c r="K22" s="38"/>
      <c r="L22" s="13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0" t="s">
        <v>36</v>
      </c>
      <c r="E23" s="38"/>
      <c r="F23" s="38"/>
      <c r="G23" s="38"/>
      <c r="H23" s="38"/>
      <c r="I23" s="136" t="s">
        <v>26</v>
      </c>
      <c r="J23" s="135" t="str">
        <f>IF('Rekapitulace stavby'!AN19="","",'Rekapitulace stavby'!AN19)</f>
        <v/>
      </c>
      <c r="K23" s="38"/>
      <c r="L23" s="13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5" t="str">
        <f>IF('Rekapitulace stavby'!E20="","",'Rekapitulace stavby'!E20)</f>
        <v xml:space="preserve"> </v>
      </c>
      <c r="F24" s="38"/>
      <c r="G24" s="38"/>
      <c r="H24" s="38"/>
      <c r="I24" s="136" t="s">
        <v>29</v>
      </c>
      <c r="J24" s="135" t="str">
        <f>IF('Rekapitulace stavby'!AN20="","",'Rekapitulace stavby'!AN20)</f>
        <v/>
      </c>
      <c r="K24" s="38"/>
      <c r="L24" s="13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2"/>
      <c r="J25" s="38"/>
      <c r="K25" s="38"/>
      <c r="L25" s="13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0" t="s">
        <v>38</v>
      </c>
      <c r="E26" s="38"/>
      <c r="F26" s="38"/>
      <c r="G26" s="38"/>
      <c r="H26" s="38"/>
      <c r="I26" s="132"/>
      <c r="J26" s="38"/>
      <c r="K26" s="38"/>
      <c r="L26" s="13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41"/>
      <c r="J27" s="138"/>
      <c r="K27" s="138"/>
      <c r="L27" s="142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2"/>
      <c r="J28" s="38"/>
      <c r="K28" s="38"/>
      <c r="L28" s="13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4"/>
      <c r="J29" s="143"/>
      <c r="K29" s="143"/>
      <c r="L29" s="13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5" t="s">
        <v>40</v>
      </c>
      <c r="E30" s="38"/>
      <c r="F30" s="38"/>
      <c r="G30" s="38"/>
      <c r="H30" s="38"/>
      <c r="I30" s="132"/>
      <c r="J30" s="146">
        <f>ROUND(J96, 2)</f>
        <v>0</v>
      </c>
      <c r="K30" s="38"/>
      <c r="L30" s="13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4"/>
      <c r="J31" s="143"/>
      <c r="K31" s="143"/>
      <c r="L31" s="13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7" t="s">
        <v>42</v>
      </c>
      <c r="G32" s="38"/>
      <c r="H32" s="38"/>
      <c r="I32" s="148" t="s">
        <v>41</v>
      </c>
      <c r="J32" s="147" t="s">
        <v>43</v>
      </c>
      <c r="K32" s="38"/>
      <c r="L32" s="13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44</v>
      </c>
      <c r="E33" s="130" t="s">
        <v>45</v>
      </c>
      <c r="F33" s="150">
        <f>ROUND((SUM(BE96:BE447)),  2)</f>
        <v>0</v>
      </c>
      <c r="G33" s="38"/>
      <c r="H33" s="38"/>
      <c r="I33" s="151">
        <v>0.20999999999999999</v>
      </c>
      <c r="J33" s="150">
        <f>ROUND(((SUM(BE96:BE447))*I33),  2)</f>
        <v>0</v>
      </c>
      <c r="K33" s="38"/>
      <c r="L33" s="13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0" t="s">
        <v>46</v>
      </c>
      <c r="F34" s="150">
        <f>ROUND((SUM(BF96:BF447)),  2)</f>
        <v>0</v>
      </c>
      <c r="G34" s="38"/>
      <c r="H34" s="38"/>
      <c r="I34" s="151">
        <v>0.14999999999999999</v>
      </c>
      <c r="J34" s="150">
        <f>ROUND(((SUM(BF96:BF447))*I34),  2)</f>
        <v>0</v>
      </c>
      <c r="K34" s="38"/>
      <c r="L34" s="13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0" t="s">
        <v>47</v>
      </c>
      <c r="F35" s="150">
        <f>ROUND((SUM(BG96:BG447)),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13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0" t="s">
        <v>48</v>
      </c>
      <c r="F36" s="150">
        <f>ROUND((SUM(BH96:BH447)),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13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0" t="s">
        <v>49</v>
      </c>
      <c r="F37" s="150">
        <f>ROUND((SUM(BI96:BI447)),  2)</f>
        <v>0</v>
      </c>
      <c r="G37" s="38"/>
      <c r="H37" s="38"/>
      <c r="I37" s="151">
        <v>0</v>
      </c>
      <c r="J37" s="150">
        <f>0</f>
        <v>0</v>
      </c>
      <c r="K37" s="38"/>
      <c r="L37" s="13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2"/>
      <c r="J38" s="38"/>
      <c r="K38" s="38"/>
      <c r="L38" s="13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7"/>
      <c r="J39" s="158">
        <f>SUM(J30:J37)</f>
        <v>0</v>
      </c>
      <c r="K39" s="159"/>
      <c r="L39" s="13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13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13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132"/>
      <c r="J45" s="40"/>
      <c r="K45" s="40"/>
      <c r="L45" s="133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2"/>
      <c r="J46" s="40"/>
      <c r="K46" s="40"/>
      <c r="L46" s="13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2"/>
      <c r="J47" s="40"/>
      <c r="K47" s="40"/>
      <c r="L47" s="13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6" t="str">
        <f>E7</f>
        <v>Modernizace sociálních zařízení SPŠ OTTY WICHTERLEHO Velké Poříčí (doplněno 2.10.2020)</v>
      </c>
      <c r="F48" s="32"/>
      <c r="G48" s="32"/>
      <c r="H48" s="32"/>
      <c r="I48" s="132"/>
      <c r="J48" s="40"/>
      <c r="K48" s="40"/>
      <c r="L48" s="13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132"/>
      <c r="J49" s="40"/>
      <c r="K49" s="40"/>
      <c r="L49" s="13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Stavební a montážní práce</v>
      </c>
      <c r="F50" s="40"/>
      <c r="G50" s="40"/>
      <c r="H50" s="40"/>
      <c r="I50" s="132"/>
      <c r="J50" s="40"/>
      <c r="K50" s="40"/>
      <c r="L50" s="13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2"/>
      <c r="J51" s="40"/>
      <c r="K51" s="40"/>
      <c r="L51" s="13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Náchodská 241, 549 32 Velké Poříčí</v>
      </c>
      <c r="G52" s="40"/>
      <c r="H52" s="40"/>
      <c r="I52" s="136" t="s">
        <v>23</v>
      </c>
      <c r="J52" s="72" t="str">
        <f>IF(J12="","",J12)</f>
        <v>2. 10. 2020</v>
      </c>
      <c r="K52" s="40"/>
      <c r="L52" s="13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2"/>
      <c r="J53" s="40"/>
      <c r="K53" s="40"/>
      <c r="L53" s="13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Stř.prům.škola Otty Wichterleho, Hronov 910</v>
      </c>
      <c r="G54" s="40"/>
      <c r="H54" s="40"/>
      <c r="I54" s="136" t="s">
        <v>33</v>
      </c>
      <c r="J54" s="36" t="str">
        <f>E21</f>
        <v>Antonín BOHADLO, Žďárky 178</v>
      </c>
      <c r="K54" s="40"/>
      <c r="L54" s="13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36" t="s">
        <v>36</v>
      </c>
      <c r="J55" s="36" t="str">
        <f>E24</f>
        <v xml:space="preserve"> </v>
      </c>
      <c r="K55" s="40"/>
      <c r="L55" s="13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2"/>
      <c r="J56" s="40"/>
      <c r="K56" s="40"/>
      <c r="L56" s="13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7" t="s">
        <v>89</v>
      </c>
      <c r="D57" s="168"/>
      <c r="E57" s="168"/>
      <c r="F57" s="168"/>
      <c r="G57" s="168"/>
      <c r="H57" s="168"/>
      <c r="I57" s="169"/>
      <c r="J57" s="170" t="s">
        <v>90</v>
      </c>
      <c r="K57" s="168"/>
      <c r="L57" s="13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2"/>
      <c r="J58" s="40"/>
      <c r="K58" s="40"/>
      <c r="L58" s="13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1" t="s">
        <v>72</v>
      </c>
      <c r="D59" s="40"/>
      <c r="E59" s="40"/>
      <c r="F59" s="40"/>
      <c r="G59" s="40"/>
      <c r="H59" s="40"/>
      <c r="I59" s="132"/>
      <c r="J59" s="102">
        <f>J96</f>
        <v>0</v>
      </c>
      <c r="K59" s="40"/>
      <c r="L59" s="13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s="9" customFormat="1" ht="24.96" customHeight="1">
      <c r="A60" s="9"/>
      <c r="B60" s="172"/>
      <c r="C60" s="173"/>
      <c r="D60" s="174" t="s">
        <v>92</v>
      </c>
      <c r="E60" s="175"/>
      <c r="F60" s="175"/>
      <c r="G60" s="175"/>
      <c r="H60" s="175"/>
      <c r="I60" s="176"/>
      <c r="J60" s="177">
        <f>J97</f>
        <v>0</v>
      </c>
      <c r="K60" s="173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80"/>
      <c r="D61" s="181" t="s">
        <v>93</v>
      </c>
      <c r="E61" s="182"/>
      <c r="F61" s="182"/>
      <c r="G61" s="182"/>
      <c r="H61" s="182"/>
      <c r="I61" s="183"/>
      <c r="J61" s="184">
        <f>J98</f>
        <v>0</v>
      </c>
      <c r="K61" s="180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80"/>
      <c r="D62" s="181" t="s">
        <v>94</v>
      </c>
      <c r="E62" s="182"/>
      <c r="F62" s="182"/>
      <c r="G62" s="182"/>
      <c r="H62" s="182"/>
      <c r="I62" s="183"/>
      <c r="J62" s="184">
        <f>J117</f>
        <v>0</v>
      </c>
      <c r="K62" s="180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80"/>
      <c r="D63" s="181" t="s">
        <v>95</v>
      </c>
      <c r="E63" s="182"/>
      <c r="F63" s="182"/>
      <c r="G63" s="182"/>
      <c r="H63" s="182"/>
      <c r="I63" s="183"/>
      <c r="J63" s="184">
        <f>J179</f>
        <v>0</v>
      </c>
      <c r="K63" s="180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80"/>
      <c r="D64" s="181" t="s">
        <v>96</v>
      </c>
      <c r="E64" s="182"/>
      <c r="F64" s="182"/>
      <c r="G64" s="182"/>
      <c r="H64" s="182"/>
      <c r="I64" s="183"/>
      <c r="J64" s="184">
        <f>J185</f>
        <v>0</v>
      </c>
      <c r="K64" s="180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80"/>
      <c r="D65" s="181" t="s">
        <v>97</v>
      </c>
      <c r="E65" s="182"/>
      <c r="F65" s="182"/>
      <c r="G65" s="182"/>
      <c r="H65" s="182"/>
      <c r="I65" s="183"/>
      <c r="J65" s="184">
        <f>J190</f>
        <v>0</v>
      </c>
      <c r="K65" s="180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80"/>
      <c r="D66" s="181" t="s">
        <v>98</v>
      </c>
      <c r="E66" s="182"/>
      <c r="F66" s="182"/>
      <c r="G66" s="182"/>
      <c r="H66" s="182"/>
      <c r="I66" s="183"/>
      <c r="J66" s="184">
        <f>J270</f>
        <v>0</v>
      </c>
      <c r="K66" s="180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2"/>
      <c r="C67" s="173"/>
      <c r="D67" s="174" t="s">
        <v>99</v>
      </c>
      <c r="E67" s="175"/>
      <c r="F67" s="175"/>
      <c r="G67" s="175"/>
      <c r="H67" s="175"/>
      <c r="I67" s="176"/>
      <c r="J67" s="177">
        <f>J272</f>
        <v>0</v>
      </c>
      <c r="K67" s="173"/>
      <c r="L67" s="17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9"/>
      <c r="C68" s="180"/>
      <c r="D68" s="181" t="s">
        <v>100</v>
      </c>
      <c r="E68" s="182"/>
      <c r="F68" s="182"/>
      <c r="G68" s="182"/>
      <c r="H68" s="182"/>
      <c r="I68" s="183"/>
      <c r="J68" s="184">
        <f>J273</f>
        <v>0</v>
      </c>
      <c r="K68" s="180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80"/>
      <c r="D69" s="181" t="s">
        <v>101</v>
      </c>
      <c r="E69" s="182"/>
      <c r="F69" s="182"/>
      <c r="G69" s="182"/>
      <c r="H69" s="182"/>
      <c r="I69" s="183"/>
      <c r="J69" s="184">
        <f>J277</f>
        <v>0</v>
      </c>
      <c r="K69" s="180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80"/>
      <c r="D70" s="181" t="s">
        <v>102</v>
      </c>
      <c r="E70" s="182"/>
      <c r="F70" s="182"/>
      <c r="G70" s="182"/>
      <c r="H70" s="182"/>
      <c r="I70" s="183"/>
      <c r="J70" s="184">
        <f>J321</f>
        <v>0</v>
      </c>
      <c r="K70" s="180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80"/>
      <c r="D71" s="181" t="s">
        <v>103</v>
      </c>
      <c r="E71" s="182"/>
      <c r="F71" s="182"/>
      <c r="G71" s="182"/>
      <c r="H71" s="182"/>
      <c r="I71" s="183"/>
      <c r="J71" s="184">
        <f>J350</f>
        <v>0</v>
      </c>
      <c r="K71" s="180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80"/>
      <c r="D72" s="181" t="s">
        <v>104</v>
      </c>
      <c r="E72" s="182"/>
      <c r="F72" s="182"/>
      <c r="G72" s="182"/>
      <c r="H72" s="182"/>
      <c r="I72" s="183"/>
      <c r="J72" s="184">
        <f>J357</f>
        <v>0</v>
      </c>
      <c r="K72" s="180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80"/>
      <c r="D73" s="181" t="s">
        <v>105</v>
      </c>
      <c r="E73" s="182"/>
      <c r="F73" s="182"/>
      <c r="G73" s="182"/>
      <c r="H73" s="182"/>
      <c r="I73" s="183"/>
      <c r="J73" s="184">
        <f>J380</f>
        <v>0</v>
      </c>
      <c r="K73" s="180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80"/>
      <c r="D74" s="181" t="s">
        <v>106</v>
      </c>
      <c r="E74" s="182"/>
      <c r="F74" s="182"/>
      <c r="G74" s="182"/>
      <c r="H74" s="182"/>
      <c r="I74" s="183"/>
      <c r="J74" s="184">
        <f>J403</f>
        <v>0</v>
      </c>
      <c r="K74" s="180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9"/>
      <c r="C75" s="180"/>
      <c r="D75" s="181" t="s">
        <v>107</v>
      </c>
      <c r="E75" s="182"/>
      <c r="F75" s="182"/>
      <c r="G75" s="182"/>
      <c r="H75" s="182"/>
      <c r="I75" s="183"/>
      <c r="J75" s="184">
        <f>J412</f>
        <v>0</v>
      </c>
      <c r="K75" s="180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9"/>
      <c r="C76" s="180"/>
      <c r="D76" s="181" t="s">
        <v>108</v>
      </c>
      <c r="E76" s="182"/>
      <c r="F76" s="182"/>
      <c r="G76" s="182"/>
      <c r="H76" s="182"/>
      <c r="I76" s="183"/>
      <c r="J76" s="184">
        <f>J441</f>
        <v>0</v>
      </c>
      <c r="K76" s="180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132"/>
      <c r="J77" s="40"/>
      <c r="K77" s="40"/>
      <c r="L77" s="13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162"/>
      <c r="J78" s="60"/>
      <c r="K78" s="60"/>
      <c r="L78" s="13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165"/>
      <c r="J82" s="62"/>
      <c r="K82" s="62"/>
      <c r="L82" s="13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109</v>
      </c>
      <c r="D83" s="40"/>
      <c r="E83" s="40"/>
      <c r="F83" s="40"/>
      <c r="G83" s="40"/>
      <c r="H83" s="40"/>
      <c r="I83" s="132"/>
      <c r="J83" s="40"/>
      <c r="K83" s="40"/>
      <c r="L83" s="13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32"/>
      <c r="J84" s="40"/>
      <c r="K84" s="40"/>
      <c r="L84" s="13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132"/>
      <c r="J85" s="40"/>
      <c r="K85" s="40"/>
      <c r="L85" s="13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66" t="str">
        <f>E7</f>
        <v>Modernizace sociálních zařízení SPŠ OTTY WICHTERLEHO Velké Poříčí (doplněno 2.10.2020)</v>
      </c>
      <c r="F86" s="32"/>
      <c r="G86" s="32"/>
      <c r="H86" s="32"/>
      <c r="I86" s="132"/>
      <c r="J86" s="40"/>
      <c r="K86" s="40"/>
      <c r="L86" s="13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86</v>
      </c>
      <c r="D87" s="40"/>
      <c r="E87" s="40"/>
      <c r="F87" s="40"/>
      <c r="G87" s="40"/>
      <c r="H87" s="40"/>
      <c r="I87" s="132"/>
      <c r="J87" s="40"/>
      <c r="K87" s="40"/>
      <c r="L87" s="13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69" t="str">
        <f>E9</f>
        <v>01 - Stavební a montážní práce</v>
      </c>
      <c r="F88" s="40"/>
      <c r="G88" s="40"/>
      <c r="H88" s="40"/>
      <c r="I88" s="132"/>
      <c r="J88" s="40"/>
      <c r="K88" s="40"/>
      <c r="L88" s="13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32"/>
      <c r="J89" s="40"/>
      <c r="K89" s="40"/>
      <c r="L89" s="13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21</v>
      </c>
      <c r="D90" s="40"/>
      <c r="E90" s="40"/>
      <c r="F90" s="27" t="str">
        <f>F12</f>
        <v>Náchodská 241, 549 32 Velké Poříčí</v>
      </c>
      <c r="G90" s="40"/>
      <c r="H90" s="40"/>
      <c r="I90" s="136" t="s">
        <v>23</v>
      </c>
      <c r="J90" s="72" t="str">
        <f>IF(J12="","",J12)</f>
        <v>2. 10. 2020</v>
      </c>
      <c r="K90" s="40"/>
      <c r="L90" s="13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32"/>
      <c r="J91" s="40"/>
      <c r="K91" s="40"/>
      <c r="L91" s="13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25</v>
      </c>
      <c r="D92" s="40"/>
      <c r="E92" s="40"/>
      <c r="F92" s="27" t="str">
        <f>E15</f>
        <v>Stř.prům.škola Otty Wichterleho, Hronov 910</v>
      </c>
      <c r="G92" s="40"/>
      <c r="H92" s="40"/>
      <c r="I92" s="136" t="s">
        <v>33</v>
      </c>
      <c r="J92" s="36" t="str">
        <f>E21</f>
        <v>Antonín BOHADLO, Žďárky 178</v>
      </c>
      <c r="K92" s="40"/>
      <c r="L92" s="13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31</v>
      </c>
      <c r="D93" s="40"/>
      <c r="E93" s="40"/>
      <c r="F93" s="27" t="str">
        <f>IF(E18="","",E18)</f>
        <v>Vyplň údaj</v>
      </c>
      <c r="G93" s="40"/>
      <c r="H93" s="40"/>
      <c r="I93" s="136" t="s">
        <v>36</v>
      </c>
      <c r="J93" s="36" t="str">
        <f>E24</f>
        <v xml:space="preserve"> </v>
      </c>
      <c r="K93" s="40"/>
      <c r="L93" s="13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32"/>
      <c r="J94" s="40"/>
      <c r="K94" s="40"/>
      <c r="L94" s="13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86"/>
      <c r="B95" s="187"/>
      <c r="C95" s="188" t="s">
        <v>110</v>
      </c>
      <c r="D95" s="189" t="s">
        <v>59</v>
      </c>
      <c r="E95" s="189" t="s">
        <v>55</v>
      </c>
      <c r="F95" s="189" t="s">
        <v>56</v>
      </c>
      <c r="G95" s="189" t="s">
        <v>111</v>
      </c>
      <c r="H95" s="189" t="s">
        <v>112</v>
      </c>
      <c r="I95" s="190" t="s">
        <v>113</v>
      </c>
      <c r="J95" s="189" t="s">
        <v>90</v>
      </c>
      <c r="K95" s="191" t="s">
        <v>114</v>
      </c>
      <c r="L95" s="192"/>
      <c r="M95" s="92" t="s">
        <v>19</v>
      </c>
      <c r="N95" s="93" t="s">
        <v>44</v>
      </c>
      <c r="O95" s="93" t="s">
        <v>115</v>
      </c>
      <c r="P95" s="93" t="s">
        <v>116</v>
      </c>
      <c r="Q95" s="93" t="s">
        <v>117</v>
      </c>
      <c r="R95" s="93" t="s">
        <v>118</v>
      </c>
      <c r="S95" s="93" t="s">
        <v>119</v>
      </c>
      <c r="T95" s="94" t="s">
        <v>120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8"/>
      <c r="B96" s="39"/>
      <c r="C96" s="99" t="s">
        <v>121</v>
      </c>
      <c r="D96" s="40"/>
      <c r="E96" s="40"/>
      <c r="F96" s="40"/>
      <c r="G96" s="40"/>
      <c r="H96" s="40"/>
      <c r="I96" s="132"/>
      <c r="J96" s="193">
        <f>BK96</f>
        <v>0</v>
      </c>
      <c r="K96" s="40"/>
      <c r="L96" s="44"/>
      <c r="M96" s="95"/>
      <c r="N96" s="194"/>
      <c r="O96" s="96"/>
      <c r="P96" s="195">
        <f>P97+P272</f>
        <v>0</v>
      </c>
      <c r="Q96" s="96"/>
      <c r="R96" s="195">
        <f>R97+R272</f>
        <v>24.176504890000004</v>
      </c>
      <c r="S96" s="96"/>
      <c r="T96" s="196">
        <f>T97+T272</f>
        <v>18.881246500000003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73</v>
      </c>
      <c r="AU96" s="17" t="s">
        <v>91</v>
      </c>
      <c r="BK96" s="197">
        <f>BK97+BK272</f>
        <v>0</v>
      </c>
    </row>
    <row r="97" s="12" customFormat="1" ht="25.92" customHeight="1">
      <c r="A97" s="12"/>
      <c r="B97" s="198"/>
      <c r="C97" s="199"/>
      <c r="D97" s="200" t="s">
        <v>73</v>
      </c>
      <c r="E97" s="201" t="s">
        <v>122</v>
      </c>
      <c r="F97" s="201" t="s">
        <v>123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P98+P117+P179+P185+P190+P270</f>
        <v>0</v>
      </c>
      <c r="Q97" s="206"/>
      <c r="R97" s="207">
        <f>R98+R117+R179+R185+R190+R270</f>
        <v>19.888764680000005</v>
      </c>
      <c r="S97" s="206"/>
      <c r="T97" s="208">
        <f>T98+T117+T179+T185+T190+T270</f>
        <v>18.858349000000004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73</v>
      </c>
      <c r="AU97" s="210" t="s">
        <v>74</v>
      </c>
      <c r="AY97" s="209" t="s">
        <v>124</v>
      </c>
      <c r="BK97" s="211">
        <f>BK98+BK117+BK179+BK185+BK190+BK270</f>
        <v>0</v>
      </c>
    </row>
    <row r="98" s="12" customFormat="1" ht="22.8" customHeight="1">
      <c r="A98" s="12"/>
      <c r="B98" s="198"/>
      <c r="C98" s="199"/>
      <c r="D98" s="200" t="s">
        <v>73</v>
      </c>
      <c r="E98" s="212" t="s">
        <v>125</v>
      </c>
      <c r="F98" s="212" t="s">
        <v>126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SUM(P99:P116)</f>
        <v>0</v>
      </c>
      <c r="Q98" s="206"/>
      <c r="R98" s="207">
        <f>SUM(R99:R116)</f>
        <v>4.7259741099999992</v>
      </c>
      <c r="S98" s="206"/>
      <c r="T98" s="208">
        <f>SUM(T99:T116)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82</v>
      </c>
      <c r="AT98" s="210" t="s">
        <v>73</v>
      </c>
      <c r="AU98" s="210" t="s">
        <v>82</v>
      </c>
      <c r="AY98" s="209" t="s">
        <v>124</v>
      </c>
      <c r="BK98" s="211">
        <f>SUM(BK99:BK116)</f>
        <v>0</v>
      </c>
    </row>
    <row r="99" s="2" customFormat="1" ht="21.75" customHeight="1">
      <c r="A99" s="38"/>
      <c r="B99" s="39"/>
      <c r="C99" s="214" t="s">
        <v>82</v>
      </c>
      <c r="D99" s="214" t="s">
        <v>127</v>
      </c>
      <c r="E99" s="215" t="s">
        <v>128</v>
      </c>
      <c r="F99" s="216" t="s">
        <v>129</v>
      </c>
      <c r="G99" s="217" t="s">
        <v>130</v>
      </c>
      <c r="H99" s="218">
        <v>1.4199999999999999</v>
      </c>
      <c r="I99" s="219"/>
      <c r="J99" s="220">
        <f>ROUND(I99*H99,2)</f>
        <v>0</v>
      </c>
      <c r="K99" s="216" t="s">
        <v>131</v>
      </c>
      <c r="L99" s="44"/>
      <c r="M99" s="221" t="s">
        <v>19</v>
      </c>
      <c r="N99" s="222" t="s">
        <v>45</v>
      </c>
      <c r="O99" s="84"/>
      <c r="P99" s="223">
        <f>O99*H99</f>
        <v>0</v>
      </c>
      <c r="Q99" s="223">
        <v>1.8775</v>
      </c>
      <c r="R99" s="223">
        <f>Q99*H99</f>
        <v>2.6660499999999998</v>
      </c>
      <c r="S99" s="223">
        <v>0</v>
      </c>
      <c r="T99" s="22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5" t="s">
        <v>132</v>
      </c>
      <c r="AT99" s="225" t="s">
        <v>127</v>
      </c>
      <c r="AU99" s="225" t="s">
        <v>84</v>
      </c>
      <c r="AY99" s="17" t="s">
        <v>124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7" t="s">
        <v>82</v>
      </c>
      <c r="BK99" s="226">
        <f>ROUND(I99*H99,2)</f>
        <v>0</v>
      </c>
      <c r="BL99" s="17" t="s">
        <v>132</v>
      </c>
      <c r="BM99" s="225" t="s">
        <v>133</v>
      </c>
    </row>
    <row r="100" s="13" customFormat="1">
      <c r="A100" s="13"/>
      <c r="B100" s="227"/>
      <c r="C100" s="228"/>
      <c r="D100" s="229" t="s">
        <v>134</v>
      </c>
      <c r="E100" s="230" t="s">
        <v>19</v>
      </c>
      <c r="F100" s="231" t="s">
        <v>135</v>
      </c>
      <c r="G100" s="228"/>
      <c r="H100" s="232">
        <v>1.4199999999999999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134</v>
      </c>
      <c r="AU100" s="238" t="s">
        <v>84</v>
      </c>
      <c r="AV100" s="13" t="s">
        <v>84</v>
      </c>
      <c r="AW100" s="13" t="s">
        <v>35</v>
      </c>
      <c r="AX100" s="13" t="s">
        <v>82</v>
      </c>
      <c r="AY100" s="238" t="s">
        <v>124</v>
      </c>
    </row>
    <row r="101" s="2" customFormat="1" ht="16.5" customHeight="1">
      <c r="A101" s="38"/>
      <c r="B101" s="39"/>
      <c r="C101" s="214" t="s">
        <v>84</v>
      </c>
      <c r="D101" s="214" t="s">
        <v>127</v>
      </c>
      <c r="E101" s="215" t="s">
        <v>136</v>
      </c>
      <c r="F101" s="216" t="s">
        <v>137</v>
      </c>
      <c r="G101" s="217" t="s">
        <v>138</v>
      </c>
      <c r="H101" s="218">
        <v>3</v>
      </c>
      <c r="I101" s="219"/>
      <c r="J101" s="220">
        <f>ROUND(I101*H101,2)</f>
        <v>0</v>
      </c>
      <c r="K101" s="216" t="s">
        <v>131</v>
      </c>
      <c r="L101" s="44"/>
      <c r="M101" s="221" t="s">
        <v>19</v>
      </c>
      <c r="N101" s="222" t="s">
        <v>45</v>
      </c>
      <c r="O101" s="84"/>
      <c r="P101" s="223">
        <f>O101*H101</f>
        <v>0</v>
      </c>
      <c r="Q101" s="223">
        <v>0.02588</v>
      </c>
      <c r="R101" s="223">
        <f>Q101*H101</f>
        <v>0.077640000000000001</v>
      </c>
      <c r="S101" s="223">
        <v>0</v>
      </c>
      <c r="T101" s="22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5" t="s">
        <v>132</v>
      </c>
      <c r="AT101" s="225" t="s">
        <v>127</v>
      </c>
      <c r="AU101" s="225" t="s">
        <v>84</v>
      </c>
      <c r="AY101" s="17" t="s">
        <v>124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7" t="s">
        <v>82</v>
      </c>
      <c r="BK101" s="226">
        <f>ROUND(I101*H101,2)</f>
        <v>0</v>
      </c>
      <c r="BL101" s="17" t="s">
        <v>132</v>
      </c>
      <c r="BM101" s="225" t="s">
        <v>139</v>
      </c>
    </row>
    <row r="102" s="13" customFormat="1">
      <c r="A102" s="13"/>
      <c r="B102" s="227"/>
      <c r="C102" s="228"/>
      <c r="D102" s="229" t="s">
        <v>134</v>
      </c>
      <c r="E102" s="230" t="s">
        <v>19</v>
      </c>
      <c r="F102" s="231" t="s">
        <v>140</v>
      </c>
      <c r="G102" s="228"/>
      <c r="H102" s="232">
        <v>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134</v>
      </c>
      <c r="AU102" s="238" t="s">
        <v>84</v>
      </c>
      <c r="AV102" s="13" t="s">
        <v>84</v>
      </c>
      <c r="AW102" s="13" t="s">
        <v>35</v>
      </c>
      <c r="AX102" s="13" t="s">
        <v>82</v>
      </c>
      <c r="AY102" s="238" t="s">
        <v>124</v>
      </c>
    </row>
    <row r="103" s="2" customFormat="1" ht="16.5" customHeight="1">
      <c r="A103" s="38"/>
      <c r="B103" s="39"/>
      <c r="C103" s="239" t="s">
        <v>125</v>
      </c>
      <c r="D103" s="239" t="s">
        <v>141</v>
      </c>
      <c r="E103" s="240" t="s">
        <v>142</v>
      </c>
      <c r="F103" s="241" t="s">
        <v>143</v>
      </c>
      <c r="G103" s="242" t="s">
        <v>138</v>
      </c>
      <c r="H103" s="243">
        <v>3.0299999999999998</v>
      </c>
      <c r="I103" s="244"/>
      <c r="J103" s="245">
        <f>ROUND(I103*H103,2)</f>
        <v>0</v>
      </c>
      <c r="K103" s="241" t="s">
        <v>131</v>
      </c>
      <c r="L103" s="246"/>
      <c r="M103" s="247" t="s">
        <v>19</v>
      </c>
      <c r="N103" s="248" t="s">
        <v>45</v>
      </c>
      <c r="O103" s="84"/>
      <c r="P103" s="223">
        <f>O103*H103</f>
        <v>0</v>
      </c>
      <c r="Q103" s="223">
        <v>0.032000000000000001</v>
      </c>
      <c r="R103" s="223">
        <f>Q103*H103</f>
        <v>0.096959999999999991</v>
      </c>
      <c r="S103" s="223">
        <v>0</v>
      </c>
      <c r="T103" s="22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5" t="s">
        <v>144</v>
      </c>
      <c r="AT103" s="225" t="s">
        <v>141</v>
      </c>
      <c r="AU103" s="225" t="s">
        <v>84</v>
      </c>
      <c r="AY103" s="17" t="s">
        <v>124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82</v>
      </c>
      <c r="BK103" s="226">
        <f>ROUND(I103*H103,2)</f>
        <v>0</v>
      </c>
      <c r="BL103" s="17" t="s">
        <v>132</v>
      </c>
      <c r="BM103" s="225" t="s">
        <v>145</v>
      </c>
    </row>
    <row r="104" s="13" customFormat="1">
      <c r="A104" s="13"/>
      <c r="B104" s="227"/>
      <c r="C104" s="228"/>
      <c r="D104" s="229" t="s">
        <v>134</v>
      </c>
      <c r="E104" s="230" t="s">
        <v>19</v>
      </c>
      <c r="F104" s="231" t="s">
        <v>146</v>
      </c>
      <c r="G104" s="228"/>
      <c r="H104" s="232">
        <v>3.0299999999999998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134</v>
      </c>
      <c r="AU104" s="238" t="s">
        <v>84</v>
      </c>
      <c r="AV104" s="13" t="s">
        <v>84</v>
      </c>
      <c r="AW104" s="13" t="s">
        <v>35</v>
      </c>
      <c r="AX104" s="13" t="s">
        <v>82</v>
      </c>
      <c r="AY104" s="238" t="s">
        <v>124</v>
      </c>
    </row>
    <row r="105" s="2" customFormat="1" ht="16.5" customHeight="1">
      <c r="A105" s="38"/>
      <c r="B105" s="39"/>
      <c r="C105" s="214" t="s">
        <v>132</v>
      </c>
      <c r="D105" s="214" t="s">
        <v>127</v>
      </c>
      <c r="E105" s="215" t="s">
        <v>147</v>
      </c>
      <c r="F105" s="216" t="s">
        <v>148</v>
      </c>
      <c r="G105" s="217" t="s">
        <v>130</v>
      </c>
      <c r="H105" s="218">
        <v>0.0080000000000000002</v>
      </c>
      <c r="I105" s="219"/>
      <c r="J105" s="220">
        <f>ROUND(I105*H105,2)</f>
        <v>0</v>
      </c>
      <c r="K105" s="216" t="s">
        <v>131</v>
      </c>
      <c r="L105" s="44"/>
      <c r="M105" s="221" t="s">
        <v>19</v>
      </c>
      <c r="N105" s="222" t="s">
        <v>45</v>
      </c>
      <c r="O105" s="84"/>
      <c r="P105" s="223">
        <f>O105*H105</f>
        <v>0</v>
      </c>
      <c r="Q105" s="223">
        <v>1.94302</v>
      </c>
      <c r="R105" s="223">
        <f>Q105*H105</f>
        <v>0.01554416</v>
      </c>
      <c r="S105" s="223">
        <v>0</v>
      </c>
      <c r="T105" s="22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5" t="s">
        <v>132</v>
      </c>
      <c r="AT105" s="225" t="s">
        <v>127</v>
      </c>
      <c r="AU105" s="225" t="s">
        <v>84</v>
      </c>
      <c r="AY105" s="17" t="s">
        <v>124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82</v>
      </c>
      <c r="BK105" s="226">
        <f>ROUND(I105*H105,2)</f>
        <v>0</v>
      </c>
      <c r="BL105" s="17" t="s">
        <v>132</v>
      </c>
      <c r="BM105" s="225" t="s">
        <v>149</v>
      </c>
    </row>
    <row r="106" s="13" customFormat="1">
      <c r="A106" s="13"/>
      <c r="B106" s="227"/>
      <c r="C106" s="228"/>
      <c r="D106" s="229" t="s">
        <v>134</v>
      </c>
      <c r="E106" s="230" t="s">
        <v>19</v>
      </c>
      <c r="F106" s="231" t="s">
        <v>150</v>
      </c>
      <c r="G106" s="228"/>
      <c r="H106" s="232">
        <v>0.0080000000000000002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134</v>
      </c>
      <c r="AU106" s="238" t="s">
        <v>84</v>
      </c>
      <c r="AV106" s="13" t="s">
        <v>84</v>
      </c>
      <c r="AW106" s="13" t="s">
        <v>35</v>
      </c>
      <c r="AX106" s="13" t="s">
        <v>82</v>
      </c>
      <c r="AY106" s="238" t="s">
        <v>124</v>
      </c>
    </row>
    <row r="107" s="2" customFormat="1" ht="21.75" customHeight="1">
      <c r="A107" s="38"/>
      <c r="B107" s="39"/>
      <c r="C107" s="214" t="s">
        <v>151</v>
      </c>
      <c r="D107" s="214" t="s">
        <v>127</v>
      </c>
      <c r="E107" s="215" t="s">
        <v>152</v>
      </c>
      <c r="F107" s="216" t="s">
        <v>153</v>
      </c>
      <c r="G107" s="217" t="s">
        <v>154</v>
      </c>
      <c r="H107" s="218">
        <v>1</v>
      </c>
      <c r="I107" s="219"/>
      <c r="J107" s="220">
        <f>ROUND(I107*H107,2)</f>
        <v>0</v>
      </c>
      <c r="K107" s="216" t="s">
        <v>131</v>
      </c>
      <c r="L107" s="44"/>
      <c r="M107" s="221" t="s">
        <v>19</v>
      </c>
      <c r="N107" s="222" t="s">
        <v>45</v>
      </c>
      <c r="O107" s="84"/>
      <c r="P107" s="223">
        <f>O107*H107</f>
        <v>0</v>
      </c>
      <c r="Q107" s="223">
        <v>0.25364999999999999</v>
      </c>
      <c r="R107" s="223">
        <f>Q107*H107</f>
        <v>0.25364999999999999</v>
      </c>
      <c r="S107" s="223">
        <v>0</v>
      </c>
      <c r="T107" s="22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5" t="s">
        <v>132</v>
      </c>
      <c r="AT107" s="225" t="s">
        <v>127</v>
      </c>
      <c r="AU107" s="225" t="s">
        <v>84</v>
      </c>
      <c r="AY107" s="17" t="s">
        <v>124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82</v>
      </c>
      <c r="BK107" s="226">
        <f>ROUND(I107*H107,2)</f>
        <v>0</v>
      </c>
      <c r="BL107" s="17" t="s">
        <v>132</v>
      </c>
      <c r="BM107" s="225" t="s">
        <v>155</v>
      </c>
    </row>
    <row r="108" s="13" customFormat="1">
      <c r="A108" s="13"/>
      <c r="B108" s="227"/>
      <c r="C108" s="228"/>
      <c r="D108" s="229" t="s">
        <v>134</v>
      </c>
      <c r="E108" s="230" t="s">
        <v>19</v>
      </c>
      <c r="F108" s="231" t="s">
        <v>156</v>
      </c>
      <c r="G108" s="228"/>
      <c r="H108" s="232">
        <v>1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134</v>
      </c>
      <c r="AU108" s="238" t="s">
        <v>84</v>
      </c>
      <c r="AV108" s="13" t="s">
        <v>84</v>
      </c>
      <c r="AW108" s="13" t="s">
        <v>35</v>
      </c>
      <c r="AX108" s="13" t="s">
        <v>82</v>
      </c>
      <c r="AY108" s="238" t="s">
        <v>124</v>
      </c>
    </row>
    <row r="109" s="2" customFormat="1" ht="21.75" customHeight="1">
      <c r="A109" s="38"/>
      <c r="B109" s="39"/>
      <c r="C109" s="214" t="s">
        <v>157</v>
      </c>
      <c r="D109" s="214" t="s">
        <v>127</v>
      </c>
      <c r="E109" s="215" t="s">
        <v>158</v>
      </c>
      <c r="F109" s="216" t="s">
        <v>159</v>
      </c>
      <c r="G109" s="217" t="s">
        <v>154</v>
      </c>
      <c r="H109" s="218">
        <v>3.1230000000000002</v>
      </c>
      <c r="I109" s="219"/>
      <c r="J109" s="220">
        <f>ROUND(I109*H109,2)</f>
        <v>0</v>
      </c>
      <c r="K109" s="216" t="s">
        <v>131</v>
      </c>
      <c r="L109" s="44"/>
      <c r="M109" s="221" t="s">
        <v>19</v>
      </c>
      <c r="N109" s="222" t="s">
        <v>45</v>
      </c>
      <c r="O109" s="84"/>
      <c r="P109" s="223">
        <f>O109*H109</f>
        <v>0</v>
      </c>
      <c r="Q109" s="223">
        <v>0.25364999999999999</v>
      </c>
      <c r="R109" s="223">
        <f>Q109*H109</f>
        <v>0.79214894999999996</v>
      </c>
      <c r="S109" s="223">
        <v>0</v>
      </c>
      <c r="T109" s="22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5" t="s">
        <v>132</v>
      </c>
      <c r="AT109" s="225" t="s">
        <v>127</v>
      </c>
      <c r="AU109" s="225" t="s">
        <v>84</v>
      </c>
      <c r="AY109" s="17" t="s">
        <v>124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82</v>
      </c>
      <c r="BK109" s="226">
        <f>ROUND(I109*H109,2)</f>
        <v>0</v>
      </c>
      <c r="BL109" s="17" t="s">
        <v>132</v>
      </c>
      <c r="BM109" s="225" t="s">
        <v>160</v>
      </c>
    </row>
    <row r="110" s="13" customFormat="1">
      <c r="A110" s="13"/>
      <c r="B110" s="227"/>
      <c r="C110" s="228"/>
      <c r="D110" s="229" t="s">
        <v>134</v>
      </c>
      <c r="E110" s="230" t="s">
        <v>19</v>
      </c>
      <c r="F110" s="231" t="s">
        <v>161</v>
      </c>
      <c r="G110" s="228"/>
      <c r="H110" s="232">
        <v>3.1230000000000002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134</v>
      </c>
      <c r="AU110" s="238" t="s">
        <v>84</v>
      </c>
      <c r="AV110" s="13" t="s">
        <v>84</v>
      </c>
      <c r="AW110" s="13" t="s">
        <v>35</v>
      </c>
      <c r="AX110" s="13" t="s">
        <v>82</v>
      </c>
      <c r="AY110" s="238" t="s">
        <v>124</v>
      </c>
    </row>
    <row r="111" s="2" customFormat="1" ht="21.75" customHeight="1">
      <c r="A111" s="38"/>
      <c r="B111" s="39"/>
      <c r="C111" s="214" t="s">
        <v>162</v>
      </c>
      <c r="D111" s="214" t="s">
        <v>127</v>
      </c>
      <c r="E111" s="215" t="s">
        <v>163</v>
      </c>
      <c r="F111" s="216" t="s">
        <v>164</v>
      </c>
      <c r="G111" s="217" t="s">
        <v>154</v>
      </c>
      <c r="H111" s="218">
        <v>11.430999999999999</v>
      </c>
      <c r="I111" s="219"/>
      <c r="J111" s="220">
        <f>ROUND(I111*H111,2)</f>
        <v>0</v>
      </c>
      <c r="K111" s="216" t="s">
        <v>131</v>
      </c>
      <c r="L111" s="44"/>
      <c r="M111" s="221" t="s">
        <v>19</v>
      </c>
      <c r="N111" s="222" t="s">
        <v>45</v>
      </c>
      <c r="O111" s="84"/>
      <c r="P111" s="223">
        <f>O111*H111</f>
        <v>0</v>
      </c>
      <c r="Q111" s="223">
        <v>0.071999999999999995</v>
      </c>
      <c r="R111" s="223">
        <f>Q111*H111</f>
        <v>0.82303199999999987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132</v>
      </c>
      <c r="AT111" s="225" t="s">
        <v>127</v>
      </c>
      <c r="AU111" s="225" t="s">
        <v>84</v>
      </c>
      <c r="AY111" s="17" t="s">
        <v>124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82</v>
      </c>
      <c r="BK111" s="226">
        <f>ROUND(I111*H111,2)</f>
        <v>0</v>
      </c>
      <c r="BL111" s="17" t="s">
        <v>132</v>
      </c>
      <c r="BM111" s="225" t="s">
        <v>165</v>
      </c>
    </row>
    <row r="112" s="13" customFormat="1">
      <c r="A112" s="13"/>
      <c r="B112" s="227"/>
      <c r="C112" s="228"/>
      <c r="D112" s="229" t="s">
        <v>134</v>
      </c>
      <c r="E112" s="230" t="s">
        <v>19</v>
      </c>
      <c r="F112" s="231" t="s">
        <v>166</v>
      </c>
      <c r="G112" s="228"/>
      <c r="H112" s="232">
        <v>13.795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134</v>
      </c>
      <c r="AU112" s="238" t="s">
        <v>84</v>
      </c>
      <c r="AV112" s="13" t="s">
        <v>84</v>
      </c>
      <c r="AW112" s="13" t="s">
        <v>35</v>
      </c>
      <c r="AX112" s="13" t="s">
        <v>74</v>
      </c>
      <c r="AY112" s="238" t="s">
        <v>124</v>
      </c>
    </row>
    <row r="113" s="13" customFormat="1">
      <c r="A113" s="13"/>
      <c r="B113" s="227"/>
      <c r="C113" s="228"/>
      <c r="D113" s="229" t="s">
        <v>134</v>
      </c>
      <c r="E113" s="230" t="s">
        <v>19</v>
      </c>
      <c r="F113" s="231" t="s">
        <v>167</v>
      </c>
      <c r="G113" s="228"/>
      <c r="H113" s="232">
        <v>-2.3639999999999999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134</v>
      </c>
      <c r="AU113" s="238" t="s">
        <v>84</v>
      </c>
      <c r="AV113" s="13" t="s">
        <v>84</v>
      </c>
      <c r="AW113" s="13" t="s">
        <v>35</v>
      </c>
      <c r="AX113" s="13" t="s">
        <v>74</v>
      </c>
      <c r="AY113" s="238" t="s">
        <v>124</v>
      </c>
    </row>
    <row r="114" s="14" customFormat="1">
      <c r="A114" s="14"/>
      <c r="B114" s="249"/>
      <c r="C114" s="250"/>
      <c r="D114" s="229" t="s">
        <v>134</v>
      </c>
      <c r="E114" s="251" t="s">
        <v>19</v>
      </c>
      <c r="F114" s="252" t="s">
        <v>168</v>
      </c>
      <c r="G114" s="250"/>
      <c r="H114" s="253">
        <v>11.430999999999999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9" t="s">
        <v>134</v>
      </c>
      <c r="AU114" s="259" t="s">
        <v>84</v>
      </c>
      <c r="AV114" s="14" t="s">
        <v>132</v>
      </c>
      <c r="AW114" s="14" t="s">
        <v>35</v>
      </c>
      <c r="AX114" s="14" t="s">
        <v>82</v>
      </c>
      <c r="AY114" s="259" t="s">
        <v>124</v>
      </c>
    </row>
    <row r="115" s="2" customFormat="1" ht="16.5" customHeight="1">
      <c r="A115" s="38"/>
      <c r="B115" s="39"/>
      <c r="C115" s="214" t="s">
        <v>144</v>
      </c>
      <c r="D115" s="214" t="s">
        <v>127</v>
      </c>
      <c r="E115" s="215" t="s">
        <v>169</v>
      </c>
      <c r="F115" s="216" t="s">
        <v>170</v>
      </c>
      <c r="G115" s="217" t="s">
        <v>171</v>
      </c>
      <c r="H115" s="218">
        <v>7.2999999999999998</v>
      </c>
      <c r="I115" s="219"/>
      <c r="J115" s="220">
        <f>ROUND(I115*H115,2)</f>
        <v>0</v>
      </c>
      <c r="K115" s="216" t="s">
        <v>131</v>
      </c>
      <c r="L115" s="44"/>
      <c r="M115" s="221" t="s">
        <v>19</v>
      </c>
      <c r="N115" s="222" t="s">
        <v>45</v>
      </c>
      <c r="O115" s="84"/>
      <c r="P115" s="223">
        <f>O115*H115</f>
        <v>0</v>
      </c>
      <c r="Q115" s="223">
        <v>0.00012999999999999999</v>
      </c>
      <c r="R115" s="223">
        <f>Q115*H115</f>
        <v>0.00094899999999999987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132</v>
      </c>
      <c r="AT115" s="225" t="s">
        <v>127</v>
      </c>
      <c r="AU115" s="225" t="s">
        <v>84</v>
      </c>
      <c r="AY115" s="17" t="s">
        <v>124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82</v>
      </c>
      <c r="BK115" s="226">
        <f>ROUND(I115*H115,2)</f>
        <v>0</v>
      </c>
      <c r="BL115" s="17" t="s">
        <v>132</v>
      </c>
      <c r="BM115" s="225" t="s">
        <v>172</v>
      </c>
    </row>
    <row r="116" s="13" customFormat="1">
      <c r="A116" s="13"/>
      <c r="B116" s="227"/>
      <c r="C116" s="228"/>
      <c r="D116" s="229" t="s">
        <v>134</v>
      </c>
      <c r="E116" s="230" t="s">
        <v>19</v>
      </c>
      <c r="F116" s="231" t="s">
        <v>173</v>
      </c>
      <c r="G116" s="228"/>
      <c r="H116" s="232">
        <v>7.2999999999999998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134</v>
      </c>
      <c r="AU116" s="238" t="s">
        <v>84</v>
      </c>
      <c r="AV116" s="13" t="s">
        <v>84</v>
      </c>
      <c r="AW116" s="13" t="s">
        <v>35</v>
      </c>
      <c r="AX116" s="13" t="s">
        <v>82</v>
      </c>
      <c r="AY116" s="238" t="s">
        <v>124</v>
      </c>
    </row>
    <row r="117" s="12" customFormat="1" ht="22.8" customHeight="1">
      <c r="A117" s="12"/>
      <c r="B117" s="198"/>
      <c r="C117" s="199"/>
      <c r="D117" s="200" t="s">
        <v>73</v>
      </c>
      <c r="E117" s="212" t="s">
        <v>157</v>
      </c>
      <c r="F117" s="212" t="s">
        <v>174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SUM(P118:P178)</f>
        <v>0</v>
      </c>
      <c r="Q117" s="206"/>
      <c r="R117" s="207">
        <f>SUM(R118:R178)</f>
        <v>14.902624380000001</v>
      </c>
      <c r="S117" s="206"/>
      <c r="T117" s="208">
        <f>SUM(T118:T178)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82</v>
      </c>
      <c r="AT117" s="210" t="s">
        <v>73</v>
      </c>
      <c r="AU117" s="210" t="s">
        <v>82</v>
      </c>
      <c r="AY117" s="209" t="s">
        <v>124</v>
      </c>
      <c r="BK117" s="211">
        <f>SUM(BK118:BK178)</f>
        <v>0</v>
      </c>
    </row>
    <row r="118" s="2" customFormat="1" ht="16.5" customHeight="1">
      <c r="A118" s="38"/>
      <c r="B118" s="39"/>
      <c r="C118" s="214" t="s">
        <v>175</v>
      </c>
      <c r="D118" s="214" t="s">
        <v>127</v>
      </c>
      <c r="E118" s="215" t="s">
        <v>176</v>
      </c>
      <c r="F118" s="216" t="s">
        <v>177</v>
      </c>
      <c r="G118" s="217" t="s">
        <v>154</v>
      </c>
      <c r="H118" s="218">
        <v>143.02199999999999</v>
      </c>
      <c r="I118" s="219"/>
      <c r="J118" s="220">
        <f>ROUND(I118*H118,2)</f>
        <v>0</v>
      </c>
      <c r="K118" s="216" t="s">
        <v>131</v>
      </c>
      <c r="L118" s="44"/>
      <c r="M118" s="221" t="s">
        <v>19</v>
      </c>
      <c r="N118" s="222" t="s">
        <v>45</v>
      </c>
      <c r="O118" s="84"/>
      <c r="P118" s="223">
        <f>O118*H118</f>
        <v>0</v>
      </c>
      <c r="Q118" s="223">
        <v>0.0073499999999999998</v>
      </c>
      <c r="R118" s="223">
        <f>Q118*H118</f>
        <v>1.0512116999999999</v>
      </c>
      <c r="S118" s="223">
        <v>0</v>
      </c>
      <c r="T118" s="22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5" t="s">
        <v>132</v>
      </c>
      <c r="AT118" s="225" t="s">
        <v>127</v>
      </c>
      <c r="AU118" s="225" t="s">
        <v>84</v>
      </c>
      <c r="AY118" s="17" t="s">
        <v>124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7" t="s">
        <v>82</v>
      </c>
      <c r="BK118" s="226">
        <f>ROUND(I118*H118,2)</f>
        <v>0</v>
      </c>
      <c r="BL118" s="17" t="s">
        <v>132</v>
      </c>
      <c r="BM118" s="225" t="s">
        <v>178</v>
      </c>
    </row>
    <row r="119" s="13" customFormat="1">
      <c r="A119" s="13"/>
      <c r="B119" s="227"/>
      <c r="C119" s="228"/>
      <c r="D119" s="229" t="s">
        <v>134</v>
      </c>
      <c r="E119" s="230" t="s">
        <v>19</v>
      </c>
      <c r="F119" s="231" t="s">
        <v>179</v>
      </c>
      <c r="G119" s="228"/>
      <c r="H119" s="232">
        <v>143.02199999999999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134</v>
      </c>
      <c r="AU119" s="238" t="s">
        <v>84</v>
      </c>
      <c r="AV119" s="13" t="s">
        <v>84</v>
      </c>
      <c r="AW119" s="13" t="s">
        <v>35</v>
      </c>
      <c r="AX119" s="13" t="s">
        <v>82</v>
      </c>
      <c r="AY119" s="238" t="s">
        <v>124</v>
      </c>
    </row>
    <row r="120" s="2" customFormat="1" ht="21.75" customHeight="1">
      <c r="A120" s="38"/>
      <c r="B120" s="39"/>
      <c r="C120" s="214" t="s">
        <v>180</v>
      </c>
      <c r="D120" s="214" t="s">
        <v>127</v>
      </c>
      <c r="E120" s="215" t="s">
        <v>181</v>
      </c>
      <c r="F120" s="216" t="s">
        <v>182</v>
      </c>
      <c r="G120" s="217" t="s">
        <v>154</v>
      </c>
      <c r="H120" s="218">
        <v>32.591999999999999</v>
      </c>
      <c r="I120" s="219"/>
      <c r="J120" s="220">
        <f>ROUND(I120*H120,2)</f>
        <v>0</v>
      </c>
      <c r="K120" s="216" t="s">
        <v>131</v>
      </c>
      <c r="L120" s="44"/>
      <c r="M120" s="221" t="s">
        <v>19</v>
      </c>
      <c r="N120" s="222" t="s">
        <v>45</v>
      </c>
      <c r="O120" s="84"/>
      <c r="P120" s="223">
        <f>O120*H120</f>
        <v>0</v>
      </c>
      <c r="Q120" s="223">
        <v>0.018380000000000001</v>
      </c>
      <c r="R120" s="223">
        <f>Q120*H120</f>
        <v>0.59904095999999996</v>
      </c>
      <c r="S120" s="223">
        <v>0</v>
      </c>
      <c r="T120" s="22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5" t="s">
        <v>132</v>
      </c>
      <c r="AT120" s="225" t="s">
        <v>127</v>
      </c>
      <c r="AU120" s="225" t="s">
        <v>84</v>
      </c>
      <c r="AY120" s="17" t="s">
        <v>124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82</v>
      </c>
      <c r="BK120" s="226">
        <f>ROUND(I120*H120,2)</f>
        <v>0</v>
      </c>
      <c r="BL120" s="17" t="s">
        <v>132</v>
      </c>
      <c r="BM120" s="225" t="s">
        <v>183</v>
      </c>
    </row>
    <row r="121" s="13" customFormat="1">
      <c r="A121" s="13"/>
      <c r="B121" s="227"/>
      <c r="C121" s="228"/>
      <c r="D121" s="229" t="s">
        <v>134</v>
      </c>
      <c r="E121" s="230" t="s">
        <v>19</v>
      </c>
      <c r="F121" s="231" t="s">
        <v>184</v>
      </c>
      <c r="G121" s="228"/>
      <c r="H121" s="232">
        <v>13.795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134</v>
      </c>
      <c r="AU121" s="238" t="s">
        <v>84</v>
      </c>
      <c r="AV121" s="13" t="s">
        <v>84</v>
      </c>
      <c r="AW121" s="13" t="s">
        <v>35</v>
      </c>
      <c r="AX121" s="13" t="s">
        <v>74</v>
      </c>
      <c r="AY121" s="238" t="s">
        <v>124</v>
      </c>
    </row>
    <row r="122" s="13" customFormat="1">
      <c r="A122" s="13"/>
      <c r="B122" s="227"/>
      <c r="C122" s="228"/>
      <c r="D122" s="229" t="s">
        <v>134</v>
      </c>
      <c r="E122" s="230" t="s">
        <v>19</v>
      </c>
      <c r="F122" s="231" t="s">
        <v>185</v>
      </c>
      <c r="G122" s="228"/>
      <c r="H122" s="232">
        <v>21.725000000000001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134</v>
      </c>
      <c r="AU122" s="238" t="s">
        <v>84</v>
      </c>
      <c r="AV122" s="13" t="s">
        <v>84</v>
      </c>
      <c r="AW122" s="13" t="s">
        <v>35</v>
      </c>
      <c r="AX122" s="13" t="s">
        <v>74</v>
      </c>
      <c r="AY122" s="238" t="s">
        <v>124</v>
      </c>
    </row>
    <row r="123" s="13" customFormat="1">
      <c r="A123" s="13"/>
      <c r="B123" s="227"/>
      <c r="C123" s="228"/>
      <c r="D123" s="229" t="s">
        <v>134</v>
      </c>
      <c r="E123" s="230" t="s">
        <v>19</v>
      </c>
      <c r="F123" s="231" t="s">
        <v>186</v>
      </c>
      <c r="G123" s="228"/>
      <c r="H123" s="232">
        <v>-2.9279999999999999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134</v>
      </c>
      <c r="AU123" s="238" t="s">
        <v>84</v>
      </c>
      <c r="AV123" s="13" t="s">
        <v>84</v>
      </c>
      <c r="AW123" s="13" t="s">
        <v>35</v>
      </c>
      <c r="AX123" s="13" t="s">
        <v>74</v>
      </c>
      <c r="AY123" s="238" t="s">
        <v>124</v>
      </c>
    </row>
    <row r="124" s="14" customFormat="1">
      <c r="A124" s="14"/>
      <c r="B124" s="249"/>
      <c r="C124" s="250"/>
      <c r="D124" s="229" t="s">
        <v>134</v>
      </c>
      <c r="E124" s="251" t="s">
        <v>19</v>
      </c>
      <c r="F124" s="252" t="s">
        <v>168</v>
      </c>
      <c r="G124" s="250"/>
      <c r="H124" s="253">
        <v>32.591999999999999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134</v>
      </c>
      <c r="AU124" s="259" t="s">
        <v>84</v>
      </c>
      <c r="AV124" s="14" t="s">
        <v>132</v>
      </c>
      <c r="AW124" s="14" t="s">
        <v>35</v>
      </c>
      <c r="AX124" s="14" t="s">
        <v>82</v>
      </c>
      <c r="AY124" s="259" t="s">
        <v>124</v>
      </c>
    </row>
    <row r="125" s="2" customFormat="1" ht="16.5" customHeight="1">
      <c r="A125" s="38"/>
      <c r="B125" s="39"/>
      <c r="C125" s="214" t="s">
        <v>187</v>
      </c>
      <c r="D125" s="214" t="s">
        <v>127</v>
      </c>
      <c r="E125" s="215" t="s">
        <v>188</v>
      </c>
      <c r="F125" s="216" t="s">
        <v>189</v>
      </c>
      <c r="G125" s="217" t="s">
        <v>138</v>
      </c>
      <c r="H125" s="218">
        <v>2</v>
      </c>
      <c r="I125" s="219"/>
      <c r="J125" s="220">
        <f>ROUND(I125*H125,2)</f>
        <v>0</v>
      </c>
      <c r="K125" s="216" t="s">
        <v>131</v>
      </c>
      <c r="L125" s="44"/>
      <c r="M125" s="221" t="s">
        <v>19</v>
      </c>
      <c r="N125" s="222" t="s">
        <v>45</v>
      </c>
      <c r="O125" s="84"/>
      <c r="P125" s="223">
        <f>O125*H125</f>
        <v>0</v>
      </c>
      <c r="Q125" s="223">
        <v>0.0037599999999999999</v>
      </c>
      <c r="R125" s="223">
        <f>Q125*H125</f>
        <v>0.0075199999999999998</v>
      </c>
      <c r="S125" s="223">
        <v>0</v>
      </c>
      <c r="T125" s="22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5" t="s">
        <v>132</v>
      </c>
      <c r="AT125" s="225" t="s">
        <v>127</v>
      </c>
      <c r="AU125" s="225" t="s">
        <v>84</v>
      </c>
      <c r="AY125" s="17" t="s">
        <v>124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82</v>
      </c>
      <c r="BK125" s="226">
        <f>ROUND(I125*H125,2)</f>
        <v>0</v>
      </c>
      <c r="BL125" s="17" t="s">
        <v>132</v>
      </c>
      <c r="BM125" s="225" t="s">
        <v>190</v>
      </c>
    </row>
    <row r="126" s="13" customFormat="1">
      <c r="A126" s="13"/>
      <c r="B126" s="227"/>
      <c r="C126" s="228"/>
      <c r="D126" s="229" t="s">
        <v>134</v>
      </c>
      <c r="E126" s="230" t="s">
        <v>19</v>
      </c>
      <c r="F126" s="231" t="s">
        <v>191</v>
      </c>
      <c r="G126" s="228"/>
      <c r="H126" s="232">
        <v>2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134</v>
      </c>
      <c r="AU126" s="238" t="s">
        <v>84</v>
      </c>
      <c r="AV126" s="13" t="s">
        <v>84</v>
      </c>
      <c r="AW126" s="13" t="s">
        <v>35</v>
      </c>
      <c r="AX126" s="13" t="s">
        <v>82</v>
      </c>
      <c r="AY126" s="238" t="s">
        <v>124</v>
      </c>
    </row>
    <row r="127" s="2" customFormat="1" ht="21.75" customHeight="1">
      <c r="A127" s="38"/>
      <c r="B127" s="39"/>
      <c r="C127" s="214" t="s">
        <v>192</v>
      </c>
      <c r="D127" s="214" t="s">
        <v>127</v>
      </c>
      <c r="E127" s="215" t="s">
        <v>193</v>
      </c>
      <c r="F127" s="216" t="s">
        <v>194</v>
      </c>
      <c r="G127" s="217" t="s">
        <v>138</v>
      </c>
      <c r="H127" s="218">
        <v>2</v>
      </c>
      <c r="I127" s="219"/>
      <c r="J127" s="220">
        <f>ROUND(I127*H127,2)</f>
        <v>0</v>
      </c>
      <c r="K127" s="216" t="s">
        <v>131</v>
      </c>
      <c r="L127" s="44"/>
      <c r="M127" s="221" t="s">
        <v>19</v>
      </c>
      <c r="N127" s="222" t="s">
        <v>45</v>
      </c>
      <c r="O127" s="84"/>
      <c r="P127" s="223">
        <f>O127*H127</f>
        <v>0</v>
      </c>
      <c r="Q127" s="223">
        <v>0.010200000000000001</v>
      </c>
      <c r="R127" s="223">
        <f>Q127*H127</f>
        <v>0.020400000000000001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132</v>
      </c>
      <c r="AT127" s="225" t="s">
        <v>127</v>
      </c>
      <c r="AU127" s="225" t="s">
        <v>84</v>
      </c>
      <c r="AY127" s="17" t="s">
        <v>124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82</v>
      </c>
      <c r="BK127" s="226">
        <f>ROUND(I127*H127,2)</f>
        <v>0</v>
      </c>
      <c r="BL127" s="17" t="s">
        <v>132</v>
      </c>
      <c r="BM127" s="225" t="s">
        <v>195</v>
      </c>
    </row>
    <row r="128" s="13" customFormat="1">
      <c r="A128" s="13"/>
      <c r="B128" s="227"/>
      <c r="C128" s="228"/>
      <c r="D128" s="229" t="s">
        <v>134</v>
      </c>
      <c r="E128" s="230" t="s">
        <v>19</v>
      </c>
      <c r="F128" s="231" t="s">
        <v>196</v>
      </c>
      <c r="G128" s="228"/>
      <c r="H128" s="232">
        <v>2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134</v>
      </c>
      <c r="AU128" s="238" t="s">
        <v>84</v>
      </c>
      <c r="AV128" s="13" t="s">
        <v>84</v>
      </c>
      <c r="AW128" s="13" t="s">
        <v>35</v>
      </c>
      <c r="AX128" s="13" t="s">
        <v>82</v>
      </c>
      <c r="AY128" s="238" t="s">
        <v>124</v>
      </c>
    </row>
    <row r="129" s="2" customFormat="1" ht="16.5" customHeight="1">
      <c r="A129" s="38"/>
      <c r="B129" s="39"/>
      <c r="C129" s="214" t="s">
        <v>197</v>
      </c>
      <c r="D129" s="214" t="s">
        <v>127</v>
      </c>
      <c r="E129" s="215" t="s">
        <v>198</v>
      </c>
      <c r="F129" s="216" t="s">
        <v>199</v>
      </c>
      <c r="G129" s="217" t="s">
        <v>138</v>
      </c>
      <c r="H129" s="218">
        <v>1</v>
      </c>
      <c r="I129" s="219"/>
      <c r="J129" s="220">
        <f>ROUND(I129*H129,2)</f>
        <v>0</v>
      </c>
      <c r="K129" s="216" t="s">
        <v>131</v>
      </c>
      <c r="L129" s="44"/>
      <c r="M129" s="221" t="s">
        <v>19</v>
      </c>
      <c r="N129" s="222" t="s">
        <v>45</v>
      </c>
      <c r="O129" s="84"/>
      <c r="P129" s="223">
        <f>O129*H129</f>
        <v>0</v>
      </c>
      <c r="Q129" s="223">
        <v>0.041500000000000002</v>
      </c>
      <c r="R129" s="223">
        <f>Q129*H129</f>
        <v>0.041500000000000002</v>
      </c>
      <c r="S129" s="223">
        <v>0</v>
      </c>
      <c r="T129" s="22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132</v>
      </c>
      <c r="AT129" s="225" t="s">
        <v>127</v>
      </c>
      <c r="AU129" s="225" t="s">
        <v>84</v>
      </c>
      <c r="AY129" s="17" t="s">
        <v>124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82</v>
      </c>
      <c r="BK129" s="226">
        <f>ROUND(I129*H129,2)</f>
        <v>0</v>
      </c>
      <c r="BL129" s="17" t="s">
        <v>132</v>
      </c>
      <c r="BM129" s="225" t="s">
        <v>200</v>
      </c>
    </row>
    <row r="130" s="13" customFormat="1">
      <c r="A130" s="13"/>
      <c r="B130" s="227"/>
      <c r="C130" s="228"/>
      <c r="D130" s="229" t="s">
        <v>134</v>
      </c>
      <c r="E130" s="230" t="s">
        <v>19</v>
      </c>
      <c r="F130" s="231" t="s">
        <v>201</v>
      </c>
      <c r="G130" s="228"/>
      <c r="H130" s="232">
        <v>1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134</v>
      </c>
      <c r="AU130" s="238" t="s">
        <v>84</v>
      </c>
      <c r="AV130" s="13" t="s">
        <v>84</v>
      </c>
      <c r="AW130" s="13" t="s">
        <v>35</v>
      </c>
      <c r="AX130" s="13" t="s">
        <v>82</v>
      </c>
      <c r="AY130" s="238" t="s">
        <v>124</v>
      </c>
    </row>
    <row r="131" s="2" customFormat="1" ht="16.5" customHeight="1">
      <c r="A131" s="38"/>
      <c r="B131" s="39"/>
      <c r="C131" s="214" t="s">
        <v>202</v>
      </c>
      <c r="D131" s="214" t="s">
        <v>127</v>
      </c>
      <c r="E131" s="215" t="s">
        <v>203</v>
      </c>
      <c r="F131" s="216" t="s">
        <v>204</v>
      </c>
      <c r="G131" s="217" t="s">
        <v>138</v>
      </c>
      <c r="H131" s="218">
        <v>2</v>
      </c>
      <c r="I131" s="219"/>
      <c r="J131" s="220">
        <f>ROUND(I131*H131,2)</f>
        <v>0</v>
      </c>
      <c r="K131" s="216" t="s">
        <v>131</v>
      </c>
      <c r="L131" s="44"/>
      <c r="M131" s="221" t="s">
        <v>19</v>
      </c>
      <c r="N131" s="222" t="s">
        <v>45</v>
      </c>
      <c r="O131" s="84"/>
      <c r="P131" s="223">
        <f>O131*H131</f>
        <v>0</v>
      </c>
      <c r="Q131" s="223">
        <v>0.1575</v>
      </c>
      <c r="R131" s="223">
        <f>Q131*H131</f>
        <v>0.315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132</v>
      </c>
      <c r="AT131" s="225" t="s">
        <v>127</v>
      </c>
      <c r="AU131" s="225" t="s">
        <v>84</v>
      </c>
      <c r="AY131" s="17" t="s">
        <v>124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82</v>
      </c>
      <c r="BK131" s="226">
        <f>ROUND(I131*H131,2)</f>
        <v>0</v>
      </c>
      <c r="BL131" s="17" t="s">
        <v>132</v>
      </c>
      <c r="BM131" s="225" t="s">
        <v>205</v>
      </c>
    </row>
    <row r="132" s="13" customFormat="1">
      <c r="A132" s="13"/>
      <c r="B132" s="227"/>
      <c r="C132" s="228"/>
      <c r="D132" s="229" t="s">
        <v>134</v>
      </c>
      <c r="E132" s="230" t="s">
        <v>19</v>
      </c>
      <c r="F132" s="231" t="s">
        <v>206</v>
      </c>
      <c r="G132" s="228"/>
      <c r="H132" s="232">
        <v>1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134</v>
      </c>
      <c r="AU132" s="238" t="s">
        <v>84</v>
      </c>
      <c r="AV132" s="13" t="s">
        <v>84</v>
      </c>
      <c r="AW132" s="13" t="s">
        <v>35</v>
      </c>
      <c r="AX132" s="13" t="s">
        <v>74</v>
      </c>
      <c r="AY132" s="238" t="s">
        <v>124</v>
      </c>
    </row>
    <row r="133" s="13" customFormat="1">
      <c r="A133" s="13"/>
      <c r="B133" s="227"/>
      <c r="C133" s="228"/>
      <c r="D133" s="229" t="s">
        <v>134</v>
      </c>
      <c r="E133" s="230" t="s">
        <v>19</v>
      </c>
      <c r="F133" s="231" t="s">
        <v>207</v>
      </c>
      <c r="G133" s="228"/>
      <c r="H133" s="232">
        <v>1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134</v>
      </c>
      <c r="AU133" s="238" t="s">
        <v>84</v>
      </c>
      <c r="AV133" s="13" t="s">
        <v>84</v>
      </c>
      <c r="AW133" s="13" t="s">
        <v>35</v>
      </c>
      <c r="AX133" s="13" t="s">
        <v>74</v>
      </c>
      <c r="AY133" s="238" t="s">
        <v>124</v>
      </c>
    </row>
    <row r="134" s="14" customFormat="1">
      <c r="A134" s="14"/>
      <c r="B134" s="249"/>
      <c r="C134" s="250"/>
      <c r="D134" s="229" t="s">
        <v>134</v>
      </c>
      <c r="E134" s="251" t="s">
        <v>19</v>
      </c>
      <c r="F134" s="252" t="s">
        <v>168</v>
      </c>
      <c r="G134" s="250"/>
      <c r="H134" s="253">
        <v>2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134</v>
      </c>
      <c r="AU134" s="259" t="s">
        <v>84</v>
      </c>
      <c r="AV134" s="14" t="s">
        <v>132</v>
      </c>
      <c r="AW134" s="14" t="s">
        <v>35</v>
      </c>
      <c r="AX134" s="14" t="s">
        <v>82</v>
      </c>
      <c r="AY134" s="259" t="s">
        <v>124</v>
      </c>
    </row>
    <row r="135" s="2" customFormat="1" ht="16.5" customHeight="1">
      <c r="A135" s="38"/>
      <c r="B135" s="39"/>
      <c r="C135" s="214" t="s">
        <v>8</v>
      </c>
      <c r="D135" s="214" t="s">
        <v>127</v>
      </c>
      <c r="E135" s="215" t="s">
        <v>208</v>
      </c>
      <c r="F135" s="216" t="s">
        <v>209</v>
      </c>
      <c r="G135" s="217" t="s">
        <v>138</v>
      </c>
      <c r="H135" s="218">
        <v>1</v>
      </c>
      <c r="I135" s="219"/>
      <c r="J135" s="220">
        <f>ROUND(I135*H135,2)</f>
        <v>0</v>
      </c>
      <c r="K135" s="216" t="s">
        <v>131</v>
      </c>
      <c r="L135" s="44"/>
      <c r="M135" s="221" t="s">
        <v>19</v>
      </c>
      <c r="N135" s="222" t="s">
        <v>45</v>
      </c>
      <c r="O135" s="84"/>
      <c r="P135" s="223">
        <f>O135*H135</f>
        <v>0</v>
      </c>
      <c r="Q135" s="223">
        <v>0.047399999999999998</v>
      </c>
      <c r="R135" s="223">
        <f>Q135*H135</f>
        <v>0.047399999999999998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132</v>
      </c>
      <c r="AT135" s="225" t="s">
        <v>127</v>
      </c>
      <c r="AU135" s="225" t="s">
        <v>84</v>
      </c>
      <c r="AY135" s="17" t="s">
        <v>124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82</v>
      </c>
      <c r="BK135" s="226">
        <f>ROUND(I135*H135,2)</f>
        <v>0</v>
      </c>
      <c r="BL135" s="17" t="s">
        <v>132</v>
      </c>
      <c r="BM135" s="225" t="s">
        <v>210</v>
      </c>
    </row>
    <row r="136" s="13" customFormat="1">
      <c r="A136" s="13"/>
      <c r="B136" s="227"/>
      <c r="C136" s="228"/>
      <c r="D136" s="229" t="s">
        <v>134</v>
      </c>
      <c r="E136" s="230" t="s">
        <v>19</v>
      </c>
      <c r="F136" s="231" t="s">
        <v>211</v>
      </c>
      <c r="G136" s="228"/>
      <c r="H136" s="232">
        <v>1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134</v>
      </c>
      <c r="AU136" s="238" t="s">
        <v>84</v>
      </c>
      <c r="AV136" s="13" t="s">
        <v>84</v>
      </c>
      <c r="AW136" s="13" t="s">
        <v>35</v>
      </c>
      <c r="AX136" s="13" t="s">
        <v>82</v>
      </c>
      <c r="AY136" s="238" t="s">
        <v>124</v>
      </c>
    </row>
    <row r="137" s="2" customFormat="1" ht="21.75" customHeight="1">
      <c r="A137" s="38"/>
      <c r="B137" s="39"/>
      <c r="C137" s="214" t="s">
        <v>212</v>
      </c>
      <c r="D137" s="214" t="s">
        <v>127</v>
      </c>
      <c r="E137" s="215" t="s">
        <v>213</v>
      </c>
      <c r="F137" s="216" t="s">
        <v>214</v>
      </c>
      <c r="G137" s="217" t="s">
        <v>154</v>
      </c>
      <c r="H137" s="218">
        <v>99.75</v>
      </c>
      <c r="I137" s="219"/>
      <c r="J137" s="220">
        <f>ROUND(I137*H137,2)</f>
        <v>0</v>
      </c>
      <c r="K137" s="216" t="s">
        <v>131</v>
      </c>
      <c r="L137" s="44"/>
      <c r="M137" s="221" t="s">
        <v>19</v>
      </c>
      <c r="N137" s="222" t="s">
        <v>45</v>
      </c>
      <c r="O137" s="84"/>
      <c r="P137" s="223">
        <f>O137*H137</f>
        <v>0</v>
      </c>
      <c r="Q137" s="223">
        <v>0.021000000000000001</v>
      </c>
      <c r="R137" s="223">
        <f>Q137*H137</f>
        <v>2.0947500000000003</v>
      </c>
      <c r="S137" s="223">
        <v>0</v>
      </c>
      <c r="T137" s="22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132</v>
      </c>
      <c r="AT137" s="225" t="s">
        <v>127</v>
      </c>
      <c r="AU137" s="225" t="s">
        <v>84</v>
      </c>
      <c r="AY137" s="17" t="s">
        <v>124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82</v>
      </c>
      <c r="BK137" s="226">
        <f>ROUND(I137*H137,2)</f>
        <v>0</v>
      </c>
      <c r="BL137" s="17" t="s">
        <v>132</v>
      </c>
      <c r="BM137" s="225" t="s">
        <v>215</v>
      </c>
    </row>
    <row r="138" s="15" customFormat="1">
      <c r="A138" s="15"/>
      <c r="B138" s="260"/>
      <c r="C138" s="261"/>
      <c r="D138" s="229" t="s">
        <v>134</v>
      </c>
      <c r="E138" s="262" t="s">
        <v>19</v>
      </c>
      <c r="F138" s="263" t="s">
        <v>216</v>
      </c>
      <c r="G138" s="261"/>
      <c r="H138" s="262" t="s">
        <v>19</v>
      </c>
      <c r="I138" s="264"/>
      <c r="J138" s="261"/>
      <c r="K138" s="261"/>
      <c r="L138" s="265"/>
      <c r="M138" s="266"/>
      <c r="N138" s="267"/>
      <c r="O138" s="267"/>
      <c r="P138" s="267"/>
      <c r="Q138" s="267"/>
      <c r="R138" s="267"/>
      <c r="S138" s="267"/>
      <c r="T138" s="26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9" t="s">
        <v>134</v>
      </c>
      <c r="AU138" s="269" t="s">
        <v>84</v>
      </c>
      <c r="AV138" s="15" t="s">
        <v>82</v>
      </c>
      <c r="AW138" s="15" t="s">
        <v>35</v>
      </c>
      <c r="AX138" s="15" t="s">
        <v>74</v>
      </c>
      <c r="AY138" s="269" t="s">
        <v>124</v>
      </c>
    </row>
    <row r="139" s="13" customFormat="1">
      <c r="A139" s="13"/>
      <c r="B139" s="227"/>
      <c r="C139" s="228"/>
      <c r="D139" s="229" t="s">
        <v>134</v>
      </c>
      <c r="E139" s="230" t="s">
        <v>19</v>
      </c>
      <c r="F139" s="231" t="s">
        <v>217</v>
      </c>
      <c r="G139" s="228"/>
      <c r="H139" s="232">
        <v>43.590000000000003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134</v>
      </c>
      <c r="AU139" s="238" t="s">
        <v>84</v>
      </c>
      <c r="AV139" s="13" t="s">
        <v>84</v>
      </c>
      <c r="AW139" s="13" t="s">
        <v>35</v>
      </c>
      <c r="AX139" s="13" t="s">
        <v>74</v>
      </c>
      <c r="AY139" s="238" t="s">
        <v>124</v>
      </c>
    </row>
    <row r="140" s="13" customFormat="1">
      <c r="A140" s="13"/>
      <c r="B140" s="227"/>
      <c r="C140" s="228"/>
      <c r="D140" s="229" t="s">
        <v>134</v>
      </c>
      <c r="E140" s="230" t="s">
        <v>19</v>
      </c>
      <c r="F140" s="231" t="s">
        <v>218</v>
      </c>
      <c r="G140" s="228"/>
      <c r="H140" s="232">
        <v>-3.8399999999999999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134</v>
      </c>
      <c r="AU140" s="238" t="s">
        <v>84</v>
      </c>
      <c r="AV140" s="13" t="s">
        <v>84</v>
      </c>
      <c r="AW140" s="13" t="s">
        <v>35</v>
      </c>
      <c r="AX140" s="13" t="s">
        <v>74</v>
      </c>
      <c r="AY140" s="238" t="s">
        <v>124</v>
      </c>
    </row>
    <row r="141" s="13" customFormat="1">
      <c r="A141" s="13"/>
      <c r="B141" s="227"/>
      <c r="C141" s="228"/>
      <c r="D141" s="229" t="s">
        <v>134</v>
      </c>
      <c r="E141" s="230" t="s">
        <v>19</v>
      </c>
      <c r="F141" s="231" t="s">
        <v>219</v>
      </c>
      <c r="G141" s="228"/>
      <c r="H141" s="232">
        <v>0.29999999999999999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134</v>
      </c>
      <c r="AU141" s="238" t="s">
        <v>84</v>
      </c>
      <c r="AV141" s="13" t="s">
        <v>84</v>
      </c>
      <c r="AW141" s="13" t="s">
        <v>35</v>
      </c>
      <c r="AX141" s="13" t="s">
        <v>74</v>
      </c>
      <c r="AY141" s="238" t="s">
        <v>124</v>
      </c>
    </row>
    <row r="142" s="13" customFormat="1">
      <c r="A142" s="13"/>
      <c r="B142" s="227"/>
      <c r="C142" s="228"/>
      <c r="D142" s="229" t="s">
        <v>134</v>
      </c>
      <c r="E142" s="230" t="s">
        <v>19</v>
      </c>
      <c r="F142" s="231" t="s">
        <v>220</v>
      </c>
      <c r="G142" s="228"/>
      <c r="H142" s="232">
        <v>65.040000000000006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134</v>
      </c>
      <c r="AU142" s="238" t="s">
        <v>84</v>
      </c>
      <c r="AV142" s="13" t="s">
        <v>84</v>
      </c>
      <c r="AW142" s="13" t="s">
        <v>35</v>
      </c>
      <c r="AX142" s="13" t="s">
        <v>74</v>
      </c>
      <c r="AY142" s="238" t="s">
        <v>124</v>
      </c>
    </row>
    <row r="143" s="13" customFormat="1">
      <c r="A143" s="13"/>
      <c r="B143" s="227"/>
      <c r="C143" s="228"/>
      <c r="D143" s="229" t="s">
        <v>134</v>
      </c>
      <c r="E143" s="230" t="s">
        <v>19</v>
      </c>
      <c r="F143" s="231" t="s">
        <v>221</v>
      </c>
      <c r="G143" s="228"/>
      <c r="H143" s="232">
        <v>-5.6399999999999997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134</v>
      </c>
      <c r="AU143" s="238" t="s">
        <v>84</v>
      </c>
      <c r="AV143" s="13" t="s">
        <v>84</v>
      </c>
      <c r="AW143" s="13" t="s">
        <v>35</v>
      </c>
      <c r="AX143" s="13" t="s">
        <v>74</v>
      </c>
      <c r="AY143" s="238" t="s">
        <v>124</v>
      </c>
    </row>
    <row r="144" s="13" customFormat="1">
      <c r="A144" s="13"/>
      <c r="B144" s="227"/>
      <c r="C144" s="228"/>
      <c r="D144" s="229" t="s">
        <v>134</v>
      </c>
      <c r="E144" s="230" t="s">
        <v>19</v>
      </c>
      <c r="F144" s="231" t="s">
        <v>222</v>
      </c>
      <c r="G144" s="228"/>
      <c r="H144" s="232">
        <v>0.29999999999999999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134</v>
      </c>
      <c r="AU144" s="238" t="s">
        <v>84</v>
      </c>
      <c r="AV144" s="13" t="s">
        <v>84</v>
      </c>
      <c r="AW144" s="13" t="s">
        <v>35</v>
      </c>
      <c r="AX144" s="13" t="s">
        <v>74</v>
      </c>
      <c r="AY144" s="238" t="s">
        <v>124</v>
      </c>
    </row>
    <row r="145" s="14" customFormat="1">
      <c r="A145" s="14"/>
      <c r="B145" s="249"/>
      <c r="C145" s="250"/>
      <c r="D145" s="229" t="s">
        <v>134</v>
      </c>
      <c r="E145" s="251" t="s">
        <v>19</v>
      </c>
      <c r="F145" s="252" t="s">
        <v>168</v>
      </c>
      <c r="G145" s="250"/>
      <c r="H145" s="253">
        <v>99.75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134</v>
      </c>
      <c r="AU145" s="259" t="s">
        <v>84</v>
      </c>
      <c r="AV145" s="14" t="s">
        <v>132</v>
      </c>
      <c r="AW145" s="14" t="s">
        <v>35</v>
      </c>
      <c r="AX145" s="14" t="s">
        <v>82</v>
      </c>
      <c r="AY145" s="259" t="s">
        <v>124</v>
      </c>
    </row>
    <row r="146" s="2" customFormat="1" ht="16.5" customHeight="1">
      <c r="A146" s="38"/>
      <c r="B146" s="39"/>
      <c r="C146" s="214" t="s">
        <v>223</v>
      </c>
      <c r="D146" s="214" t="s">
        <v>127</v>
      </c>
      <c r="E146" s="215" t="s">
        <v>224</v>
      </c>
      <c r="F146" s="216" t="s">
        <v>225</v>
      </c>
      <c r="G146" s="217" t="s">
        <v>171</v>
      </c>
      <c r="H146" s="218">
        <v>56.75</v>
      </c>
      <c r="I146" s="219"/>
      <c r="J146" s="220">
        <f>ROUND(I146*H146,2)</f>
        <v>0</v>
      </c>
      <c r="K146" s="216" t="s">
        <v>131</v>
      </c>
      <c r="L146" s="44"/>
      <c r="M146" s="221" t="s">
        <v>19</v>
      </c>
      <c r="N146" s="222" t="s">
        <v>45</v>
      </c>
      <c r="O146" s="84"/>
      <c r="P146" s="223">
        <f>O146*H146</f>
        <v>0</v>
      </c>
      <c r="Q146" s="223">
        <v>0.0015</v>
      </c>
      <c r="R146" s="223">
        <f>Q146*H146</f>
        <v>0.085125000000000006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132</v>
      </c>
      <c r="AT146" s="225" t="s">
        <v>127</v>
      </c>
      <c r="AU146" s="225" t="s">
        <v>84</v>
      </c>
      <c r="AY146" s="17" t="s">
        <v>124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82</v>
      </c>
      <c r="BK146" s="226">
        <f>ROUND(I146*H146,2)</f>
        <v>0</v>
      </c>
      <c r="BL146" s="17" t="s">
        <v>132</v>
      </c>
      <c r="BM146" s="225" t="s">
        <v>226</v>
      </c>
    </row>
    <row r="147" s="15" customFormat="1">
      <c r="A147" s="15"/>
      <c r="B147" s="260"/>
      <c r="C147" s="261"/>
      <c r="D147" s="229" t="s">
        <v>134</v>
      </c>
      <c r="E147" s="262" t="s">
        <v>19</v>
      </c>
      <c r="F147" s="263" t="s">
        <v>227</v>
      </c>
      <c r="G147" s="261"/>
      <c r="H147" s="262" t="s">
        <v>19</v>
      </c>
      <c r="I147" s="264"/>
      <c r="J147" s="261"/>
      <c r="K147" s="261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134</v>
      </c>
      <c r="AU147" s="269" t="s">
        <v>84</v>
      </c>
      <c r="AV147" s="15" t="s">
        <v>82</v>
      </c>
      <c r="AW147" s="15" t="s">
        <v>35</v>
      </c>
      <c r="AX147" s="15" t="s">
        <v>74</v>
      </c>
      <c r="AY147" s="269" t="s">
        <v>124</v>
      </c>
    </row>
    <row r="148" s="13" customFormat="1">
      <c r="A148" s="13"/>
      <c r="B148" s="227"/>
      <c r="C148" s="228"/>
      <c r="D148" s="229" t="s">
        <v>134</v>
      </c>
      <c r="E148" s="230" t="s">
        <v>19</v>
      </c>
      <c r="F148" s="231" t="s">
        <v>228</v>
      </c>
      <c r="G148" s="228"/>
      <c r="H148" s="232">
        <v>24.899999999999999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134</v>
      </c>
      <c r="AU148" s="238" t="s">
        <v>84</v>
      </c>
      <c r="AV148" s="13" t="s">
        <v>84</v>
      </c>
      <c r="AW148" s="13" t="s">
        <v>35</v>
      </c>
      <c r="AX148" s="13" t="s">
        <v>74</v>
      </c>
      <c r="AY148" s="238" t="s">
        <v>124</v>
      </c>
    </row>
    <row r="149" s="15" customFormat="1">
      <c r="A149" s="15"/>
      <c r="B149" s="260"/>
      <c r="C149" s="261"/>
      <c r="D149" s="229" t="s">
        <v>134</v>
      </c>
      <c r="E149" s="262" t="s">
        <v>19</v>
      </c>
      <c r="F149" s="263" t="s">
        <v>229</v>
      </c>
      <c r="G149" s="261"/>
      <c r="H149" s="262" t="s">
        <v>19</v>
      </c>
      <c r="I149" s="264"/>
      <c r="J149" s="261"/>
      <c r="K149" s="261"/>
      <c r="L149" s="265"/>
      <c r="M149" s="266"/>
      <c r="N149" s="267"/>
      <c r="O149" s="267"/>
      <c r="P149" s="267"/>
      <c r="Q149" s="267"/>
      <c r="R149" s="267"/>
      <c r="S149" s="267"/>
      <c r="T149" s="26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9" t="s">
        <v>134</v>
      </c>
      <c r="AU149" s="269" t="s">
        <v>84</v>
      </c>
      <c r="AV149" s="15" t="s">
        <v>82</v>
      </c>
      <c r="AW149" s="15" t="s">
        <v>35</v>
      </c>
      <c r="AX149" s="15" t="s">
        <v>74</v>
      </c>
      <c r="AY149" s="269" t="s">
        <v>124</v>
      </c>
    </row>
    <row r="150" s="13" customFormat="1">
      <c r="A150" s="13"/>
      <c r="B150" s="227"/>
      <c r="C150" s="228"/>
      <c r="D150" s="229" t="s">
        <v>134</v>
      </c>
      <c r="E150" s="230" t="s">
        <v>19</v>
      </c>
      <c r="F150" s="231" t="s">
        <v>230</v>
      </c>
      <c r="G150" s="228"/>
      <c r="H150" s="232">
        <v>31.850000000000001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134</v>
      </c>
      <c r="AU150" s="238" t="s">
        <v>84</v>
      </c>
      <c r="AV150" s="13" t="s">
        <v>84</v>
      </c>
      <c r="AW150" s="13" t="s">
        <v>35</v>
      </c>
      <c r="AX150" s="13" t="s">
        <v>74</v>
      </c>
      <c r="AY150" s="238" t="s">
        <v>124</v>
      </c>
    </row>
    <row r="151" s="14" customFormat="1">
      <c r="A151" s="14"/>
      <c r="B151" s="249"/>
      <c r="C151" s="250"/>
      <c r="D151" s="229" t="s">
        <v>134</v>
      </c>
      <c r="E151" s="251" t="s">
        <v>19</v>
      </c>
      <c r="F151" s="252" t="s">
        <v>168</v>
      </c>
      <c r="G151" s="250"/>
      <c r="H151" s="253">
        <v>56.75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134</v>
      </c>
      <c r="AU151" s="259" t="s">
        <v>84</v>
      </c>
      <c r="AV151" s="14" t="s">
        <v>132</v>
      </c>
      <c r="AW151" s="14" t="s">
        <v>35</v>
      </c>
      <c r="AX151" s="14" t="s">
        <v>82</v>
      </c>
      <c r="AY151" s="259" t="s">
        <v>124</v>
      </c>
    </row>
    <row r="152" s="2" customFormat="1" ht="21.75" customHeight="1">
      <c r="A152" s="38"/>
      <c r="B152" s="39"/>
      <c r="C152" s="214" t="s">
        <v>231</v>
      </c>
      <c r="D152" s="214" t="s">
        <v>127</v>
      </c>
      <c r="E152" s="215" t="s">
        <v>232</v>
      </c>
      <c r="F152" s="216" t="s">
        <v>233</v>
      </c>
      <c r="G152" s="217" t="s">
        <v>154</v>
      </c>
      <c r="H152" s="218">
        <v>46.759</v>
      </c>
      <c r="I152" s="219"/>
      <c r="J152" s="220">
        <f>ROUND(I152*H152,2)</f>
        <v>0</v>
      </c>
      <c r="K152" s="216" t="s">
        <v>131</v>
      </c>
      <c r="L152" s="44"/>
      <c r="M152" s="221" t="s">
        <v>19</v>
      </c>
      <c r="N152" s="222" t="s">
        <v>45</v>
      </c>
      <c r="O152" s="84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132</v>
      </c>
      <c r="AT152" s="225" t="s">
        <v>127</v>
      </c>
      <c r="AU152" s="225" t="s">
        <v>84</v>
      </c>
      <c r="AY152" s="17" t="s">
        <v>124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82</v>
      </c>
      <c r="BK152" s="226">
        <f>ROUND(I152*H152,2)</f>
        <v>0</v>
      </c>
      <c r="BL152" s="17" t="s">
        <v>132</v>
      </c>
      <c r="BM152" s="225" t="s">
        <v>234</v>
      </c>
    </row>
    <row r="153" s="13" customFormat="1">
      <c r="A153" s="13"/>
      <c r="B153" s="227"/>
      <c r="C153" s="228"/>
      <c r="D153" s="229" t="s">
        <v>134</v>
      </c>
      <c r="E153" s="230" t="s">
        <v>19</v>
      </c>
      <c r="F153" s="231" t="s">
        <v>235</v>
      </c>
      <c r="G153" s="228"/>
      <c r="H153" s="232">
        <v>7.5410000000000004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134</v>
      </c>
      <c r="AU153" s="238" t="s">
        <v>84</v>
      </c>
      <c r="AV153" s="13" t="s">
        <v>84</v>
      </c>
      <c r="AW153" s="13" t="s">
        <v>35</v>
      </c>
      <c r="AX153" s="13" t="s">
        <v>74</v>
      </c>
      <c r="AY153" s="238" t="s">
        <v>124</v>
      </c>
    </row>
    <row r="154" s="13" customFormat="1">
      <c r="A154" s="13"/>
      <c r="B154" s="227"/>
      <c r="C154" s="228"/>
      <c r="D154" s="229" t="s">
        <v>134</v>
      </c>
      <c r="E154" s="230" t="s">
        <v>19</v>
      </c>
      <c r="F154" s="231" t="s">
        <v>236</v>
      </c>
      <c r="G154" s="228"/>
      <c r="H154" s="232">
        <v>9.6400000000000006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134</v>
      </c>
      <c r="AU154" s="238" t="s">
        <v>84</v>
      </c>
      <c r="AV154" s="13" t="s">
        <v>84</v>
      </c>
      <c r="AW154" s="13" t="s">
        <v>35</v>
      </c>
      <c r="AX154" s="13" t="s">
        <v>74</v>
      </c>
      <c r="AY154" s="238" t="s">
        <v>124</v>
      </c>
    </row>
    <row r="155" s="13" customFormat="1">
      <c r="A155" s="13"/>
      <c r="B155" s="227"/>
      <c r="C155" s="228"/>
      <c r="D155" s="229" t="s">
        <v>134</v>
      </c>
      <c r="E155" s="230" t="s">
        <v>19</v>
      </c>
      <c r="F155" s="231" t="s">
        <v>237</v>
      </c>
      <c r="G155" s="228"/>
      <c r="H155" s="232">
        <v>15.417999999999999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134</v>
      </c>
      <c r="AU155" s="238" t="s">
        <v>84</v>
      </c>
      <c r="AV155" s="13" t="s">
        <v>84</v>
      </c>
      <c r="AW155" s="13" t="s">
        <v>35</v>
      </c>
      <c r="AX155" s="13" t="s">
        <v>74</v>
      </c>
      <c r="AY155" s="238" t="s">
        <v>124</v>
      </c>
    </row>
    <row r="156" s="13" customFormat="1">
      <c r="A156" s="13"/>
      <c r="B156" s="227"/>
      <c r="C156" s="228"/>
      <c r="D156" s="229" t="s">
        <v>134</v>
      </c>
      <c r="E156" s="230" t="s">
        <v>19</v>
      </c>
      <c r="F156" s="231" t="s">
        <v>238</v>
      </c>
      <c r="G156" s="228"/>
      <c r="H156" s="232">
        <v>14.16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134</v>
      </c>
      <c r="AU156" s="238" t="s">
        <v>84</v>
      </c>
      <c r="AV156" s="13" t="s">
        <v>84</v>
      </c>
      <c r="AW156" s="13" t="s">
        <v>35</v>
      </c>
      <c r="AX156" s="13" t="s">
        <v>74</v>
      </c>
      <c r="AY156" s="238" t="s">
        <v>124</v>
      </c>
    </row>
    <row r="157" s="14" customFormat="1">
      <c r="A157" s="14"/>
      <c r="B157" s="249"/>
      <c r="C157" s="250"/>
      <c r="D157" s="229" t="s">
        <v>134</v>
      </c>
      <c r="E157" s="251" t="s">
        <v>19</v>
      </c>
      <c r="F157" s="252" t="s">
        <v>168</v>
      </c>
      <c r="G157" s="250"/>
      <c r="H157" s="253">
        <v>46.759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134</v>
      </c>
      <c r="AU157" s="259" t="s">
        <v>84</v>
      </c>
      <c r="AV157" s="14" t="s">
        <v>132</v>
      </c>
      <c r="AW157" s="14" t="s">
        <v>35</v>
      </c>
      <c r="AX157" s="14" t="s">
        <v>82</v>
      </c>
      <c r="AY157" s="259" t="s">
        <v>124</v>
      </c>
    </row>
    <row r="158" s="2" customFormat="1" ht="16.5" customHeight="1">
      <c r="A158" s="38"/>
      <c r="B158" s="39"/>
      <c r="C158" s="214" t="s">
        <v>239</v>
      </c>
      <c r="D158" s="214" t="s">
        <v>127</v>
      </c>
      <c r="E158" s="215" t="s">
        <v>240</v>
      </c>
      <c r="F158" s="216" t="s">
        <v>241</v>
      </c>
      <c r="G158" s="217" t="s">
        <v>130</v>
      </c>
      <c r="H158" s="218">
        <v>4.25</v>
      </c>
      <c r="I158" s="219"/>
      <c r="J158" s="220">
        <f>ROUND(I158*H158,2)</f>
        <v>0</v>
      </c>
      <c r="K158" s="216" t="s">
        <v>131</v>
      </c>
      <c r="L158" s="44"/>
      <c r="M158" s="221" t="s">
        <v>19</v>
      </c>
      <c r="N158" s="222" t="s">
        <v>45</v>
      </c>
      <c r="O158" s="84"/>
      <c r="P158" s="223">
        <f>O158*H158</f>
        <v>0</v>
      </c>
      <c r="Q158" s="223">
        <v>2.2563399999999998</v>
      </c>
      <c r="R158" s="223">
        <f>Q158*H158</f>
        <v>9.5894449999999996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132</v>
      </c>
      <c r="AT158" s="225" t="s">
        <v>127</v>
      </c>
      <c r="AU158" s="225" t="s">
        <v>84</v>
      </c>
      <c r="AY158" s="17" t="s">
        <v>124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82</v>
      </c>
      <c r="BK158" s="226">
        <f>ROUND(I158*H158,2)</f>
        <v>0</v>
      </c>
      <c r="BL158" s="17" t="s">
        <v>132</v>
      </c>
      <c r="BM158" s="225" t="s">
        <v>242</v>
      </c>
    </row>
    <row r="159" s="13" customFormat="1">
      <c r="A159" s="13"/>
      <c r="B159" s="227"/>
      <c r="C159" s="228"/>
      <c r="D159" s="229" t="s">
        <v>134</v>
      </c>
      <c r="E159" s="230" t="s">
        <v>19</v>
      </c>
      <c r="F159" s="231" t="s">
        <v>243</v>
      </c>
      <c r="G159" s="228"/>
      <c r="H159" s="232">
        <v>1.6200000000000001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134</v>
      </c>
      <c r="AU159" s="238" t="s">
        <v>84</v>
      </c>
      <c r="AV159" s="13" t="s">
        <v>84</v>
      </c>
      <c r="AW159" s="13" t="s">
        <v>35</v>
      </c>
      <c r="AX159" s="13" t="s">
        <v>74</v>
      </c>
      <c r="AY159" s="238" t="s">
        <v>124</v>
      </c>
    </row>
    <row r="160" s="13" customFormat="1">
      <c r="A160" s="13"/>
      <c r="B160" s="227"/>
      <c r="C160" s="228"/>
      <c r="D160" s="229" t="s">
        <v>134</v>
      </c>
      <c r="E160" s="230" t="s">
        <v>19</v>
      </c>
      <c r="F160" s="231" t="s">
        <v>244</v>
      </c>
      <c r="G160" s="228"/>
      <c r="H160" s="232">
        <v>2.4319999999999999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134</v>
      </c>
      <c r="AU160" s="238" t="s">
        <v>84</v>
      </c>
      <c r="AV160" s="13" t="s">
        <v>84</v>
      </c>
      <c r="AW160" s="13" t="s">
        <v>35</v>
      </c>
      <c r="AX160" s="13" t="s">
        <v>74</v>
      </c>
      <c r="AY160" s="238" t="s">
        <v>124</v>
      </c>
    </row>
    <row r="161" s="13" customFormat="1">
      <c r="A161" s="13"/>
      <c r="B161" s="227"/>
      <c r="C161" s="228"/>
      <c r="D161" s="229" t="s">
        <v>134</v>
      </c>
      <c r="E161" s="230" t="s">
        <v>19</v>
      </c>
      <c r="F161" s="231" t="s">
        <v>245</v>
      </c>
      <c r="G161" s="228"/>
      <c r="H161" s="232">
        <v>0.19800000000000001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134</v>
      </c>
      <c r="AU161" s="238" t="s">
        <v>84</v>
      </c>
      <c r="AV161" s="13" t="s">
        <v>84</v>
      </c>
      <c r="AW161" s="13" t="s">
        <v>35</v>
      </c>
      <c r="AX161" s="13" t="s">
        <v>74</v>
      </c>
      <c r="AY161" s="238" t="s">
        <v>124</v>
      </c>
    </row>
    <row r="162" s="14" customFormat="1">
      <c r="A162" s="14"/>
      <c r="B162" s="249"/>
      <c r="C162" s="250"/>
      <c r="D162" s="229" t="s">
        <v>134</v>
      </c>
      <c r="E162" s="251" t="s">
        <v>19</v>
      </c>
      <c r="F162" s="252" t="s">
        <v>168</v>
      </c>
      <c r="G162" s="250"/>
      <c r="H162" s="253">
        <v>4.25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134</v>
      </c>
      <c r="AU162" s="259" t="s">
        <v>84</v>
      </c>
      <c r="AV162" s="14" t="s">
        <v>132</v>
      </c>
      <c r="AW162" s="14" t="s">
        <v>35</v>
      </c>
      <c r="AX162" s="14" t="s">
        <v>82</v>
      </c>
      <c r="AY162" s="259" t="s">
        <v>124</v>
      </c>
    </row>
    <row r="163" s="2" customFormat="1" ht="21.75" customHeight="1">
      <c r="A163" s="38"/>
      <c r="B163" s="39"/>
      <c r="C163" s="214" t="s">
        <v>246</v>
      </c>
      <c r="D163" s="214" t="s">
        <v>127</v>
      </c>
      <c r="E163" s="215" t="s">
        <v>247</v>
      </c>
      <c r="F163" s="216" t="s">
        <v>248</v>
      </c>
      <c r="G163" s="217" t="s">
        <v>130</v>
      </c>
      <c r="H163" s="218">
        <v>0.039</v>
      </c>
      <c r="I163" s="219"/>
      <c r="J163" s="220">
        <f>ROUND(I163*H163,2)</f>
        <v>0</v>
      </c>
      <c r="K163" s="216" t="s">
        <v>131</v>
      </c>
      <c r="L163" s="44"/>
      <c r="M163" s="221" t="s">
        <v>19</v>
      </c>
      <c r="N163" s="222" t="s">
        <v>45</v>
      </c>
      <c r="O163" s="84"/>
      <c r="P163" s="223">
        <f>O163*H163</f>
        <v>0</v>
      </c>
      <c r="Q163" s="223">
        <v>2.2563399999999998</v>
      </c>
      <c r="R163" s="223">
        <f>Q163*H163</f>
        <v>0.087997259999999994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132</v>
      </c>
      <c r="AT163" s="225" t="s">
        <v>127</v>
      </c>
      <c r="AU163" s="225" t="s">
        <v>84</v>
      </c>
      <c r="AY163" s="17" t="s">
        <v>124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82</v>
      </c>
      <c r="BK163" s="226">
        <f>ROUND(I163*H163,2)</f>
        <v>0</v>
      </c>
      <c r="BL163" s="17" t="s">
        <v>132</v>
      </c>
      <c r="BM163" s="225" t="s">
        <v>249</v>
      </c>
    </row>
    <row r="164" s="13" customFormat="1">
      <c r="A164" s="13"/>
      <c r="B164" s="227"/>
      <c r="C164" s="228"/>
      <c r="D164" s="229" t="s">
        <v>134</v>
      </c>
      <c r="E164" s="230" t="s">
        <v>19</v>
      </c>
      <c r="F164" s="231" t="s">
        <v>250</v>
      </c>
      <c r="G164" s="228"/>
      <c r="H164" s="232">
        <v>0.014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134</v>
      </c>
      <c r="AU164" s="238" t="s">
        <v>84</v>
      </c>
      <c r="AV164" s="13" t="s">
        <v>84</v>
      </c>
      <c r="AW164" s="13" t="s">
        <v>35</v>
      </c>
      <c r="AX164" s="13" t="s">
        <v>74</v>
      </c>
      <c r="AY164" s="238" t="s">
        <v>124</v>
      </c>
    </row>
    <row r="165" s="13" customFormat="1">
      <c r="A165" s="13"/>
      <c r="B165" s="227"/>
      <c r="C165" s="228"/>
      <c r="D165" s="229" t="s">
        <v>134</v>
      </c>
      <c r="E165" s="230" t="s">
        <v>19</v>
      </c>
      <c r="F165" s="231" t="s">
        <v>251</v>
      </c>
      <c r="G165" s="228"/>
      <c r="H165" s="232">
        <v>0.025000000000000001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134</v>
      </c>
      <c r="AU165" s="238" t="s">
        <v>84</v>
      </c>
      <c r="AV165" s="13" t="s">
        <v>84</v>
      </c>
      <c r="AW165" s="13" t="s">
        <v>35</v>
      </c>
      <c r="AX165" s="13" t="s">
        <v>74</v>
      </c>
      <c r="AY165" s="238" t="s">
        <v>124</v>
      </c>
    </row>
    <row r="166" s="14" customFormat="1">
      <c r="A166" s="14"/>
      <c r="B166" s="249"/>
      <c r="C166" s="250"/>
      <c r="D166" s="229" t="s">
        <v>134</v>
      </c>
      <c r="E166" s="251" t="s">
        <v>19</v>
      </c>
      <c r="F166" s="252" t="s">
        <v>168</v>
      </c>
      <c r="G166" s="250"/>
      <c r="H166" s="253">
        <v>0.039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134</v>
      </c>
      <c r="AU166" s="259" t="s">
        <v>84</v>
      </c>
      <c r="AV166" s="14" t="s">
        <v>132</v>
      </c>
      <c r="AW166" s="14" t="s">
        <v>35</v>
      </c>
      <c r="AX166" s="14" t="s">
        <v>82</v>
      </c>
      <c r="AY166" s="259" t="s">
        <v>124</v>
      </c>
    </row>
    <row r="167" s="2" customFormat="1" ht="16.5" customHeight="1">
      <c r="A167" s="38"/>
      <c r="B167" s="39"/>
      <c r="C167" s="214" t="s">
        <v>7</v>
      </c>
      <c r="D167" s="214" t="s">
        <v>127</v>
      </c>
      <c r="E167" s="215" t="s">
        <v>252</v>
      </c>
      <c r="F167" s="216" t="s">
        <v>253</v>
      </c>
      <c r="G167" s="217" t="s">
        <v>154</v>
      </c>
      <c r="H167" s="218">
        <v>5.7709999999999999</v>
      </c>
      <c r="I167" s="219"/>
      <c r="J167" s="220">
        <f>ROUND(I167*H167,2)</f>
        <v>0</v>
      </c>
      <c r="K167" s="216" t="s">
        <v>131</v>
      </c>
      <c r="L167" s="44"/>
      <c r="M167" s="221" t="s">
        <v>19</v>
      </c>
      <c r="N167" s="222" t="s">
        <v>45</v>
      </c>
      <c r="O167" s="84"/>
      <c r="P167" s="223">
        <f>O167*H167</f>
        <v>0</v>
      </c>
      <c r="Q167" s="223">
        <v>0.074260000000000007</v>
      </c>
      <c r="R167" s="223">
        <f>Q167*H167</f>
        <v>0.42855446000000003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132</v>
      </c>
      <c r="AT167" s="225" t="s">
        <v>127</v>
      </c>
      <c r="AU167" s="225" t="s">
        <v>84</v>
      </c>
      <c r="AY167" s="17" t="s">
        <v>124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82</v>
      </c>
      <c r="BK167" s="226">
        <f>ROUND(I167*H167,2)</f>
        <v>0</v>
      </c>
      <c r="BL167" s="17" t="s">
        <v>132</v>
      </c>
      <c r="BM167" s="225" t="s">
        <v>254</v>
      </c>
    </row>
    <row r="168" s="13" customFormat="1">
      <c r="A168" s="13"/>
      <c r="B168" s="227"/>
      <c r="C168" s="228"/>
      <c r="D168" s="229" t="s">
        <v>134</v>
      </c>
      <c r="E168" s="230" t="s">
        <v>19</v>
      </c>
      <c r="F168" s="231" t="s">
        <v>255</v>
      </c>
      <c r="G168" s="228"/>
      <c r="H168" s="232">
        <v>3.2400000000000002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134</v>
      </c>
      <c r="AU168" s="238" t="s">
        <v>84</v>
      </c>
      <c r="AV168" s="13" t="s">
        <v>84</v>
      </c>
      <c r="AW168" s="13" t="s">
        <v>35</v>
      </c>
      <c r="AX168" s="13" t="s">
        <v>74</v>
      </c>
      <c r="AY168" s="238" t="s">
        <v>124</v>
      </c>
    </row>
    <row r="169" s="13" customFormat="1">
      <c r="A169" s="13"/>
      <c r="B169" s="227"/>
      <c r="C169" s="228"/>
      <c r="D169" s="229" t="s">
        <v>134</v>
      </c>
      <c r="E169" s="230" t="s">
        <v>19</v>
      </c>
      <c r="F169" s="231" t="s">
        <v>256</v>
      </c>
      <c r="G169" s="228"/>
      <c r="H169" s="232">
        <v>2.5310000000000001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134</v>
      </c>
      <c r="AU169" s="238" t="s">
        <v>84</v>
      </c>
      <c r="AV169" s="13" t="s">
        <v>84</v>
      </c>
      <c r="AW169" s="13" t="s">
        <v>35</v>
      </c>
      <c r="AX169" s="13" t="s">
        <v>74</v>
      </c>
      <c r="AY169" s="238" t="s">
        <v>124</v>
      </c>
    </row>
    <row r="170" s="14" customFormat="1">
      <c r="A170" s="14"/>
      <c r="B170" s="249"/>
      <c r="C170" s="250"/>
      <c r="D170" s="229" t="s">
        <v>134</v>
      </c>
      <c r="E170" s="251" t="s">
        <v>19</v>
      </c>
      <c r="F170" s="252" t="s">
        <v>168</v>
      </c>
      <c r="G170" s="250"/>
      <c r="H170" s="253">
        <v>5.7709999999999999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134</v>
      </c>
      <c r="AU170" s="259" t="s">
        <v>84</v>
      </c>
      <c r="AV170" s="14" t="s">
        <v>132</v>
      </c>
      <c r="AW170" s="14" t="s">
        <v>35</v>
      </c>
      <c r="AX170" s="14" t="s">
        <v>82</v>
      </c>
      <c r="AY170" s="259" t="s">
        <v>124</v>
      </c>
    </row>
    <row r="171" s="2" customFormat="1" ht="21.75" customHeight="1">
      <c r="A171" s="38"/>
      <c r="B171" s="39"/>
      <c r="C171" s="214" t="s">
        <v>257</v>
      </c>
      <c r="D171" s="214" t="s">
        <v>127</v>
      </c>
      <c r="E171" s="215" t="s">
        <v>258</v>
      </c>
      <c r="F171" s="216" t="s">
        <v>259</v>
      </c>
      <c r="G171" s="217" t="s">
        <v>138</v>
      </c>
      <c r="H171" s="218">
        <v>1</v>
      </c>
      <c r="I171" s="219"/>
      <c r="J171" s="220">
        <f>ROUND(I171*H171,2)</f>
        <v>0</v>
      </c>
      <c r="K171" s="216" t="s">
        <v>131</v>
      </c>
      <c r="L171" s="44"/>
      <c r="M171" s="221" t="s">
        <v>19</v>
      </c>
      <c r="N171" s="222" t="s">
        <v>45</v>
      </c>
      <c r="O171" s="84"/>
      <c r="P171" s="223">
        <f>O171*H171</f>
        <v>0</v>
      </c>
      <c r="Q171" s="223">
        <v>0.44169999999999998</v>
      </c>
      <c r="R171" s="223">
        <f>Q171*H171</f>
        <v>0.44169999999999998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132</v>
      </c>
      <c r="AT171" s="225" t="s">
        <v>127</v>
      </c>
      <c r="AU171" s="225" t="s">
        <v>84</v>
      </c>
      <c r="AY171" s="17" t="s">
        <v>124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82</v>
      </c>
      <c r="BK171" s="226">
        <f>ROUND(I171*H171,2)</f>
        <v>0</v>
      </c>
      <c r="BL171" s="17" t="s">
        <v>132</v>
      </c>
      <c r="BM171" s="225" t="s">
        <v>260</v>
      </c>
    </row>
    <row r="172" s="13" customFormat="1">
      <c r="A172" s="13"/>
      <c r="B172" s="227"/>
      <c r="C172" s="228"/>
      <c r="D172" s="229" t="s">
        <v>134</v>
      </c>
      <c r="E172" s="230" t="s">
        <v>19</v>
      </c>
      <c r="F172" s="231" t="s">
        <v>261</v>
      </c>
      <c r="G172" s="228"/>
      <c r="H172" s="232">
        <v>1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134</v>
      </c>
      <c r="AU172" s="238" t="s">
        <v>84</v>
      </c>
      <c r="AV172" s="13" t="s">
        <v>84</v>
      </c>
      <c r="AW172" s="13" t="s">
        <v>35</v>
      </c>
      <c r="AX172" s="13" t="s">
        <v>82</v>
      </c>
      <c r="AY172" s="238" t="s">
        <v>124</v>
      </c>
    </row>
    <row r="173" s="2" customFormat="1" ht="16.5" customHeight="1">
      <c r="A173" s="38"/>
      <c r="B173" s="39"/>
      <c r="C173" s="239" t="s">
        <v>262</v>
      </c>
      <c r="D173" s="239" t="s">
        <v>141</v>
      </c>
      <c r="E173" s="240" t="s">
        <v>263</v>
      </c>
      <c r="F173" s="241" t="s">
        <v>264</v>
      </c>
      <c r="G173" s="242" t="s">
        <v>138</v>
      </c>
      <c r="H173" s="243">
        <v>1</v>
      </c>
      <c r="I173" s="244"/>
      <c r="J173" s="245">
        <f>ROUND(I173*H173,2)</f>
        <v>0</v>
      </c>
      <c r="K173" s="241" t="s">
        <v>19</v>
      </c>
      <c r="L173" s="246"/>
      <c r="M173" s="247" t="s">
        <v>19</v>
      </c>
      <c r="N173" s="248" t="s">
        <v>45</v>
      </c>
      <c r="O173" s="84"/>
      <c r="P173" s="223">
        <f>O173*H173</f>
        <v>0</v>
      </c>
      <c r="Q173" s="223">
        <v>0.01992</v>
      </c>
      <c r="R173" s="223">
        <f>Q173*H173</f>
        <v>0.01992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144</v>
      </c>
      <c r="AT173" s="225" t="s">
        <v>141</v>
      </c>
      <c r="AU173" s="225" t="s">
        <v>84</v>
      </c>
      <c r="AY173" s="17" t="s">
        <v>124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82</v>
      </c>
      <c r="BK173" s="226">
        <f>ROUND(I173*H173,2)</f>
        <v>0</v>
      </c>
      <c r="BL173" s="17" t="s">
        <v>132</v>
      </c>
      <c r="BM173" s="225" t="s">
        <v>265</v>
      </c>
    </row>
    <row r="174" s="13" customFormat="1">
      <c r="A174" s="13"/>
      <c r="B174" s="227"/>
      <c r="C174" s="228"/>
      <c r="D174" s="229" t="s">
        <v>134</v>
      </c>
      <c r="E174" s="230" t="s">
        <v>19</v>
      </c>
      <c r="F174" s="231" t="s">
        <v>261</v>
      </c>
      <c r="G174" s="228"/>
      <c r="H174" s="232">
        <v>1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134</v>
      </c>
      <c r="AU174" s="238" t="s">
        <v>84</v>
      </c>
      <c r="AV174" s="13" t="s">
        <v>84</v>
      </c>
      <c r="AW174" s="13" t="s">
        <v>35</v>
      </c>
      <c r="AX174" s="13" t="s">
        <v>82</v>
      </c>
      <c r="AY174" s="238" t="s">
        <v>124</v>
      </c>
    </row>
    <row r="175" s="2" customFormat="1" ht="21.75" customHeight="1">
      <c r="A175" s="38"/>
      <c r="B175" s="39"/>
      <c r="C175" s="214" t="s">
        <v>266</v>
      </c>
      <c r="D175" s="214" t="s">
        <v>127</v>
      </c>
      <c r="E175" s="215" t="s">
        <v>267</v>
      </c>
      <c r="F175" s="216" t="s">
        <v>268</v>
      </c>
      <c r="G175" s="217" t="s">
        <v>138</v>
      </c>
      <c r="H175" s="218">
        <v>2</v>
      </c>
      <c r="I175" s="219"/>
      <c r="J175" s="220">
        <f>ROUND(I175*H175,2)</f>
        <v>0</v>
      </c>
      <c r="K175" s="216" t="s">
        <v>131</v>
      </c>
      <c r="L175" s="44"/>
      <c r="M175" s="221" t="s">
        <v>19</v>
      </c>
      <c r="N175" s="222" t="s">
        <v>45</v>
      </c>
      <c r="O175" s="84"/>
      <c r="P175" s="223">
        <f>O175*H175</f>
        <v>0</v>
      </c>
      <c r="Q175" s="223">
        <v>0.017770000000000001</v>
      </c>
      <c r="R175" s="223">
        <f>Q175*H175</f>
        <v>0.035540000000000002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132</v>
      </c>
      <c r="AT175" s="225" t="s">
        <v>127</v>
      </c>
      <c r="AU175" s="225" t="s">
        <v>84</v>
      </c>
      <c r="AY175" s="17" t="s">
        <v>124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82</v>
      </c>
      <c r="BK175" s="226">
        <f>ROUND(I175*H175,2)</f>
        <v>0</v>
      </c>
      <c r="BL175" s="17" t="s">
        <v>132</v>
      </c>
      <c r="BM175" s="225" t="s">
        <v>269</v>
      </c>
    </row>
    <row r="176" s="13" customFormat="1">
      <c r="A176" s="13"/>
      <c r="B176" s="227"/>
      <c r="C176" s="228"/>
      <c r="D176" s="229" t="s">
        <v>134</v>
      </c>
      <c r="E176" s="230" t="s">
        <v>19</v>
      </c>
      <c r="F176" s="231" t="s">
        <v>270</v>
      </c>
      <c r="G176" s="228"/>
      <c r="H176" s="232">
        <v>2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134</v>
      </c>
      <c r="AU176" s="238" t="s">
        <v>84</v>
      </c>
      <c r="AV176" s="13" t="s">
        <v>84</v>
      </c>
      <c r="AW176" s="13" t="s">
        <v>35</v>
      </c>
      <c r="AX176" s="13" t="s">
        <v>82</v>
      </c>
      <c r="AY176" s="238" t="s">
        <v>124</v>
      </c>
    </row>
    <row r="177" s="2" customFormat="1" ht="16.5" customHeight="1">
      <c r="A177" s="38"/>
      <c r="B177" s="39"/>
      <c r="C177" s="239" t="s">
        <v>271</v>
      </c>
      <c r="D177" s="239" t="s">
        <v>141</v>
      </c>
      <c r="E177" s="240" t="s">
        <v>272</v>
      </c>
      <c r="F177" s="241" t="s">
        <v>273</v>
      </c>
      <c r="G177" s="242" t="s">
        <v>138</v>
      </c>
      <c r="H177" s="243">
        <v>2</v>
      </c>
      <c r="I177" s="244"/>
      <c r="J177" s="245">
        <f>ROUND(I177*H177,2)</f>
        <v>0</v>
      </c>
      <c r="K177" s="241" t="s">
        <v>131</v>
      </c>
      <c r="L177" s="246"/>
      <c r="M177" s="247" t="s">
        <v>19</v>
      </c>
      <c r="N177" s="248" t="s">
        <v>45</v>
      </c>
      <c r="O177" s="84"/>
      <c r="P177" s="223">
        <f>O177*H177</f>
        <v>0</v>
      </c>
      <c r="Q177" s="223">
        <v>0.018759999999999999</v>
      </c>
      <c r="R177" s="223">
        <f>Q177*H177</f>
        <v>0.037519999999999998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144</v>
      </c>
      <c r="AT177" s="225" t="s">
        <v>141</v>
      </c>
      <c r="AU177" s="225" t="s">
        <v>84</v>
      </c>
      <c r="AY177" s="17" t="s">
        <v>124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82</v>
      </c>
      <c r="BK177" s="226">
        <f>ROUND(I177*H177,2)</f>
        <v>0</v>
      </c>
      <c r="BL177" s="17" t="s">
        <v>132</v>
      </c>
      <c r="BM177" s="225" t="s">
        <v>274</v>
      </c>
    </row>
    <row r="178" s="13" customFormat="1">
      <c r="A178" s="13"/>
      <c r="B178" s="227"/>
      <c r="C178" s="228"/>
      <c r="D178" s="229" t="s">
        <v>134</v>
      </c>
      <c r="E178" s="230" t="s">
        <v>19</v>
      </c>
      <c r="F178" s="231" t="s">
        <v>275</v>
      </c>
      <c r="G178" s="228"/>
      <c r="H178" s="232">
        <v>2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134</v>
      </c>
      <c r="AU178" s="238" t="s">
        <v>84</v>
      </c>
      <c r="AV178" s="13" t="s">
        <v>84</v>
      </c>
      <c r="AW178" s="13" t="s">
        <v>35</v>
      </c>
      <c r="AX178" s="13" t="s">
        <v>82</v>
      </c>
      <c r="AY178" s="238" t="s">
        <v>124</v>
      </c>
    </row>
    <row r="179" s="12" customFormat="1" ht="22.8" customHeight="1">
      <c r="A179" s="12"/>
      <c r="B179" s="198"/>
      <c r="C179" s="199"/>
      <c r="D179" s="200" t="s">
        <v>73</v>
      </c>
      <c r="E179" s="212" t="s">
        <v>276</v>
      </c>
      <c r="F179" s="212" t="s">
        <v>277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SUM(P180:P184)</f>
        <v>0</v>
      </c>
      <c r="Q179" s="206"/>
      <c r="R179" s="207">
        <f>SUM(R180:R184)</f>
        <v>0.0055826400000000007</v>
      </c>
      <c r="S179" s="206"/>
      <c r="T179" s="208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82</v>
      </c>
      <c r="AT179" s="210" t="s">
        <v>73</v>
      </c>
      <c r="AU179" s="210" t="s">
        <v>82</v>
      </c>
      <c r="AY179" s="209" t="s">
        <v>124</v>
      </c>
      <c r="BK179" s="211">
        <f>SUM(BK180:BK184)</f>
        <v>0</v>
      </c>
    </row>
    <row r="180" s="2" customFormat="1" ht="21.75" customHeight="1">
      <c r="A180" s="38"/>
      <c r="B180" s="39"/>
      <c r="C180" s="214" t="s">
        <v>278</v>
      </c>
      <c r="D180" s="214" t="s">
        <v>127</v>
      </c>
      <c r="E180" s="215" t="s">
        <v>279</v>
      </c>
      <c r="F180" s="216" t="s">
        <v>280</v>
      </c>
      <c r="G180" s="217" t="s">
        <v>154</v>
      </c>
      <c r="H180" s="218">
        <v>139.566</v>
      </c>
      <c r="I180" s="219"/>
      <c r="J180" s="220">
        <f>ROUND(I180*H180,2)</f>
        <v>0</v>
      </c>
      <c r="K180" s="216" t="s">
        <v>131</v>
      </c>
      <c r="L180" s="44"/>
      <c r="M180" s="221" t="s">
        <v>19</v>
      </c>
      <c r="N180" s="222" t="s">
        <v>45</v>
      </c>
      <c r="O180" s="84"/>
      <c r="P180" s="223">
        <f>O180*H180</f>
        <v>0</v>
      </c>
      <c r="Q180" s="223">
        <v>4.0000000000000003E-05</v>
      </c>
      <c r="R180" s="223">
        <f>Q180*H180</f>
        <v>0.0055826400000000007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132</v>
      </c>
      <c r="AT180" s="225" t="s">
        <v>127</v>
      </c>
      <c r="AU180" s="225" t="s">
        <v>84</v>
      </c>
      <c r="AY180" s="17" t="s">
        <v>124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82</v>
      </c>
      <c r="BK180" s="226">
        <f>ROUND(I180*H180,2)</f>
        <v>0</v>
      </c>
      <c r="BL180" s="17" t="s">
        <v>132</v>
      </c>
      <c r="BM180" s="225" t="s">
        <v>281</v>
      </c>
    </row>
    <row r="181" s="13" customFormat="1">
      <c r="A181" s="13"/>
      <c r="B181" s="227"/>
      <c r="C181" s="228"/>
      <c r="D181" s="229" t="s">
        <v>134</v>
      </c>
      <c r="E181" s="230" t="s">
        <v>19</v>
      </c>
      <c r="F181" s="231" t="s">
        <v>282</v>
      </c>
      <c r="G181" s="228"/>
      <c r="H181" s="232">
        <v>23.797999999999998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134</v>
      </c>
      <c r="AU181" s="238" t="s">
        <v>84</v>
      </c>
      <c r="AV181" s="13" t="s">
        <v>84</v>
      </c>
      <c r="AW181" s="13" t="s">
        <v>35</v>
      </c>
      <c r="AX181" s="13" t="s">
        <v>74</v>
      </c>
      <c r="AY181" s="238" t="s">
        <v>124</v>
      </c>
    </row>
    <row r="182" s="13" customFormat="1">
      <c r="A182" s="13"/>
      <c r="B182" s="227"/>
      <c r="C182" s="228"/>
      <c r="D182" s="229" t="s">
        <v>134</v>
      </c>
      <c r="E182" s="230" t="s">
        <v>19</v>
      </c>
      <c r="F182" s="231" t="s">
        <v>283</v>
      </c>
      <c r="G182" s="228"/>
      <c r="H182" s="232">
        <v>35.768000000000001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134</v>
      </c>
      <c r="AU182" s="238" t="s">
        <v>84</v>
      </c>
      <c r="AV182" s="13" t="s">
        <v>84</v>
      </c>
      <c r="AW182" s="13" t="s">
        <v>35</v>
      </c>
      <c r="AX182" s="13" t="s">
        <v>74</v>
      </c>
      <c r="AY182" s="238" t="s">
        <v>124</v>
      </c>
    </row>
    <row r="183" s="13" customFormat="1">
      <c r="A183" s="13"/>
      <c r="B183" s="227"/>
      <c r="C183" s="228"/>
      <c r="D183" s="229" t="s">
        <v>134</v>
      </c>
      <c r="E183" s="230" t="s">
        <v>19</v>
      </c>
      <c r="F183" s="231" t="s">
        <v>284</v>
      </c>
      <c r="G183" s="228"/>
      <c r="H183" s="232">
        <v>80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134</v>
      </c>
      <c r="AU183" s="238" t="s">
        <v>84</v>
      </c>
      <c r="AV183" s="13" t="s">
        <v>84</v>
      </c>
      <c r="AW183" s="13" t="s">
        <v>35</v>
      </c>
      <c r="AX183" s="13" t="s">
        <v>74</v>
      </c>
      <c r="AY183" s="238" t="s">
        <v>124</v>
      </c>
    </row>
    <row r="184" s="14" customFormat="1">
      <c r="A184" s="14"/>
      <c r="B184" s="249"/>
      <c r="C184" s="250"/>
      <c r="D184" s="229" t="s">
        <v>134</v>
      </c>
      <c r="E184" s="251" t="s">
        <v>19</v>
      </c>
      <c r="F184" s="252" t="s">
        <v>168</v>
      </c>
      <c r="G184" s="250"/>
      <c r="H184" s="253">
        <v>139.566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134</v>
      </c>
      <c r="AU184" s="259" t="s">
        <v>84</v>
      </c>
      <c r="AV184" s="14" t="s">
        <v>132</v>
      </c>
      <c r="AW184" s="14" t="s">
        <v>35</v>
      </c>
      <c r="AX184" s="14" t="s">
        <v>82</v>
      </c>
      <c r="AY184" s="259" t="s">
        <v>124</v>
      </c>
    </row>
    <row r="185" s="12" customFormat="1" ht="22.8" customHeight="1">
      <c r="A185" s="12"/>
      <c r="B185" s="198"/>
      <c r="C185" s="199"/>
      <c r="D185" s="200" t="s">
        <v>73</v>
      </c>
      <c r="E185" s="212" t="s">
        <v>285</v>
      </c>
      <c r="F185" s="212" t="s">
        <v>286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SUM(P186:P189)</f>
        <v>0</v>
      </c>
      <c r="Q185" s="206"/>
      <c r="R185" s="207">
        <f>SUM(R186:R189)</f>
        <v>0.0070635499999999992</v>
      </c>
      <c r="S185" s="206"/>
      <c r="T185" s="208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73</v>
      </c>
      <c r="AU185" s="210" t="s">
        <v>82</v>
      </c>
      <c r="AY185" s="209" t="s">
        <v>124</v>
      </c>
      <c r="BK185" s="211">
        <f>SUM(BK186:BK189)</f>
        <v>0</v>
      </c>
    </row>
    <row r="186" s="2" customFormat="1" ht="21.75" customHeight="1">
      <c r="A186" s="38"/>
      <c r="B186" s="39"/>
      <c r="C186" s="214" t="s">
        <v>287</v>
      </c>
      <c r="D186" s="214" t="s">
        <v>127</v>
      </c>
      <c r="E186" s="215" t="s">
        <v>288</v>
      </c>
      <c r="F186" s="216" t="s">
        <v>289</v>
      </c>
      <c r="G186" s="217" t="s">
        <v>154</v>
      </c>
      <c r="H186" s="218">
        <v>54.335000000000001</v>
      </c>
      <c r="I186" s="219"/>
      <c r="J186" s="220">
        <f>ROUND(I186*H186,2)</f>
        <v>0</v>
      </c>
      <c r="K186" s="216" t="s">
        <v>131</v>
      </c>
      <c r="L186" s="44"/>
      <c r="M186" s="221" t="s">
        <v>19</v>
      </c>
      <c r="N186" s="222" t="s">
        <v>45</v>
      </c>
      <c r="O186" s="84"/>
      <c r="P186" s="223">
        <f>O186*H186</f>
        <v>0</v>
      </c>
      <c r="Q186" s="223">
        <v>0.00012999999999999999</v>
      </c>
      <c r="R186" s="223">
        <f>Q186*H186</f>
        <v>0.0070635499999999992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132</v>
      </c>
      <c r="AT186" s="225" t="s">
        <v>127</v>
      </c>
      <c r="AU186" s="225" t="s">
        <v>84</v>
      </c>
      <c r="AY186" s="17" t="s">
        <v>124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82</v>
      </c>
      <c r="BK186" s="226">
        <f>ROUND(I186*H186,2)</f>
        <v>0</v>
      </c>
      <c r="BL186" s="17" t="s">
        <v>132</v>
      </c>
      <c r="BM186" s="225" t="s">
        <v>290</v>
      </c>
    </row>
    <row r="187" s="13" customFormat="1">
      <c r="A187" s="13"/>
      <c r="B187" s="227"/>
      <c r="C187" s="228"/>
      <c r="D187" s="229" t="s">
        <v>134</v>
      </c>
      <c r="E187" s="230" t="s">
        <v>19</v>
      </c>
      <c r="F187" s="231" t="s">
        <v>291</v>
      </c>
      <c r="G187" s="228"/>
      <c r="H187" s="232">
        <v>20.288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134</v>
      </c>
      <c r="AU187" s="238" t="s">
        <v>84</v>
      </c>
      <c r="AV187" s="13" t="s">
        <v>84</v>
      </c>
      <c r="AW187" s="13" t="s">
        <v>35</v>
      </c>
      <c r="AX187" s="13" t="s">
        <v>74</v>
      </c>
      <c r="AY187" s="238" t="s">
        <v>124</v>
      </c>
    </row>
    <row r="188" s="13" customFormat="1">
      <c r="A188" s="13"/>
      <c r="B188" s="227"/>
      <c r="C188" s="228"/>
      <c r="D188" s="229" t="s">
        <v>134</v>
      </c>
      <c r="E188" s="230" t="s">
        <v>19</v>
      </c>
      <c r="F188" s="231" t="s">
        <v>292</v>
      </c>
      <c r="G188" s="228"/>
      <c r="H188" s="232">
        <v>34.046999999999997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134</v>
      </c>
      <c r="AU188" s="238" t="s">
        <v>84</v>
      </c>
      <c r="AV188" s="13" t="s">
        <v>84</v>
      </c>
      <c r="AW188" s="13" t="s">
        <v>35</v>
      </c>
      <c r="AX188" s="13" t="s">
        <v>74</v>
      </c>
      <c r="AY188" s="238" t="s">
        <v>124</v>
      </c>
    </row>
    <row r="189" s="14" customFormat="1">
      <c r="A189" s="14"/>
      <c r="B189" s="249"/>
      <c r="C189" s="250"/>
      <c r="D189" s="229" t="s">
        <v>134</v>
      </c>
      <c r="E189" s="251" t="s">
        <v>19</v>
      </c>
      <c r="F189" s="252" t="s">
        <v>168</v>
      </c>
      <c r="G189" s="250"/>
      <c r="H189" s="253">
        <v>54.335000000000001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134</v>
      </c>
      <c r="AU189" s="259" t="s">
        <v>84</v>
      </c>
      <c r="AV189" s="14" t="s">
        <v>132</v>
      </c>
      <c r="AW189" s="14" t="s">
        <v>35</v>
      </c>
      <c r="AX189" s="14" t="s">
        <v>82</v>
      </c>
      <c r="AY189" s="259" t="s">
        <v>124</v>
      </c>
    </row>
    <row r="190" s="12" customFormat="1" ht="22.8" customHeight="1">
      <c r="A190" s="12"/>
      <c r="B190" s="198"/>
      <c r="C190" s="199"/>
      <c r="D190" s="200" t="s">
        <v>73</v>
      </c>
      <c r="E190" s="212" t="s">
        <v>293</v>
      </c>
      <c r="F190" s="212" t="s">
        <v>294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SUM(P191:P269)</f>
        <v>0</v>
      </c>
      <c r="Q190" s="206"/>
      <c r="R190" s="207">
        <f>SUM(R191:R269)</f>
        <v>0.24752000000000002</v>
      </c>
      <c r="S190" s="206"/>
      <c r="T190" s="208">
        <f>SUM(T191:T269)</f>
        <v>18.858349000000004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82</v>
      </c>
      <c r="AT190" s="210" t="s">
        <v>73</v>
      </c>
      <c r="AU190" s="210" t="s">
        <v>82</v>
      </c>
      <c r="AY190" s="209" t="s">
        <v>124</v>
      </c>
      <c r="BK190" s="211">
        <f>SUM(BK191:BK269)</f>
        <v>0</v>
      </c>
    </row>
    <row r="191" s="2" customFormat="1" ht="16.5" customHeight="1">
      <c r="A191" s="38"/>
      <c r="B191" s="39"/>
      <c r="C191" s="214" t="s">
        <v>295</v>
      </c>
      <c r="D191" s="214" t="s">
        <v>127</v>
      </c>
      <c r="E191" s="215" t="s">
        <v>296</v>
      </c>
      <c r="F191" s="216" t="s">
        <v>297</v>
      </c>
      <c r="G191" s="217" t="s">
        <v>298</v>
      </c>
      <c r="H191" s="218">
        <v>8</v>
      </c>
      <c r="I191" s="219"/>
      <c r="J191" s="220">
        <f>ROUND(I191*H191,2)</f>
        <v>0</v>
      </c>
      <c r="K191" s="216" t="s">
        <v>131</v>
      </c>
      <c r="L191" s="44"/>
      <c r="M191" s="221" t="s">
        <v>19</v>
      </c>
      <c r="N191" s="222" t="s">
        <v>45</v>
      </c>
      <c r="O191" s="84"/>
      <c r="P191" s="223">
        <f>O191*H191</f>
        <v>0</v>
      </c>
      <c r="Q191" s="223">
        <v>0</v>
      </c>
      <c r="R191" s="223">
        <f>Q191*H191</f>
        <v>0</v>
      </c>
      <c r="S191" s="223">
        <v>0.01933</v>
      </c>
      <c r="T191" s="224">
        <f>S191*H191</f>
        <v>0.15464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132</v>
      </c>
      <c r="AT191" s="225" t="s">
        <v>127</v>
      </c>
      <c r="AU191" s="225" t="s">
        <v>84</v>
      </c>
      <c r="AY191" s="17" t="s">
        <v>124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82</v>
      </c>
      <c r="BK191" s="226">
        <f>ROUND(I191*H191,2)</f>
        <v>0</v>
      </c>
      <c r="BL191" s="17" t="s">
        <v>132</v>
      </c>
      <c r="BM191" s="225" t="s">
        <v>299</v>
      </c>
    </row>
    <row r="192" s="13" customFormat="1">
      <c r="A192" s="13"/>
      <c r="B192" s="227"/>
      <c r="C192" s="228"/>
      <c r="D192" s="229" t="s">
        <v>134</v>
      </c>
      <c r="E192" s="230" t="s">
        <v>19</v>
      </c>
      <c r="F192" s="231" t="s">
        <v>300</v>
      </c>
      <c r="G192" s="228"/>
      <c r="H192" s="232">
        <v>2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134</v>
      </c>
      <c r="AU192" s="238" t="s">
        <v>84</v>
      </c>
      <c r="AV192" s="13" t="s">
        <v>84</v>
      </c>
      <c r="AW192" s="13" t="s">
        <v>35</v>
      </c>
      <c r="AX192" s="13" t="s">
        <v>74</v>
      </c>
      <c r="AY192" s="238" t="s">
        <v>124</v>
      </c>
    </row>
    <row r="193" s="13" customFormat="1">
      <c r="A193" s="13"/>
      <c r="B193" s="227"/>
      <c r="C193" s="228"/>
      <c r="D193" s="229" t="s">
        <v>134</v>
      </c>
      <c r="E193" s="230" t="s">
        <v>19</v>
      </c>
      <c r="F193" s="231" t="s">
        <v>301</v>
      </c>
      <c r="G193" s="228"/>
      <c r="H193" s="232">
        <v>6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134</v>
      </c>
      <c r="AU193" s="238" t="s">
        <v>84</v>
      </c>
      <c r="AV193" s="13" t="s">
        <v>84</v>
      </c>
      <c r="AW193" s="13" t="s">
        <v>35</v>
      </c>
      <c r="AX193" s="13" t="s">
        <v>74</v>
      </c>
      <c r="AY193" s="238" t="s">
        <v>124</v>
      </c>
    </row>
    <row r="194" s="14" customFormat="1">
      <c r="A194" s="14"/>
      <c r="B194" s="249"/>
      <c r="C194" s="250"/>
      <c r="D194" s="229" t="s">
        <v>134</v>
      </c>
      <c r="E194" s="251" t="s">
        <v>19</v>
      </c>
      <c r="F194" s="252" t="s">
        <v>168</v>
      </c>
      <c r="G194" s="250"/>
      <c r="H194" s="253">
        <v>8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134</v>
      </c>
      <c r="AU194" s="259" t="s">
        <v>84</v>
      </c>
      <c r="AV194" s="14" t="s">
        <v>132</v>
      </c>
      <c r="AW194" s="14" t="s">
        <v>35</v>
      </c>
      <c r="AX194" s="14" t="s">
        <v>82</v>
      </c>
      <c r="AY194" s="259" t="s">
        <v>124</v>
      </c>
    </row>
    <row r="195" s="2" customFormat="1" ht="16.5" customHeight="1">
      <c r="A195" s="38"/>
      <c r="B195" s="39"/>
      <c r="C195" s="214" t="s">
        <v>302</v>
      </c>
      <c r="D195" s="214" t="s">
        <v>127</v>
      </c>
      <c r="E195" s="215" t="s">
        <v>303</v>
      </c>
      <c r="F195" s="216" t="s">
        <v>304</v>
      </c>
      <c r="G195" s="217" t="s">
        <v>298</v>
      </c>
      <c r="H195" s="218">
        <v>5</v>
      </c>
      <c r="I195" s="219"/>
      <c r="J195" s="220">
        <f>ROUND(I195*H195,2)</f>
        <v>0</v>
      </c>
      <c r="K195" s="216" t="s">
        <v>131</v>
      </c>
      <c r="L195" s="44"/>
      <c r="M195" s="221" t="s">
        <v>19</v>
      </c>
      <c r="N195" s="222" t="s">
        <v>45</v>
      </c>
      <c r="O195" s="84"/>
      <c r="P195" s="223">
        <f>O195*H195</f>
        <v>0</v>
      </c>
      <c r="Q195" s="223">
        <v>0</v>
      </c>
      <c r="R195" s="223">
        <f>Q195*H195</f>
        <v>0</v>
      </c>
      <c r="S195" s="223">
        <v>0.03968</v>
      </c>
      <c r="T195" s="224">
        <f>S195*H195</f>
        <v>0.19839999999999999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132</v>
      </c>
      <c r="AT195" s="225" t="s">
        <v>127</v>
      </c>
      <c r="AU195" s="225" t="s">
        <v>84</v>
      </c>
      <c r="AY195" s="17" t="s">
        <v>124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82</v>
      </c>
      <c r="BK195" s="226">
        <f>ROUND(I195*H195,2)</f>
        <v>0</v>
      </c>
      <c r="BL195" s="17" t="s">
        <v>132</v>
      </c>
      <c r="BM195" s="225" t="s">
        <v>305</v>
      </c>
    </row>
    <row r="196" s="13" customFormat="1">
      <c r="A196" s="13"/>
      <c r="B196" s="227"/>
      <c r="C196" s="228"/>
      <c r="D196" s="229" t="s">
        <v>134</v>
      </c>
      <c r="E196" s="230" t="s">
        <v>19</v>
      </c>
      <c r="F196" s="231" t="s">
        <v>306</v>
      </c>
      <c r="G196" s="228"/>
      <c r="H196" s="232">
        <v>5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134</v>
      </c>
      <c r="AU196" s="238" t="s">
        <v>84</v>
      </c>
      <c r="AV196" s="13" t="s">
        <v>84</v>
      </c>
      <c r="AW196" s="13" t="s">
        <v>35</v>
      </c>
      <c r="AX196" s="13" t="s">
        <v>82</v>
      </c>
      <c r="AY196" s="238" t="s">
        <v>124</v>
      </c>
    </row>
    <row r="197" s="2" customFormat="1" ht="16.5" customHeight="1">
      <c r="A197" s="38"/>
      <c r="B197" s="39"/>
      <c r="C197" s="214" t="s">
        <v>307</v>
      </c>
      <c r="D197" s="214" t="s">
        <v>127</v>
      </c>
      <c r="E197" s="215" t="s">
        <v>308</v>
      </c>
      <c r="F197" s="216" t="s">
        <v>309</v>
      </c>
      <c r="G197" s="217" t="s">
        <v>298</v>
      </c>
      <c r="H197" s="218">
        <v>7</v>
      </c>
      <c r="I197" s="219"/>
      <c r="J197" s="220">
        <f>ROUND(I197*H197,2)</f>
        <v>0</v>
      </c>
      <c r="K197" s="216" t="s">
        <v>131</v>
      </c>
      <c r="L197" s="44"/>
      <c r="M197" s="221" t="s">
        <v>19</v>
      </c>
      <c r="N197" s="222" t="s">
        <v>45</v>
      </c>
      <c r="O197" s="84"/>
      <c r="P197" s="223">
        <f>O197*H197</f>
        <v>0</v>
      </c>
      <c r="Q197" s="223">
        <v>0</v>
      </c>
      <c r="R197" s="223">
        <f>Q197*H197</f>
        <v>0</v>
      </c>
      <c r="S197" s="223">
        <v>0.019460000000000002</v>
      </c>
      <c r="T197" s="224">
        <f>S197*H197</f>
        <v>0.13622000000000001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132</v>
      </c>
      <c r="AT197" s="225" t="s">
        <v>127</v>
      </c>
      <c r="AU197" s="225" t="s">
        <v>84</v>
      </c>
      <c r="AY197" s="17" t="s">
        <v>124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82</v>
      </c>
      <c r="BK197" s="226">
        <f>ROUND(I197*H197,2)</f>
        <v>0</v>
      </c>
      <c r="BL197" s="17" t="s">
        <v>132</v>
      </c>
      <c r="BM197" s="225" t="s">
        <v>310</v>
      </c>
    </row>
    <row r="198" s="13" customFormat="1">
      <c r="A198" s="13"/>
      <c r="B198" s="227"/>
      <c r="C198" s="228"/>
      <c r="D198" s="229" t="s">
        <v>134</v>
      </c>
      <c r="E198" s="230" t="s">
        <v>19</v>
      </c>
      <c r="F198" s="231" t="s">
        <v>311</v>
      </c>
      <c r="G198" s="228"/>
      <c r="H198" s="232">
        <v>3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134</v>
      </c>
      <c r="AU198" s="238" t="s">
        <v>84</v>
      </c>
      <c r="AV198" s="13" t="s">
        <v>84</v>
      </c>
      <c r="AW198" s="13" t="s">
        <v>35</v>
      </c>
      <c r="AX198" s="13" t="s">
        <v>74</v>
      </c>
      <c r="AY198" s="238" t="s">
        <v>124</v>
      </c>
    </row>
    <row r="199" s="13" customFormat="1">
      <c r="A199" s="13"/>
      <c r="B199" s="227"/>
      <c r="C199" s="228"/>
      <c r="D199" s="229" t="s">
        <v>134</v>
      </c>
      <c r="E199" s="230" t="s">
        <v>19</v>
      </c>
      <c r="F199" s="231" t="s">
        <v>312</v>
      </c>
      <c r="G199" s="228"/>
      <c r="H199" s="232">
        <v>4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134</v>
      </c>
      <c r="AU199" s="238" t="s">
        <v>84</v>
      </c>
      <c r="AV199" s="13" t="s">
        <v>84</v>
      </c>
      <c r="AW199" s="13" t="s">
        <v>35</v>
      </c>
      <c r="AX199" s="13" t="s">
        <v>74</v>
      </c>
      <c r="AY199" s="238" t="s">
        <v>124</v>
      </c>
    </row>
    <row r="200" s="14" customFormat="1">
      <c r="A200" s="14"/>
      <c r="B200" s="249"/>
      <c r="C200" s="250"/>
      <c r="D200" s="229" t="s">
        <v>134</v>
      </c>
      <c r="E200" s="251" t="s">
        <v>19</v>
      </c>
      <c r="F200" s="252" t="s">
        <v>168</v>
      </c>
      <c r="G200" s="250"/>
      <c r="H200" s="253">
        <v>7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134</v>
      </c>
      <c r="AU200" s="259" t="s">
        <v>84</v>
      </c>
      <c r="AV200" s="14" t="s">
        <v>132</v>
      </c>
      <c r="AW200" s="14" t="s">
        <v>35</v>
      </c>
      <c r="AX200" s="14" t="s">
        <v>82</v>
      </c>
      <c r="AY200" s="259" t="s">
        <v>124</v>
      </c>
    </row>
    <row r="201" s="2" customFormat="1" ht="16.5" customHeight="1">
      <c r="A201" s="38"/>
      <c r="B201" s="39"/>
      <c r="C201" s="214" t="s">
        <v>313</v>
      </c>
      <c r="D201" s="214" t="s">
        <v>127</v>
      </c>
      <c r="E201" s="215" t="s">
        <v>314</v>
      </c>
      <c r="F201" s="216" t="s">
        <v>315</v>
      </c>
      <c r="G201" s="217" t="s">
        <v>298</v>
      </c>
      <c r="H201" s="218">
        <v>2</v>
      </c>
      <c r="I201" s="219"/>
      <c r="J201" s="220">
        <f>ROUND(I201*H201,2)</f>
        <v>0</v>
      </c>
      <c r="K201" s="216" t="s">
        <v>131</v>
      </c>
      <c r="L201" s="44"/>
      <c r="M201" s="221" t="s">
        <v>19</v>
      </c>
      <c r="N201" s="222" t="s">
        <v>45</v>
      </c>
      <c r="O201" s="84"/>
      <c r="P201" s="223">
        <f>O201*H201</f>
        <v>0</v>
      </c>
      <c r="Q201" s="223">
        <v>0</v>
      </c>
      <c r="R201" s="223">
        <f>Q201*H201</f>
        <v>0</v>
      </c>
      <c r="S201" s="223">
        <v>0.155</v>
      </c>
      <c r="T201" s="224">
        <f>S201*H201</f>
        <v>0.31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5" t="s">
        <v>132</v>
      </c>
      <c r="AT201" s="225" t="s">
        <v>127</v>
      </c>
      <c r="AU201" s="225" t="s">
        <v>84</v>
      </c>
      <c r="AY201" s="17" t="s">
        <v>124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82</v>
      </c>
      <c r="BK201" s="226">
        <f>ROUND(I201*H201,2)</f>
        <v>0</v>
      </c>
      <c r="BL201" s="17" t="s">
        <v>132</v>
      </c>
      <c r="BM201" s="225" t="s">
        <v>316</v>
      </c>
    </row>
    <row r="202" s="13" customFormat="1">
      <c r="A202" s="13"/>
      <c r="B202" s="227"/>
      <c r="C202" s="228"/>
      <c r="D202" s="229" t="s">
        <v>134</v>
      </c>
      <c r="E202" s="230" t="s">
        <v>19</v>
      </c>
      <c r="F202" s="231" t="s">
        <v>317</v>
      </c>
      <c r="G202" s="228"/>
      <c r="H202" s="232">
        <v>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134</v>
      </c>
      <c r="AU202" s="238" t="s">
        <v>84</v>
      </c>
      <c r="AV202" s="13" t="s">
        <v>84</v>
      </c>
      <c r="AW202" s="13" t="s">
        <v>35</v>
      </c>
      <c r="AX202" s="13" t="s">
        <v>74</v>
      </c>
      <c r="AY202" s="238" t="s">
        <v>124</v>
      </c>
    </row>
    <row r="203" s="13" customFormat="1">
      <c r="A203" s="13"/>
      <c r="B203" s="227"/>
      <c r="C203" s="228"/>
      <c r="D203" s="229" t="s">
        <v>134</v>
      </c>
      <c r="E203" s="230" t="s">
        <v>19</v>
      </c>
      <c r="F203" s="231" t="s">
        <v>318</v>
      </c>
      <c r="G203" s="228"/>
      <c r="H203" s="232">
        <v>1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134</v>
      </c>
      <c r="AU203" s="238" t="s">
        <v>84</v>
      </c>
      <c r="AV203" s="13" t="s">
        <v>84</v>
      </c>
      <c r="AW203" s="13" t="s">
        <v>35</v>
      </c>
      <c r="AX203" s="13" t="s">
        <v>74</v>
      </c>
      <c r="AY203" s="238" t="s">
        <v>124</v>
      </c>
    </row>
    <row r="204" s="14" customFormat="1">
      <c r="A204" s="14"/>
      <c r="B204" s="249"/>
      <c r="C204" s="250"/>
      <c r="D204" s="229" t="s">
        <v>134</v>
      </c>
      <c r="E204" s="251" t="s">
        <v>19</v>
      </c>
      <c r="F204" s="252" t="s">
        <v>168</v>
      </c>
      <c r="G204" s="250"/>
      <c r="H204" s="253">
        <v>2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134</v>
      </c>
      <c r="AU204" s="259" t="s">
        <v>84</v>
      </c>
      <c r="AV204" s="14" t="s">
        <v>132</v>
      </c>
      <c r="AW204" s="14" t="s">
        <v>35</v>
      </c>
      <c r="AX204" s="14" t="s">
        <v>82</v>
      </c>
      <c r="AY204" s="259" t="s">
        <v>124</v>
      </c>
    </row>
    <row r="205" s="2" customFormat="1" ht="16.5" customHeight="1">
      <c r="A205" s="38"/>
      <c r="B205" s="39"/>
      <c r="C205" s="214" t="s">
        <v>319</v>
      </c>
      <c r="D205" s="214" t="s">
        <v>127</v>
      </c>
      <c r="E205" s="215" t="s">
        <v>320</v>
      </c>
      <c r="F205" s="216" t="s">
        <v>321</v>
      </c>
      <c r="G205" s="217" t="s">
        <v>298</v>
      </c>
      <c r="H205" s="218">
        <v>7</v>
      </c>
      <c r="I205" s="219"/>
      <c r="J205" s="220">
        <f>ROUND(I205*H205,2)</f>
        <v>0</v>
      </c>
      <c r="K205" s="216" t="s">
        <v>131</v>
      </c>
      <c r="L205" s="44"/>
      <c r="M205" s="221" t="s">
        <v>19</v>
      </c>
      <c r="N205" s="222" t="s">
        <v>45</v>
      </c>
      <c r="O205" s="84"/>
      <c r="P205" s="223">
        <f>O205*H205</f>
        <v>0</v>
      </c>
      <c r="Q205" s="223">
        <v>0</v>
      </c>
      <c r="R205" s="223">
        <f>Q205*H205</f>
        <v>0</v>
      </c>
      <c r="S205" s="223">
        <v>0.00156</v>
      </c>
      <c r="T205" s="224">
        <f>S205*H205</f>
        <v>0.010919999999999999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5" t="s">
        <v>132</v>
      </c>
      <c r="AT205" s="225" t="s">
        <v>127</v>
      </c>
      <c r="AU205" s="225" t="s">
        <v>84</v>
      </c>
      <c r="AY205" s="17" t="s">
        <v>124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82</v>
      </c>
      <c r="BK205" s="226">
        <f>ROUND(I205*H205,2)</f>
        <v>0</v>
      </c>
      <c r="BL205" s="17" t="s">
        <v>132</v>
      </c>
      <c r="BM205" s="225" t="s">
        <v>322</v>
      </c>
    </row>
    <row r="206" s="13" customFormat="1">
      <c r="A206" s="13"/>
      <c r="B206" s="227"/>
      <c r="C206" s="228"/>
      <c r="D206" s="229" t="s">
        <v>134</v>
      </c>
      <c r="E206" s="230" t="s">
        <v>19</v>
      </c>
      <c r="F206" s="231" t="s">
        <v>311</v>
      </c>
      <c r="G206" s="228"/>
      <c r="H206" s="232">
        <v>3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134</v>
      </c>
      <c r="AU206" s="238" t="s">
        <v>84</v>
      </c>
      <c r="AV206" s="13" t="s">
        <v>84</v>
      </c>
      <c r="AW206" s="13" t="s">
        <v>35</v>
      </c>
      <c r="AX206" s="13" t="s">
        <v>74</v>
      </c>
      <c r="AY206" s="238" t="s">
        <v>124</v>
      </c>
    </row>
    <row r="207" s="13" customFormat="1">
      <c r="A207" s="13"/>
      <c r="B207" s="227"/>
      <c r="C207" s="228"/>
      <c r="D207" s="229" t="s">
        <v>134</v>
      </c>
      <c r="E207" s="230" t="s">
        <v>19</v>
      </c>
      <c r="F207" s="231" t="s">
        <v>312</v>
      </c>
      <c r="G207" s="228"/>
      <c r="H207" s="232">
        <v>4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134</v>
      </c>
      <c r="AU207" s="238" t="s">
        <v>84</v>
      </c>
      <c r="AV207" s="13" t="s">
        <v>84</v>
      </c>
      <c r="AW207" s="13" t="s">
        <v>35</v>
      </c>
      <c r="AX207" s="13" t="s">
        <v>74</v>
      </c>
      <c r="AY207" s="238" t="s">
        <v>124</v>
      </c>
    </row>
    <row r="208" s="14" customFormat="1">
      <c r="A208" s="14"/>
      <c r="B208" s="249"/>
      <c r="C208" s="250"/>
      <c r="D208" s="229" t="s">
        <v>134</v>
      </c>
      <c r="E208" s="251" t="s">
        <v>19</v>
      </c>
      <c r="F208" s="252" t="s">
        <v>168</v>
      </c>
      <c r="G208" s="250"/>
      <c r="H208" s="253">
        <v>7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134</v>
      </c>
      <c r="AU208" s="259" t="s">
        <v>84</v>
      </c>
      <c r="AV208" s="14" t="s">
        <v>132</v>
      </c>
      <c r="AW208" s="14" t="s">
        <v>35</v>
      </c>
      <c r="AX208" s="14" t="s">
        <v>82</v>
      </c>
      <c r="AY208" s="259" t="s">
        <v>124</v>
      </c>
    </row>
    <row r="209" s="2" customFormat="1" ht="16.5" customHeight="1">
      <c r="A209" s="38"/>
      <c r="B209" s="39"/>
      <c r="C209" s="214" t="s">
        <v>323</v>
      </c>
      <c r="D209" s="214" t="s">
        <v>127</v>
      </c>
      <c r="E209" s="215" t="s">
        <v>324</v>
      </c>
      <c r="F209" s="216" t="s">
        <v>325</v>
      </c>
      <c r="G209" s="217" t="s">
        <v>326</v>
      </c>
      <c r="H209" s="218">
        <v>1</v>
      </c>
      <c r="I209" s="219"/>
      <c r="J209" s="220">
        <f>ROUND(I209*H209,2)</f>
        <v>0</v>
      </c>
      <c r="K209" s="216" t="s">
        <v>19</v>
      </c>
      <c r="L209" s="44"/>
      <c r="M209" s="221" t="s">
        <v>19</v>
      </c>
      <c r="N209" s="222" t="s">
        <v>45</v>
      </c>
      <c r="O209" s="84"/>
      <c r="P209" s="223">
        <f>O209*H209</f>
        <v>0</v>
      </c>
      <c r="Q209" s="223">
        <v>0.050000000000000003</v>
      </c>
      <c r="R209" s="223">
        <f>Q209*H209</f>
        <v>0.050000000000000003</v>
      </c>
      <c r="S209" s="223">
        <v>0.00084999999999999995</v>
      </c>
      <c r="T209" s="224">
        <f>S209*H209</f>
        <v>0.00084999999999999995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132</v>
      </c>
      <c r="AT209" s="225" t="s">
        <v>127</v>
      </c>
      <c r="AU209" s="225" t="s">
        <v>84</v>
      </c>
      <c r="AY209" s="17" t="s">
        <v>124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82</v>
      </c>
      <c r="BK209" s="226">
        <f>ROUND(I209*H209,2)</f>
        <v>0</v>
      </c>
      <c r="BL209" s="17" t="s">
        <v>132</v>
      </c>
      <c r="BM209" s="225" t="s">
        <v>327</v>
      </c>
    </row>
    <row r="210" s="2" customFormat="1" ht="21.75" customHeight="1">
      <c r="A210" s="38"/>
      <c r="B210" s="39"/>
      <c r="C210" s="214" t="s">
        <v>328</v>
      </c>
      <c r="D210" s="214" t="s">
        <v>127</v>
      </c>
      <c r="E210" s="215" t="s">
        <v>329</v>
      </c>
      <c r="F210" s="216" t="s">
        <v>330</v>
      </c>
      <c r="G210" s="217" t="s">
        <v>154</v>
      </c>
      <c r="H210" s="218">
        <v>35.011000000000003</v>
      </c>
      <c r="I210" s="219"/>
      <c r="J210" s="220">
        <f>ROUND(I210*H210,2)</f>
        <v>0</v>
      </c>
      <c r="K210" s="216" t="s">
        <v>131</v>
      </c>
      <c r="L210" s="44"/>
      <c r="M210" s="221" t="s">
        <v>19</v>
      </c>
      <c r="N210" s="222" t="s">
        <v>45</v>
      </c>
      <c r="O210" s="84"/>
      <c r="P210" s="223">
        <f>O210*H210</f>
        <v>0</v>
      </c>
      <c r="Q210" s="223">
        <v>0</v>
      </c>
      <c r="R210" s="223">
        <f>Q210*H210</f>
        <v>0</v>
      </c>
      <c r="S210" s="223">
        <v>0.13100000000000001</v>
      </c>
      <c r="T210" s="224">
        <f>S210*H210</f>
        <v>4.5864410000000007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132</v>
      </c>
      <c r="AT210" s="225" t="s">
        <v>127</v>
      </c>
      <c r="AU210" s="225" t="s">
        <v>84</v>
      </c>
      <c r="AY210" s="17" t="s">
        <v>124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82</v>
      </c>
      <c r="BK210" s="226">
        <f>ROUND(I210*H210,2)</f>
        <v>0</v>
      </c>
      <c r="BL210" s="17" t="s">
        <v>132</v>
      </c>
      <c r="BM210" s="225" t="s">
        <v>331</v>
      </c>
    </row>
    <row r="211" s="13" customFormat="1">
      <c r="A211" s="13"/>
      <c r="B211" s="227"/>
      <c r="C211" s="228"/>
      <c r="D211" s="229" t="s">
        <v>134</v>
      </c>
      <c r="E211" s="230" t="s">
        <v>19</v>
      </c>
      <c r="F211" s="231" t="s">
        <v>332</v>
      </c>
      <c r="G211" s="228"/>
      <c r="H211" s="232">
        <v>14.725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134</v>
      </c>
      <c r="AU211" s="238" t="s">
        <v>84</v>
      </c>
      <c r="AV211" s="13" t="s">
        <v>84</v>
      </c>
      <c r="AW211" s="13" t="s">
        <v>35</v>
      </c>
      <c r="AX211" s="13" t="s">
        <v>74</v>
      </c>
      <c r="AY211" s="238" t="s">
        <v>124</v>
      </c>
    </row>
    <row r="212" s="13" customFormat="1">
      <c r="A212" s="13"/>
      <c r="B212" s="227"/>
      <c r="C212" s="228"/>
      <c r="D212" s="229" t="s">
        <v>134</v>
      </c>
      <c r="E212" s="230" t="s">
        <v>19</v>
      </c>
      <c r="F212" s="231" t="s">
        <v>333</v>
      </c>
      <c r="G212" s="228"/>
      <c r="H212" s="232">
        <v>-1.1819999999999999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134</v>
      </c>
      <c r="AU212" s="238" t="s">
        <v>84</v>
      </c>
      <c r="AV212" s="13" t="s">
        <v>84</v>
      </c>
      <c r="AW212" s="13" t="s">
        <v>35</v>
      </c>
      <c r="AX212" s="13" t="s">
        <v>74</v>
      </c>
      <c r="AY212" s="238" t="s">
        <v>124</v>
      </c>
    </row>
    <row r="213" s="13" customFormat="1">
      <c r="A213" s="13"/>
      <c r="B213" s="227"/>
      <c r="C213" s="228"/>
      <c r="D213" s="229" t="s">
        <v>134</v>
      </c>
      <c r="E213" s="230" t="s">
        <v>19</v>
      </c>
      <c r="F213" s="231" t="s">
        <v>334</v>
      </c>
      <c r="G213" s="228"/>
      <c r="H213" s="232">
        <v>14.07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134</v>
      </c>
      <c r="AU213" s="238" t="s">
        <v>84</v>
      </c>
      <c r="AV213" s="13" t="s">
        <v>84</v>
      </c>
      <c r="AW213" s="13" t="s">
        <v>35</v>
      </c>
      <c r="AX213" s="13" t="s">
        <v>74</v>
      </c>
      <c r="AY213" s="238" t="s">
        <v>124</v>
      </c>
    </row>
    <row r="214" s="13" customFormat="1">
      <c r="A214" s="13"/>
      <c r="B214" s="227"/>
      <c r="C214" s="228"/>
      <c r="D214" s="229" t="s">
        <v>134</v>
      </c>
      <c r="E214" s="230" t="s">
        <v>19</v>
      </c>
      <c r="F214" s="231" t="s">
        <v>335</v>
      </c>
      <c r="G214" s="228"/>
      <c r="H214" s="232">
        <v>14.49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134</v>
      </c>
      <c r="AU214" s="238" t="s">
        <v>84</v>
      </c>
      <c r="AV214" s="13" t="s">
        <v>84</v>
      </c>
      <c r="AW214" s="13" t="s">
        <v>35</v>
      </c>
      <c r="AX214" s="13" t="s">
        <v>74</v>
      </c>
      <c r="AY214" s="238" t="s">
        <v>124</v>
      </c>
    </row>
    <row r="215" s="13" customFormat="1">
      <c r="A215" s="13"/>
      <c r="B215" s="227"/>
      <c r="C215" s="228"/>
      <c r="D215" s="229" t="s">
        <v>134</v>
      </c>
      <c r="E215" s="230" t="s">
        <v>19</v>
      </c>
      <c r="F215" s="231" t="s">
        <v>336</v>
      </c>
      <c r="G215" s="228"/>
      <c r="H215" s="232">
        <v>-7.0919999999999996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134</v>
      </c>
      <c r="AU215" s="238" t="s">
        <v>84</v>
      </c>
      <c r="AV215" s="13" t="s">
        <v>84</v>
      </c>
      <c r="AW215" s="13" t="s">
        <v>35</v>
      </c>
      <c r="AX215" s="13" t="s">
        <v>74</v>
      </c>
      <c r="AY215" s="238" t="s">
        <v>124</v>
      </c>
    </row>
    <row r="216" s="14" customFormat="1">
      <c r="A216" s="14"/>
      <c r="B216" s="249"/>
      <c r="C216" s="250"/>
      <c r="D216" s="229" t="s">
        <v>134</v>
      </c>
      <c r="E216" s="251" t="s">
        <v>19</v>
      </c>
      <c r="F216" s="252" t="s">
        <v>168</v>
      </c>
      <c r="G216" s="250"/>
      <c r="H216" s="253">
        <v>35.011000000000003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134</v>
      </c>
      <c r="AU216" s="259" t="s">
        <v>84</v>
      </c>
      <c r="AV216" s="14" t="s">
        <v>132</v>
      </c>
      <c r="AW216" s="14" t="s">
        <v>35</v>
      </c>
      <c r="AX216" s="14" t="s">
        <v>82</v>
      </c>
      <c r="AY216" s="259" t="s">
        <v>124</v>
      </c>
    </row>
    <row r="217" s="2" customFormat="1" ht="16.5" customHeight="1">
      <c r="A217" s="38"/>
      <c r="B217" s="39"/>
      <c r="C217" s="214" t="s">
        <v>337</v>
      </c>
      <c r="D217" s="214" t="s">
        <v>127</v>
      </c>
      <c r="E217" s="215" t="s">
        <v>338</v>
      </c>
      <c r="F217" s="216" t="s">
        <v>339</v>
      </c>
      <c r="G217" s="217" t="s">
        <v>154</v>
      </c>
      <c r="H217" s="218">
        <v>9.5630000000000006</v>
      </c>
      <c r="I217" s="219"/>
      <c r="J217" s="220">
        <f>ROUND(I217*H217,2)</f>
        <v>0</v>
      </c>
      <c r="K217" s="216" t="s">
        <v>131</v>
      </c>
      <c r="L217" s="44"/>
      <c r="M217" s="221" t="s">
        <v>19</v>
      </c>
      <c r="N217" s="222" t="s">
        <v>45</v>
      </c>
      <c r="O217" s="84"/>
      <c r="P217" s="223">
        <f>O217*H217</f>
        <v>0</v>
      </c>
      <c r="Q217" s="223">
        <v>0</v>
      </c>
      <c r="R217" s="223">
        <f>Q217*H217</f>
        <v>0</v>
      </c>
      <c r="S217" s="223">
        <v>0.082000000000000003</v>
      </c>
      <c r="T217" s="224">
        <f>S217*H217</f>
        <v>0.78416600000000003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132</v>
      </c>
      <c r="AT217" s="225" t="s">
        <v>127</v>
      </c>
      <c r="AU217" s="225" t="s">
        <v>84</v>
      </c>
      <c r="AY217" s="17" t="s">
        <v>124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82</v>
      </c>
      <c r="BK217" s="226">
        <f>ROUND(I217*H217,2)</f>
        <v>0</v>
      </c>
      <c r="BL217" s="17" t="s">
        <v>132</v>
      </c>
      <c r="BM217" s="225" t="s">
        <v>340</v>
      </c>
    </row>
    <row r="218" s="13" customFormat="1">
      <c r="A218" s="13"/>
      <c r="B218" s="227"/>
      <c r="C218" s="228"/>
      <c r="D218" s="229" t="s">
        <v>134</v>
      </c>
      <c r="E218" s="230" t="s">
        <v>19</v>
      </c>
      <c r="F218" s="231" t="s">
        <v>341</v>
      </c>
      <c r="G218" s="228"/>
      <c r="H218" s="232">
        <v>2.8130000000000002</v>
      </c>
      <c r="I218" s="233"/>
      <c r="J218" s="228"/>
      <c r="K218" s="228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134</v>
      </c>
      <c r="AU218" s="238" t="s">
        <v>84</v>
      </c>
      <c r="AV218" s="13" t="s">
        <v>84</v>
      </c>
      <c r="AW218" s="13" t="s">
        <v>35</v>
      </c>
      <c r="AX218" s="13" t="s">
        <v>74</v>
      </c>
      <c r="AY218" s="238" t="s">
        <v>124</v>
      </c>
    </row>
    <row r="219" s="13" customFormat="1">
      <c r="A219" s="13"/>
      <c r="B219" s="227"/>
      <c r="C219" s="228"/>
      <c r="D219" s="229" t="s">
        <v>134</v>
      </c>
      <c r="E219" s="230" t="s">
        <v>19</v>
      </c>
      <c r="F219" s="231" t="s">
        <v>342</v>
      </c>
      <c r="G219" s="228"/>
      <c r="H219" s="232">
        <v>6.75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134</v>
      </c>
      <c r="AU219" s="238" t="s">
        <v>84</v>
      </c>
      <c r="AV219" s="13" t="s">
        <v>84</v>
      </c>
      <c r="AW219" s="13" t="s">
        <v>35</v>
      </c>
      <c r="AX219" s="13" t="s">
        <v>74</v>
      </c>
      <c r="AY219" s="238" t="s">
        <v>124</v>
      </c>
    </row>
    <row r="220" s="14" customFormat="1">
      <c r="A220" s="14"/>
      <c r="B220" s="249"/>
      <c r="C220" s="250"/>
      <c r="D220" s="229" t="s">
        <v>134</v>
      </c>
      <c r="E220" s="251" t="s">
        <v>19</v>
      </c>
      <c r="F220" s="252" t="s">
        <v>168</v>
      </c>
      <c r="G220" s="250"/>
      <c r="H220" s="253">
        <v>9.5630000000000006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134</v>
      </c>
      <c r="AU220" s="259" t="s">
        <v>84</v>
      </c>
      <c r="AV220" s="14" t="s">
        <v>132</v>
      </c>
      <c r="AW220" s="14" t="s">
        <v>35</v>
      </c>
      <c r="AX220" s="14" t="s">
        <v>82</v>
      </c>
      <c r="AY220" s="259" t="s">
        <v>124</v>
      </c>
    </row>
    <row r="221" s="2" customFormat="1" ht="16.5" customHeight="1">
      <c r="A221" s="38"/>
      <c r="B221" s="39"/>
      <c r="C221" s="214" t="s">
        <v>343</v>
      </c>
      <c r="D221" s="214" t="s">
        <v>127</v>
      </c>
      <c r="E221" s="215" t="s">
        <v>344</v>
      </c>
      <c r="F221" s="216" t="s">
        <v>345</v>
      </c>
      <c r="G221" s="217" t="s">
        <v>130</v>
      </c>
      <c r="H221" s="218">
        <v>0.048000000000000001</v>
      </c>
      <c r="I221" s="219"/>
      <c r="J221" s="220">
        <f>ROUND(I221*H221,2)</f>
        <v>0</v>
      </c>
      <c r="K221" s="216" t="s">
        <v>131</v>
      </c>
      <c r="L221" s="44"/>
      <c r="M221" s="221" t="s">
        <v>19</v>
      </c>
      <c r="N221" s="222" t="s">
        <v>45</v>
      </c>
      <c r="O221" s="84"/>
      <c r="P221" s="223">
        <f>O221*H221</f>
        <v>0</v>
      </c>
      <c r="Q221" s="223">
        <v>0</v>
      </c>
      <c r="R221" s="223">
        <f>Q221*H221</f>
        <v>0</v>
      </c>
      <c r="S221" s="223">
        <v>2.3999999999999999</v>
      </c>
      <c r="T221" s="224">
        <f>S221*H221</f>
        <v>0.1152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132</v>
      </c>
      <c r="AT221" s="225" t="s">
        <v>127</v>
      </c>
      <c r="AU221" s="225" t="s">
        <v>84</v>
      </c>
      <c r="AY221" s="17" t="s">
        <v>124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82</v>
      </c>
      <c r="BK221" s="226">
        <f>ROUND(I221*H221,2)</f>
        <v>0</v>
      </c>
      <c r="BL221" s="17" t="s">
        <v>132</v>
      </c>
      <c r="BM221" s="225" t="s">
        <v>346</v>
      </c>
    </row>
    <row r="222" s="13" customFormat="1">
      <c r="A222" s="13"/>
      <c r="B222" s="227"/>
      <c r="C222" s="228"/>
      <c r="D222" s="229" t="s">
        <v>134</v>
      </c>
      <c r="E222" s="230" t="s">
        <v>19</v>
      </c>
      <c r="F222" s="231" t="s">
        <v>347</v>
      </c>
      <c r="G222" s="228"/>
      <c r="H222" s="232">
        <v>0.048000000000000001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134</v>
      </c>
      <c r="AU222" s="238" t="s">
        <v>84</v>
      </c>
      <c r="AV222" s="13" t="s">
        <v>84</v>
      </c>
      <c r="AW222" s="13" t="s">
        <v>35</v>
      </c>
      <c r="AX222" s="13" t="s">
        <v>82</v>
      </c>
      <c r="AY222" s="238" t="s">
        <v>124</v>
      </c>
    </row>
    <row r="223" s="2" customFormat="1" ht="16.5" customHeight="1">
      <c r="A223" s="38"/>
      <c r="B223" s="39"/>
      <c r="C223" s="214" t="s">
        <v>348</v>
      </c>
      <c r="D223" s="214" t="s">
        <v>127</v>
      </c>
      <c r="E223" s="215" t="s">
        <v>349</v>
      </c>
      <c r="F223" s="216" t="s">
        <v>350</v>
      </c>
      <c r="G223" s="217" t="s">
        <v>154</v>
      </c>
      <c r="H223" s="218">
        <v>5.0629999999999997</v>
      </c>
      <c r="I223" s="219"/>
      <c r="J223" s="220">
        <f>ROUND(I223*H223,2)</f>
        <v>0</v>
      </c>
      <c r="K223" s="216" t="s">
        <v>131</v>
      </c>
      <c r="L223" s="44"/>
      <c r="M223" s="221" t="s">
        <v>19</v>
      </c>
      <c r="N223" s="222" t="s">
        <v>45</v>
      </c>
      <c r="O223" s="84"/>
      <c r="P223" s="223">
        <f>O223*H223</f>
        <v>0</v>
      </c>
      <c r="Q223" s="223">
        <v>0</v>
      </c>
      <c r="R223" s="223">
        <f>Q223*H223</f>
        <v>0</v>
      </c>
      <c r="S223" s="223">
        <v>0.089999999999999997</v>
      </c>
      <c r="T223" s="224">
        <f>S223*H223</f>
        <v>0.45566999999999996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132</v>
      </c>
      <c r="AT223" s="225" t="s">
        <v>127</v>
      </c>
      <c r="AU223" s="225" t="s">
        <v>84</v>
      </c>
      <c r="AY223" s="17" t="s">
        <v>124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82</v>
      </c>
      <c r="BK223" s="226">
        <f>ROUND(I223*H223,2)</f>
        <v>0</v>
      </c>
      <c r="BL223" s="17" t="s">
        <v>132</v>
      </c>
      <c r="BM223" s="225" t="s">
        <v>351</v>
      </c>
    </row>
    <row r="224" s="13" customFormat="1">
      <c r="A224" s="13"/>
      <c r="B224" s="227"/>
      <c r="C224" s="228"/>
      <c r="D224" s="229" t="s">
        <v>134</v>
      </c>
      <c r="E224" s="230" t="s">
        <v>19</v>
      </c>
      <c r="F224" s="231" t="s">
        <v>352</v>
      </c>
      <c r="G224" s="228"/>
      <c r="H224" s="232">
        <v>2.0249999999999999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134</v>
      </c>
      <c r="AU224" s="238" t="s">
        <v>84</v>
      </c>
      <c r="AV224" s="13" t="s">
        <v>84</v>
      </c>
      <c r="AW224" s="13" t="s">
        <v>35</v>
      </c>
      <c r="AX224" s="13" t="s">
        <v>74</v>
      </c>
      <c r="AY224" s="238" t="s">
        <v>124</v>
      </c>
    </row>
    <row r="225" s="13" customFormat="1">
      <c r="A225" s="13"/>
      <c r="B225" s="227"/>
      <c r="C225" s="228"/>
      <c r="D225" s="229" t="s">
        <v>134</v>
      </c>
      <c r="E225" s="230" t="s">
        <v>19</v>
      </c>
      <c r="F225" s="231" t="s">
        <v>353</v>
      </c>
      <c r="G225" s="228"/>
      <c r="H225" s="232">
        <v>3.0379999999999998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134</v>
      </c>
      <c r="AU225" s="238" t="s">
        <v>84</v>
      </c>
      <c r="AV225" s="13" t="s">
        <v>84</v>
      </c>
      <c r="AW225" s="13" t="s">
        <v>35</v>
      </c>
      <c r="AX225" s="13" t="s">
        <v>74</v>
      </c>
      <c r="AY225" s="238" t="s">
        <v>124</v>
      </c>
    </row>
    <row r="226" s="14" customFormat="1">
      <c r="A226" s="14"/>
      <c r="B226" s="249"/>
      <c r="C226" s="250"/>
      <c r="D226" s="229" t="s">
        <v>134</v>
      </c>
      <c r="E226" s="251" t="s">
        <v>19</v>
      </c>
      <c r="F226" s="252" t="s">
        <v>168</v>
      </c>
      <c r="G226" s="250"/>
      <c r="H226" s="253">
        <v>5.0629999999999997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134</v>
      </c>
      <c r="AU226" s="259" t="s">
        <v>84</v>
      </c>
      <c r="AV226" s="14" t="s">
        <v>132</v>
      </c>
      <c r="AW226" s="14" t="s">
        <v>35</v>
      </c>
      <c r="AX226" s="14" t="s">
        <v>82</v>
      </c>
      <c r="AY226" s="259" t="s">
        <v>124</v>
      </c>
    </row>
    <row r="227" s="2" customFormat="1" ht="21.75" customHeight="1">
      <c r="A227" s="38"/>
      <c r="B227" s="39"/>
      <c r="C227" s="214" t="s">
        <v>354</v>
      </c>
      <c r="D227" s="214" t="s">
        <v>127</v>
      </c>
      <c r="E227" s="215" t="s">
        <v>355</v>
      </c>
      <c r="F227" s="216" t="s">
        <v>356</v>
      </c>
      <c r="G227" s="217" t="s">
        <v>154</v>
      </c>
      <c r="H227" s="218">
        <v>53.131</v>
      </c>
      <c r="I227" s="219"/>
      <c r="J227" s="220">
        <f>ROUND(I227*H227,2)</f>
        <v>0</v>
      </c>
      <c r="K227" s="216" t="s">
        <v>131</v>
      </c>
      <c r="L227" s="44"/>
      <c r="M227" s="221" t="s">
        <v>19</v>
      </c>
      <c r="N227" s="222" t="s">
        <v>45</v>
      </c>
      <c r="O227" s="84"/>
      <c r="P227" s="223">
        <f>O227*H227</f>
        <v>0</v>
      </c>
      <c r="Q227" s="223">
        <v>0</v>
      </c>
      <c r="R227" s="223">
        <f>Q227*H227</f>
        <v>0</v>
      </c>
      <c r="S227" s="223">
        <v>0.035000000000000003</v>
      </c>
      <c r="T227" s="224">
        <f>S227*H227</f>
        <v>1.8595850000000003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132</v>
      </c>
      <c r="AT227" s="225" t="s">
        <v>127</v>
      </c>
      <c r="AU227" s="225" t="s">
        <v>84</v>
      </c>
      <c r="AY227" s="17" t="s">
        <v>124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82</v>
      </c>
      <c r="BK227" s="226">
        <f>ROUND(I227*H227,2)</f>
        <v>0</v>
      </c>
      <c r="BL227" s="17" t="s">
        <v>132</v>
      </c>
      <c r="BM227" s="225" t="s">
        <v>357</v>
      </c>
    </row>
    <row r="228" s="13" customFormat="1">
      <c r="A228" s="13"/>
      <c r="B228" s="227"/>
      <c r="C228" s="228"/>
      <c r="D228" s="229" t="s">
        <v>134</v>
      </c>
      <c r="E228" s="230" t="s">
        <v>19</v>
      </c>
      <c r="F228" s="231" t="s">
        <v>358</v>
      </c>
      <c r="G228" s="228"/>
      <c r="H228" s="232">
        <v>20.253</v>
      </c>
      <c r="I228" s="233"/>
      <c r="J228" s="228"/>
      <c r="K228" s="228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134</v>
      </c>
      <c r="AU228" s="238" t="s">
        <v>84</v>
      </c>
      <c r="AV228" s="13" t="s">
        <v>84</v>
      </c>
      <c r="AW228" s="13" t="s">
        <v>35</v>
      </c>
      <c r="AX228" s="13" t="s">
        <v>74</v>
      </c>
      <c r="AY228" s="238" t="s">
        <v>124</v>
      </c>
    </row>
    <row r="229" s="13" customFormat="1">
      <c r="A229" s="13"/>
      <c r="B229" s="227"/>
      <c r="C229" s="228"/>
      <c r="D229" s="229" t="s">
        <v>134</v>
      </c>
      <c r="E229" s="230" t="s">
        <v>19</v>
      </c>
      <c r="F229" s="231" t="s">
        <v>359</v>
      </c>
      <c r="G229" s="228"/>
      <c r="H229" s="232">
        <v>30.402999999999999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134</v>
      </c>
      <c r="AU229" s="238" t="s">
        <v>84</v>
      </c>
      <c r="AV229" s="13" t="s">
        <v>84</v>
      </c>
      <c r="AW229" s="13" t="s">
        <v>35</v>
      </c>
      <c r="AX229" s="13" t="s">
        <v>74</v>
      </c>
      <c r="AY229" s="238" t="s">
        <v>124</v>
      </c>
    </row>
    <row r="230" s="13" customFormat="1">
      <c r="A230" s="13"/>
      <c r="B230" s="227"/>
      <c r="C230" s="228"/>
      <c r="D230" s="229" t="s">
        <v>134</v>
      </c>
      <c r="E230" s="230" t="s">
        <v>19</v>
      </c>
      <c r="F230" s="231" t="s">
        <v>360</v>
      </c>
      <c r="G230" s="228"/>
      <c r="H230" s="232">
        <v>2.4750000000000001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134</v>
      </c>
      <c r="AU230" s="238" t="s">
        <v>84</v>
      </c>
      <c r="AV230" s="13" t="s">
        <v>84</v>
      </c>
      <c r="AW230" s="13" t="s">
        <v>35</v>
      </c>
      <c r="AX230" s="13" t="s">
        <v>74</v>
      </c>
      <c r="AY230" s="238" t="s">
        <v>124</v>
      </c>
    </row>
    <row r="231" s="14" customFormat="1">
      <c r="A231" s="14"/>
      <c r="B231" s="249"/>
      <c r="C231" s="250"/>
      <c r="D231" s="229" t="s">
        <v>134</v>
      </c>
      <c r="E231" s="251" t="s">
        <v>19</v>
      </c>
      <c r="F231" s="252" t="s">
        <v>168</v>
      </c>
      <c r="G231" s="250"/>
      <c r="H231" s="253">
        <v>53.131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134</v>
      </c>
      <c r="AU231" s="259" t="s">
        <v>84</v>
      </c>
      <c r="AV231" s="14" t="s">
        <v>132</v>
      </c>
      <c r="AW231" s="14" t="s">
        <v>35</v>
      </c>
      <c r="AX231" s="14" t="s">
        <v>82</v>
      </c>
      <c r="AY231" s="259" t="s">
        <v>124</v>
      </c>
    </row>
    <row r="232" s="2" customFormat="1" ht="21.75" customHeight="1">
      <c r="A232" s="38"/>
      <c r="B232" s="39"/>
      <c r="C232" s="214" t="s">
        <v>361</v>
      </c>
      <c r="D232" s="214" t="s">
        <v>127</v>
      </c>
      <c r="E232" s="215" t="s">
        <v>362</v>
      </c>
      <c r="F232" s="216" t="s">
        <v>363</v>
      </c>
      <c r="G232" s="217" t="s">
        <v>154</v>
      </c>
      <c r="H232" s="218">
        <v>11.032</v>
      </c>
      <c r="I232" s="219"/>
      <c r="J232" s="220">
        <f>ROUND(I232*H232,2)</f>
        <v>0</v>
      </c>
      <c r="K232" s="216" t="s">
        <v>131</v>
      </c>
      <c r="L232" s="44"/>
      <c r="M232" s="221" t="s">
        <v>19</v>
      </c>
      <c r="N232" s="222" t="s">
        <v>45</v>
      </c>
      <c r="O232" s="84"/>
      <c r="P232" s="223">
        <f>O232*H232</f>
        <v>0</v>
      </c>
      <c r="Q232" s="223">
        <v>0</v>
      </c>
      <c r="R232" s="223">
        <f>Q232*H232</f>
        <v>0</v>
      </c>
      <c r="S232" s="223">
        <v>0.075999999999999998</v>
      </c>
      <c r="T232" s="224">
        <f>S232*H232</f>
        <v>0.83843199999999996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132</v>
      </c>
      <c r="AT232" s="225" t="s">
        <v>127</v>
      </c>
      <c r="AU232" s="225" t="s">
        <v>84</v>
      </c>
      <c r="AY232" s="17" t="s">
        <v>124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82</v>
      </c>
      <c r="BK232" s="226">
        <f>ROUND(I232*H232,2)</f>
        <v>0</v>
      </c>
      <c r="BL232" s="17" t="s">
        <v>132</v>
      </c>
      <c r="BM232" s="225" t="s">
        <v>364</v>
      </c>
    </row>
    <row r="233" s="13" customFormat="1">
      <c r="A233" s="13"/>
      <c r="B233" s="227"/>
      <c r="C233" s="228"/>
      <c r="D233" s="229" t="s">
        <v>134</v>
      </c>
      <c r="E233" s="230" t="s">
        <v>19</v>
      </c>
      <c r="F233" s="231" t="s">
        <v>365</v>
      </c>
      <c r="G233" s="228"/>
      <c r="H233" s="232">
        <v>2.3639999999999999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134</v>
      </c>
      <c r="AU233" s="238" t="s">
        <v>84</v>
      </c>
      <c r="AV233" s="13" t="s">
        <v>84</v>
      </c>
      <c r="AW233" s="13" t="s">
        <v>35</v>
      </c>
      <c r="AX233" s="13" t="s">
        <v>74</v>
      </c>
      <c r="AY233" s="238" t="s">
        <v>124</v>
      </c>
    </row>
    <row r="234" s="13" customFormat="1">
      <c r="A234" s="13"/>
      <c r="B234" s="227"/>
      <c r="C234" s="228"/>
      <c r="D234" s="229" t="s">
        <v>134</v>
      </c>
      <c r="E234" s="230" t="s">
        <v>19</v>
      </c>
      <c r="F234" s="231" t="s">
        <v>366</v>
      </c>
      <c r="G234" s="228"/>
      <c r="H234" s="232">
        <v>8.6679999999999993</v>
      </c>
      <c r="I234" s="233"/>
      <c r="J234" s="228"/>
      <c r="K234" s="228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134</v>
      </c>
      <c r="AU234" s="238" t="s">
        <v>84</v>
      </c>
      <c r="AV234" s="13" t="s">
        <v>84</v>
      </c>
      <c r="AW234" s="13" t="s">
        <v>35</v>
      </c>
      <c r="AX234" s="13" t="s">
        <v>74</v>
      </c>
      <c r="AY234" s="238" t="s">
        <v>124</v>
      </c>
    </row>
    <row r="235" s="14" customFormat="1">
      <c r="A235" s="14"/>
      <c r="B235" s="249"/>
      <c r="C235" s="250"/>
      <c r="D235" s="229" t="s">
        <v>134</v>
      </c>
      <c r="E235" s="251" t="s">
        <v>19</v>
      </c>
      <c r="F235" s="252" t="s">
        <v>168</v>
      </c>
      <c r="G235" s="250"/>
      <c r="H235" s="253">
        <v>11.032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134</v>
      </c>
      <c r="AU235" s="259" t="s">
        <v>84</v>
      </c>
      <c r="AV235" s="14" t="s">
        <v>132</v>
      </c>
      <c r="AW235" s="14" t="s">
        <v>35</v>
      </c>
      <c r="AX235" s="14" t="s">
        <v>82</v>
      </c>
      <c r="AY235" s="259" t="s">
        <v>124</v>
      </c>
    </row>
    <row r="236" s="2" customFormat="1" ht="21.75" customHeight="1">
      <c r="A236" s="38"/>
      <c r="B236" s="39"/>
      <c r="C236" s="214" t="s">
        <v>367</v>
      </c>
      <c r="D236" s="214" t="s">
        <v>127</v>
      </c>
      <c r="E236" s="215" t="s">
        <v>368</v>
      </c>
      <c r="F236" s="216" t="s">
        <v>369</v>
      </c>
      <c r="G236" s="217" t="s">
        <v>138</v>
      </c>
      <c r="H236" s="218">
        <v>2</v>
      </c>
      <c r="I236" s="219"/>
      <c r="J236" s="220">
        <f>ROUND(I236*H236,2)</f>
        <v>0</v>
      </c>
      <c r="K236" s="216" t="s">
        <v>131</v>
      </c>
      <c r="L236" s="44"/>
      <c r="M236" s="221" t="s">
        <v>19</v>
      </c>
      <c r="N236" s="222" t="s">
        <v>45</v>
      </c>
      <c r="O236" s="84"/>
      <c r="P236" s="223">
        <f>O236*H236</f>
        <v>0</v>
      </c>
      <c r="Q236" s="223">
        <v>0</v>
      </c>
      <c r="R236" s="223">
        <f>Q236*H236</f>
        <v>0</v>
      </c>
      <c r="S236" s="223">
        <v>0.012</v>
      </c>
      <c r="T236" s="224">
        <f>S236*H236</f>
        <v>0.024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132</v>
      </c>
      <c r="AT236" s="225" t="s">
        <v>127</v>
      </c>
      <c r="AU236" s="225" t="s">
        <v>84</v>
      </c>
      <c r="AY236" s="17" t="s">
        <v>124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82</v>
      </c>
      <c r="BK236" s="226">
        <f>ROUND(I236*H236,2)</f>
        <v>0</v>
      </c>
      <c r="BL236" s="17" t="s">
        <v>132</v>
      </c>
      <c r="BM236" s="225" t="s">
        <v>370</v>
      </c>
    </row>
    <row r="237" s="13" customFormat="1">
      <c r="A237" s="13"/>
      <c r="B237" s="227"/>
      <c r="C237" s="228"/>
      <c r="D237" s="229" t="s">
        <v>134</v>
      </c>
      <c r="E237" s="230" t="s">
        <v>19</v>
      </c>
      <c r="F237" s="231" t="s">
        <v>191</v>
      </c>
      <c r="G237" s="228"/>
      <c r="H237" s="232">
        <v>2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134</v>
      </c>
      <c r="AU237" s="238" t="s">
        <v>84</v>
      </c>
      <c r="AV237" s="13" t="s">
        <v>84</v>
      </c>
      <c r="AW237" s="13" t="s">
        <v>35</v>
      </c>
      <c r="AX237" s="13" t="s">
        <v>82</v>
      </c>
      <c r="AY237" s="238" t="s">
        <v>124</v>
      </c>
    </row>
    <row r="238" s="2" customFormat="1" ht="21.75" customHeight="1">
      <c r="A238" s="38"/>
      <c r="B238" s="39"/>
      <c r="C238" s="214" t="s">
        <v>371</v>
      </c>
      <c r="D238" s="214" t="s">
        <v>127</v>
      </c>
      <c r="E238" s="215" t="s">
        <v>372</v>
      </c>
      <c r="F238" s="216" t="s">
        <v>373</v>
      </c>
      <c r="G238" s="217" t="s">
        <v>130</v>
      </c>
      <c r="H238" s="218">
        <v>0.158</v>
      </c>
      <c r="I238" s="219"/>
      <c r="J238" s="220">
        <f>ROUND(I238*H238,2)</f>
        <v>0</v>
      </c>
      <c r="K238" s="216" t="s">
        <v>131</v>
      </c>
      <c r="L238" s="44"/>
      <c r="M238" s="221" t="s">
        <v>19</v>
      </c>
      <c r="N238" s="222" t="s">
        <v>45</v>
      </c>
      <c r="O238" s="84"/>
      <c r="P238" s="223">
        <f>O238*H238</f>
        <v>0</v>
      </c>
      <c r="Q238" s="223">
        <v>0</v>
      </c>
      <c r="R238" s="223">
        <f>Q238*H238</f>
        <v>0</v>
      </c>
      <c r="S238" s="223">
        <v>1.8</v>
      </c>
      <c r="T238" s="224">
        <f>S238*H238</f>
        <v>0.28439999999999999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132</v>
      </c>
      <c r="AT238" s="225" t="s">
        <v>127</v>
      </c>
      <c r="AU238" s="225" t="s">
        <v>84</v>
      </c>
      <c r="AY238" s="17" t="s">
        <v>124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82</v>
      </c>
      <c r="BK238" s="226">
        <f>ROUND(I238*H238,2)</f>
        <v>0</v>
      </c>
      <c r="BL238" s="17" t="s">
        <v>132</v>
      </c>
      <c r="BM238" s="225" t="s">
        <v>374</v>
      </c>
    </row>
    <row r="239" s="13" customFormat="1">
      <c r="A239" s="13"/>
      <c r="B239" s="227"/>
      <c r="C239" s="228"/>
      <c r="D239" s="229" t="s">
        <v>134</v>
      </c>
      <c r="E239" s="230" t="s">
        <v>19</v>
      </c>
      <c r="F239" s="231" t="s">
        <v>375</v>
      </c>
      <c r="G239" s="228"/>
      <c r="H239" s="232">
        <v>0.158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134</v>
      </c>
      <c r="AU239" s="238" t="s">
        <v>84</v>
      </c>
      <c r="AV239" s="13" t="s">
        <v>84</v>
      </c>
      <c r="AW239" s="13" t="s">
        <v>35</v>
      </c>
      <c r="AX239" s="13" t="s">
        <v>82</v>
      </c>
      <c r="AY239" s="238" t="s">
        <v>124</v>
      </c>
    </row>
    <row r="240" s="2" customFormat="1" ht="21.75" customHeight="1">
      <c r="A240" s="38"/>
      <c r="B240" s="39"/>
      <c r="C240" s="214" t="s">
        <v>376</v>
      </c>
      <c r="D240" s="214" t="s">
        <v>127</v>
      </c>
      <c r="E240" s="215" t="s">
        <v>377</v>
      </c>
      <c r="F240" s="216" t="s">
        <v>378</v>
      </c>
      <c r="G240" s="217" t="s">
        <v>171</v>
      </c>
      <c r="H240" s="218">
        <v>8.1699999999999999</v>
      </c>
      <c r="I240" s="219"/>
      <c r="J240" s="220">
        <f>ROUND(I240*H240,2)</f>
        <v>0</v>
      </c>
      <c r="K240" s="216" t="s">
        <v>131</v>
      </c>
      <c r="L240" s="44"/>
      <c r="M240" s="221" t="s">
        <v>19</v>
      </c>
      <c r="N240" s="222" t="s">
        <v>45</v>
      </c>
      <c r="O240" s="84"/>
      <c r="P240" s="223">
        <f>O240*H240</f>
        <v>0</v>
      </c>
      <c r="Q240" s="223">
        <v>0</v>
      </c>
      <c r="R240" s="223">
        <f>Q240*H240</f>
        <v>0</v>
      </c>
      <c r="S240" s="223">
        <v>0.0070000000000000001</v>
      </c>
      <c r="T240" s="224">
        <f>S240*H240</f>
        <v>0.057189999999999998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132</v>
      </c>
      <c r="AT240" s="225" t="s">
        <v>127</v>
      </c>
      <c r="AU240" s="225" t="s">
        <v>84</v>
      </c>
      <c r="AY240" s="17" t="s">
        <v>124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82</v>
      </c>
      <c r="BK240" s="226">
        <f>ROUND(I240*H240,2)</f>
        <v>0</v>
      </c>
      <c r="BL240" s="17" t="s">
        <v>132</v>
      </c>
      <c r="BM240" s="225" t="s">
        <v>379</v>
      </c>
    </row>
    <row r="241" s="13" customFormat="1">
      <c r="A241" s="13"/>
      <c r="B241" s="227"/>
      <c r="C241" s="228"/>
      <c r="D241" s="229" t="s">
        <v>134</v>
      </c>
      <c r="E241" s="230" t="s">
        <v>19</v>
      </c>
      <c r="F241" s="231" t="s">
        <v>380</v>
      </c>
      <c r="G241" s="228"/>
      <c r="H241" s="232">
        <v>8.1699999999999999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134</v>
      </c>
      <c r="AU241" s="238" t="s">
        <v>84</v>
      </c>
      <c r="AV241" s="13" t="s">
        <v>84</v>
      </c>
      <c r="AW241" s="13" t="s">
        <v>35</v>
      </c>
      <c r="AX241" s="13" t="s">
        <v>82</v>
      </c>
      <c r="AY241" s="238" t="s">
        <v>124</v>
      </c>
    </row>
    <row r="242" s="2" customFormat="1" ht="21.75" customHeight="1">
      <c r="A242" s="38"/>
      <c r="B242" s="39"/>
      <c r="C242" s="214" t="s">
        <v>381</v>
      </c>
      <c r="D242" s="214" t="s">
        <v>127</v>
      </c>
      <c r="E242" s="215" t="s">
        <v>382</v>
      </c>
      <c r="F242" s="216" t="s">
        <v>383</v>
      </c>
      <c r="G242" s="217" t="s">
        <v>171</v>
      </c>
      <c r="H242" s="218">
        <v>7.21</v>
      </c>
      <c r="I242" s="219"/>
      <c r="J242" s="220">
        <f>ROUND(I242*H242,2)</f>
        <v>0</v>
      </c>
      <c r="K242" s="216" t="s">
        <v>131</v>
      </c>
      <c r="L242" s="44"/>
      <c r="M242" s="221" t="s">
        <v>19</v>
      </c>
      <c r="N242" s="222" t="s">
        <v>45</v>
      </c>
      <c r="O242" s="84"/>
      <c r="P242" s="223">
        <f>O242*H242</f>
        <v>0</v>
      </c>
      <c r="Q242" s="223">
        <v>0</v>
      </c>
      <c r="R242" s="223">
        <f>Q242*H242</f>
        <v>0</v>
      </c>
      <c r="S242" s="223">
        <v>0.0089999999999999993</v>
      </c>
      <c r="T242" s="224">
        <f>S242*H242</f>
        <v>0.064889999999999989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132</v>
      </c>
      <c r="AT242" s="225" t="s">
        <v>127</v>
      </c>
      <c r="AU242" s="225" t="s">
        <v>84</v>
      </c>
      <c r="AY242" s="17" t="s">
        <v>124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82</v>
      </c>
      <c r="BK242" s="226">
        <f>ROUND(I242*H242,2)</f>
        <v>0</v>
      </c>
      <c r="BL242" s="17" t="s">
        <v>132</v>
      </c>
      <c r="BM242" s="225" t="s">
        <v>384</v>
      </c>
    </row>
    <row r="243" s="13" customFormat="1">
      <c r="A243" s="13"/>
      <c r="B243" s="227"/>
      <c r="C243" s="228"/>
      <c r="D243" s="229" t="s">
        <v>134</v>
      </c>
      <c r="E243" s="230" t="s">
        <v>19</v>
      </c>
      <c r="F243" s="231" t="s">
        <v>385</v>
      </c>
      <c r="G243" s="228"/>
      <c r="H243" s="232">
        <v>5.2400000000000002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134</v>
      </c>
      <c r="AU243" s="238" t="s">
        <v>84</v>
      </c>
      <c r="AV243" s="13" t="s">
        <v>84</v>
      </c>
      <c r="AW243" s="13" t="s">
        <v>35</v>
      </c>
      <c r="AX243" s="13" t="s">
        <v>74</v>
      </c>
      <c r="AY243" s="238" t="s">
        <v>124</v>
      </c>
    </row>
    <row r="244" s="13" customFormat="1">
      <c r="A244" s="13"/>
      <c r="B244" s="227"/>
      <c r="C244" s="228"/>
      <c r="D244" s="229" t="s">
        <v>134</v>
      </c>
      <c r="E244" s="230" t="s">
        <v>19</v>
      </c>
      <c r="F244" s="231" t="s">
        <v>386</v>
      </c>
      <c r="G244" s="228"/>
      <c r="H244" s="232">
        <v>1.97</v>
      </c>
      <c r="I244" s="233"/>
      <c r="J244" s="228"/>
      <c r="K244" s="228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134</v>
      </c>
      <c r="AU244" s="238" t="s">
        <v>84</v>
      </c>
      <c r="AV244" s="13" t="s">
        <v>84</v>
      </c>
      <c r="AW244" s="13" t="s">
        <v>35</v>
      </c>
      <c r="AX244" s="13" t="s">
        <v>74</v>
      </c>
      <c r="AY244" s="238" t="s">
        <v>124</v>
      </c>
    </row>
    <row r="245" s="14" customFormat="1">
      <c r="A245" s="14"/>
      <c r="B245" s="249"/>
      <c r="C245" s="250"/>
      <c r="D245" s="229" t="s">
        <v>134</v>
      </c>
      <c r="E245" s="251" t="s">
        <v>19</v>
      </c>
      <c r="F245" s="252" t="s">
        <v>168</v>
      </c>
      <c r="G245" s="250"/>
      <c r="H245" s="253">
        <v>7.21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134</v>
      </c>
      <c r="AU245" s="259" t="s">
        <v>84</v>
      </c>
      <c r="AV245" s="14" t="s">
        <v>132</v>
      </c>
      <c r="AW245" s="14" t="s">
        <v>35</v>
      </c>
      <c r="AX245" s="14" t="s">
        <v>82</v>
      </c>
      <c r="AY245" s="259" t="s">
        <v>124</v>
      </c>
    </row>
    <row r="246" s="2" customFormat="1" ht="21.75" customHeight="1">
      <c r="A246" s="38"/>
      <c r="B246" s="39"/>
      <c r="C246" s="214" t="s">
        <v>387</v>
      </c>
      <c r="D246" s="214" t="s">
        <v>127</v>
      </c>
      <c r="E246" s="215" t="s">
        <v>388</v>
      </c>
      <c r="F246" s="216" t="s">
        <v>389</v>
      </c>
      <c r="G246" s="217" t="s">
        <v>171</v>
      </c>
      <c r="H246" s="218">
        <v>2.875</v>
      </c>
      <c r="I246" s="219"/>
      <c r="J246" s="220">
        <f>ROUND(I246*H246,2)</f>
        <v>0</v>
      </c>
      <c r="K246" s="216" t="s">
        <v>131</v>
      </c>
      <c r="L246" s="44"/>
      <c r="M246" s="221" t="s">
        <v>19</v>
      </c>
      <c r="N246" s="222" t="s">
        <v>45</v>
      </c>
      <c r="O246" s="84"/>
      <c r="P246" s="223">
        <f>O246*H246</f>
        <v>0</v>
      </c>
      <c r="Q246" s="223">
        <v>0</v>
      </c>
      <c r="R246" s="223">
        <f>Q246*H246</f>
        <v>0</v>
      </c>
      <c r="S246" s="223">
        <v>0.014999999999999999</v>
      </c>
      <c r="T246" s="224">
        <f>S246*H246</f>
        <v>0.043124999999999997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132</v>
      </c>
      <c r="AT246" s="225" t="s">
        <v>127</v>
      </c>
      <c r="AU246" s="225" t="s">
        <v>84</v>
      </c>
      <c r="AY246" s="17" t="s">
        <v>124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82</v>
      </c>
      <c r="BK246" s="226">
        <f>ROUND(I246*H246,2)</f>
        <v>0</v>
      </c>
      <c r="BL246" s="17" t="s">
        <v>132</v>
      </c>
      <c r="BM246" s="225" t="s">
        <v>390</v>
      </c>
    </row>
    <row r="247" s="13" customFormat="1">
      <c r="A247" s="13"/>
      <c r="B247" s="227"/>
      <c r="C247" s="228"/>
      <c r="D247" s="229" t="s">
        <v>134</v>
      </c>
      <c r="E247" s="230" t="s">
        <v>19</v>
      </c>
      <c r="F247" s="231" t="s">
        <v>391</v>
      </c>
      <c r="G247" s="228"/>
      <c r="H247" s="232">
        <v>2.875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134</v>
      </c>
      <c r="AU247" s="238" t="s">
        <v>84</v>
      </c>
      <c r="AV247" s="13" t="s">
        <v>84</v>
      </c>
      <c r="AW247" s="13" t="s">
        <v>35</v>
      </c>
      <c r="AX247" s="13" t="s">
        <v>82</v>
      </c>
      <c r="AY247" s="238" t="s">
        <v>124</v>
      </c>
    </row>
    <row r="248" s="2" customFormat="1" ht="21.75" customHeight="1">
      <c r="A248" s="38"/>
      <c r="B248" s="39"/>
      <c r="C248" s="214" t="s">
        <v>392</v>
      </c>
      <c r="D248" s="214" t="s">
        <v>127</v>
      </c>
      <c r="E248" s="215" t="s">
        <v>393</v>
      </c>
      <c r="F248" s="216" t="s">
        <v>394</v>
      </c>
      <c r="G248" s="217" t="s">
        <v>171</v>
      </c>
      <c r="H248" s="218">
        <v>2</v>
      </c>
      <c r="I248" s="219"/>
      <c r="J248" s="220">
        <f>ROUND(I248*H248,2)</f>
        <v>0</v>
      </c>
      <c r="K248" s="216" t="s">
        <v>131</v>
      </c>
      <c r="L248" s="44"/>
      <c r="M248" s="221" t="s">
        <v>19</v>
      </c>
      <c r="N248" s="222" t="s">
        <v>45</v>
      </c>
      <c r="O248" s="84"/>
      <c r="P248" s="223">
        <f>O248*H248</f>
        <v>0</v>
      </c>
      <c r="Q248" s="223">
        <v>0</v>
      </c>
      <c r="R248" s="223">
        <f>Q248*H248</f>
        <v>0</v>
      </c>
      <c r="S248" s="223">
        <v>0.033000000000000002</v>
      </c>
      <c r="T248" s="224">
        <f>S248*H248</f>
        <v>0.066000000000000003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132</v>
      </c>
      <c r="AT248" s="225" t="s">
        <v>127</v>
      </c>
      <c r="AU248" s="225" t="s">
        <v>84</v>
      </c>
      <c r="AY248" s="17" t="s">
        <v>124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82</v>
      </c>
      <c r="BK248" s="226">
        <f>ROUND(I248*H248,2)</f>
        <v>0</v>
      </c>
      <c r="BL248" s="17" t="s">
        <v>132</v>
      </c>
      <c r="BM248" s="225" t="s">
        <v>395</v>
      </c>
    </row>
    <row r="249" s="13" customFormat="1">
      <c r="A249" s="13"/>
      <c r="B249" s="227"/>
      <c r="C249" s="228"/>
      <c r="D249" s="229" t="s">
        <v>134</v>
      </c>
      <c r="E249" s="230" t="s">
        <v>19</v>
      </c>
      <c r="F249" s="231" t="s">
        <v>396</v>
      </c>
      <c r="G249" s="228"/>
      <c r="H249" s="232">
        <v>2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134</v>
      </c>
      <c r="AU249" s="238" t="s">
        <v>84</v>
      </c>
      <c r="AV249" s="13" t="s">
        <v>84</v>
      </c>
      <c r="AW249" s="13" t="s">
        <v>35</v>
      </c>
      <c r="AX249" s="13" t="s">
        <v>82</v>
      </c>
      <c r="AY249" s="238" t="s">
        <v>124</v>
      </c>
    </row>
    <row r="250" s="2" customFormat="1" ht="21.75" customHeight="1">
      <c r="A250" s="38"/>
      <c r="B250" s="39"/>
      <c r="C250" s="214" t="s">
        <v>397</v>
      </c>
      <c r="D250" s="214" t="s">
        <v>127</v>
      </c>
      <c r="E250" s="215" t="s">
        <v>398</v>
      </c>
      <c r="F250" s="216" t="s">
        <v>399</v>
      </c>
      <c r="G250" s="217" t="s">
        <v>171</v>
      </c>
      <c r="H250" s="218">
        <v>4</v>
      </c>
      <c r="I250" s="219"/>
      <c r="J250" s="220">
        <f>ROUND(I250*H250,2)</f>
        <v>0</v>
      </c>
      <c r="K250" s="216" t="s">
        <v>131</v>
      </c>
      <c r="L250" s="44"/>
      <c r="M250" s="221" t="s">
        <v>19</v>
      </c>
      <c r="N250" s="222" t="s">
        <v>45</v>
      </c>
      <c r="O250" s="84"/>
      <c r="P250" s="223">
        <f>O250*H250</f>
        <v>0</v>
      </c>
      <c r="Q250" s="223">
        <v>0.04938</v>
      </c>
      <c r="R250" s="223">
        <f>Q250*H250</f>
        <v>0.19752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132</v>
      </c>
      <c r="AT250" s="225" t="s">
        <v>127</v>
      </c>
      <c r="AU250" s="225" t="s">
        <v>84</v>
      </c>
      <c r="AY250" s="17" t="s">
        <v>124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82</v>
      </c>
      <c r="BK250" s="226">
        <f>ROUND(I250*H250,2)</f>
        <v>0</v>
      </c>
      <c r="BL250" s="17" t="s">
        <v>132</v>
      </c>
      <c r="BM250" s="225" t="s">
        <v>400</v>
      </c>
    </row>
    <row r="251" s="13" customFormat="1">
      <c r="A251" s="13"/>
      <c r="B251" s="227"/>
      <c r="C251" s="228"/>
      <c r="D251" s="229" t="s">
        <v>134</v>
      </c>
      <c r="E251" s="230" t="s">
        <v>19</v>
      </c>
      <c r="F251" s="231" t="s">
        <v>401</v>
      </c>
      <c r="G251" s="228"/>
      <c r="H251" s="232">
        <v>4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134</v>
      </c>
      <c r="AU251" s="238" t="s">
        <v>84</v>
      </c>
      <c r="AV251" s="13" t="s">
        <v>84</v>
      </c>
      <c r="AW251" s="13" t="s">
        <v>35</v>
      </c>
      <c r="AX251" s="13" t="s">
        <v>82</v>
      </c>
      <c r="AY251" s="238" t="s">
        <v>124</v>
      </c>
    </row>
    <row r="252" s="2" customFormat="1" ht="21.75" customHeight="1">
      <c r="A252" s="38"/>
      <c r="B252" s="39"/>
      <c r="C252" s="214" t="s">
        <v>402</v>
      </c>
      <c r="D252" s="214" t="s">
        <v>127</v>
      </c>
      <c r="E252" s="215" t="s">
        <v>403</v>
      </c>
      <c r="F252" s="216" t="s">
        <v>404</v>
      </c>
      <c r="G252" s="217" t="s">
        <v>154</v>
      </c>
      <c r="H252" s="218">
        <v>130.41499999999999</v>
      </c>
      <c r="I252" s="219"/>
      <c r="J252" s="220">
        <f>ROUND(I252*H252,2)</f>
        <v>0</v>
      </c>
      <c r="K252" s="216" t="s">
        <v>131</v>
      </c>
      <c r="L252" s="44"/>
      <c r="M252" s="221" t="s">
        <v>19</v>
      </c>
      <c r="N252" s="222" t="s">
        <v>45</v>
      </c>
      <c r="O252" s="84"/>
      <c r="P252" s="223">
        <f>O252*H252</f>
        <v>0</v>
      </c>
      <c r="Q252" s="223">
        <v>0</v>
      </c>
      <c r="R252" s="223">
        <f>Q252*H252</f>
        <v>0</v>
      </c>
      <c r="S252" s="223">
        <v>0.068000000000000005</v>
      </c>
      <c r="T252" s="224">
        <f>S252*H252</f>
        <v>8.8682200000000009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132</v>
      </c>
      <c r="AT252" s="225" t="s">
        <v>127</v>
      </c>
      <c r="AU252" s="225" t="s">
        <v>84</v>
      </c>
      <c r="AY252" s="17" t="s">
        <v>124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82</v>
      </c>
      <c r="BK252" s="226">
        <f>ROUND(I252*H252,2)</f>
        <v>0</v>
      </c>
      <c r="BL252" s="17" t="s">
        <v>132</v>
      </c>
      <c r="BM252" s="225" t="s">
        <v>405</v>
      </c>
    </row>
    <row r="253" s="13" customFormat="1">
      <c r="A253" s="13"/>
      <c r="B253" s="227"/>
      <c r="C253" s="228"/>
      <c r="D253" s="229" t="s">
        <v>134</v>
      </c>
      <c r="E253" s="230" t="s">
        <v>19</v>
      </c>
      <c r="F253" s="231" t="s">
        <v>406</v>
      </c>
      <c r="G253" s="228"/>
      <c r="H253" s="232">
        <v>20.550000000000001</v>
      </c>
      <c r="I253" s="233"/>
      <c r="J253" s="228"/>
      <c r="K253" s="228"/>
      <c r="L253" s="234"/>
      <c r="M253" s="235"/>
      <c r="N253" s="236"/>
      <c r="O253" s="236"/>
      <c r="P253" s="236"/>
      <c r="Q253" s="236"/>
      <c r="R253" s="236"/>
      <c r="S253" s="236"/>
      <c r="T253" s="23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8" t="s">
        <v>134</v>
      </c>
      <c r="AU253" s="238" t="s">
        <v>84</v>
      </c>
      <c r="AV253" s="13" t="s">
        <v>84</v>
      </c>
      <c r="AW253" s="13" t="s">
        <v>35</v>
      </c>
      <c r="AX253" s="13" t="s">
        <v>74</v>
      </c>
      <c r="AY253" s="238" t="s">
        <v>124</v>
      </c>
    </row>
    <row r="254" s="13" customFormat="1">
      <c r="A254" s="13"/>
      <c r="B254" s="227"/>
      <c r="C254" s="228"/>
      <c r="D254" s="229" t="s">
        <v>134</v>
      </c>
      <c r="E254" s="230" t="s">
        <v>19</v>
      </c>
      <c r="F254" s="231" t="s">
        <v>407</v>
      </c>
      <c r="G254" s="228"/>
      <c r="H254" s="232">
        <v>39.780000000000001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134</v>
      </c>
      <c r="AU254" s="238" t="s">
        <v>84</v>
      </c>
      <c r="AV254" s="13" t="s">
        <v>84</v>
      </c>
      <c r="AW254" s="13" t="s">
        <v>35</v>
      </c>
      <c r="AX254" s="13" t="s">
        <v>74</v>
      </c>
      <c r="AY254" s="238" t="s">
        <v>124</v>
      </c>
    </row>
    <row r="255" s="13" customFormat="1">
      <c r="A255" s="13"/>
      <c r="B255" s="227"/>
      <c r="C255" s="228"/>
      <c r="D255" s="229" t="s">
        <v>134</v>
      </c>
      <c r="E255" s="230" t="s">
        <v>19</v>
      </c>
      <c r="F255" s="231" t="s">
        <v>408</v>
      </c>
      <c r="G255" s="228"/>
      <c r="H255" s="232">
        <v>-3.2999999999999998</v>
      </c>
      <c r="I255" s="233"/>
      <c r="J255" s="228"/>
      <c r="K255" s="228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134</v>
      </c>
      <c r="AU255" s="238" t="s">
        <v>84</v>
      </c>
      <c r="AV255" s="13" t="s">
        <v>84</v>
      </c>
      <c r="AW255" s="13" t="s">
        <v>35</v>
      </c>
      <c r="AX255" s="13" t="s">
        <v>74</v>
      </c>
      <c r="AY255" s="238" t="s">
        <v>124</v>
      </c>
    </row>
    <row r="256" s="13" customFormat="1">
      <c r="A256" s="13"/>
      <c r="B256" s="227"/>
      <c r="C256" s="228"/>
      <c r="D256" s="229" t="s">
        <v>134</v>
      </c>
      <c r="E256" s="230" t="s">
        <v>19</v>
      </c>
      <c r="F256" s="231" t="s">
        <v>409</v>
      </c>
      <c r="G256" s="228"/>
      <c r="H256" s="232">
        <v>-4.6799999999999997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134</v>
      </c>
      <c r="AU256" s="238" t="s">
        <v>84</v>
      </c>
      <c r="AV256" s="13" t="s">
        <v>84</v>
      </c>
      <c r="AW256" s="13" t="s">
        <v>35</v>
      </c>
      <c r="AX256" s="13" t="s">
        <v>74</v>
      </c>
      <c r="AY256" s="238" t="s">
        <v>124</v>
      </c>
    </row>
    <row r="257" s="13" customFormat="1">
      <c r="A257" s="13"/>
      <c r="B257" s="227"/>
      <c r="C257" s="228"/>
      <c r="D257" s="229" t="s">
        <v>134</v>
      </c>
      <c r="E257" s="230" t="s">
        <v>19</v>
      </c>
      <c r="F257" s="231" t="s">
        <v>410</v>
      </c>
      <c r="G257" s="228"/>
      <c r="H257" s="232">
        <v>0.59999999999999998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134</v>
      </c>
      <c r="AU257" s="238" t="s">
        <v>84</v>
      </c>
      <c r="AV257" s="13" t="s">
        <v>84</v>
      </c>
      <c r="AW257" s="13" t="s">
        <v>35</v>
      </c>
      <c r="AX257" s="13" t="s">
        <v>74</v>
      </c>
      <c r="AY257" s="238" t="s">
        <v>124</v>
      </c>
    </row>
    <row r="258" s="13" customFormat="1">
      <c r="A258" s="13"/>
      <c r="B258" s="227"/>
      <c r="C258" s="228"/>
      <c r="D258" s="229" t="s">
        <v>134</v>
      </c>
      <c r="E258" s="230" t="s">
        <v>19</v>
      </c>
      <c r="F258" s="231" t="s">
        <v>411</v>
      </c>
      <c r="G258" s="228"/>
      <c r="H258" s="232">
        <v>78.840000000000003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134</v>
      </c>
      <c r="AU258" s="238" t="s">
        <v>84</v>
      </c>
      <c r="AV258" s="13" t="s">
        <v>84</v>
      </c>
      <c r="AW258" s="13" t="s">
        <v>35</v>
      </c>
      <c r="AX258" s="13" t="s">
        <v>74</v>
      </c>
      <c r="AY258" s="238" t="s">
        <v>124</v>
      </c>
    </row>
    <row r="259" s="13" customFormat="1">
      <c r="A259" s="13"/>
      <c r="B259" s="227"/>
      <c r="C259" s="228"/>
      <c r="D259" s="229" t="s">
        <v>134</v>
      </c>
      <c r="E259" s="230" t="s">
        <v>19</v>
      </c>
      <c r="F259" s="231" t="s">
        <v>412</v>
      </c>
      <c r="G259" s="228"/>
      <c r="H259" s="232">
        <v>16.5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134</v>
      </c>
      <c r="AU259" s="238" t="s">
        <v>84</v>
      </c>
      <c r="AV259" s="13" t="s">
        <v>84</v>
      </c>
      <c r="AW259" s="13" t="s">
        <v>35</v>
      </c>
      <c r="AX259" s="13" t="s">
        <v>74</v>
      </c>
      <c r="AY259" s="238" t="s">
        <v>124</v>
      </c>
    </row>
    <row r="260" s="13" customFormat="1">
      <c r="A260" s="13"/>
      <c r="B260" s="227"/>
      <c r="C260" s="228"/>
      <c r="D260" s="229" t="s">
        <v>134</v>
      </c>
      <c r="E260" s="230" t="s">
        <v>19</v>
      </c>
      <c r="F260" s="231" t="s">
        <v>413</v>
      </c>
      <c r="G260" s="228"/>
      <c r="H260" s="232">
        <v>-15.975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134</v>
      </c>
      <c r="AU260" s="238" t="s">
        <v>84</v>
      </c>
      <c r="AV260" s="13" t="s">
        <v>84</v>
      </c>
      <c r="AW260" s="13" t="s">
        <v>35</v>
      </c>
      <c r="AX260" s="13" t="s">
        <v>74</v>
      </c>
      <c r="AY260" s="238" t="s">
        <v>124</v>
      </c>
    </row>
    <row r="261" s="13" customFormat="1">
      <c r="A261" s="13"/>
      <c r="B261" s="227"/>
      <c r="C261" s="228"/>
      <c r="D261" s="229" t="s">
        <v>134</v>
      </c>
      <c r="E261" s="230" t="s">
        <v>19</v>
      </c>
      <c r="F261" s="231" t="s">
        <v>414</v>
      </c>
      <c r="G261" s="228"/>
      <c r="H261" s="232">
        <v>-2.3999999999999999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134</v>
      </c>
      <c r="AU261" s="238" t="s">
        <v>84</v>
      </c>
      <c r="AV261" s="13" t="s">
        <v>84</v>
      </c>
      <c r="AW261" s="13" t="s">
        <v>35</v>
      </c>
      <c r="AX261" s="13" t="s">
        <v>74</v>
      </c>
      <c r="AY261" s="238" t="s">
        <v>124</v>
      </c>
    </row>
    <row r="262" s="13" customFormat="1">
      <c r="A262" s="13"/>
      <c r="B262" s="227"/>
      <c r="C262" s="228"/>
      <c r="D262" s="229" t="s">
        <v>134</v>
      </c>
      <c r="E262" s="230" t="s">
        <v>19</v>
      </c>
      <c r="F262" s="231" t="s">
        <v>415</v>
      </c>
      <c r="G262" s="228"/>
      <c r="H262" s="232">
        <v>0.20000000000000001</v>
      </c>
      <c r="I262" s="233"/>
      <c r="J262" s="228"/>
      <c r="K262" s="228"/>
      <c r="L262" s="234"/>
      <c r="M262" s="235"/>
      <c r="N262" s="236"/>
      <c r="O262" s="236"/>
      <c r="P262" s="236"/>
      <c r="Q262" s="236"/>
      <c r="R262" s="236"/>
      <c r="S262" s="236"/>
      <c r="T262" s="23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8" t="s">
        <v>134</v>
      </c>
      <c r="AU262" s="238" t="s">
        <v>84</v>
      </c>
      <c r="AV262" s="13" t="s">
        <v>84</v>
      </c>
      <c r="AW262" s="13" t="s">
        <v>35</v>
      </c>
      <c r="AX262" s="13" t="s">
        <v>74</v>
      </c>
      <c r="AY262" s="238" t="s">
        <v>124</v>
      </c>
    </row>
    <row r="263" s="13" customFormat="1">
      <c r="A263" s="13"/>
      <c r="B263" s="227"/>
      <c r="C263" s="228"/>
      <c r="D263" s="229" t="s">
        <v>134</v>
      </c>
      <c r="E263" s="230" t="s">
        <v>19</v>
      </c>
      <c r="F263" s="231" t="s">
        <v>416</v>
      </c>
      <c r="G263" s="228"/>
      <c r="H263" s="232">
        <v>0.29999999999999999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134</v>
      </c>
      <c r="AU263" s="238" t="s">
        <v>84</v>
      </c>
      <c r="AV263" s="13" t="s">
        <v>84</v>
      </c>
      <c r="AW263" s="13" t="s">
        <v>35</v>
      </c>
      <c r="AX263" s="13" t="s">
        <v>74</v>
      </c>
      <c r="AY263" s="238" t="s">
        <v>124</v>
      </c>
    </row>
    <row r="264" s="14" customFormat="1">
      <c r="A264" s="14"/>
      <c r="B264" s="249"/>
      <c r="C264" s="250"/>
      <c r="D264" s="229" t="s">
        <v>134</v>
      </c>
      <c r="E264" s="251" t="s">
        <v>19</v>
      </c>
      <c r="F264" s="252" t="s">
        <v>168</v>
      </c>
      <c r="G264" s="250"/>
      <c r="H264" s="253">
        <v>130.41499999999999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134</v>
      </c>
      <c r="AU264" s="259" t="s">
        <v>84</v>
      </c>
      <c r="AV264" s="14" t="s">
        <v>132</v>
      </c>
      <c r="AW264" s="14" t="s">
        <v>35</v>
      </c>
      <c r="AX264" s="14" t="s">
        <v>82</v>
      </c>
      <c r="AY264" s="259" t="s">
        <v>124</v>
      </c>
    </row>
    <row r="265" s="2" customFormat="1" ht="21.75" customHeight="1">
      <c r="A265" s="38"/>
      <c r="B265" s="39"/>
      <c r="C265" s="214" t="s">
        <v>417</v>
      </c>
      <c r="D265" s="214" t="s">
        <v>127</v>
      </c>
      <c r="E265" s="215" t="s">
        <v>418</v>
      </c>
      <c r="F265" s="216" t="s">
        <v>419</v>
      </c>
      <c r="G265" s="217" t="s">
        <v>420</v>
      </c>
      <c r="H265" s="218">
        <v>18.881</v>
      </c>
      <c r="I265" s="219"/>
      <c r="J265" s="220">
        <f>ROUND(I265*H265,2)</f>
        <v>0</v>
      </c>
      <c r="K265" s="216" t="s">
        <v>131</v>
      </c>
      <c r="L265" s="44"/>
      <c r="M265" s="221" t="s">
        <v>19</v>
      </c>
      <c r="N265" s="222" t="s">
        <v>45</v>
      </c>
      <c r="O265" s="84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132</v>
      </c>
      <c r="AT265" s="225" t="s">
        <v>127</v>
      </c>
      <c r="AU265" s="225" t="s">
        <v>84</v>
      </c>
      <c r="AY265" s="17" t="s">
        <v>124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82</v>
      </c>
      <c r="BK265" s="226">
        <f>ROUND(I265*H265,2)</f>
        <v>0</v>
      </c>
      <c r="BL265" s="17" t="s">
        <v>132</v>
      </c>
      <c r="BM265" s="225" t="s">
        <v>421</v>
      </c>
    </row>
    <row r="266" s="2" customFormat="1" ht="16.5" customHeight="1">
      <c r="A266" s="38"/>
      <c r="B266" s="39"/>
      <c r="C266" s="214" t="s">
        <v>422</v>
      </c>
      <c r="D266" s="214" t="s">
        <v>127</v>
      </c>
      <c r="E266" s="215" t="s">
        <v>423</v>
      </c>
      <c r="F266" s="216" t="s">
        <v>424</v>
      </c>
      <c r="G266" s="217" t="s">
        <v>420</v>
      </c>
      <c r="H266" s="218">
        <v>18.881</v>
      </c>
      <c r="I266" s="219"/>
      <c r="J266" s="220">
        <f>ROUND(I266*H266,2)</f>
        <v>0</v>
      </c>
      <c r="K266" s="216" t="s">
        <v>131</v>
      </c>
      <c r="L266" s="44"/>
      <c r="M266" s="221" t="s">
        <v>19</v>
      </c>
      <c r="N266" s="222" t="s">
        <v>45</v>
      </c>
      <c r="O266" s="84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132</v>
      </c>
      <c r="AT266" s="225" t="s">
        <v>127</v>
      </c>
      <c r="AU266" s="225" t="s">
        <v>84</v>
      </c>
      <c r="AY266" s="17" t="s">
        <v>124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82</v>
      </c>
      <c r="BK266" s="226">
        <f>ROUND(I266*H266,2)</f>
        <v>0</v>
      </c>
      <c r="BL266" s="17" t="s">
        <v>132</v>
      </c>
      <c r="BM266" s="225" t="s">
        <v>425</v>
      </c>
    </row>
    <row r="267" s="2" customFormat="1" ht="21.75" customHeight="1">
      <c r="A267" s="38"/>
      <c r="B267" s="39"/>
      <c r="C267" s="214" t="s">
        <v>426</v>
      </c>
      <c r="D267" s="214" t="s">
        <v>127</v>
      </c>
      <c r="E267" s="215" t="s">
        <v>427</v>
      </c>
      <c r="F267" s="216" t="s">
        <v>428</v>
      </c>
      <c r="G267" s="217" t="s">
        <v>420</v>
      </c>
      <c r="H267" s="218">
        <v>226.572</v>
      </c>
      <c r="I267" s="219"/>
      <c r="J267" s="220">
        <f>ROUND(I267*H267,2)</f>
        <v>0</v>
      </c>
      <c r="K267" s="216" t="s">
        <v>131</v>
      </c>
      <c r="L267" s="44"/>
      <c r="M267" s="221" t="s">
        <v>19</v>
      </c>
      <c r="N267" s="222" t="s">
        <v>45</v>
      </c>
      <c r="O267" s="84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132</v>
      </c>
      <c r="AT267" s="225" t="s">
        <v>127</v>
      </c>
      <c r="AU267" s="225" t="s">
        <v>84</v>
      </c>
      <c r="AY267" s="17" t="s">
        <v>124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82</v>
      </c>
      <c r="BK267" s="226">
        <f>ROUND(I267*H267,2)</f>
        <v>0</v>
      </c>
      <c r="BL267" s="17" t="s">
        <v>132</v>
      </c>
      <c r="BM267" s="225" t="s">
        <v>429</v>
      </c>
    </row>
    <row r="268" s="13" customFormat="1">
      <c r="A268" s="13"/>
      <c r="B268" s="227"/>
      <c r="C268" s="228"/>
      <c r="D268" s="229" t="s">
        <v>134</v>
      </c>
      <c r="E268" s="230" t="s">
        <v>19</v>
      </c>
      <c r="F268" s="231" t="s">
        <v>430</v>
      </c>
      <c r="G268" s="228"/>
      <c r="H268" s="232">
        <v>226.572</v>
      </c>
      <c r="I268" s="233"/>
      <c r="J268" s="228"/>
      <c r="K268" s="228"/>
      <c r="L268" s="234"/>
      <c r="M268" s="235"/>
      <c r="N268" s="236"/>
      <c r="O268" s="236"/>
      <c r="P268" s="236"/>
      <c r="Q268" s="236"/>
      <c r="R268" s="236"/>
      <c r="S268" s="236"/>
      <c r="T268" s="23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8" t="s">
        <v>134</v>
      </c>
      <c r="AU268" s="238" t="s">
        <v>84</v>
      </c>
      <c r="AV268" s="13" t="s">
        <v>84</v>
      </c>
      <c r="AW268" s="13" t="s">
        <v>35</v>
      </c>
      <c r="AX268" s="13" t="s">
        <v>82</v>
      </c>
      <c r="AY268" s="238" t="s">
        <v>124</v>
      </c>
    </row>
    <row r="269" s="2" customFormat="1" ht="21.75" customHeight="1">
      <c r="A269" s="38"/>
      <c r="B269" s="39"/>
      <c r="C269" s="214" t="s">
        <v>431</v>
      </c>
      <c r="D269" s="214" t="s">
        <v>127</v>
      </c>
      <c r="E269" s="215" t="s">
        <v>432</v>
      </c>
      <c r="F269" s="216" t="s">
        <v>433</v>
      </c>
      <c r="G269" s="217" t="s">
        <v>420</v>
      </c>
      <c r="H269" s="218">
        <v>18.881</v>
      </c>
      <c r="I269" s="219"/>
      <c r="J269" s="220">
        <f>ROUND(I269*H269,2)</f>
        <v>0</v>
      </c>
      <c r="K269" s="216" t="s">
        <v>131</v>
      </c>
      <c r="L269" s="44"/>
      <c r="M269" s="221" t="s">
        <v>19</v>
      </c>
      <c r="N269" s="222" t="s">
        <v>45</v>
      </c>
      <c r="O269" s="84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132</v>
      </c>
      <c r="AT269" s="225" t="s">
        <v>127</v>
      </c>
      <c r="AU269" s="225" t="s">
        <v>84</v>
      </c>
      <c r="AY269" s="17" t="s">
        <v>124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82</v>
      </c>
      <c r="BK269" s="226">
        <f>ROUND(I269*H269,2)</f>
        <v>0</v>
      </c>
      <c r="BL269" s="17" t="s">
        <v>132</v>
      </c>
      <c r="BM269" s="225" t="s">
        <v>434</v>
      </c>
    </row>
    <row r="270" s="12" customFormat="1" ht="22.8" customHeight="1">
      <c r="A270" s="12"/>
      <c r="B270" s="198"/>
      <c r="C270" s="199"/>
      <c r="D270" s="200" t="s">
        <v>73</v>
      </c>
      <c r="E270" s="212" t="s">
        <v>435</v>
      </c>
      <c r="F270" s="212" t="s">
        <v>436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P271</f>
        <v>0</v>
      </c>
      <c r="Q270" s="206"/>
      <c r="R270" s="207">
        <f>R271</f>
        <v>0</v>
      </c>
      <c r="S270" s="206"/>
      <c r="T270" s="208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82</v>
      </c>
      <c r="AT270" s="210" t="s">
        <v>73</v>
      </c>
      <c r="AU270" s="210" t="s">
        <v>82</v>
      </c>
      <c r="AY270" s="209" t="s">
        <v>124</v>
      </c>
      <c r="BK270" s="211">
        <f>BK271</f>
        <v>0</v>
      </c>
    </row>
    <row r="271" s="2" customFormat="1" ht="21.75" customHeight="1">
      <c r="A271" s="38"/>
      <c r="B271" s="39"/>
      <c r="C271" s="214" t="s">
        <v>437</v>
      </c>
      <c r="D271" s="214" t="s">
        <v>127</v>
      </c>
      <c r="E271" s="215" t="s">
        <v>438</v>
      </c>
      <c r="F271" s="216" t="s">
        <v>439</v>
      </c>
      <c r="G271" s="217" t="s">
        <v>420</v>
      </c>
      <c r="H271" s="218">
        <v>19.888999999999999</v>
      </c>
      <c r="I271" s="219"/>
      <c r="J271" s="220">
        <f>ROUND(I271*H271,2)</f>
        <v>0</v>
      </c>
      <c r="K271" s="216" t="s">
        <v>131</v>
      </c>
      <c r="L271" s="44"/>
      <c r="M271" s="221" t="s">
        <v>19</v>
      </c>
      <c r="N271" s="222" t="s">
        <v>45</v>
      </c>
      <c r="O271" s="84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132</v>
      </c>
      <c r="AT271" s="225" t="s">
        <v>127</v>
      </c>
      <c r="AU271" s="225" t="s">
        <v>84</v>
      </c>
      <c r="AY271" s="17" t="s">
        <v>124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82</v>
      </c>
      <c r="BK271" s="226">
        <f>ROUND(I271*H271,2)</f>
        <v>0</v>
      </c>
      <c r="BL271" s="17" t="s">
        <v>132</v>
      </c>
      <c r="BM271" s="225" t="s">
        <v>440</v>
      </c>
    </row>
    <row r="272" s="12" customFormat="1" ht="25.92" customHeight="1">
      <c r="A272" s="12"/>
      <c r="B272" s="198"/>
      <c r="C272" s="199"/>
      <c r="D272" s="200" t="s">
        <v>73</v>
      </c>
      <c r="E272" s="201" t="s">
        <v>441</v>
      </c>
      <c r="F272" s="201" t="s">
        <v>442</v>
      </c>
      <c r="G272" s="199"/>
      <c r="H272" s="199"/>
      <c r="I272" s="202"/>
      <c r="J272" s="203">
        <f>BK272</f>
        <v>0</v>
      </c>
      <c r="K272" s="199"/>
      <c r="L272" s="204"/>
      <c r="M272" s="205"/>
      <c r="N272" s="206"/>
      <c r="O272" s="206"/>
      <c r="P272" s="207">
        <f>P273+P277+P321+P350+P357+P380+P403+P412+P441</f>
        <v>0</v>
      </c>
      <c r="Q272" s="206"/>
      <c r="R272" s="207">
        <f>R273+R277+R321+R350+R357+R380+R403+R412+R441</f>
        <v>4.2877402099999999</v>
      </c>
      <c r="S272" s="206"/>
      <c r="T272" s="208">
        <f>T273+T277+T321+T350+T357+T380+T403+T412+T441</f>
        <v>0.022897500000000001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84</v>
      </c>
      <c r="AT272" s="210" t="s">
        <v>73</v>
      </c>
      <c r="AU272" s="210" t="s">
        <v>74</v>
      </c>
      <c r="AY272" s="209" t="s">
        <v>124</v>
      </c>
      <c r="BK272" s="211">
        <f>BK273+BK277+BK321+BK350+BK357+BK380+BK403+BK412+BK441</f>
        <v>0</v>
      </c>
    </row>
    <row r="273" s="12" customFormat="1" ht="22.8" customHeight="1">
      <c r="A273" s="12"/>
      <c r="B273" s="198"/>
      <c r="C273" s="199"/>
      <c r="D273" s="200" t="s">
        <v>73</v>
      </c>
      <c r="E273" s="212" t="s">
        <v>443</v>
      </c>
      <c r="F273" s="212" t="s">
        <v>444</v>
      </c>
      <c r="G273" s="199"/>
      <c r="H273" s="199"/>
      <c r="I273" s="202"/>
      <c r="J273" s="213">
        <f>BK273</f>
        <v>0</v>
      </c>
      <c r="K273" s="199"/>
      <c r="L273" s="204"/>
      <c r="M273" s="205"/>
      <c r="N273" s="206"/>
      <c r="O273" s="206"/>
      <c r="P273" s="207">
        <f>SUM(P274:P276)</f>
        <v>0</v>
      </c>
      <c r="Q273" s="206"/>
      <c r="R273" s="207">
        <f>SUM(R274:R276)</f>
        <v>0.017850000000000001</v>
      </c>
      <c r="S273" s="206"/>
      <c r="T273" s="208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9" t="s">
        <v>84</v>
      </c>
      <c r="AT273" s="210" t="s">
        <v>73</v>
      </c>
      <c r="AU273" s="210" t="s">
        <v>82</v>
      </c>
      <c r="AY273" s="209" t="s">
        <v>124</v>
      </c>
      <c r="BK273" s="211">
        <f>SUM(BK274:BK276)</f>
        <v>0</v>
      </c>
    </row>
    <row r="274" s="2" customFormat="1" ht="33" customHeight="1">
      <c r="A274" s="38"/>
      <c r="B274" s="39"/>
      <c r="C274" s="214" t="s">
        <v>445</v>
      </c>
      <c r="D274" s="214" t="s">
        <v>127</v>
      </c>
      <c r="E274" s="215" t="s">
        <v>446</v>
      </c>
      <c r="F274" s="216" t="s">
        <v>447</v>
      </c>
      <c r="G274" s="217" t="s">
        <v>298</v>
      </c>
      <c r="H274" s="218">
        <v>1</v>
      </c>
      <c r="I274" s="219"/>
      <c r="J274" s="220">
        <f>ROUND(I274*H274,2)</f>
        <v>0</v>
      </c>
      <c r="K274" s="216" t="s">
        <v>19</v>
      </c>
      <c r="L274" s="44"/>
      <c r="M274" s="221" t="s">
        <v>19</v>
      </c>
      <c r="N274" s="222" t="s">
        <v>45</v>
      </c>
      <c r="O274" s="84"/>
      <c r="P274" s="223">
        <f>O274*H274</f>
        <v>0</v>
      </c>
      <c r="Q274" s="223">
        <v>0.017850000000000001</v>
      </c>
      <c r="R274" s="223">
        <f>Q274*H274</f>
        <v>0.017850000000000001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212</v>
      </c>
      <c r="AT274" s="225" t="s">
        <v>127</v>
      </c>
      <c r="AU274" s="225" t="s">
        <v>84</v>
      </c>
      <c r="AY274" s="17" t="s">
        <v>124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82</v>
      </c>
      <c r="BK274" s="226">
        <f>ROUND(I274*H274,2)</f>
        <v>0</v>
      </c>
      <c r="BL274" s="17" t="s">
        <v>212</v>
      </c>
      <c r="BM274" s="225" t="s">
        <v>448</v>
      </c>
    </row>
    <row r="275" s="13" customFormat="1">
      <c r="A275" s="13"/>
      <c r="B275" s="227"/>
      <c r="C275" s="228"/>
      <c r="D275" s="229" t="s">
        <v>134</v>
      </c>
      <c r="E275" s="230" t="s">
        <v>19</v>
      </c>
      <c r="F275" s="231" t="s">
        <v>201</v>
      </c>
      <c r="G275" s="228"/>
      <c r="H275" s="232">
        <v>1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134</v>
      </c>
      <c r="AU275" s="238" t="s">
        <v>84</v>
      </c>
      <c r="AV275" s="13" t="s">
        <v>84</v>
      </c>
      <c r="AW275" s="13" t="s">
        <v>35</v>
      </c>
      <c r="AX275" s="13" t="s">
        <v>82</v>
      </c>
      <c r="AY275" s="238" t="s">
        <v>124</v>
      </c>
    </row>
    <row r="276" s="2" customFormat="1" ht="16.5" customHeight="1">
      <c r="A276" s="38"/>
      <c r="B276" s="39"/>
      <c r="C276" s="214" t="s">
        <v>449</v>
      </c>
      <c r="D276" s="214" t="s">
        <v>127</v>
      </c>
      <c r="E276" s="215" t="s">
        <v>450</v>
      </c>
      <c r="F276" s="216" t="s">
        <v>451</v>
      </c>
      <c r="G276" s="217" t="s">
        <v>298</v>
      </c>
      <c r="H276" s="218">
        <v>1</v>
      </c>
      <c r="I276" s="219"/>
      <c r="J276" s="220">
        <f>ROUND(I276*H276,2)</f>
        <v>0</v>
      </c>
      <c r="K276" s="216" t="s">
        <v>19</v>
      </c>
      <c r="L276" s="44"/>
      <c r="M276" s="221" t="s">
        <v>19</v>
      </c>
      <c r="N276" s="222" t="s">
        <v>45</v>
      </c>
      <c r="O276" s="84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212</v>
      </c>
      <c r="AT276" s="225" t="s">
        <v>127</v>
      </c>
      <c r="AU276" s="225" t="s">
        <v>84</v>
      </c>
      <c r="AY276" s="17" t="s">
        <v>124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82</v>
      </c>
      <c r="BK276" s="226">
        <f>ROUND(I276*H276,2)</f>
        <v>0</v>
      </c>
      <c r="BL276" s="17" t="s">
        <v>212</v>
      </c>
      <c r="BM276" s="225" t="s">
        <v>452</v>
      </c>
    </row>
    <row r="277" s="12" customFormat="1" ht="22.8" customHeight="1">
      <c r="A277" s="12"/>
      <c r="B277" s="198"/>
      <c r="C277" s="199"/>
      <c r="D277" s="200" t="s">
        <v>73</v>
      </c>
      <c r="E277" s="212" t="s">
        <v>453</v>
      </c>
      <c r="F277" s="212" t="s">
        <v>454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SUM(P278:P320)</f>
        <v>0</v>
      </c>
      <c r="Q277" s="206"/>
      <c r="R277" s="207">
        <f>SUM(R278:R320)</f>
        <v>0.48877999999999999</v>
      </c>
      <c r="S277" s="206"/>
      <c r="T277" s="208">
        <f>SUM(T278:T320)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84</v>
      </c>
      <c r="AT277" s="210" t="s">
        <v>73</v>
      </c>
      <c r="AU277" s="210" t="s">
        <v>82</v>
      </c>
      <c r="AY277" s="209" t="s">
        <v>124</v>
      </c>
      <c r="BK277" s="211">
        <f>SUM(BK278:BK320)</f>
        <v>0</v>
      </c>
    </row>
    <row r="278" s="2" customFormat="1" ht="16.5" customHeight="1">
      <c r="A278" s="38"/>
      <c r="B278" s="39"/>
      <c r="C278" s="214" t="s">
        <v>455</v>
      </c>
      <c r="D278" s="214" t="s">
        <v>127</v>
      </c>
      <c r="E278" s="215" t="s">
        <v>456</v>
      </c>
      <c r="F278" s="216" t="s">
        <v>457</v>
      </c>
      <c r="G278" s="217" t="s">
        <v>298</v>
      </c>
      <c r="H278" s="218">
        <v>11</v>
      </c>
      <c r="I278" s="219"/>
      <c r="J278" s="220">
        <f>ROUND(I278*H278,2)</f>
        <v>0</v>
      </c>
      <c r="K278" s="216" t="s">
        <v>131</v>
      </c>
      <c r="L278" s="44"/>
      <c r="M278" s="221" t="s">
        <v>19</v>
      </c>
      <c r="N278" s="222" t="s">
        <v>45</v>
      </c>
      <c r="O278" s="84"/>
      <c r="P278" s="223">
        <f>O278*H278</f>
        <v>0</v>
      </c>
      <c r="Q278" s="223">
        <v>0.0037599999999999999</v>
      </c>
      <c r="R278" s="223">
        <f>Q278*H278</f>
        <v>0.041360000000000001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212</v>
      </c>
      <c r="AT278" s="225" t="s">
        <v>127</v>
      </c>
      <c r="AU278" s="225" t="s">
        <v>84</v>
      </c>
      <c r="AY278" s="17" t="s">
        <v>124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82</v>
      </c>
      <c r="BK278" s="226">
        <f>ROUND(I278*H278,2)</f>
        <v>0</v>
      </c>
      <c r="BL278" s="17" t="s">
        <v>212</v>
      </c>
      <c r="BM278" s="225" t="s">
        <v>458</v>
      </c>
    </row>
    <row r="279" s="13" customFormat="1">
      <c r="A279" s="13"/>
      <c r="B279" s="227"/>
      <c r="C279" s="228"/>
      <c r="D279" s="229" t="s">
        <v>134</v>
      </c>
      <c r="E279" s="230" t="s">
        <v>19</v>
      </c>
      <c r="F279" s="231" t="s">
        <v>196</v>
      </c>
      <c r="G279" s="228"/>
      <c r="H279" s="232">
        <v>2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134</v>
      </c>
      <c r="AU279" s="238" t="s">
        <v>84</v>
      </c>
      <c r="AV279" s="13" t="s">
        <v>84</v>
      </c>
      <c r="AW279" s="13" t="s">
        <v>35</v>
      </c>
      <c r="AX279" s="13" t="s">
        <v>74</v>
      </c>
      <c r="AY279" s="238" t="s">
        <v>124</v>
      </c>
    </row>
    <row r="280" s="13" customFormat="1">
      <c r="A280" s="13"/>
      <c r="B280" s="227"/>
      <c r="C280" s="228"/>
      <c r="D280" s="229" t="s">
        <v>134</v>
      </c>
      <c r="E280" s="230" t="s">
        <v>19</v>
      </c>
      <c r="F280" s="231" t="s">
        <v>459</v>
      </c>
      <c r="G280" s="228"/>
      <c r="H280" s="232">
        <v>9</v>
      </c>
      <c r="I280" s="233"/>
      <c r="J280" s="228"/>
      <c r="K280" s="228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134</v>
      </c>
      <c r="AU280" s="238" t="s">
        <v>84</v>
      </c>
      <c r="AV280" s="13" t="s">
        <v>84</v>
      </c>
      <c r="AW280" s="13" t="s">
        <v>35</v>
      </c>
      <c r="AX280" s="13" t="s">
        <v>74</v>
      </c>
      <c r="AY280" s="238" t="s">
        <v>124</v>
      </c>
    </row>
    <row r="281" s="14" customFormat="1">
      <c r="A281" s="14"/>
      <c r="B281" s="249"/>
      <c r="C281" s="250"/>
      <c r="D281" s="229" t="s">
        <v>134</v>
      </c>
      <c r="E281" s="251" t="s">
        <v>19</v>
      </c>
      <c r="F281" s="252" t="s">
        <v>168</v>
      </c>
      <c r="G281" s="250"/>
      <c r="H281" s="253">
        <v>11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134</v>
      </c>
      <c r="AU281" s="259" t="s">
        <v>84</v>
      </c>
      <c r="AV281" s="14" t="s">
        <v>132</v>
      </c>
      <c r="AW281" s="14" t="s">
        <v>35</v>
      </c>
      <c r="AX281" s="14" t="s">
        <v>82</v>
      </c>
      <c r="AY281" s="259" t="s">
        <v>124</v>
      </c>
    </row>
    <row r="282" s="2" customFormat="1" ht="16.5" customHeight="1">
      <c r="A282" s="38"/>
      <c r="B282" s="39"/>
      <c r="C282" s="214" t="s">
        <v>460</v>
      </c>
      <c r="D282" s="214" t="s">
        <v>127</v>
      </c>
      <c r="E282" s="215" t="s">
        <v>461</v>
      </c>
      <c r="F282" s="216" t="s">
        <v>462</v>
      </c>
      <c r="G282" s="217" t="s">
        <v>298</v>
      </c>
      <c r="H282" s="218">
        <v>10</v>
      </c>
      <c r="I282" s="219"/>
      <c r="J282" s="220">
        <f>ROUND(I282*H282,2)</f>
        <v>0</v>
      </c>
      <c r="K282" s="216" t="s">
        <v>131</v>
      </c>
      <c r="L282" s="44"/>
      <c r="M282" s="221" t="s">
        <v>19</v>
      </c>
      <c r="N282" s="222" t="s">
        <v>45</v>
      </c>
      <c r="O282" s="84"/>
      <c r="P282" s="223">
        <f>O282*H282</f>
        <v>0</v>
      </c>
      <c r="Q282" s="223">
        <v>0.014760000000000001</v>
      </c>
      <c r="R282" s="223">
        <f>Q282*H282</f>
        <v>0.14760000000000001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212</v>
      </c>
      <c r="AT282" s="225" t="s">
        <v>127</v>
      </c>
      <c r="AU282" s="225" t="s">
        <v>84</v>
      </c>
      <c r="AY282" s="17" t="s">
        <v>124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82</v>
      </c>
      <c r="BK282" s="226">
        <f>ROUND(I282*H282,2)</f>
        <v>0</v>
      </c>
      <c r="BL282" s="17" t="s">
        <v>212</v>
      </c>
      <c r="BM282" s="225" t="s">
        <v>463</v>
      </c>
    </row>
    <row r="283" s="13" customFormat="1">
      <c r="A283" s="13"/>
      <c r="B283" s="227"/>
      <c r="C283" s="228"/>
      <c r="D283" s="229" t="s">
        <v>134</v>
      </c>
      <c r="E283" s="230" t="s">
        <v>19</v>
      </c>
      <c r="F283" s="231" t="s">
        <v>196</v>
      </c>
      <c r="G283" s="228"/>
      <c r="H283" s="232">
        <v>2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134</v>
      </c>
      <c r="AU283" s="238" t="s">
        <v>84</v>
      </c>
      <c r="AV283" s="13" t="s">
        <v>84</v>
      </c>
      <c r="AW283" s="13" t="s">
        <v>35</v>
      </c>
      <c r="AX283" s="13" t="s">
        <v>74</v>
      </c>
      <c r="AY283" s="238" t="s">
        <v>124</v>
      </c>
    </row>
    <row r="284" s="13" customFormat="1">
      <c r="A284" s="13"/>
      <c r="B284" s="227"/>
      <c r="C284" s="228"/>
      <c r="D284" s="229" t="s">
        <v>134</v>
      </c>
      <c r="E284" s="230" t="s">
        <v>19</v>
      </c>
      <c r="F284" s="231" t="s">
        <v>464</v>
      </c>
      <c r="G284" s="228"/>
      <c r="H284" s="232">
        <v>8</v>
      </c>
      <c r="I284" s="233"/>
      <c r="J284" s="228"/>
      <c r="K284" s="228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134</v>
      </c>
      <c r="AU284" s="238" t="s">
        <v>84</v>
      </c>
      <c r="AV284" s="13" t="s">
        <v>84</v>
      </c>
      <c r="AW284" s="13" t="s">
        <v>35</v>
      </c>
      <c r="AX284" s="13" t="s">
        <v>74</v>
      </c>
      <c r="AY284" s="238" t="s">
        <v>124</v>
      </c>
    </row>
    <row r="285" s="14" customFormat="1">
      <c r="A285" s="14"/>
      <c r="B285" s="249"/>
      <c r="C285" s="250"/>
      <c r="D285" s="229" t="s">
        <v>134</v>
      </c>
      <c r="E285" s="251" t="s">
        <v>19</v>
      </c>
      <c r="F285" s="252" t="s">
        <v>168</v>
      </c>
      <c r="G285" s="250"/>
      <c r="H285" s="253">
        <v>10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134</v>
      </c>
      <c r="AU285" s="259" t="s">
        <v>84</v>
      </c>
      <c r="AV285" s="14" t="s">
        <v>132</v>
      </c>
      <c r="AW285" s="14" t="s">
        <v>35</v>
      </c>
      <c r="AX285" s="14" t="s">
        <v>82</v>
      </c>
      <c r="AY285" s="259" t="s">
        <v>124</v>
      </c>
    </row>
    <row r="286" s="2" customFormat="1" ht="16.5" customHeight="1">
      <c r="A286" s="38"/>
      <c r="B286" s="39"/>
      <c r="C286" s="214" t="s">
        <v>465</v>
      </c>
      <c r="D286" s="214" t="s">
        <v>127</v>
      </c>
      <c r="E286" s="215" t="s">
        <v>466</v>
      </c>
      <c r="F286" s="216" t="s">
        <v>467</v>
      </c>
      <c r="G286" s="217" t="s">
        <v>298</v>
      </c>
      <c r="H286" s="218">
        <v>1</v>
      </c>
      <c r="I286" s="219"/>
      <c r="J286" s="220">
        <f>ROUND(I286*H286,2)</f>
        <v>0</v>
      </c>
      <c r="K286" s="216" t="s">
        <v>131</v>
      </c>
      <c r="L286" s="44"/>
      <c r="M286" s="221" t="s">
        <v>19</v>
      </c>
      <c r="N286" s="222" t="s">
        <v>45</v>
      </c>
      <c r="O286" s="84"/>
      <c r="P286" s="223">
        <f>O286*H286</f>
        <v>0</v>
      </c>
      <c r="Q286" s="223">
        <v>0.014489999999999999</v>
      </c>
      <c r="R286" s="223">
        <f>Q286*H286</f>
        <v>0.014489999999999999</v>
      </c>
      <c r="S286" s="223">
        <v>0</v>
      </c>
      <c r="T286" s="22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212</v>
      </c>
      <c r="AT286" s="225" t="s">
        <v>127</v>
      </c>
      <c r="AU286" s="225" t="s">
        <v>84</v>
      </c>
      <c r="AY286" s="17" t="s">
        <v>124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82</v>
      </c>
      <c r="BK286" s="226">
        <f>ROUND(I286*H286,2)</f>
        <v>0</v>
      </c>
      <c r="BL286" s="17" t="s">
        <v>212</v>
      </c>
      <c r="BM286" s="225" t="s">
        <v>468</v>
      </c>
    </row>
    <row r="287" s="13" customFormat="1">
      <c r="A287" s="13"/>
      <c r="B287" s="227"/>
      <c r="C287" s="228"/>
      <c r="D287" s="229" t="s">
        <v>134</v>
      </c>
      <c r="E287" s="230" t="s">
        <v>19</v>
      </c>
      <c r="F287" s="231" t="s">
        <v>469</v>
      </c>
      <c r="G287" s="228"/>
      <c r="H287" s="232">
        <v>1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134</v>
      </c>
      <c r="AU287" s="238" t="s">
        <v>84</v>
      </c>
      <c r="AV287" s="13" t="s">
        <v>84</v>
      </c>
      <c r="AW287" s="13" t="s">
        <v>35</v>
      </c>
      <c r="AX287" s="13" t="s">
        <v>82</v>
      </c>
      <c r="AY287" s="238" t="s">
        <v>124</v>
      </c>
    </row>
    <row r="288" s="2" customFormat="1" ht="16.5" customHeight="1">
      <c r="A288" s="38"/>
      <c r="B288" s="39"/>
      <c r="C288" s="214" t="s">
        <v>470</v>
      </c>
      <c r="D288" s="214" t="s">
        <v>127</v>
      </c>
      <c r="E288" s="215" t="s">
        <v>471</v>
      </c>
      <c r="F288" s="216" t="s">
        <v>472</v>
      </c>
      <c r="G288" s="217" t="s">
        <v>298</v>
      </c>
      <c r="H288" s="218">
        <v>5</v>
      </c>
      <c r="I288" s="219"/>
      <c r="J288" s="220">
        <f>ROUND(I288*H288,2)</f>
        <v>0</v>
      </c>
      <c r="K288" s="216" t="s">
        <v>131</v>
      </c>
      <c r="L288" s="44"/>
      <c r="M288" s="221" t="s">
        <v>19</v>
      </c>
      <c r="N288" s="222" t="s">
        <v>45</v>
      </c>
      <c r="O288" s="84"/>
      <c r="P288" s="223">
        <f>O288*H288</f>
        <v>0</v>
      </c>
      <c r="Q288" s="223">
        <v>0.0025799999999999998</v>
      </c>
      <c r="R288" s="223">
        <f>Q288*H288</f>
        <v>0.012899999999999998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212</v>
      </c>
      <c r="AT288" s="225" t="s">
        <v>127</v>
      </c>
      <c r="AU288" s="225" t="s">
        <v>84</v>
      </c>
      <c r="AY288" s="17" t="s">
        <v>124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82</v>
      </c>
      <c r="BK288" s="226">
        <f>ROUND(I288*H288,2)</f>
        <v>0</v>
      </c>
      <c r="BL288" s="17" t="s">
        <v>212</v>
      </c>
      <c r="BM288" s="225" t="s">
        <v>473</v>
      </c>
    </row>
    <row r="289" s="13" customFormat="1">
      <c r="A289" s="13"/>
      <c r="B289" s="227"/>
      <c r="C289" s="228"/>
      <c r="D289" s="229" t="s">
        <v>134</v>
      </c>
      <c r="E289" s="230" t="s">
        <v>19</v>
      </c>
      <c r="F289" s="231" t="s">
        <v>474</v>
      </c>
      <c r="G289" s="228"/>
      <c r="H289" s="232">
        <v>5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134</v>
      </c>
      <c r="AU289" s="238" t="s">
        <v>84</v>
      </c>
      <c r="AV289" s="13" t="s">
        <v>84</v>
      </c>
      <c r="AW289" s="13" t="s">
        <v>35</v>
      </c>
      <c r="AX289" s="13" t="s">
        <v>82</v>
      </c>
      <c r="AY289" s="238" t="s">
        <v>124</v>
      </c>
    </row>
    <row r="290" s="2" customFormat="1" ht="21.75" customHeight="1">
      <c r="A290" s="38"/>
      <c r="B290" s="39"/>
      <c r="C290" s="214" t="s">
        <v>475</v>
      </c>
      <c r="D290" s="214" t="s">
        <v>127</v>
      </c>
      <c r="E290" s="215" t="s">
        <v>476</v>
      </c>
      <c r="F290" s="216" t="s">
        <v>477</v>
      </c>
      <c r="G290" s="217" t="s">
        <v>298</v>
      </c>
      <c r="H290" s="218">
        <v>8</v>
      </c>
      <c r="I290" s="219"/>
      <c r="J290" s="220">
        <f>ROUND(I290*H290,2)</f>
        <v>0</v>
      </c>
      <c r="K290" s="216" t="s">
        <v>131</v>
      </c>
      <c r="L290" s="44"/>
      <c r="M290" s="221" t="s">
        <v>19</v>
      </c>
      <c r="N290" s="222" t="s">
        <v>45</v>
      </c>
      <c r="O290" s="84"/>
      <c r="P290" s="223">
        <f>O290*H290</f>
        <v>0</v>
      </c>
      <c r="Q290" s="223">
        <v>0.014970000000000001</v>
      </c>
      <c r="R290" s="223">
        <f>Q290*H290</f>
        <v>0.11976000000000001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212</v>
      </c>
      <c r="AT290" s="225" t="s">
        <v>127</v>
      </c>
      <c r="AU290" s="225" t="s">
        <v>84</v>
      </c>
      <c r="AY290" s="17" t="s">
        <v>124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82</v>
      </c>
      <c r="BK290" s="226">
        <f>ROUND(I290*H290,2)</f>
        <v>0</v>
      </c>
      <c r="BL290" s="17" t="s">
        <v>212</v>
      </c>
      <c r="BM290" s="225" t="s">
        <v>478</v>
      </c>
    </row>
    <row r="291" s="13" customFormat="1">
      <c r="A291" s="13"/>
      <c r="B291" s="227"/>
      <c r="C291" s="228"/>
      <c r="D291" s="229" t="s">
        <v>134</v>
      </c>
      <c r="E291" s="230" t="s">
        <v>19</v>
      </c>
      <c r="F291" s="231" t="s">
        <v>479</v>
      </c>
      <c r="G291" s="228"/>
      <c r="H291" s="232">
        <v>3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134</v>
      </c>
      <c r="AU291" s="238" t="s">
        <v>84</v>
      </c>
      <c r="AV291" s="13" t="s">
        <v>84</v>
      </c>
      <c r="AW291" s="13" t="s">
        <v>35</v>
      </c>
      <c r="AX291" s="13" t="s">
        <v>74</v>
      </c>
      <c r="AY291" s="238" t="s">
        <v>124</v>
      </c>
    </row>
    <row r="292" s="13" customFormat="1">
      <c r="A292" s="13"/>
      <c r="B292" s="227"/>
      <c r="C292" s="228"/>
      <c r="D292" s="229" t="s">
        <v>134</v>
      </c>
      <c r="E292" s="230" t="s">
        <v>19</v>
      </c>
      <c r="F292" s="231" t="s">
        <v>480</v>
      </c>
      <c r="G292" s="228"/>
      <c r="H292" s="232">
        <v>5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134</v>
      </c>
      <c r="AU292" s="238" t="s">
        <v>84</v>
      </c>
      <c r="AV292" s="13" t="s">
        <v>84</v>
      </c>
      <c r="AW292" s="13" t="s">
        <v>35</v>
      </c>
      <c r="AX292" s="13" t="s">
        <v>74</v>
      </c>
      <c r="AY292" s="238" t="s">
        <v>124</v>
      </c>
    </row>
    <row r="293" s="14" customFormat="1">
      <c r="A293" s="14"/>
      <c r="B293" s="249"/>
      <c r="C293" s="250"/>
      <c r="D293" s="229" t="s">
        <v>134</v>
      </c>
      <c r="E293" s="251" t="s">
        <v>19</v>
      </c>
      <c r="F293" s="252" t="s">
        <v>168</v>
      </c>
      <c r="G293" s="250"/>
      <c r="H293" s="253">
        <v>8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134</v>
      </c>
      <c r="AU293" s="259" t="s">
        <v>84</v>
      </c>
      <c r="AV293" s="14" t="s">
        <v>132</v>
      </c>
      <c r="AW293" s="14" t="s">
        <v>35</v>
      </c>
      <c r="AX293" s="14" t="s">
        <v>82</v>
      </c>
      <c r="AY293" s="259" t="s">
        <v>124</v>
      </c>
    </row>
    <row r="294" s="2" customFormat="1" ht="16.5" customHeight="1">
      <c r="A294" s="38"/>
      <c r="B294" s="39"/>
      <c r="C294" s="214" t="s">
        <v>481</v>
      </c>
      <c r="D294" s="214" t="s">
        <v>127</v>
      </c>
      <c r="E294" s="215" t="s">
        <v>482</v>
      </c>
      <c r="F294" s="216" t="s">
        <v>483</v>
      </c>
      <c r="G294" s="217" t="s">
        <v>298</v>
      </c>
      <c r="H294" s="218">
        <v>8</v>
      </c>
      <c r="I294" s="219"/>
      <c r="J294" s="220">
        <f>ROUND(I294*H294,2)</f>
        <v>0</v>
      </c>
      <c r="K294" s="216" t="s">
        <v>131</v>
      </c>
      <c r="L294" s="44"/>
      <c r="M294" s="221" t="s">
        <v>19</v>
      </c>
      <c r="N294" s="222" t="s">
        <v>45</v>
      </c>
      <c r="O294" s="84"/>
      <c r="P294" s="223">
        <f>O294*H294</f>
        <v>0</v>
      </c>
      <c r="Q294" s="223">
        <v>0.00051999999999999995</v>
      </c>
      <c r="R294" s="223">
        <f>Q294*H294</f>
        <v>0.0041599999999999996</v>
      </c>
      <c r="S294" s="223">
        <v>0</v>
      </c>
      <c r="T294" s="22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5" t="s">
        <v>212</v>
      </c>
      <c r="AT294" s="225" t="s">
        <v>127</v>
      </c>
      <c r="AU294" s="225" t="s">
        <v>84</v>
      </c>
      <c r="AY294" s="17" t="s">
        <v>124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7" t="s">
        <v>82</v>
      </c>
      <c r="BK294" s="226">
        <f>ROUND(I294*H294,2)</f>
        <v>0</v>
      </c>
      <c r="BL294" s="17" t="s">
        <v>212</v>
      </c>
      <c r="BM294" s="225" t="s">
        <v>484</v>
      </c>
    </row>
    <row r="295" s="13" customFormat="1">
      <c r="A295" s="13"/>
      <c r="B295" s="227"/>
      <c r="C295" s="228"/>
      <c r="D295" s="229" t="s">
        <v>134</v>
      </c>
      <c r="E295" s="230" t="s">
        <v>19</v>
      </c>
      <c r="F295" s="231" t="s">
        <v>479</v>
      </c>
      <c r="G295" s="228"/>
      <c r="H295" s="232">
        <v>3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134</v>
      </c>
      <c r="AU295" s="238" t="s">
        <v>84</v>
      </c>
      <c r="AV295" s="13" t="s">
        <v>84</v>
      </c>
      <c r="AW295" s="13" t="s">
        <v>35</v>
      </c>
      <c r="AX295" s="13" t="s">
        <v>74</v>
      </c>
      <c r="AY295" s="238" t="s">
        <v>124</v>
      </c>
    </row>
    <row r="296" s="13" customFormat="1">
      <c r="A296" s="13"/>
      <c r="B296" s="227"/>
      <c r="C296" s="228"/>
      <c r="D296" s="229" t="s">
        <v>134</v>
      </c>
      <c r="E296" s="230" t="s">
        <v>19</v>
      </c>
      <c r="F296" s="231" t="s">
        <v>480</v>
      </c>
      <c r="G296" s="228"/>
      <c r="H296" s="232">
        <v>5</v>
      </c>
      <c r="I296" s="233"/>
      <c r="J296" s="228"/>
      <c r="K296" s="228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134</v>
      </c>
      <c r="AU296" s="238" t="s">
        <v>84</v>
      </c>
      <c r="AV296" s="13" t="s">
        <v>84</v>
      </c>
      <c r="AW296" s="13" t="s">
        <v>35</v>
      </c>
      <c r="AX296" s="13" t="s">
        <v>74</v>
      </c>
      <c r="AY296" s="238" t="s">
        <v>124</v>
      </c>
    </row>
    <row r="297" s="14" customFormat="1">
      <c r="A297" s="14"/>
      <c r="B297" s="249"/>
      <c r="C297" s="250"/>
      <c r="D297" s="229" t="s">
        <v>134</v>
      </c>
      <c r="E297" s="251" t="s">
        <v>19</v>
      </c>
      <c r="F297" s="252" t="s">
        <v>168</v>
      </c>
      <c r="G297" s="250"/>
      <c r="H297" s="253">
        <v>8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134</v>
      </c>
      <c r="AU297" s="259" t="s">
        <v>84</v>
      </c>
      <c r="AV297" s="14" t="s">
        <v>132</v>
      </c>
      <c r="AW297" s="14" t="s">
        <v>35</v>
      </c>
      <c r="AX297" s="14" t="s">
        <v>82</v>
      </c>
      <c r="AY297" s="259" t="s">
        <v>124</v>
      </c>
    </row>
    <row r="298" s="2" customFormat="1" ht="16.5" customHeight="1">
      <c r="A298" s="38"/>
      <c r="B298" s="39"/>
      <c r="C298" s="214" t="s">
        <v>485</v>
      </c>
      <c r="D298" s="214" t="s">
        <v>127</v>
      </c>
      <c r="E298" s="215" t="s">
        <v>486</v>
      </c>
      <c r="F298" s="216" t="s">
        <v>487</v>
      </c>
      <c r="G298" s="217" t="s">
        <v>298</v>
      </c>
      <c r="H298" s="218">
        <v>10</v>
      </c>
      <c r="I298" s="219"/>
      <c r="J298" s="220">
        <f>ROUND(I298*H298,2)</f>
        <v>0</v>
      </c>
      <c r="K298" s="216" t="s">
        <v>131</v>
      </c>
      <c r="L298" s="44"/>
      <c r="M298" s="221" t="s">
        <v>19</v>
      </c>
      <c r="N298" s="222" t="s">
        <v>45</v>
      </c>
      <c r="O298" s="84"/>
      <c r="P298" s="223">
        <f>O298*H298</f>
        <v>0</v>
      </c>
      <c r="Q298" s="223">
        <v>0.00051999999999999995</v>
      </c>
      <c r="R298" s="223">
        <f>Q298*H298</f>
        <v>0.0051999999999999998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212</v>
      </c>
      <c r="AT298" s="225" t="s">
        <v>127</v>
      </c>
      <c r="AU298" s="225" t="s">
        <v>84</v>
      </c>
      <c r="AY298" s="17" t="s">
        <v>124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82</v>
      </c>
      <c r="BK298" s="226">
        <f>ROUND(I298*H298,2)</f>
        <v>0</v>
      </c>
      <c r="BL298" s="17" t="s">
        <v>212</v>
      </c>
      <c r="BM298" s="225" t="s">
        <v>488</v>
      </c>
    </row>
    <row r="299" s="13" customFormat="1">
      <c r="A299" s="13"/>
      <c r="B299" s="227"/>
      <c r="C299" s="228"/>
      <c r="D299" s="229" t="s">
        <v>134</v>
      </c>
      <c r="E299" s="230" t="s">
        <v>19</v>
      </c>
      <c r="F299" s="231" t="s">
        <v>196</v>
      </c>
      <c r="G299" s="228"/>
      <c r="H299" s="232">
        <v>2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134</v>
      </c>
      <c r="AU299" s="238" t="s">
        <v>84</v>
      </c>
      <c r="AV299" s="13" t="s">
        <v>84</v>
      </c>
      <c r="AW299" s="13" t="s">
        <v>35</v>
      </c>
      <c r="AX299" s="13" t="s">
        <v>74</v>
      </c>
      <c r="AY299" s="238" t="s">
        <v>124</v>
      </c>
    </row>
    <row r="300" s="13" customFormat="1">
      <c r="A300" s="13"/>
      <c r="B300" s="227"/>
      <c r="C300" s="228"/>
      <c r="D300" s="229" t="s">
        <v>134</v>
      </c>
      <c r="E300" s="230" t="s">
        <v>19</v>
      </c>
      <c r="F300" s="231" t="s">
        <v>464</v>
      </c>
      <c r="G300" s="228"/>
      <c r="H300" s="232">
        <v>8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134</v>
      </c>
      <c r="AU300" s="238" t="s">
        <v>84</v>
      </c>
      <c r="AV300" s="13" t="s">
        <v>84</v>
      </c>
      <c r="AW300" s="13" t="s">
        <v>35</v>
      </c>
      <c r="AX300" s="13" t="s">
        <v>74</v>
      </c>
      <c r="AY300" s="238" t="s">
        <v>124</v>
      </c>
    </row>
    <row r="301" s="14" customFormat="1">
      <c r="A301" s="14"/>
      <c r="B301" s="249"/>
      <c r="C301" s="250"/>
      <c r="D301" s="229" t="s">
        <v>134</v>
      </c>
      <c r="E301" s="251" t="s">
        <v>19</v>
      </c>
      <c r="F301" s="252" t="s">
        <v>168</v>
      </c>
      <c r="G301" s="250"/>
      <c r="H301" s="253">
        <v>10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134</v>
      </c>
      <c r="AU301" s="259" t="s">
        <v>84</v>
      </c>
      <c r="AV301" s="14" t="s">
        <v>132</v>
      </c>
      <c r="AW301" s="14" t="s">
        <v>35</v>
      </c>
      <c r="AX301" s="14" t="s">
        <v>82</v>
      </c>
      <c r="AY301" s="259" t="s">
        <v>124</v>
      </c>
    </row>
    <row r="302" s="2" customFormat="1" ht="16.5" customHeight="1">
      <c r="A302" s="38"/>
      <c r="B302" s="39"/>
      <c r="C302" s="214" t="s">
        <v>489</v>
      </c>
      <c r="D302" s="214" t="s">
        <v>127</v>
      </c>
      <c r="E302" s="215" t="s">
        <v>490</v>
      </c>
      <c r="F302" s="216" t="s">
        <v>491</v>
      </c>
      <c r="G302" s="217" t="s">
        <v>298</v>
      </c>
      <c r="H302" s="218">
        <v>3</v>
      </c>
      <c r="I302" s="219"/>
      <c r="J302" s="220">
        <f>ROUND(I302*H302,2)</f>
        <v>0</v>
      </c>
      <c r="K302" s="216" t="s">
        <v>19</v>
      </c>
      <c r="L302" s="44"/>
      <c r="M302" s="221" t="s">
        <v>19</v>
      </c>
      <c r="N302" s="222" t="s">
        <v>45</v>
      </c>
      <c r="O302" s="84"/>
      <c r="P302" s="223">
        <f>O302*H302</f>
        <v>0</v>
      </c>
      <c r="Q302" s="223">
        <v>0.00051999999999999995</v>
      </c>
      <c r="R302" s="223">
        <f>Q302*H302</f>
        <v>0.0015599999999999998</v>
      </c>
      <c r="S302" s="223">
        <v>0</v>
      </c>
      <c r="T302" s="22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5" t="s">
        <v>212</v>
      </c>
      <c r="AT302" s="225" t="s">
        <v>127</v>
      </c>
      <c r="AU302" s="225" t="s">
        <v>84</v>
      </c>
      <c r="AY302" s="17" t="s">
        <v>124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82</v>
      </c>
      <c r="BK302" s="226">
        <f>ROUND(I302*H302,2)</f>
        <v>0</v>
      </c>
      <c r="BL302" s="17" t="s">
        <v>212</v>
      </c>
      <c r="BM302" s="225" t="s">
        <v>492</v>
      </c>
    </row>
    <row r="303" s="13" customFormat="1">
      <c r="A303" s="13"/>
      <c r="B303" s="227"/>
      <c r="C303" s="228"/>
      <c r="D303" s="229" t="s">
        <v>134</v>
      </c>
      <c r="E303" s="230" t="s">
        <v>19</v>
      </c>
      <c r="F303" s="231" t="s">
        <v>493</v>
      </c>
      <c r="G303" s="228"/>
      <c r="H303" s="232">
        <v>1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134</v>
      </c>
      <c r="AU303" s="238" t="s">
        <v>84</v>
      </c>
      <c r="AV303" s="13" t="s">
        <v>84</v>
      </c>
      <c r="AW303" s="13" t="s">
        <v>35</v>
      </c>
      <c r="AX303" s="13" t="s">
        <v>74</v>
      </c>
      <c r="AY303" s="238" t="s">
        <v>124</v>
      </c>
    </row>
    <row r="304" s="13" customFormat="1">
      <c r="A304" s="13"/>
      <c r="B304" s="227"/>
      <c r="C304" s="228"/>
      <c r="D304" s="229" t="s">
        <v>134</v>
      </c>
      <c r="E304" s="230" t="s">
        <v>19</v>
      </c>
      <c r="F304" s="231" t="s">
        <v>494</v>
      </c>
      <c r="G304" s="228"/>
      <c r="H304" s="232">
        <v>2</v>
      </c>
      <c r="I304" s="233"/>
      <c r="J304" s="228"/>
      <c r="K304" s="228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134</v>
      </c>
      <c r="AU304" s="238" t="s">
        <v>84</v>
      </c>
      <c r="AV304" s="13" t="s">
        <v>84</v>
      </c>
      <c r="AW304" s="13" t="s">
        <v>35</v>
      </c>
      <c r="AX304" s="13" t="s">
        <v>74</v>
      </c>
      <c r="AY304" s="238" t="s">
        <v>124</v>
      </c>
    </row>
    <row r="305" s="14" customFormat="1">
      <c r="A305" s="14"/>
      <c r="B305" s="249"/>
      <c r="C305" s="250"/>
      <c r="D305" s="229" t="s">
        <v>134</v>
      </c>
      <c r="E305" s="251" t="s">
        <v>19</v>
      </c>
      <c r="F305" s="252" t="s">
        <v>168</v>
      </c>
      <c r="G305" s="250"/>
      <c r="H305" s="253">
        <v>3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134</v>
      </c>
      <c r="AU305" s="259" t="s">
        <v>84</v>
      </c>
      <c r="AV305" s="14" t="s">
        <v>132</v>
      </c>
      <c r="AW305" s="14" t="s">
        <v>35</v>
      </c>
      <c r="AX305" s="14" t="s">
        <v>82</v>
      </c>
      <c r="AY305" s="259" t="s">
        <v>124</v>
      </c>
    </row>
    <row r="306" s="2" customFormat="1" ht="16.5" customHeight="1">
      <c r="A306" s="38"/>
      <c r="B306" s="39"/>
      <c r="C306" s="214" t="s">
        <v>495</v>
      </c>
      <c r="D306" s="214" t="s">
        <v>127</v>
      </c>
      <c r="E306" s="215" t="s">
        <v>496</v>
      </c>
      <c r="F306" s="216" t="s">
        <v>497</v>
      </c>
      <c r="G306" s="217" t="s">
        <v>298</v>
      </c>
      <c r="H306" s="218">
        <v>1</v>
      </c>
      <c r="I306" s="219"/>
      <c r="J306" s="220">
        <f>ROUND(I306*H306,2)</f>
        <v>0</v>
      </c>
      <c r="K306" s="216" t="s">
        <v>131</v>
      </c>
      <c r="L306" s="44"/>
      <c r="M306" s="221" t="s">
        <v>19</v>
      </c>
      <c r="N306" s="222" t="s">
        <v>45</v>
      </c>
      <c r="O306" s="84"/>
      <c r="P306" s="223">
        <f>O306*H306</f>
        <v>0</v>
      </c>
      <c r="Q306" s="223">
        <v>0.014749999999999999</v>
      </c>
      <c r="R306" s="223">
        <f>Q306*H306</f>
        <v>0.014749999999999999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212</v>
      </c>
      <c r="AT306" s="225" t="s">
        <v>127</v>
      </c>
      <c r="AU306" s="225" t="s">
        <v>84</v>
      </c>
      <c r="AY306" s="17" t="s">
        <v>124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82</v>
      </c>
      <c r="BK306" s="226">
        <f>ROUND(I306*H306,2)</f>
        <v>0</v>
      </c>
      <c r="BL306" s="17" t="s">
        <v>212</v>
      </c>
      <c r="BM306" s="225" t="s">
        <v>498</v>
      </c>
    </row>
    <row r="307" s="13" customFormat="1">
      <c r="A307" s="13"/>
      <c r="B307" s="227"/>
      <c r="C307" s="228"/>
      <c r="D307" s="229" t="s">
        <v>134</v>
      </c>
      <c r="E307" s="230" t="s">
        <v>19</v>
      </c>
      <c r="F307" s="231" t="s">
        <v>499</v>
      </c>
      <c r="G307" s="228"/>
      <c r="H307" s="232">
        <v>1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134</v>
      </c>
      <c r="AU307" s="238" t="s">
        <v>84</v>
      </c>
      <c r="AV307" s="13" t="s">
        <v>84</v>
      </c>
      <c r="AW307" s="13" t="s">
        <v>35</v>
      </c>
      <c r="AX307" s="13" t="s">
        <v>82</v>
      </c>
      <c r="AY307" s="238" t="s">
        <v>124</v>
      </c>
    </row>
    <row r="308" s="2" customFormat="1" ht="21.75" customHeight="1">
      <c r="A308" s="38"/>
      <c r="B308" s="39"/>
      <c r="C308" s="214" t="s">
        <v>500</v>
      </c>
      <c r="D308" s="214" t="s">
        <v>127</v>
      </c>
      <c r="E308" s="215" t="s">
        <v>501</v>
      </c>
      <c r="F308" s="216" t="s">
        <v>502</v>
      </c>
      <c r="G308" s="217" t="s">
        <v>298</v>
      </c>
      <c r="H308" s="218">
        <v>2</v>
      </c>
      <c r="I308" s="219"/>
      <c r="J308" s="220">
        <f>ROUND(I308*H308,2)</f>
        <v>0</v>
      </c>
      <c r="K308" s="216" t="s">
        <v>131</v>
      </c>
      <c r="L308" s="44"/>
      <c r="M308" s="221" t="s">
        <v>19</v>
      </c>
      <c r="N308" s="222" t="s">
        <v>45</v>
      </c>
      <c r="O308" s="84"/>
      <c r="P308" s="223">
        <f>O308*H308</f>
        <v>0</v>
      </c>
      <c r="Q308" s="223">
        <v>0.054339999999999999</v>
      </c>
      <c r="R308" s="223">
        <f>Q308*H308</f>
        <v>0.10868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212</v>
      </c>
      <c r="AT308" s="225" t="s">
        <v>127</v>
      </c>
      <c r="AU308" s="225" t="s">
        <v>84</v>
      </c>
      <c r="AY308" s="17" t="s">
        <v>124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82</v>
      </c>
      <c r="BK308" s="226">
        <f>ROUND(I308*H308,2)</f>
        <v>0</v>
      </c>
      <c r="BL308" s="17" t="s">
        <v>212</v>
      </c>
      <c r="BM308" s="225" t="s">
        <v>503</v>
      </c>
    </row>
    <row r="309" s="13" customFormat="1">
      <c r="A309" s="13"/>
      <c r="B309" s="227"/>
      <c r="C309" s="228"/>
      <c r="D309" s="229" t="s">
        <v>134</v>
      </c>
      <c r="E309" s="230" t="s">
        <v>19</v>
      </c>
      <c r="F309" s="231" t="s">
        <v>493</v>
      </c>
      <c r="G309" s="228"/>
      <c r="H309" s="232">
        <v>1</v>
      </c>
      <c r="I309" s="233"/>
      <c r="J309" s="228"/>
      <c r="K309" s="228"/>
      <c r="L309" s="234"/>
      <c r="M309" s="235"/>
      <c r="N309" s="236"/>
      <c r="O309" s="236"/>
      <c r="P309" s="236"/>
      <c r="Q309" s="236"/>
      <c r="R309" s="236"/>
      <c r="S309" s="236"/>
      <c r="T309" s="23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8" t="s">
        <v>134</v>
      </c>
      <c r="AU309" s="238" t="s">
        <v>84</v>
      </c>
      <c r="AV309" s="13" t="s">
        <v>84</v>
      </c>
      <c r="AW309" s="13" t="s">
        <v>35</v>
      </c>
      <c r="AX309" s="13" t="s">
        <v>74</v>
      </c>
      <c r="AY309" s="238" t="s">
        <v>124</v>
      </c>
    </row>
    <row r="310" s="13" customFormat="1">
      <c r="A310" s="13"/>
      <c r="B310" s="227"/>
      <c r="C310" s="228"/>
      <c r="D310" s="229" t="s">
        <v>134</v>
      </c>
      <c r="E310" s="230" t="s">
        <v>19</v>
      </c>
      <c r="F310" s="231" t="s">
        <v>499</v>
      </c>
      <c r="G310" s="228"/>
      <c r="H310" s="232">
        <v>1</v>
      </c>
      <c r="I310" s="233"/>
      <c r="J310" s="228"/>
      <c r="K310" s="228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134</v>
      </c>
      <c r="AU310" s="238" t="s">
        <v>84</v>
      </c>
      <c r="AV310" s="13" t="s">
        <v>84</v>
      </c>
      <c r="AW310" s="13" t="s">
        <v>35</v>
      </c>
      <c r="AX310" s="13" t="s">
        <v>74</v>
      </c>
      <c r="AY310" s="238" t="s">
        <v>124</v>
      </c>
    </row>
    <row r="311" s="14" customFormat="1">
      <c r="A311" s="14"/>
      <c r="B311" s="249"/>
      <c r="C311" s="250"/>
      <c r="D311" s="229" t="s">
        <v>134</v>
      </c>
      <c r="E311" s="251" t="s">
        <v>19</v>
      </c>
      <c r="F311" s="252" t="s">
        <v>168</v>
      </c>
      <c r="G311" s="250"/>
      <c r="H311" s="253">
        <v>2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134</v>
      </c>
      <c r="AU311" s="259" t="s">
        <v>84</v>
      </c>
      <c r="AV311" s="14" t="s">
        <v>132</v>
      </c>
      <c r="AW311" s="14" t="s">
        <v>35</v>
      </c>
      <c r="AX311" s="14" t="s">
        <v>82</v>
      </c>
      <c r="AY311" s="259" t="s">
        <v>124</v>
      </c>
    </row>
    <row r="312" s="2" customFormat="1" ht="16.5" customHeight="1">
      <c r="A312" s="38"/>
      <c r="B312" s="39"/>
      <c r="C312" s="214" t="s">
        <v>504</v>
      </c>
      <c r="D312" s="214" t="s">
        <v>127</v>
      </c>
      <c r="E312" s="215" t="s">
        <v>505</v>
      </c>
      <c r="F312" s="216" t="s">
        <v>506</v>
      </c>
      <c r="G312" s="217" t="s">
        <v>298</v>
      </c>
      <c r="H312" s="218">
        <v>1</v>
      </c>
      <c r="I312" s="219"/>
      <c r="J312" s="220">
        <f>ROUND(I312*H312,2)</f>
        <v>0</v>
      </c>
      <c r="K312" s="216" t="s">
        <v>19</v>
      </c>
      <c r="L312" s="44"/>
      <c r="M312" s="221" t="s">
        <v>19</v>
      </c>
      <c r="N312" s="222" t="s">
        <v>45</v>
      </c>
      <c r="O312" s="84"/>
      <c r="P312" s="223">
        <f>O312*H312</f>
        <v>0</v>
      </c>
      <c r="Q312" s="223">
        <v>0.0020799999999999998</v>
      </c>
      <c r="R312" s="223">
        <f>Q312*H312</f>
        <v>0.0020799999999999998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212</v>
      </c>
      <c r="AT312" s="225" t="s">
        <v>127</v>
      </c>
      <c r="AU312" s="225" t="s">
        <v>84</v>
      </c>
      <c r="AY312" s="17" t="s">
        <v>124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82</v>
      </c>
      <c r="BK312" s="226">
        <f>ROUND(I312*H312,2)</f>
        <v>0</v>
      </c>
      <c r="BL312" s="17" t="s">
        <v>212</v>
      </c>
      <c r="BM312" s="225" t="s">
        <v>507</v>
      </c>
    </row>
    <row r="313" s="2" customFormat="1" ht="16.5" customHeight="1">
      <c r="A313" s="38"/>
      <c r="B313" s="39"/>
      <c r="C313" s="214" t="s">
        <v>508</v>
      </c>
      <c r="D313" s="214" t="s">
        <v>127</v>
      </c>
      <c r="E313" s="215" t="s">
        <v>509</v>
      </c>
      <c r="F313" s="216" t="s">
        <v>510</v>
      </c>
      <c r="G313" s="217" t="s">
        <v>298</v>
      </c>
      <c r="H313" s="218">
        <v>8</v>
      </c>
      <c r="I313" s="219"/>
      <c r="J313" s="220">
        <f>ROUND(I313*H313,2)</f>
        <v>0</v>
      </c>
      <c r="K313" s="216" t="s">
        <v>131</v>
      </c>
      <c r="L313" s="44"/>
      <c r="M313" s="221" t="s">
        <v>19</v>
      </c>
      <c r="N313" s="222" t="s">
        <v>45</v>
      </c>
      <c r="O313" s="84"/>
      <c r="P313" s="223">
        <f>O313*H313</f>
        <v>0</v>
      </c>
      <c r="Q313" s="223">
        <v>0.0018</v>
      </c>
      <c r="R313" s="223">
        <f>Q313*H313</f>
        <v>0.0144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212</v>
      </c>
      <c r="AT313" s="225" t="s">
        <v>127</v>
      </c>
      <c r="AU313" s="225" t="s">
        <v>84</v>
      </c>
      <c r="AY313" s="17" t="s">
        <v>124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82</v>
      </c>
      <c r="BK313" s="226">
        <f>ROUND(I313*H313,2)</f>
        <v>0</v>
      </c>
      <c r="BL313" s="17" t="s">
        <v>212</v>
      </c>
      <c r="BM313" s="225" t="s">
        <v>511</v>
      </c>
    </row>
    <row r="314" s="13" customFormat="1">
      <c r="A314" s="13"/>
      <c r="B314" s="227"/>
      <c r="C314" s="228"/>
      <c r="D314" s="229" t="s">
        <v>134</v>
      </c>
      <c r="E314" s="230" t="s">
        <v>19</v>
      </c>
      <c r="F314" s="231" t="s">
        <v>512</v>
      </c>
      <c r="G314" s="228"/>
      <c r="H314" s="232">
        <v>3</v>
      </c>
      <c r="I314" s="233"/>
      <c r="J314" s="228"/>
      <c r="K314" s="228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134</v>
      </c>
      <c r="AU314" s="238" t="s">
        <v>84</v>
      </c>
      <c r="AV314" s="13" t="s">
        <v>84</v>
      </c>
      <c r="AW314" s="13" t="s">
        <v>35</v>
      </c>
      <c r="AX314" s="13" t="s">
        <v>74</v>
      </c>
      <c r="AY314" s="238" t="s">
        <v>124</v>
      </c>
    </row>
    <row r="315" s="13" customFormat="1">
      <c r="A315" s="13"/>
      <c r="B315" s="227"/>
      <c r="C315" s="228"/>
      <c r="D315" s="229" t="s">
        <v>134</v>
      </c>
      <c r="E315" s="230" t="s">
        <v>19</v>
      </c>
      <c r="F315" s="231" t="s">
        <v>480</v>
      </c>
      <c r="G315" s="228"/>
      <c r="H315" s="232">
        <v>5</v>
      </c>
      <c r="I315" s="233"/>
      <c r="J315" s="228"/>
      <c r="K315" s="228"/>
      <c r="L315" s="234"/>
      <c r="M315" s="235"/>
      <c r="N315" s="236"/>
      <c r="O315" s="236"/>
      <c r="P315" s="236"/>
      <c r="Q315" s="236"/>
      <c r="R315" s="236"/>
      <c r="S315" s="236"/>
      <c r="T315" s="23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8" t="s">
        <v>134</v>
      </c>
      <c r="AU315" s="238" t="s">
        <v>84</v>
      </c>
      <c r="AV315" s="13" t="s">
        <v>84</v>
      </c>
      <c r="AW315" s="13" t="s">
        <v>35</v>
      </c>
      <c r="AX315" s="13" t="s">
        <v>74</v>
      </c>
      <c r="AY315" s="238" t="s">
        <v>124</v>
      </c>
    </row>
    <row r="316" s="14" customFormat="1">
      <c r="A316" s="14"/>
      <c r="B316" s="249"/>
      <c r="C316" s="250"/>
      <c r="D316" s="229" t="s">
        <v>134</v>
      </c>
      <c r="E316" s="251" t="s">
        <v>19</v>
      </c>
      <c r="F316" s="252" t="s">
        <v>168</v>
      </c>
      <c r="G316" s="250"/>
      <c r="H316" s="253">
        <v>8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134</v>
      </c>
      <c r="AU316" s="259" t="s">
        <v>84</v>
      </c>
      <c r="AV316" s="14" t="s">
        <v>132</v>
      </c>
      <c r="AW316" s="14" t="s">
        <v>35</v>
      </c>
      <c r="AX316" s="14" t="s">
        <v>82</v>
      </c>
      <c r="AY316" s="259" t="s">
        <v>124</v>
      </c>
    </row>
    <row r="317" s="2" customFormat="1" ht="16.5" customHeight="1">
      <c r="A317" s="38"/>
      <c r="B317" s="39"/>
      <c r="C317" s="214" t="s">
        <v>513</v>
      </c>
      <c r="D317" s="214" t="s">
        <v>127</v>
      </c>
      <c r="E317" s="215" t="s">
        <v>514</v>
      </c>
      <c r="F317" s="216" t="s">
        <v>515</v>
      </c>
      <c r="G317" s="217" t="s">
        <v>298</v>
      </c>
      <c r="H317" s="218">
        <v>1</v>
      </c>
      <c r="I317" s="219"/>
      <c r="J317" s="220">
        <f>ROUND(I317*H317,2)</f>
        <v>0</v>
      </c>
      <c r="K317" s="216" t="s">
        <v>19</v>
      </c>
      <c r="L317" s="44"/>
      <c r="M317" s="221" t="s">
        <v>19</v>
      </c>
      <c r="N317" s="222" t="s">
        <v>45</v>
      </c>
      <c r="O317" s="84"/>
      <c r="P317" s="223">
        <f>O317*H317</f>
        <v>0</v>
      </c>
      <c r="Q317" s="223">
        <v>0.0018400000000000001</v>
      </c>
      <c r="R317" s="223">
        <f>Q317*H317</f>
        <v>0.0018400000000000001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212</v>
      </c>
      <c r="AT317" s="225" t="s">
        <v>127</v>
      </c>
      <c r="AU317" s="225" t="s">
        <v>84</v>
      </c>
      <c r="AY317" s="17" t="s">
        <v>124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82</v>
      </c>
      <c r="BK317" s="226">
        <f>ROUND(I317*H317,2)</f>
        <v>0</v>
      </c>
      <c r="BL317" s="17" t="s">
        <v>212</v>
      </c>
      <c r="BM317" s="225" t="s">
        <v>516</v>
      </c>
    </row>
    <row r="318" s="13" customFormat="1">
      <c r="A318" s="13"/>
      <c r="B318" s="227"/>
      <c r="C318" s="228"/>
      <c r="D318" s="229" t="s">
        <v>134</v>
      </c>
      <c r="E318" s="230" t="s">
        <v>19</v>
      </c>
      <c r="F318" s="231" t="s">
        <v>499</v>
      </c>
      <c r="G318" s="228"/>
      <c r="H318" s="232">
        <v>1</v>
      </c>
      <c r="I318" s="233"/>
      <c r="J318" s="228"/>
      <c r="K318" s="228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134</v>
      </c>
      <c r="AU318" s="238" t="s">
        <v>84</v>
      </c>
      <c r="AV318" s="13" t="s">
        <v>84</v>
      </c>
      <c r="AW318" s="13" t="s">
        <v>35</v>
      </c>
      <c r="AX318" s="13" t="s">
        <v>82</v>
      </c>
      <c r="AY318" s="238" t="s">
        <v>124</v>
      </c>
    </row>
    <row r="319" s="2" customFormat="1" ht="21.75" customHeight="1">
      <c r="A319" s="38"/>
      <c r="B319" s="39"/>
      <c r="C319" s="214" t="s">
        <v>517</v>
      </c>
      <c r="D319" s="214" t="s">
        <v>127</v>
      </c>
      <c r="E319" s="215" t="s">
        <v>518</v>
      </c>
      <c r="F319" s="216" t="s">
        <v>519</v>
      </c>
      <c r="G319" s="217" t="s">
        <v>420</v>
      </c>
      <c r="H319" s="218">
        <v>0.48899999999999999</v>
      </c>
      <c r="I319" s="219"/>
      <c r="J319" s="220">
        <f>ROUND(I319*H319,2)</f>
        <v>0</v>
      </c>
      <c r="K319" s="216" t="s">
        <v>131</v>
      </c>
      <c r="L319" s="44"/>
      <c r="M319" s="221" t="s">
        <v>19</v>
      </c>
      <c r="N319" s="222" t="s">
        <v>45</v>
      </c>
      <c r="O319" s="84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212</v>
      </c>
      <c r="AT319" s="225" t="s">
        <v>127</v>
      </c>
      <c r="AU319" s="225" t="s">
        <v>84</v>
      </c>
      <c r="AY319" s="17" t="s">
        <v>124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82</v>
      </c>
      <c r="BK319" s="226">
        <f>ROUND(I319*H319,2)</f>
        <v>0</v>
      </c>
      <c r="BL319" s="17" t="s">
        <v>212</v>
      </c>
      <c r="BM319" s="225" t="s">
        <v>520</v>
      </c>
    </row>
    <row r="320" s="2" customFormat="1" ht="21.75" customHeight="1">
      <c r="A320" s="38"/>
      <c r="B320" s="39"/>
      <c r="C320" s="214" t="s">
        <v>521</v>
      </c>
      <c r="D320" s="214" t="s">
        <v>127</v>
      </c>
      <c r="E320" s="215" t="s">
        <v>522</v>
      </c>
      <c r="F320" s="216" t="s">
        <v>523</v>
      </c>
      <c r="G320" s="217" t="s">
        <v>420</v>
      </c>
      <c r="H320" s="218">
        <v>0.48899999999999999</v>
      </c>
      <c r="I320" s="219"/>
      <c r="J320" s="220">
        <f>ROUND(I320*H320,2)</f>
        <v>0</v>
      </c>
      <c r="K320" s="216" t="s">
        <v>131</v>
      </c>
      <c r="L320" s="44"/>
      <c r="M320" s="221" t="s">
        <v>19</v>
      </c>
      <c r="N320" s="222" t="s">
        <v>45</v>
      </c>
      <c r="O320" s="84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212</v>
      </c>
      <c r="AT320" s="225" t="s">
        <v>127</v>
      </c>
      <c r="AU320" s="225" t="s">
        <v>84</v>
      </c>
      <c r="AY320" s="17" t="s">
        <v>124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82</v>
      </c>
      <c r="BK320" s="226">
        <f>ROUND(I320*H320,2)</f>
        <v>0</v>
      </c>
      <c r="BL320" s="17" t="s">
        <v>212</v>
      </c>
      <c r="BM320" s="225" t="s">
        <v>524</v>
      </c>
    </row>
    <row r="321" s="12" customFormat="1" ht="22.8" customHeight="1">
      <c r="A321" s="12"/>
      <c r="B321" s="198"/>
      <c r="C321" s="199"/>
      <c r="D321" s="200" t="s">
        <v>73</v>
      </c>
      <c r="E321" s="212" t="s">
        <v>525</v>
      </c>
      <c r="F321" s="212" t="s">
        <v>526</v>
      </c>
      <c r="G321" s="199"/>
      <c r="H321" s="199"/>
      <c r="I321" s="202"/>
      <c r="J321" s="213">
        <f>BK321</f>
        <v>0</v>
      </c>
      <c r="K321" s="199"/>
      <c r="L321" s="204"/>
      <c r="M321" s="205"/>
      <c r="N321" s="206"/>
      <c r="O321" s="206"/>
      <c r="P321" s="207">
        <f>SUM(P322:P349)</f>
        <v>0</v>
      </c>
      <c r="Q321" s="206"/>
      <c r="R321" s="207">
        <f>SUM(R322:R349)</f>
        <v>0.30667000000000005</v>
      </c>
      <c r="S321" s="206"/>
      <c r="T321" s="208">
        <f>SUM(T322:T349)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9" t="s">
        <v>84</v>
      </c>
      <c r="AT321" s="210" t="s">
        <v>73</v>
      </c>
      <c r="AU321" s="210" t="s">
        <v>82</v>
      </c>
      <c r="AY321" s="209" t="s">
        <v>124</v>
      </c>
      <c r="BK321" s="211">
        <f>SUM(BK322:BK349)</f>
        <v>0</v>
      </c>
    </row>
    <row r="322" s="2" customFormat="1" ht="21.75" customHeight="1">
      <c r="A322" s="38"/>
      <c r="B322" s="39"/>
      <c r="C322" s="214" t="s">
        <v>527</v>
      </c>
      <c r="D322" s="214" t="s">
        <v>127</v>
      </c>
      <c r="E322" s="215" t="s">
        <v>528</v>
      </c>
      <c r="F322" s="216" t="s">
        <v>529</v>
      </c>
      <c r="G322" s="217" t="s">
        <v>138</v>
      </c>
      <c r="H322" s="218">
        <v>4</v>
      </c>
      <c r="I322" s="219"/>
      <c r="J322" s="220">
        <f>ROUND(I322*H322,2)</f>
        <v>0</v>
      </c>
      <c r="K322" s="216" t="s">
        <v>19</v>
      </c>
      <c r="L322" s="44"/>
      <c r="M322" s="221" t="s">
        <v>19</v>
      </c>
      <c r="N322" s="222" t="s">
        <v>45</v>
      </c>
      <c r="O322" s="84"/>
      <c r="P322" s="223">
        <f>O322*H322</f>
        <v>0</v>
      </c>
      <c r="Q322" s="223">
        <v>0.040000000000000001</v>
      </c>
      <c r="R322" s="223">
        <f>Q322*H322</f>
        <v>0.16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212</v>
      </c>
      <c r="AT322" s="225" t="s">
        <v>127</v>
      </c>
      <c r="AU322" s="225" t="s">
        <v>84</v>
      </c>
      <c r="AY322" s="17" t="s">
        <v>124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82</v>
      </c>
      <c r="BK322" s="226">
        <f>ROUND(I322*H322,2)</f>
        <v>0</v>
      </c>
      <c r="BL322" s="17" t="s">
        <v>212</v>
      </c>
      <c r="BM322" s="225" t="s">
        <v>530</v>
      </c>
    </row>
    <row r="323" s="13" customFormat="1">
      <c r="A323" s="13"/>
      <c r="B323" s="227"/>
      <c r="C323" s="228"/>
      <c r="D323" s="229" t="s">
        <v>134</v>
      </c>
      <c r="E323" s="230" t="s">
        <v>19</v>
      </c>
      <c r="F323" s="231" t="s">
        <v>531</v>
      </c>
      <c r="G323" s="228"/>
      <c r="H323" s="232">
        <v>2</v>
      </c>
      <c r="I323" s="233"/>
      <c r="J323" s="228"/>
      <c r="K323" s="228"/>
      <c r="L323" s="234"/>
      <c r="M323" s="235"/>
      <c r="N323" s="236"/>
      <c r="O323" s="236"/>
      <c r="P323" s="236"/>
      <c r="Q323" s="236"/>
      <c r="R323" s="236"/>
      <c r="S323" s="236"/>
      <c r="T323" s="23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8" t="s">
        <v>134</v>
      </c>
      <c r="AU323" s="238" t="s">
        <v>84</v>
      </c>
      <c r="AV323" s="13" t="s">
        <v>84</v>
      </c>
      <c r="AW323" s="13" t="s">
        <v>35</v>
      </c>
      <c r="AX323" s="13" t="s">
        <v>74</v>
      </c>
      <c r="AY323" s="238" t="s">
        <v>124</v>
      </c>
    </row>
    <row r="324" s="13" customFormat="1">
      <c r="A324" s="13"/>
      <c r="B324" s="227"/>
      <c r="C324" s="228"/>
      <c r="D324" s="229" t="s">
        <v>134</v>
      </c>
      <c r="E324" s="230" t="s">
        <v>19</v>
      </c>
      <c r="F324" s="231" t="s">
        <v>532</v>
      </c>
      <c r="G324" s="228"/>
      <c r="H324" s="232">
        <v>2</v>
      </c>
      <c r="I324" s="233"/>
      <c r="J324" s="228"/>
      <c r="K324" s="228"/>
      <c r="L324" s="234"/>
      <c r="M324" s="235"/>
      <c r="N324" s="236"/>
      <c r="O324" s="236"/>
      <c r="P324" s="236"/>
      <c r="Q324" s="236"/>
      <c r="R324" s="236"/>
      <c r="S324" s="236"/>
      <c r="T324" s="23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8" t="s">
        <v>134</v>
      </c>
      <c r="AU324" s="238" t="s">
        <v>84</v>
      </c>
      <c r="AV324" s="13" t="s">
        <v>84</v>
      </c>
      <c r="AW324" s="13" t="s">
        <v>35</v>
      </c>
      <c r="AX324" s="13" t="s">
        <v>74</v>
      </c>
      <c r="AY324" s="238" t="s">
        <v>124</v>
      </c>
    </row>
    <row r="325" s="14" customFormat="1">
      <c r="A325" s="14"/>
      <c r="B325" s="249"/>
      <c r="C325" s="250"/>
      <c r="D325" s="229" t="s">
        <v>134</v>
      </c>
      <c r="E325" s="251" t="s">
        <v>19</v>
      </c>
      <c r="F325" s="252" t="s">
        <v>168</v>
      </c>
      <c r="G325" s="250"/>
      <c r="H325" s="253">
        <v>4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134</v>
      </c>
      <c r="AU325" s="259" t="s">
        <v>84</v>
      </c>
      <c r="AV325" s="14" t="s">
        <v>132</v>
      </c>
      <c r="AW325" s="14" t="s">
        <v>35</v>
      </c>
      <c r="AX325" s="14" t="s">
        <v>82</v>
      </c>
      <c r="AY325" s="259" t="s">
        <v>124</v>
      </c>
    </row>
    <row r="326" s="2" customFormat="1" ht="21.75" customHeight="1">
      <c r="A326" s="38"/>
      <c r="B326" s="39"/>
      <c r="C326" s="214" t="s">
        <v>533</v>
      </c>
      <c r="D326" s="214" t="s">
        <v>127</v>
      </c>
      <c r="E326" s="215" t="s">
        <v>534</v>
      </c>
      <c r="F326" s="216" t="s">
        <v>535</v>
      </c>
      <c r="G326" s="217" t="s">
        <v>138</v>
      </c>
      <c r="H326" s="218">
        <v>1</v>
      </c>
      <c r="I326" s="219"/>
      <c r="J326" s="220">
        <f>ROUND(I326*H326,2)</f>
        <v>0</v>
      </c>
      <c r="K326" s="216" t="s">
        <v>19</v>
      </c>
      <c r="L326" s="44"/>
      <c r="M326" s="221" t="s">
        <v>19</v>
      </c>
      <c r="N326" s="222" t="s">
        <v>45</v>
      </c>
      <c r="O326" s="84"/>
      <c r="P326" s="223">
        <f>O326*H326</f>
        <v>0</v>
      </c>
      <c r="Q326" s="223">
        <v>0.02</v>
      </c>
      <c r="R326" s="223">
        <f>Q326*H326</f>
        <v>0.02</v>
      </c>
      <c r="S326" s="223">
        <v>0</v>
      </c>
      <c r="T326" s="22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5" t="s">
        <v>212</v>
      </c>
      <c r="AT326" s="225" t="s">
        <v>127</v>
      </c>
      <c r="AU326" s="225" t="s">
        <v>84</v>
      </c>
      <c r="AY326" s="17" t="s">
        <v>124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7" t="s">
        <v>82</v>
      </c>
      <c r="BK326" s="226">
        <f>ROUND(I326*H326,2)</f>
        <v>0</v>
      </c>
      <c r="BL326" s="17" t="s">
        <v>212</v>
      </c>
      <c r="BM326" s="225" t="s">
        <v>536</v>
      </c>
    </row>
    <row r="327" s="13" customFormat="1">
      <c r="A327" s="13"/>
      <c r="B327" s="227"/>
      <c r="C327" s="228"/>
      <c r="D327" s="229" t="s">
        <v>134</v>
      </c>
      <c r="E327" s="230" t="s">
        <v>19</v>
      </c>
      <c r="F327" s="231" t="s">
        <v>537</v>
      </c>
      <c r="G327" s="228"/>
      <c r="H327" s="232">
        <v>1</v>
      </c>
      <c r="I327" s="233"/>
      <c r="J327" s="228"/>
      <c r="K327" s="228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134</v>
      </c>
      <c r="AU327" s="238" t="s">
        <v>84</v>
      </c>
      <c r="AV327" s="13" t="s">
        <v>84</v>
      </c>
      <c r="AW327" s="13" t="s">
        <v>35</v>
      </c>
      <c r="AX327" s="13" t="s">
        <v>82</v>
      </c>
      <c r="AY327" s="238" t="s">
        <v>124</v>
      </c>
    </row>
    <row r="328" s="2" customFormat="1" ht="16.5" customHeight="1">
      <c r="A328" s="38"/>
      <c r="B328" s="39"/>
      <c r="C328" s="214" t="s">
        <v>538</v>
      </c>
      <c r="D328" s="214" t="s">
        <v>127</v>
      </c>
      <c r="E328" s="215" t="s">
        <v>539</v>
      </c>
      <c r="F328" s="216" t="s">
        <v>540</v>
      </c>
      <c r="G328" s="217" t="s">
        <v>138</v>
      </c>
      <c r="H328" s="218">
        <v>4</v>
      </c>
      <c r="I328" s="219"/>
      <c r="J328" s="220">
        <f>ROUND(I328*H328,2)</f>
        <v>0</v>
      </c>
      <c r="K328" s="216" t="s">
        <v>131</v>
      </c>
      <c r="L328" s="44"/>
      <c r="M328" s="221" t="s">
        <v>19</v>
      </c>
      <c r="N328" s="222" t="s">
        <v>45</v>
      </c>
      <c r="O328" s="84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5" t="s">
        <v>212</v>
      </c>
      <c r="AT328" s="225" t="s">
        <v>127</v>
      </c>
      <c r="AU328" s="225" t="s">
        <v>84</v>
      </c>
      <c r="AY328" s="17" t="s">
        <v>124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7" t="s">
        <v>82</v>
      </c>
      <c r="BK328" s="226">
        <f>ROUND(I328*H328,2)</f>
        <v>0</v>
      </c>
      <c r="BL328" s="17" t="s">
        <v>212</v>
      </c>
      <c r="BM328" s="225" t="s">
        <v>541</v>
      </c>
    </row>
    <row r="329" s="13" customFormat="1">
      <c r="A329" s="13"/>
      <c r="B329" s="227"/>
      <c r="C329" s="228"/>
      <c r="D329" s="229" t="s">
        <v>134</v>
      </c>
      <c r="E329" s="230" t="s">
        <v>19</v>
      </c>
      <c r="F329" s="231" t="s">
        <v>542</v>
      </c>
      <c r="G329" s="228"/>
      <c r="H329" s="232">
        <v>2</v>
      </c>
      <c r="I329" s="233"/>
      <c r="J329" s="228"/>
      <c r="K329" s="228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134</v>
      </c>
      <c r="AU329" s="238" t="s">
        <v>84</v>
      </c>
      <c r="AV329" s="13" t="s">
        <v>84</v>
      </c>
      <c r="AW329" s="13" t="s">
        <v>35</v>
      </c>
      <c r="AX329" s="13" t="s">
        <v>74</v>
      </c>
      <c r="AY329" s="238" t="s">
        <v>124</v>
      </c>
    </row>
    <row r="330" s="13" customFormat="1">
      <c r="A330" s="13"/>
      <c r="B330" s="227"/>
      <c r="C330" s="228"/>
      <c r="D330" s="229" t="s">
        <v>134</v>
      </c>
      <c r="E330" s="230" t="s">
        <v>19</v>
      </c>
      <c r="F330" s="231" t="s">
        <v>543</v>
      </c>
      <c r="G330" s="228"/>
      <c r="H330" s="232">
        <v>2</v>
      </c>
      <c r="I330" s="233"/>
      <c r="J330" s="228"/>
      <c r="K330" s="228"/>
      <c r="L330" s="234"/>
      <c r="M330" s="235"/>
      <c r="N330" s="236"/>
      <c r="O330" s="236"/>
      <c r="P330" s="236"/>
      <c r="Q330" s="236"/>
      <c r="R330" s="236"/>
      <c r="S330" s="236"/>
      <c r="T330" s="23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8" t="s">
        <v>134</v>
      </c>
      <c r="AU330" s="238" t="s">
        <v>84</v>
      </c>
      <c r="AV330" s="13" t="s">
        <v>84</v>
      </c>
      <c r="AW330" s="13" t="s">
        <v>35</v>
      </c>
      <c r="AX330" s="13" t="s">
        <v>74</v>
      </c>
      <c r="AY330" s="238" t="s">
        <v>124</v>
      </c>
    </row>
    <row r="331" s="14" customFormat="1">
      <c r="A331" s="14"/>
      <c r="B331" s="249"/>
      <c r="C331" s="250"/>
      <c r="D331" s="229" t="s">
        <v>134</v>
      </c>
      <c r="E331" s="251" t="s">
        <v>19</v>
      </c>
      <c r="F331" s="252" t="s">
        <v>168</v>
      </c>
      <c r="G331" s="250"/>
      <c r="H331" s="253">
        <v>4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134</v>
      </c>
      <c r="AU331" s="259" t="s">
        <v>84</v>
      </c>
      <c r="AV331" s="14" t="s">
        <v>132</v>
      </c>
      <c r="AW331" s="14" t="s">
        <v>35</v>
      </c>
      <c r="AX331" s="14" t="s">
        <v>82</v>
      </c>
      <c r="AY331" s="259" t="s">
        <v>124</v>
      </c>
    </row>
    <row r="332" s="2" customFormat="1" ht="21.75" customHeight="1">
      <c r="A332" s="38"/>
      <c r="B332" s="39"/>
      <c r="C332" s="239" t="s">
        <v>544</v>
      </c>
      <c r="D332" s="239" t="s">
        <v>141</v>
      </c>
      <c r="E332" s="240" t="s">
        <v>545</v>
      </c>
      <c r="F332" s="241" t="s">
        <v>546</v>
      </c>
      <c r="G332" s="242" t="s">
        <v>138</v>
      </c>
      <c r="H332" s="243">
        <v>2</v>
      </c>
      <c r="I332" s="244"/>
      <c r="J332" s="245">
        <f>ROUND(I332*H332,2)</f>
        <v>0</v>
      </c>
      <c r="K332" s="241" t="s">
        <v>19</v>
      </c>
      <c r="L332" s="246"/>
      <c r="M332" s="247" t="s">
        <v>19</v>
      </c>
      <c r="N332" s="248" t="s">
        <v>45</v>
      </c>
      <c r="O332" s="84"/>
      <c r="P332" s="223">
        <f>O332*H332</f>
        <v>0</v>
      </c>
      <c r="Q332" s="223">
        <v>0.019</v>
      </c>
      <c r="R332" s="223">
        <f>Q332*H332</f>
        <v>0.037999999999999999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319</v>
      </c>
      <c r="AT332" s="225" t="s">
        <v>141</v>
      </c>
      <c r="AU332" s="225" t="s">
        <v>84</v>
      </c>
      <c r="AY332" s="17" t="s">
        <v>124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82</v>
      </c>
      <c r="BK332" s="226">
        <f>ROUND(I332*H332,2)</f>
        <v>0</v>
      </c>
      <c r="BL332" s="17" t="s">
        <v>212</v>
      </c>
      <c r="BM332" s="225" t="s">
        <v>547</v>
      </c>
    </row>
    <row r="333" s="2" customFormat="1" ht="21.75" customHeight="1">
      <c r="A333" s="38"/>
      <c r="B333" s="39"/>
      <c r="C333" s="239" t="s">
        <v>548</v>
      </c>
      <c r="D333" s="239" t="s">
        <v>141</v>
      </c>
      <c r="E333" s="240" t="s">
        <v>549</v>
      </c>
      <c r="F333" s="241" t="s">
        <v>550</v>
      </c>
      <c r="G333" s="242" t="s">
        <v>138</v>
      </c>
      <c r="H333" s="243">
        <v>2</v>
      </c>
      <c r="I333" s="244"/>
      <c r="J333" s="245">
        <f>ROUND(I333*H333,2)</f>
        <v>0</v>
      </c>
      <c r="K333" s="241" t="s">
        <v>19</v>
      </c>
      <c r="L333" s="246"/>
      <c r="M333" s="247" t="s">
        <v>19</v>
      </c>
      <c r="N333" s="248" t="s">
        <v>45</v>
      </c>
      <c r="O333" s="84"/>
      <c r="P333" s="223">
        <f>O333*H333</f>
        <v>0</v>
      </c>
      <c r="Q333" s="223">
        <v>0.019</v>
      </c>
      <c r="R333" s="223">
        <f>Q333*H333</f>
        <v>0.037999999999999999</v>
      </c>
      <c r="S333" s="223">
        <v>0</v>
      </c>
      <c r="T333" s="22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5" t="s">
        <v>319</v>
      </c>
      <c r="AT333" s="225" t="s">
        <v>141</v>
      </c>
      <c r="AU333" s="225" t="s">
        <v>84</v>
      </c>
      <c r="AY333" s="17" t="s">
        <v>124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82</v>
      </c>
      <c r="BK333" s="226">
        <f>ROUND(I333*H333,2)</f>
        <v>0</v>
      </c>
      <c r="BL333" s="17" t="s">
        <v>212</v>
      </c>
      <c r="BM333" s="225" t="s">
        <v>551</v>
      </c>
    </row>
    <row r="334" s="2" customFormat="1" ht="21.75" customHeight="1">
      <c r="A334" s="38"/>
      <c r="B334" s="39"/>
      <c r="C334" s="214" t="s">
        <v>552</v>
      </c>
      <c r="D334" s="214" t="s">
        <v>127</v>
      </c>
      <c r="E334" s="215" t="s">
        <v>553</v>
      </c>
      <c r="F334" s="216" t="s">
        <v>554</v>
      </c>
      <c r="G334" s="217" t="s">
        <v>138</v>
      </c>
      <c r="H334" s="218">
        <v>1</v>
      </c>
      <c r="I334" s="219"/>
      <c r="J334" s="220">
        <f>ROUND(I334*H334,2)</f>
        <v>0</v>
      </c>
      <c r="K334" s="216" t="s">
        <v>131</v>
      </c>
      <c r="L334" s="44"/>
      <c r="M334" s="221" t="s">
        <v>19</v>
      </c>
      <c r="N334" s="222" t="s">
        <v>45</v>
      </c>
      <c r="O334" s="84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5" t="s">
        <v>212</v>
      </c>
      <c r="AT334" s="225" t="s">
        <v>127</v>
      </c>
      <c r="AU334" s="225" t="s">
        <v>84</v>
      </c>
      <c r="AY334" s="17" t="s">
        <v>124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7" t="s">
        <v>82</v>
      </c>
      <c r="BK334" s="226">
        <f>ROUND(I334*H334,2)</f>
        <v>0</v>
      </c>
      <c r="BL334" s="17" t="s">
        <v>212</v>
      </c>
      <c r="BM334" s="225" t="s">
        <v>555</v>
      </c>
    </row>
    <row r="335" s="13" customFormat="1">
      <c r="A335" s="13"/>
      <c r="B335" s="227"/>
      <c r="C335" s="228"/>
      <c r="D335" s="229" t="s">
        <v>134</v>
      </c>
      <c r="E335" s="230" t="s">
        <v>19</v>
      </c>
      <c r="F335" s="231" t="s">
        <v>201</v>
      </c>
      <c r="G335" s="228"/>
      <c r="H335" s="232">
        <v>1</v>
      </c>
      <c r="I335" s="233"/>
      <c r="J335" s="228"/>
      <c r="K335" s="228"/>
      <c r="L335" s="234"/>
      <c r="M335" s="235"/>
      <c r="N335" s="236"/>
      <c r="O335" s="236"/>
      <c r="P335" s="236"/>
      <c r="Q335" s="236"/>
      <c r="R335" s="236"/>
      <c r="S335" s="236"/>
      <c r="T335" s="23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8" t="s">
        <v>134</v>
      </c>
      <c r="AU335" s="238" t="s">
        <v>84</v>
      </c>
      <c r="AV335" s="13" t="s">
        <v>84</v>
      </c>
      <c r="AW335" s="13" t="s">
        <v>35</v>
      </c>
      <c r="AX335" s="13" t="s">
        <v>82</v>
      </c>
      <c r="AY335" s="238" t="s">
        <v>124</v>
      </c>
    </row>
    <row r="336" s="2" customFormat="1" ht="21.75" customHeight="1">
      <c r="A336" s="38"/>
      <c r="B336" s="39"/>
      <c r="C336" s="239" t="s">
        <v>556</v>
      </c>
      <c r="D336" s="239" t="s">
        <v>141</v>
      </c>
      <c r="E336" s="240" t="s">
        <v>557</v>
      </c>
      <c r="F336" s="241" t="s">
        <v>558</v>
      </c>
      <c r="G336" s="242" t="s">
        <v>138</v>
      </c>
      <c r="H336" s="243">
        <v>1</v>
      </c>
      <c r="I336" s="244"/>
      <c r="J336" s="245">
        <f>ROUND(I336*H336,2)</f>
        <v>0</v>
      </c>
      <c r="K336" s="241" t="s">
        <v>19</v>
      </c>
      <c r="L336" s="246"/>
      <c r="M336" s="247" t="s">
        <v>19</v>
      </c>
      <c r="N336" s="248" t="s">
        <v>45</v>
      </c>
      <c r="O336" s="84"/>
      <c r="P336" s="223">
        <f>O336*H336</f>
        <v>0</v>
      </c>
      <c r="Q336" s="223">
        <v>0.037999999999999999</v>
      </c>
      <c r="R336" s="223">
        <f>Q336*H336</f>
        <v>0.037999999999999999</v>
      </c>
      <c r="S336" s="223">
        <v>0</v>
      </c>
      <c r="T336" s="22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5" t="s">
        <v>319</v>
      </c>
      <c r="AT336" s="225" t="s">
        <v>141</v>
      </c>
      <c r="AU336" s="225" t="s">
        <v>84</v>
      </c>
      <c r="AY336" s="17" t="s">
        <v>124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82</v>
      </c>
      <c r="BK336" s="226">
        <f>ROUND(I336*H336,2)</f>
        <v>0</v>
      </c>
      <c r="BL336" s="17" t="s">
        <v>212</v>
      </c>
      <c r="BM336" s="225" t="s">
        <v>559</v>
      </c>
    </row>
    <row r="337" s="2" customFormat="1" ht="16.5" customHeight="1">
      <c r="A337" s="38"/>
      <c r="B337" s="39"/>
      <c r="C337" s="214" t="s">
        <v>560</v>
      </c>
      <c r="D337" s="214" t="s">
        <v>127</v>
      </c>
      <c r="E337" s="215" t="s">
        <v>561</v>
      </c>
      <c r="F337" s="216" t="s">
        <v>562</v>
      </c>
      <c r="G337" s="217" t="s">
        <v>138</v>
      </c>
      <c r="H337" s="218">
        <v>3</v>
      </c>
      <c r="I337" s="219"/>
      <c r="J337" s="220">
        <f>ROUND(I337*H337,2)</f>
        <v>0</v>
      </c>
      <c r="K337" s="216" t="s">
        <v>131</v>
      </c>
      <c r="L337" s="44"/>
      <c r="M337" s="221" t="s">
        <v>19</v>
      </c>
      <c r="N337" s="222" t="s">
        <v>45</v>
      </c>
      <c r="O337" s="84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5" t="s">
        <v>212</v>
      </c>
      <c r="AT337" s="225" t="s">
        <v>127</v>
      </c>
      <c r="AU337" s="225" t="s">
        <v>84</v>
      </c>
      <c r="AY337" s="17" t="s">
        <v>124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7" t="s">
        <v>82</v>
      </c>
      <c r="BK337" s="226">
        <f>ROUND(I337*H337,2)</f>
        <v>0</v>
      </c>
      <c r="BL337" s="17" t="s">
        <v>212</v>
      </c>
      <c r="BM337" s="225" t="s">
        <v>563</v>
      </c>
    </row>
    <row r="338" s="13" customFormat="1">
      <c r="A338" s="13"/>
      <c r="B338" s="227"/>
      <c r="C338" s="228"/>
      <c r="D338" s="229" t="s">
        <v>134</v>
      </c>
      <c r="E338" s="230" t="s">
        <v>19</v>
      </c>
      <c r="F338" s="231" t="s">
        <v>564</v>
      </c>
      <c r="G338" s="228"/>
      <c r="H338" s="232">
        <v>1</v>
      </c>
      <c r="I338" s="233"/>
      <c r="J338" s="228"/>
      <c r="K338" s="228"/>
      <c r="L338" s="234"/>
      <c r="M338" s="235"/>
      <c r="N338" s="236"/>
      <c r="O338" s="236"/>
      <c r="P338" s="236"/>
      <c r="Q338" s="236"/>
      <c r="R338" s="236"/>
      <c r="S338" s="236"/>
      <c r="T338" s="23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8" t="s">
        <v>134</v>
      </c>
      <c r="AU338" s="238" t="s">
        <v>84</v>
      </c>
      <c r="AV338" s="13" t="s">
        <v>84</v>
      </c>
      <c r="AW338" s="13" t="s">
        <v>35</v>
      </c>
      <c r="AX338" s="13" t="s">
        <v>74</v>
      </c>
      <c r="AY338" s="238" t="s">
        <v>124</v>
      </c>
    </row>
    <row r="339" s="13" customFormat="1">
      <c r="A339" s="13"/>
      <c r="B339" s="227"/>
      <c r="C339" s="228"/>
      <c r="D339" s="229" t="s">
        <v>134</v>
      </c>
      <c r="E339" s="230" t="s">
        <v>19</v>
      </c>
      <c r="F339" s="231" t="s">
        <v>565</v>
      </c>
      <c r="G339" s="228"/>
      <c r="H339" s="232">
        <v>2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134</v>
      </c>
      <c r="AU339" s="238" t="s">
        <v>84</v>
      </c>
      <c r="AV339" s="13" t="s">
        <v>84</v>
      </c>
      <c r="AW339" s="13" t="s">
        <v>35</v>
      </c>
      <c r="AX339" s="13" t="s">
        <v>74</v>
      </c>
      <c r="AY339" s="238" t="s">
        <v>124</v>
      </c>
    </row>
    <row r="340" s="14" customFormat="1">
      <c r="A340" s="14"/>
      <c r="B340" s="249"/>
      <c r="C340" s="250"/>
      <c r="D340" s="229" t="s">
        <v>134</v>
      </c>
      <c r="E340" s="251" t="s">
        <v>19</v>
      </c>
      <c r="F340" s="252" t="s">
        <v>168</v>
      </c>
      <c r="G340" s="250"/>
      <c r="H340" s="253">
        <v>3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134</v>
      </c>
      <c r="AU340" s="259" t="s">
        <v>84</v>
      </c>
      <c r="AV340" s="14" t="s">
        <v>132</v>
      </c>
      <c r="AW340" s="14" t="s">
        <v>35</v>
      </c>
      <c r="AX340" s="14" t="s">
        <v>82</v>
      </c>
      <c r="AY340" s="259" t="s">
        <v>124</v>
      </c>
    </row>
    <row r="341" s="2" customFormat="1" ht="16.5" customHeight="1">
      <c r="A341" s="38"/>
      <c r="B341" s="39"/>
      <c r="C341" s="239" t="s">
        <v>566</v>
      </c>
      <c r="D341" s="239" t="s">
        <v>141</v>
      </c>
      <c r="E341" s="240" t="s">
        <v>567</v>
      </c>
      <c r="F341" s="241" t="s">
        <v>568</v>
      </c>
      <c r="G341" s="242" t="s">
        <v>138</v>
      </c>
      <c r="H341" s="243">
        <v>3</v>
      </c>
      <c r="I341" s="244"/>
      <c r="J341" s="245">
        <f>ROUND(I341*H341,2)</f>
        <v>0</v>
      </c>
      <c r="K341" s="241" t="s">
        <v>131</v>
      </c>
      <c r="L341" s="246"/>
      <c r="M341" s="247" t="s">
        <v>19</v>
      </c>
      <c r="N341" s="248" t="s">
        <v>45</v>
      </c>
      <c r="O341" s="84"/>
      <c r="P341" s="223">
        <f>O341*H341</f>
        <v>0</v>
      </c>
      <c r="Q341" s="223">
        <v>0.0032000000000000002</v>
      </c>
      <c r="R341" s="223">
        <f>Q341*H341</f>
        <v>0.0096000000000000009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319</v>
      </c>
      <c r="AT341" s="225" t="s">
        <v>141</v>
      </c>
      <c r="AU341" s="225" t="s">
        <v>84</v>
      </c>
      <c r="AY341" s="17" t="s">
        <v>124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82</v>
      </c>
      <c r="BK341" s="226">
        <f>ROUND(I341*H341,2)</f>
        <v>0</v>
      </c>
      <c r="BL341" s="17" t="s">
        <v>212</v>
      </c>
      <c r="BM341" s="225" t="s">
        <v>569</v>
      </c>
    </row>
    <row r="342" s="2" customFormat="1" ht="16.5" customHeight="1">
      <c r="A342" s="38"/>
      <c r="B342" s="39"/>
      <c r="C342" s="214" t="s">
        <v>570</v>
      </c>
      <c r="D342" s="214" t="s">
        <v>127</v>
      </c>
      <c r="E342" s="215" t="s">
        <v>571</v>
      </c>
      <c r="F342" s="216" t="s">
        <v>572</v>
      </c>
      <c r="G342" s="217" t="s">
        <v>138</v>
      </c>
      <c r="H342" s="218">
        <v>3</v>
      </c>
      <c r="I342" s="219"/>
      <c r="J342" s="220">
        <f>ROUND(I342*H342,2)</f>
        <v>0</v>
      </c>
      <c r="K342" s="216" t="s">
        <v>131</v>
      </c>
      <c r="L342" s="44"/>
      <c r="M342" s="221" t="s">
        <v>19</v>
      </c>
      <c r="N342" s="222" t="s">
        <v>45</v>
      </c>
      <c r="O342" s="84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212</v>
      </c>
      <c r="AT342" s="225" t="s">
        <v>127</v>
      </c>
      <c r="AU342" s="225" t="s">
        <v>84</v>
      </c>
      <c r="AY342" s="17" t="s">
        <v>124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82</v>
      </c>
      <c r="BK342" s="226">
        <f>ROUND(I342*H342,2)</f>
        <v>0</v>
      </c>
      <c r="BL342" s="17" t="s">
        <v>212</v>
      </c>
      <c r="BM342" s="225" t="s">
        <v>573</v>
      </c>
    </row>
    <row r="343" s="13" customFormat="1">
      <c r="A343" s="13"/>
      <c r="B343" s="227"/>
      <c r="C343" s="228"/>
      <c r="D343" s="229" t="s">
        <v>134</v>
      </c>
      <c r="E343" s="230" t="s">
        <v>19</v>
      </c>
      <c r="F343" s="231" t="s">
        <v>574</v>
      </c>
      <c r="G343" s="228"/>
      <c r="H343" s="232">
        <v>3</v>
      </c>
      <c r="I343" s="233"/>
      <c r="J343" s="228"/>
      <c r="K343" s="228"/>
      <c r="L343" s="234"/>
      <c r="M343" s="235"/>
      <c r="N343" s="236"/>
      <c r="O343" s="236"/>
      <c r="P343" s="236"/>
      <c r="Q343" s="236"/>
      <c r="R343" s="236"/>
      <c r="S343" s="236"/>
      <c r="T343" s="2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8" t="s">
        <v>134</v>
      </c>
      <c r="AU343" s="238" t="s">
        <v>84</v>
      </c>
      <c r="AV343" s="13" t="s">
        <v>84</v>
      </c>
      <c r="AW343" s="13" t="s">
        <v>35</v>
      </c>
      <c r="AX343" s="13" t="s">
        <v>82</v>
      </c>
      <c r="AY343" s="238" t="s">
        <v>124</v>
      </c>
    </row>
    <row r="344" s="2" customFormat="1" ht="16.5" customHeight="1">
      <c r="A344" s="38"/>
      <c r="B344" s="39"/>
      <c r="C344" s="239" t="s">
        <v>575</v>
      </c>
      <c r="D344" s="239" t="s">
        <v>141</v>
      </c>
      <c r="E344" s="240" t="s">
        <v>576</v>
      </c>
      <c r="F344" s="241" t="s">
        <v>577</v>
      </c>
      <c r="G344" s="242" t="s">
        <v>138</v>
      </c>
      <c r="H344" s="243">
        <v>2</v>
      </c>
      <c r="I344" s="244"/>
      <c r="J344" s="245">
        <f>ROUND(I344*H344,2)</f>
        <v>0</v>
      </c>
      <c r="K344" s="241" t="s">
        <v>19</v>
      </c>
      <c r="L344" s="246"/>
      <c r="M344" s="247" t="s">
        <v>19</v>
      </c>
      <c r="N344" s="248" t="s">
        <v>45</v>
      </c>
      <c r="O344" s="84"/>
      <c r="P344" s="223">
        <f>O344*H344</f>
        <v>0</v>
      </c>
      <c r="Q344" s="223">
        <v>0.00092000000000000003</v>
      </c>
      <c r="R344" s="223">
        <f>Q344*H344</f>
        <v>0.0018400000000000001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319</v>
      </c>
      <c r="AT344" s="225" t="s">
        <v>141</v>
      </c>
      <c r="AU344" s="225" t="s">
        <v>84</v>
      </c>
      <c r="AY344" s="17" t="s">
        <v>124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82</v>
      </c>
      <c r="BK344" s="226">
        <f>ROUND(I344*H344,2)</f>
        <v>0</v>
      </c>
      <c r="BL344" s="17" t="s">
        <v>212</v>
      </c>
      <c r="BM344" s="225" t="s">
        <v>578</v>
      </c>
    </row>
    <row r="345" s="13" customFormat="1">
      <c r="A345" s="13"/>
      <c r="B345" s="227"/>
      <c r="C345" s="228"/>
      <c r="D345" s="229" t="s">
        <v>134</v>
      </c>
      <c r="E345" s="230" t="s">
        <v>19</v>
      </c>
      <c r="F345" s="231" t="s">
        <v>275</v>
      </c>
      <c r="G345" s="228"/>
      <c r="H345" s="232">
        <v>2</v>
      </c>
      <c r="I345" s="233"/>
      <c r="J345" s="228"/>
      <c r="K345" s="228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134</v>
      </c>
      <c r="AU345" s="238" t="s">
        <v>84</v>
      </c>
      <c r="AV345" s="13" t="s">
        <v>84</v>
      </c>
      <c r="AW345" s="13" t="s">
        <v>35</v>
      </c>
      <c r="AX345" s="13" t="s">
        <v>82</v>
      </c>
      <c r="AY345" s="238" t="s">
        <v>124</v>
      </c>
    </row>
    <row r="346" s="2" customFormat="1" ht="16.5" customHeight="1">
      <c r="A346" s="38"/>
      <c r="B346" s="39"/>
      <c r="C346" s="239" t="s">
        <v>579</v>
      </c>
      <c r="D346" s="239" t="s">
        <v>141</v>
      </c>
      <c r="E346" s="240" t="s">
        <v>580</v>
      </c>
      <c r="F346" s="241" t="s">
        <v>581</v>
      </c>
      <c r="G346" s="242" t="s">
        <v>138</v>
      </c>
      <c r="H346" s="243">
        <v>1</v>
      </c>
      <c r="I346" s="244"/>
      <c r="J346" s="245">
        <f>ROUND(I346*H346,2)</f>
        <v>0</v>
      </c>
      <c r="K346" s="241" t="s">
        <v>19</v>
      </c>
      <c r="L346" s="246"/>
      <c r="M346" s="247" t="s">
        <v>19</v>
      </c>
      <c r="N346" s="248" t="s">
        <v>45</v>
      </c>
      <c r="O346" s="84"/>
      <c r="P346" s="223">
        <f>O346*H346</f>
        <v>0</v>
      </c>
      <c r="Q346" s="223">
        <v>0.00123</v>
      </c>
      <c r="R346" s="223">
        <f>Q346*H346</f>
        <v>0.00123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319</v>
      </c>
      <c r="AT346" s="225" t="s">
        <v>141</v>
      </c>
      <c r="AU346" s="225" t="s">
        <v>84</v>
      </c>
      <c r="AY346" s="17" t="s">
        <v>124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82</v>
      </c>
      <c r="BK346" s="226">
        <f>ROUND(I346*H346,2)</f>
        <v>0</v>
      </c>
      <c r="BL346" s="17" t="s">
        <v>212</v>
      </c>
      <c r="BM346" s="225" t="s">
        <v>582</v>
      </c>
    </row>
    <row r="347" s="13" customFormat="1">
      <c r="A347" s="13"/>
      <c r="B347" s="227"/>
      <c r="C347" s="228"/>
      <c r="D347" s="229" t="s">
        <v>134</v>
      </c>
      <c r="E347" s="230" t="s">
        <v>19</v>
      </c>
      <c r="F347" s="231" t="s">
        <v>201</v>
      </c>
      <c r="G347" s="228"/>
      <c r="H347" s="232">
        <v>1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134</v>
      </c>
      <c r="AU347" s="238" t="s">
        <v>84</v>
      </c>
      <c r="AV347" s="13" t="s">
        <v>84</v>
      </c>
      <c r="AW347" s="13" t="s">
        <v>35</v>
      </c>
      <c r="AX347" s="13" t="s">
        <v>82</v>
      </c>
      <c r="AY347" s="238" t="s">
        <v>124</v>
      </c>
    </row>
    <row r="348" s="2" customFormat="1" ht="21.75" customHeight="1">
      <c r="A348" s="38"/>
      <c r="B348" s="39"/>
      <c r="C348" s="214" t="s">
        <v>583</v>
      </c>
      <c r="D348" s="214" t="s">
        <v>127</v>
      </c>
      <c r="E348" s="215" t="s">
        <v>584</v>
      </c>
      <c r="F348" s="216" t="s">
        <v>585</v>
      </c>
      <c r="G348" s="217" t="s">
        <v>420</v>
      </c>
      <c r="H348" s="218">
        <v>0.307</v>
      </c>
      <c r="I348" s="219"/>
      <c r="J348" s="220">
        <f>ROUND(I348*H348,2)</f>
        <v>0</v>
      </c>
      <c r="K348" s="216" t="s">
        <v>131</v>
      </c>
      <c r="L348" s="44"/>
      <c r="M348" s="221" t="s">
        <v>19</v>
      </c>
      <c r="N348" s="222" t="s">
        <v>45</v>
      </c>
      <c r="O348" s="84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5" t="s">
        <v>212</v>
      </c>
      <c r="AT348" s="225" t="s">
        <v>127</v>
      </c>
      <c r="AU348" s="225" t="s">
        <v>84</v>
      </c>
      <c r="AY348" s="17" t="s">
        <v>124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82</v>
      </c>
      <c r="BK348" s="226">
        <f>ROUND(I348*H348,2)</f>
        <v>0</v>
      </c>
      <c r="BL348" s="17" t="s">
        <v>212</v>
      </c>
      <c r="BM348" s="225" t="s">
        <v>586</v>
      </c>
    </row>
    <row r="349" s="2" customFormat="1" ht="21.75" customHeight="1">
      <c r="A349" s="38"/>
      <c r="B349" s="39"/>
      <c r="C349" s="214" t="s">
        <v>587</v>
      </c>
      <c r="D349" s="214" t="s">
        <v>127</v>
      </c>
      <c r="E349" s="215" t="s">
        <v>588</v>
      </c>
      <c r="F349" s="216" t="s">
        <v>589</v>
      </c>
      <c r="G349" s="217" t="s">
        <v>420</v>
      </c>
      <c r="H349" s="218">
        <v>0.307</v>
      </c>
      <c r="I349" s="219"/>
      <c r="J349" s="220">
        <f>ROUND(I349*H349,2)</f>
        <v>0</v>
      </c>
      <c r="K349" s="216" t="s">
        <v>131</v>
      </c>
      <c r="L349" s="44"/>
      <c r="M349" s="221" t="s">
        <v>19</v>
      </c>
      <c r="N349" s="222" t="s">
        <v>45</v>
      </c>
      <c r="O349" s="84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212</v>
      </c>
      <c r="AT349" s="225" t="s">
        <v>127</v>
      </c>
      <c r="AU349" s="225" t="s">
        <v>84</v>
      </c>
      <c r="AY349" s="17" t="s">
        <v>124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82</v>
      </c>
      <c r="BK349" s="226">
        <f>ROUND(I349*H349,2)</f>
        <v>0</v>
      </c>
      <c r="BL349" s="17" t="s">
        <v>212</v>
      </c>
      <c r="BM349" s="225" t="s">
        <v>590</v>
      </c>
    </row>
    <row r="350" s="12" customFormat="1" ht="22.8" customHeight="1">
      <c r="A350" s="12"/>
      <c r="B350" s="198"/>
      <c r="C350" s="199"/>
      <c r="D350" s="200" t="s">
        <v>73</v>
      </c>
      <c r="E350" s="212" t="s">
        <v>591</v>
      </c>
      <c r="F350" s="212" t="s">
        <v>592</v>
      </c>
      <c r="G350" s="199"/>
      <c r="H350" s="199"/>
      <c r="I350" s="202"/>
      <c r="J350" s="213">
        <f>BK350</f>
        <v>0</v>
      </c>
      <c r="K350" s="199"/>
      <c r="L350" s="204"/>
      <c r="M350" s="205"/>
      <c r="N350" s="206"/>
      <c r="O350" s="206"/>
      <c r="P350" s="207">
        <f>SUM(P351:P356)</f>
        <v>0</v>
      </c>
      <c r="Q350" s="206"/>
      <c r="R350" s="207">
        <f>SUM(R351:R356)</f>
        <v>0.0023220000000000003</v>
      </c>
      <c r="S350" s="206"/>
      <c r="T350" s="208">
        <f>SUM(T351:T356)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9" t="s">
        <v>84</v>
      </c>
      <c r="AT350" s="210" t="s">
        <v>73</v>
      </c>
      <c r="AU350" s="210" t="s">
        <v>82</v>
      </c>
      <c r="AY350" s="209" t="s">
        <v>124</v>
      </c>
      <c r="BK350" s="211">
        <f>SUM(BK351:BK356)</f>
        <v>0</v>
      </c>
    </row>
    <row r="351" s="2" customFormat="1" ht="44.25" customHeight="1">
      <c r="A351" s="38"/>
      <c r="B351" s="39"/>
      <c r="C351" s="214" t="s">
        <v>593</v>
      </c>
      <c r="D351" s="214" t="s">
        <v>127</v>
      </c>
      <c r="E351" s="215" t="s">
        <v>594</v>
      </c>
      <c r="F351" s="216" t="s">
        <v>595</v>
      </c>
      <c r="G351" s="217" t="s">
        <v>154</v>
      </c>
      <c r="H351" s="218">
        <v>38.700000000000003</v>
      </c>
      <c r="I351" s="219"/>
      <c r="J351" s="220">
        <f>ROUND(I351*H351,2)</f>
        <v>0</v>
      </c>
      <c r="K351" s="216" t="s">
        <v>19</v>
      </c>
      <c r="L351" s="44"/>
      <c r="M351" s="221" t="s">
        <v>19</v>
      </c>
      <c r="N351" s="222" t="s">
        <v>45</v>
      </c>
      <c r="O351" s="84"/>
      <c r="P351" s="223">
        <f>O351*H351</f>
        <v>0</v>
      </c>
      <c r="Q351" s="223">
        <v>6.0000000000000002E-05</v>
      </c>
      <c r="R351" s="223">
        <f>Q351*H351</f>
        <v>0.0023220000000000003</v>
      </c>
      <c r="S351" s="223">
        <v>0</v>
      </c>
      <c r="T351" s="22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5" t="s">
        <v>212</v>
      </c>
      <c r="AT351" s="225" t="s">
        <v>127</v>
      </c>
      <c r="AU351" s="225" t="s">
        <v>84</v>
      </c>
      <c r="AY351" s="17" t="s">
        <v>124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82</v>
      </c>
      <c r="BK351" s="226">
        <f>ROUND(I351*H351,2)</f>
        <v>0</v>
      </c>
      <c r="BL351" s="17" t="s">
        <v>212</v>
      </c>
      <c r="BM351" s="225" t="s">
        <v>596</v>
      </c>
    </row>
    <row r="352" s="13" customFormat="1">
      <c r="A352" s="13"/>
      <c r="B352" s="227"/>
      <c r="C352" s="228"/>
      <c r="D352" s="229" t="s">
        <v>134</v>
      </c>
      <c r="E352" s="230" t="s">
        <v>19</v>
      </c>
      <c r="F352" s="231" t="s">
        <v>597</v>
      </c>
      <c r="G352" s="228"/>
      <c r="H352" s="232">
        <v>20.925999999999998</v>
      </c>
      <c r="I352" s="233"/>
      <c r="J352" s="228"/>
      <c r="K352" s="228"/>
      <c r="L352" s="234"/>
      <c r="M352" s="235"/>
      <c r="N352" s="236"/>
      <c r="O352" s="236"/>
      <c r="P352" s="236"/>
      <c r="Q352" s="236"/>
      <c r="R352" s="236"/>
      <c r="S352" s="236"/>
      <c r="T352" s="23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8" t="s">
        <v>134</v>
      </c>
      <c r="AU352" s="238" t="s">
        <v>84</v>
      </c>
      <c r="AV352" s="13" t="s">
        <v>84</v>
      </c>
      <c r="AW352" s="13" t="s">
        <v>35</v>
      </c>
      <c r="AX352" s="13" t="s">
        <v>74</v>
      </c>
      <c r="AY352" s="238" t="s">
        <v>124</v>
      </c>
    </row>
    <row r="353" s="13" customFormat="1">
      <c r="A353" s="13"/>
      <c r="B353" s="227"/>
      <c r="C353" s="228"/>
      <c r="D353" s="229" t="s">
        <v>134</v>
      </c>
      <c r="E353" s="230" t="s">
        <v>19</v>
      </c>
      <c r="F353" s="231" t="s">
        <v>598</v>
      </c>
      <c r="G353" s="228"/>
      <c r="H353" s="232">
        <v>8.2739999999999991</v>
      </c>
      <c r="I353" s="233"/>
      <c r="J353" s="228"/>
      <c r="K353" s="228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134</v>
      </c>
      <c r="AU353" s="238" t="s">
        <v>84</v>
      </c>
      <c r="AV353" s="13" t="s">
        <v>84</v>
      </c>
      <c r="AW353" s="13" t="s">
        <v>35</v>
      </c>
      <c r="AX353" s="13" t="s">
        <v>74</v>
      </c>
      <c r="AY353" s="238" t="s">
        <v>124</v>
      </c>
    </row>
    <row r="354" s="13" customFormat="1">
      <c r="A354" s="13"/>
      <c r="B354" s="227"/>
      <c r="C354" s="228"/>
      <c r="D354" s="229" t="s">
        <v>134</v>
      </c>
      <c r="E354" s="230" t="s">
        <v>19</v>
      </c>
      <c r="F354" s="231" t="s">
        <v>599</v>
      </c>
      <c r="G354" s="228"/>
      <c r="H354" s="232">
        <v>7.1360000000000001</v>
      </c>
      <c r="I354" s="233"/>
      <c r="J354" s="228"/>
      <c r="K354" s="228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134</v>
      </c>
      <c r="AU354" s="238" t="s">
        <v>84</v>
      </c>
      <c r="AV354" s="13" t="s">
        <v>84</v>
      </c>
      <c r="AW354" s="13" t="s">
        <v>35</v>
      </c>
      <c r="AX354" s="13" t="s">
        <v>74</v>
      </c>
      <c r="AY354" s="238" t="s">
        <v>124</v>
      </c>
    </row>
    <row r="355" s="13" customFormat="1">
      <c r="A355" s="13"/>
      <c r="B355" s="227"/>
      <c r="C355" s="228"/>
      <c r="D355" s="229" t="s">
        <v>134</v>
      </c>
      <c r="E355" s="230" t="s">
        <v>19</v>
      </c>
      <c r="F355" s="231" t="s">
        <v>600</v>
      </c>
      <c r="G355" s="228"/>
      <c r="H355" s="232">
        <v>2.3639999999999999</v>
      </c>
      <c r="I355" s="233"/>
      <c r="J355" s="228"/>
      <c r="K355" s="228"/>
      <c r="L355" s="234"/>
      <c r="M355" s="235"/>
      <c r="N355" s="236"/>
      <c r="O355" s="236"/>
      <c r="P355" s="236"/>
      <c r="Q355" s="236"/>
      <c r="R355" s="236"/>
      <c r="S355" s="236"/>
      <c r="T355" s="23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8" t="s">
        <v>134</v>
      </c>
      <c r="AU355" s="238" t="s">
        <v>84</v>
      </c>
      <c r="AV355" s="13" t="s">
        <v>84</v>
      </c>
      <c r="AW355" s="13" t="s">
        <v>35</v>
      </c>
      <c r="AX355" s="13" t="s">
        <v>74</v>
      </c>
      <c r="AY355" s="238" t="s">
        <v>124</v>
      </c>
    </row>
    <row r="356" s="14" customFormat="1">
      <c r="A356" s="14"/>
      <c r="B356" s="249"/>
      <c r="C356" s="250"/>
      <c r="D356" s="229" t="s">
        <v>134</v>
      </c>
      <c r="E356" s="251" t="s">
        <v>19</v>
      </c>
      <c r="F356" s="252" t="s">
        <v>168</v>
      </c>
      <c r="G356" s="250"/>
      <c r="H356" s="253">
        <v>38.700000000000003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134</v>
      </c>
      <c r="AU356" s="259" t="s">
        <v>84</v>
      </c>
      <c r="AV356" s="14" t="s">
        <v>132</v>
      </c>
      <c r="AW356" s="14" t="s">
        <v>35</v>
      </c>
      <c r="AX356" s="14" t="s">
        <v>82</v>
      </c>
      <c r="AY356" s="259" t="s">
        <v>124</v>
      </c>
    </row>
    <row r="357" s="12" customFormat="1" ht="22.8" customHeight="1">
      <c r="A357" s="12"/>
      <c r="B357" s="198"/>
      <c r="C357" s="199"/>
      <c r="D357" s="200" t="s">
        <v>73</v>
      </c>
      <c r="E357" s="212" t="s">
        <v>601</v>
      </c>
      <c r="F357" s="212" t="s">
        <v>602</v>
      </c>
      <c r="G357" s="199"/>
      <c r="H357" s="199"/>
      <c r="I357" s="202"/>
      <c r="J357" s="213">
        <f>BK357</f>
        <v>0</v>
      </c>
      <c r="K357" s="199"/>
      <c r="L357" s="204"/>
      <c r="M357" s="205"/>
      <c r="N357" s="206"/>
      <c r="O357" s="206"/>
      <c r="P357" s="207">
        <f>SUM(P358:P379)</f>
        <v>0</v>
      </c>
      <c r="Q357" s="206"/>
      <c r="R357" s="207">
        <f>SUM(R358:R379)</f>
        <v>1.38948355</v>
      </c>
      <c r="S357" s="206"/>
      <c r="T357" s="208">
        <f>SUM(T358:T379)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9" t="s">
        <v>84</v>
      </c>
      <c r="AT357" s="210" t="s">
        <v>73</v>
      </c>
      <c r="AU357" s="210" t="s">
        <v>82</v>
      </c>
      <c r="AY357" s="209" t="s">
        <v>124</v>
      </c>
      <c r="BK357" s="211">
        <f>SUM(BK358:BK379)</f>
        <v>0</v>
      </c>
    </row>
    <row r="358" s="2" customFormat="1" ht="16.5" customHeight="1">
      <c r="A358" s="38"/>
      <c r="B358" s="39"/>
      <c r="C358" s="214" t="s">
        <v>603</v>
      </c>
      <c r="D358" s="214" t="s">
        <v>127</v>
      </c>
      <c r="E358" s="215" t="s">
        <v>604</v>
      </c>
      <c r="F358" s="216" t="s">
        <v>605</v>
      </c>
      <c r="G358" s="217" t="s">
        <v>154</v>
      </c>
      <c r="H358" s="218">
        <v>53.326000000000001</v>
      </c>
      <c r="I358" s="219"/>
      <c r="J358" s="220">
        <f>ROUND(I358*H358,2)</f>
        <v>0</v>
      </c>
      <c r="K358" s="216" t="s">
        <v>131</v>
      </c>
      <c r="L358" s="44"/>
      <c r="M358" s="221" t="s">
        <v>19</v>
      </c>
      <c r="N358" s="222" t="s">
        <v>45</v>
      </c>
      <c r="O358" s="84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212</v>
      </c>
      <c r="AT358" s="225" t="s">
        <v>127</v>
      </c>
      <c r="AU358" s="225" t="s">
        <v>84</v>
      </c>
      <c r="AY358" s="17" t="s">
        <v>124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82</v>
      </c>
      <c r="BK358" s="226">
        <f>ROUND(I358*H358,2)</f>
        <v>0</v>
      </c>
      <c r="BL358" s="17" t="s">
        <v>212</v>
      </c>
      <c r="BM358" s="225" t="s">
        <v>606</v>
      </c>
    </row>
    <row r="359" s="13" customFormat="1">
      <c r="A359" s="13"/>
      <c r="B359" s="227"/>
      <c r="C359" s="228"/>
      <c r="D359" s="229" t="s">
        <v>134</v>
      </c>
      <c r="E359" s="230" t="s">
        <v>19</v>
      </c>
      <c r="F359" s="231" t="s">
        <v>607</v>
      </c>
      <c r="G359" s="228"/>
      <c r="H359" s="232">
        <v>19.917999999999999</v>
      </c>
      <c r="I359" s="233"/>
      <c r="J359" s="228"/>
      <c r="K359" s="228"/>
      <c r="L359" s="234"/>
      <c r="M359" s="235"/>
      <c r="N359" s="236"/>
      <c r="O359" s="236"/>
      <c r="P359" s="236"/>
      <c r="Q359" s="236"/>
      <c r="R359" s="236"/>
      <c r="S359" s="236"/>
      <c r="T359" s="2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8" t="s">
        <v>134</v>
      </c>
      <c r="AU359" s="238" t="s">
        <v>84</v>
      </c>
      <c r="AV359" s="13" t="s">
        <v>84</v>
      </c>
      <c r="AW359" s="13" t="s">
        <v>35</v>
      </c>
      <c r="AX359" s="13" t="s">
        <v>74</v>
      </c>
      <c r="AY359" s="238" t="s">
        <v>124</v>
      </c>
    </row>
    <row r="360" s="13" customFormat="1">
      <c r="A360" s="13"/>
      <c r="B360" s="227"/>
      <c r="C360" s="228"/>
      <c r="D360" s="229" t="s">
        <v>134</v>
      </c>
      <c r="E360" s="230" t="s">
        <v>19</v>
      </c>
      <c r="F360" s="231" t="s">
        <v>608</v>
      </c>
      <c r="G360" s="228"/>
      <c r="H360" s="232">
        <v>30.933</v>
      </c>
      <c r="I360" s="233"/>
      <c r="J360" s="228"/>
      <c r="K360" s="228"/>
      <c r="L360" s="234"/>
      <c r="M360" s="235"/>
      <c r="N360" s="236"/>
      <c r="O360" s="236"/>
      <c r="P360" s="236"/>
      <c r="Q360" s="236"/>
      <c r="R360" s="236"/>
      <c r="S360" s="236"/>
      <c r="T360" s="23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8" t="s">
        <v>134</v>
      </c>
      <c r="AU360" s="238" t="s">
        <v>84</v>
      </c>
      <c r="AV360" s="13" t="s">
        <v>84</v>
      </c>
      <c r="AW360" s="13" t="s">
        <v>35</v>
      </c>
      <c r="AX360" s="13" t="s">
        <v>74</v>
      </c>
      <c r="AY360" s="238" t="s">
        <v>124</v>
      </c>
    </row>
    <row r="361" s="13" customFormat="1">
      <c r="A361" s="13"/>
      <c r="B361" s="227"/>
      <c r="C361" s="228"/>
      <c r="D361" s="229" t="s">
        <v>134</v>
      </c>
      <c r="E361" s="230" t="s">
        <v>19</v>
      </c>
      <c r="F361" s="231" t="s">
        <v>360</v>
      </c>
      <c r="G361" s="228"/>
      <c r="H361" s="232">
        <v>2.4750000000000001</v>
      </c>
      <c r="I361" s="233"/>
      <c r="J361" s="228"/>
      <c r="K361" s="228"/>
      <c r="L361" s="234"/>
      <c r="M361" s="235"/>
      <c r="N361" s="236"/>
      <c r="O361" s="236"/>
      <c r="P361" s="236"/>
      <c r="Q361" s="236"/>
      <c r="R361" s="236"/>
      <c r="S361" s="236"/>
      <c r="T361" s="23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8" t="s">
        <v>134</v>
      </c>
      <c r="AU361" s="238" t="s">
        <v>84</v>
      </c>
      <c r="AV361" s="13" t="s">
        <v>84</v>
      </c>
      <c r="AW361" s="13" t="s">
        <v>35</v>
      </c>
      <c r="AX361" s="13" t="s">
        <v>74</v>
      </c>
      <c r="AY361" s="238" t="s">
        <v>124</v>
      </c>
    </row>
    <row r="362" s="14" customFormat="1">
      <c r="A362" s="14"/>
      <c r="B362" s="249"/>
      <c r="C362" s="250"/>
      <c r="D362" s="229" t="s">
        <v>134</v>
      </c>
      <c r="E362" s="251" t="s">
        <v>19</v>
      </c>
      <c r="F362" s="252" t="s">
        <v>168</v>
      </c>
      <c r="G362" s="250"/>
      <c r="H362" s="253">
        <v>53.326000000000001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134</v>
      </c>
      <c r="AU362" s="259" t="s">
        <v>84</v>
      </c>
      <c r="AV362" s="14" t="s">
        <v>132</v>
      </c>
      <c r="AW362" s="14" t="s">
        <v>35</v>
      </c>
      <c r="AX362" s="14" t="s">
        <v>82</v>
      </c>
      <c r="AY362" s="259" t="s">
        <v>124</v>
      </c>
    </row>
    <row r="363" s="2" customFormat="1" ht="16.5" customHeight="1">
      <c r="A363" s="38"/>
      <c r="B363" s="39"/>
      <c r="C363" s="214" t="s">
        <v>609</v>
      </c>
      <c r="D363" s="214" t="s">
        <v>127</v>
      </c>
      <c r="E363" s="215" t="s">
        <v>610</v>
      </c>
      <c r="F363" s="216" t="s">
        <v>611</v>
      </c>
      <c r="G363" s="217" t="s">
        <v>154</v>
      </c>
      <c r="H363" s="218">
        <v>53.326000000000001</v>
      </c>
      <c r="I363" s="219"/>
      <c r="J363" s="220">
        <f>ROUND(I363*H363,2)</f>
        <v>0</v>
      </c>
      <c r="K363" s="216" t="s">
        <v>131</v>
      </c>
      <c r="L363" s="44"/>
      <c r="M363" s="221" t="s">
        <v>19</v>
      </c>
      <c r="N363" s="222" t="s">
        <v>45</v>
      </c>
      <c r="O363" s="84"/>
      <c r="P363" s="223">
        <f>O363*H363</f>
        <v>0</v>
      </c>
      <c r="Q363" s="223">
        <v>0.00029999999999999997</v>
      </c>
      <c r="R363" s="223">
        <f>Q363*H363</f>
        <v>0.0159978</v>
      </c>
      <c r="S363" s="223">
        <v>0</v>
      </c>
      <c r="T363" s="22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5" t="s">
        <v>212</v>
      </c>
      <c r="AT363" s="225" t="s">
        <v>127</v>
      </c>
      <c r="AU363" s="225" t="s">
        <v>84</v>
      </c>
      <c r="AY363" s="17" t="s">
        <v>124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7" t="s">
        <v>82</v>
      </c>
      <c r="BK363" s="226">
        <f>ROUND(I363*H363,2)</f>
        <v>0</v>
      </c>
      <c r="BL363" s="17" t="s">
        <v>212</v>
      </c>
      <c r="BM363" s="225" t="s">
        <v>612</v>
      </c>
    </row>
    <row r="364" s="2" customFormat="1" ht="21.75" customHeight="1">
      <c r="A364" s="38"/>
      <c r="B364" s="39"/>
      <c r="C364" s="214" t="s">
        <v>613</v>
      </c>
      <c r="D364" s="214" t="s">
        <v>127</v>
      </c>
      <c r="E364" s="215" t="s">
        <v>614</v>
      </c>
      <c r="F364" s="216" t="s">
        <v>615</v>
      </c>
      <c r="G364" s="217" t="s">
        <v>154</v>
      </c>
      <c r="H364" s="218">
        <v>50.850999999999999</v>
      </c>
      <c r="I364" s="219"/>
      <c r="J364" s="220">
        <f>ROUND(I364*H364,2)</f>
        <v>0</v>
      </c>
      <c r="K364" s="216" t="s">
        <v>131</v>
      </c>
      <c r="L364" s="44"/>
      <c r="M364" s="221" t="s">
        <v>19</v>
      </c>
      <c r="N364" s="222" t="s">
        <v>45</v>
      </c>
      <c r="O364" s="84"/>
      <c r="P364" s="223">
        <f>O364*H364</f>
        <v>0</v>
      </c>
      <c r="Q364" s="223">
        <v>0.0057999999999999996</v>
      </c>
      <c r="R364" s="223">
        <f>Q364*H364</f>
        <v>0.29493579999999997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212</v>
      </c>
      <c r="AT364" s="225" t="s">
        <v>127</v>
      </c>
      <c r="AU364" s="225" t="s">
        <v>84</v>
      </c>
      <c r="AY364" s="17" t="s">
        <v>124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82</v>
      </c>
      <c r="BK364" s="226">
        <f>ROUND(I364*H364,2)</f>
        <v>0</v>
      </c>
      <c r="BL364" s="17" t="s">
        <v>212</v>
      </c>
      <c r="BM364" s="225" t="s">
        <v>616</v>
      </c>
    </row>
    <row r="365" s="13" customFormat="1">
      <c r="A365" s="13"/>
      <c r="B365" s="227"/>
      <c r="C365" s="228"/>
      <c r="D365" s="229" t="s">
        <v>134</v>
      </c>
      <c r="E365" s="230" t="s">
        <v>19</v>
      </c>
      <c r="F365" s="231" t="s">
        <v>607</v>
      </c>
      <c r="G365" s="228"/>
      <c r="H365" s="232">
        <v>19.917999999999999</v>
      </c>
      <c r="I365" s="233"/>
      <c r="J365" s="228"/>
      <c r="K365" s="228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134</v>
      </c>
      <c r="AU365" s="238" t="s">
        <v>84</v>
      </c>
      <c r="AV365" s="13" t="s">
        <v>84</v>
      </c>
      <c r="AW365" s="13" t="s">
        <v>35</v>
      </c>
      <c r="AX365" s="13" t="s">
        <v>74</v>
      </c>
      <c r="AY365" s="238" t="s">
        <v>124</v>
      </c>
    </row>
    <row r="366" s="13" customFormat="1">
      <c r="A366" s="13"/>
      <c r="B366" s="227"/>
      <c r="C366" s="228"/>
      <c r="D366" s="229" t="s">
        <v>134</v>
      </c>
      <c r="E366" s="230" t="s">
        <v>19</v>
      </c>
      <c r="F366" s="231" t="s">
        <v>608</v>
      </c>
      <c r="G366" s="228"/>
      <c r="H366" s="232">
        <v>30.933</v>
      </c>
      <c r="I366" s="233"/>
      <c r="J366" s="228"/>
      <c r="K366" s="228"/>
      <c r="L366" s="234"/>
      <c r="M366" s="235"/>
      <c r="N366" s="236"/>
      <c r="O366" s="236"/>
      <c r="P366" s="236"/>
      <c r="Q366" s="236"/>
      <c r="R366" s="236"/>
      <c r="S366" s="236"/>
      <c r="T366" s="23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8" t="s">
        <v>134</v>
      </c>
      <c r="AU366" s="238" t="s">
        <v>84</v>
      </c>
      <c r="AV366" s="13" t="s">
        <v>84</v>
      </c>
      <c r="AW366" s="13" t="s">
        <v>35</v>
      </c>
      <c r="AX366" s="13" t="s">
        <v>74</v>
      </c>
      <c r="AY366" s="238" t="s">
        <v>124</v>
      </c>
    </row>
    <row r="367" s="14" customFormat="1">
      <c r="A367" s="14"/>
      <c r="B367" s="249"/>
      <c r="C367" s="250"/>
      <c r="D367" s="229" t="s">
        <v>134</v>
      </c>
      <c r="E367" s="251" t="s">
        <v>19</v>
      </c>
      <c r="F367" s="252" t="s">
        <v>168</v>
      </c>
      <c r="G367" s="250"/>
      <c r="H367" s="253">
        <v>50.850999999999999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134</v>
      </c>
      <c r="AU367" s="259" t="s">
        <v>84</v>
      </c>
      <c r="AV367" s="14" t="s">
        <v>132</v>
      </c>
      <c r="AW367" s="14" t="s">
        <v>35</v>
      </c>
      <c r="AX367" s="14" t="s">
        <v>82</v>
      </c>
      <c r="AY367" s="259" t="s">
        <v>124</v>
      </c>
    </row>
    <row r="368" s="2" customFormat="1" ht="16.5" customHeight="1">
      <c r="A368" s="38"/>
      <c r="B368" s="39"/>
      <c r="C368" s="239" t="s">
        <v>617</v>
      </c>
      <c r="D368" s="239" t="s">
        <v>141</v>
      </c>
      <c r="E368" s="240" t="s">
        <v>618</v>
      </c>
      <c r="F368" s="241" t="s">
        <v>619</v>
      </c>
      <c r="G368" s="242" t="s">
        <v>154</v>
      </c>
      <c r="H368" s="243">
        <v>55.936</v>
      </c>
      <c r="I368" s="244"/>
      <c r="J368" s="245">
        <f>ROUND(I368*H368,2)</f>
        <v>0</v>
      </c>
      <c r="K368" s="241" t="s">
        <v>131</v>
      </c>
      <c r="L368" s="246"/>
      <c r="M368" s="247" t="s">
        <v>19</v>
      </c>
      <c r="N368" s="248" t="s">
        <v>45</v>
      </c>
      <c r="O368" s="84"/>
      <c r="P368" s="223">
        <f>O368*H368</f>
        <v>0</v>
      </c>
      <c r="Q368" s="223">
        <v>0.019199999999999998</v>
      </c>
      <c r="R368" s="223">
        <f>Q368*H368</f>
        <v>1.0739711999999999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319</v>
      </c>
      <c r="AT368" s="225" t="s">
        <v>141</v>
      </c>
      <c r="AU368" s="225" t="s">
        <v>84</v>
      </c>
      <c r="AY368" s="17" t="s">
        <v>124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82</v>
      </c>
      <c r="BK368" s="226">
        <f>ROUND(I368*H368,2)</f>
        <v>0</v>
      </c>
      <c r="BL368" s="17" t="s">
        <v>212</v>
      </c>
      <c r="BM368" s="225" t="s">
        <v>620</v>
      </c>
    </row>
    <row r="369" s="13" customFormat="1">
      <c r="A369" s="13"/>
      <c r="B369" s="227"/>
      <c r="C369" s="228"/>
      <c r="D369" s="229" t="s">
        <v>134</v>
      </c>
      <c r="E369" s="230" t="s">
        <v>19</v>
      </c>
      <c r="F369" s="231" t="s">
        <v>621</v>
      </c>
      <c r="G369" s="228"/>
      <c r="H369" s="232">
        <v>55.936</v>
      </c>
      <c r="I369" s="233"/>
      <c r="J369" s="228"/>
      <c r="K369" s="228"/>
      <c r="L369" s="234"/>
      <c r="M369" s="235"/>
      <c r="N369" s="236"/>
      <c r="O369" s="236"/>
      <c r="P369" s="236"/>
      <c r="Q369" s="236"/>
      <c r="R369" s="236"/>
      <c r="S369" s="236"/>
      <c r="T369" s="23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8" t="s">
        <v>134</v>
      </c>
      <c r="AU369" s="238" t="s">
        <v>84</v>
      </c>
      <c r="AV369" s="13" t="s">
        <v>84</v>
      </c>
      <c r="AW369" s="13" t="s">
        <v>35</v>
      </c>
      <c r="AX369" s="13" t="s">
        <v>82</v>
      </c>
      <c r="AY369" s="238" t="s">
        <v>124</v>
      </c>
    </row>
    <row r="370" s="2" customFormat="1" ht="21.75" customHeight="1">
      <c r="A370" s="38"/>
      <c r="B370" s="39"/>
      <c r="C370" s="214" t="s">
        <v>622</v>
      </c>
      <c r="D370" s="214" t="s">
        <v>127</v>
      </c>
      <c r="E370" s="215" t="s">
        <v>623</v>
      </c>
      <c r="F370" s="216" t="s">
        <v>624</v>
      </c>
      <c r="G370" s="217" t="s">
        <v>154</v>
      </c>
      <c r="H370" s="218">
        <v>2.4750000000000001</v>
      </c>
      <c r="I370" s="219"/>
      <c r="J370" s="220">
        <f>ROUND(I370*H370,2)</f>
        <v>0</v>
      </c>
      <c r="K370" s="216" t="s">
        <v>19</v>
      </c>
      <c r="L370" s="44"/>
      <c r="M370" s="221" t="s">
        <v>19</v>
      </c>
      <c r="N370" s="222" t="s">
        <v>45</v>
      </c>
      <c r="O370" s="84"/>
      <c r="P370" s="223">
        <f>O370*H370</f>
        <v>0</v>
      </c>
      <c r="Q370" s="223">
        <v>0.0018500000000000001</v>
      </c>
      <c r="R370" s="223">
        <f>Q370*H370</f>
        <v>0.0045787500000000004</v>
      </c>
      <c r="S370" s="223">
        <v>0</v>
      </c>
      <c r="T370" s="22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5" t="s">
        <v>212</v>
      </c>
      <c r="AT370" s="225" t="s">
        <v>127</v>
      </c>
      <c r="AU370" s="225" t="s">
        <v>84</v>
      </c>
      <c r="AY370" s="17" t="s">
        <v>124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7" t="s">
        <v>82</v>
      </c>
      <c r="BK370" s="226">
        <f>ROUND(I370*H370,2)</f>
        <v>0</v>
      </c>
      <c r="BL370" s="17" t="s">
        <v>212</v>
      </c>
      <c r="BM370" s="225" t="s">
        <v>625</v>
      </c>
    </row>
    <row r="371" s="15" customFormat="1">
      <c r="A371" s="15"/>
      <c r="B371" s="260"/>
      <c r="C371" s="261"/>
      <c r="D371" s="229" t="s">
        <v>134</v>
      </c>
      <c r="E371" s="262" t="s">
        <v>19</v>
      </c>
      <c r="F371" s="263" t="s">
        <v>626</v>
      </c>
      <c r="G371" s="261"/>
      <c r="H371" s="262" t="s">
        <v>19</v>
      </c>
      <c r="I371" s="264"/>
      <c r="J371" s="261"/>
      <c r="K371" s="261"/>
      <c r="L371" s="265"/>
      <c r="M371" s="266"/>
      <c r="N371" s="267"/>
      <c r="O371" s="267"/>
      <c r="P371" s="267"/>
      <c r="Q371" s="267"/>
      <c r="R371" s="267"/>
      <c r="S371" s="267"/>
      <c r="T371" s="26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9" t="s">
        <v>134</v>
      </c>
      <c r="AU371" s="269" t="s">
        <v>84</v>
      </c>
      <c r="AV371" s="15" t="s">
        <v>82</v>
      </c>
      <c r="AW371" s="15" t="s">
        <v>35</v>
      </c>
      <c r="AX371" s="15" t="s">
        <v>74</v>
      </c>
      <c r="AY371" s="269" t="s">
        <v>124</v>
      </c>
    </row>
    <row r="372" s="13" customFormat="1">
      <c r="A372" s="13"/>
      <c r="B372" s="227"/>
      <c r="C372" s="228"/>
      <c r="D372" s="229" t="s">
        <v>134</v>
      </c>
      <c r="E372" s="230" t="s">
        <v>19</v>
      </c>
      <c r="F372" s="231" t="s">
        <v>360</v>
      </c>
      <c r="G372" s="228"/>
      <c r="H372" s="232">
        <v>2.4750000000000001</v>
      </c>
      <c r="I372" s="233"/>
      <c r="J372" s="228"/>
      <c r="K372" s="228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134</v>
      </c>
      <c r="AU372" s="238" t="s">
        <v>84</v>
      </c>
      <c r="AV372" s="13" t="s">
        <v>84</v>
      </c>
      <c r="AW372" s="13" t="s">
        <v>35</v>
      </c>
      <c r="AX372" s="13" t="s">
        <v>82</v>
      </c>
      <c r="AY372" s="238" t="s">
        <v>124</v>
      </c>
    </row>
    <row r="373" s="2" customFormat="1" ht="21.75" customHeight="1">
      <c r="A373" s="38"/>
      <c r="B373" s="39"/>
      <c r="C373" s="214" t="s">
        <v>276</v>
      </c>
      <c r="D373" s="214" t="s">
        <v>127</v>
      </c>
      <c r="E373" s="215" t="s">
        <v>627</v>
      </c>
      <c r="F373" s="216" t="s">
        <v>628</v>
      </c>
      <c r="G373" s="217" t="s">
        <v>154</v>
      </c>
      <c r="H373" s="218">
        <v>6.2249999999999996</v>
      </c>
      <c r="I373" s="219"/>
      <c r="J373" s="220">
        <f>ROUND(I373*H373,2)</f>
        <v>0</v>
      </c>
      <c r="K373" s="216" t="s">
        <v>131</v>
      </c>
      <c r="L373" s="44"/>
      <c r="M373" s="221" t="s">
        <v>19</v>
      </c>
      <c r="N373" s="222" t="s">
        <v>45</v>
      </c>
      <c r="O373" s="84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212</v>
      </c>
      <c r="AT373" s="225" t="s">
        <v>127</v>
      </c>
      <c r="AU373" s="225" t="s">
        <v>84</v>
      </c>
      <c r="AY373" s="17" t="s">
        <v>124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82</v>
      </c>
      <c r="BK373" s="226">
        <f>ROUND(I373*H373,2)</f>
        <v>0</v>
      </c>
      <c r="BL373" s="17" t="s">
        <v>212</v>
      </c>
      <c r="BM373" s="225" t="s">
        <v>629</v>
      </c>
    </row>
    <row r="374" s="13" customFormat="1">
      <c r="A374" s="13"/>
      <c r="B374" s="227"/>
      <c r="C374" s="228"/>
      <c r="D374" s="229" t="s">
        <v>134</v>
      </c>
      <c r="E374" s="230" t="s">
        <v>19</v>
      </c>
      <c r="F374" s="231" t="s">
        <v>630</v>
      </c>
      <c r="G374" s="228"/>
      <c r="H374" s="232">
        <v>2.25</v>
      </c>
      <c r="I374" s="233"/>
      <c r="J374" s="228"/>
      <c r="K374" s="228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134</v>
      </c>
      <c r="AU374" s="238" t="s">
        <v>84</v>
      </c>
      <c r="AV374" s="13" t="s">
        <v>84</v>
      </c>
      <c r="AW374" s="13" t="s">
        <v>35</v>
      </c>
      <c r="AX374" s="13" t="s">
        <v>74</v>
      </c>
      <c r="AY374" s="238" t="s">
        <v>124</v>
      </c>
    </row>
    <row r="375" s="13" customFormat="1">
      <c r="A375" s="13"/>
      <c r="B375" s="227"/>
      <c r="C375" s="228"/>
      <c r="D375" s="229" t="s">
        <v>134</v>
      </c>
      <c r="E375" s="230" t="s">
        <v>19</v>
      </c>
      <c r="F375" s="231" t="s">
        <v>631</v>
      </c>
      <c r="G375" s="228"/>
      <c r="H375" s="232">
        <v>1.5</v>
      </c>
      <c r="I375" s="233"/>
      <c r="J375" s="228"/>
      <c r="K375" s="228"/>
      <c r="L375" s="234"/>
      <c r="M375" s="235"/>
      <c r="N375" s="236"/>
      <c r="O375" s="236"/>
      <c r="P375" s="236"/>
      <c r="Q375" s="236"/>
      <c r="R375" s="236"/>
      <c r="S375" s="236"/>
      <c r="T375" s="23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8" t="s">
        <v>134</v>
      </c>
      <c r="AU375" s="238" t="s">
        <v>84</v>
      </c>
      <c r="AV375" s="13" t="s">
        <v>84</v>
      </c>
      <c r="AW375" s="13" t="s">
        <v>35</v>
      </c>
      <c r="AX375" s="13" t="s">
        <v>74</v>
      </c>
      <c r="AY375" s="238" t="s">
        <v>124</v>
      </c>
    </row>
    <row r="376" s="13" customFormat="1">
      <c r="A376" s="13"/>
      <c r="B376" s="227"/>
      <c r="C376" s="228"/>
      <c r="D376" s="229" t="s">
        <v>134</v>
      </c>
      <c r="E376" s="230" t="s">
        <v>19</v>
      </c>
      <c r="F376" s="231" t="s">
        <v>360</v>
      </c>
      <c r="G376" s="228"/>
      <c r="H376" s="232">
        <v>2.4750000000000001</v>
      </c>
      <c r="I376" s="233"/>
      <c r="J376" s="228"/>
      <c r="K376" s="228"/>
      <c r="L376" s="234"/>
      <c r="M376" s="235"/>
      <c r="N376" s="236"/>
      <c r="O376" s="236"/>
      <c r="P376" s="236"/>
      <c r="Q376" s="236"/>
      <c r="R376" s="236"/>
      <c r="S376" s="236"/>
      <c r="T376" s="23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8" t="s">
        <v>134</v>
      </c>
      <c r="AU376" s="238" t="s">
        <v>84</v>
      </c>
      <c r="AV376" s="13" t="s">
        <v>84</v>
      </c>
      <c r="AW376" s="13" t="s">
        <v>35</v>
      </c>
      <c r="AX376" s="13" t="s">
        <v>74</v>
      </c>
      <c r="AY376" s="238" t="s">
        <v>124</v>
      </c>
    </row>
    <row r="377" s="14" customFormat="1">
      <c r="A377" s="14"/>
      <c r="B377" s="249"/>
      <c r="C377" s="250"/>
      <c r="D377" s="229" t="s">
        <v>134</v>
      </c>
      <c r="E377" s="251" t="s">
        <v>19</v>
      </c>
      <c r="F377" s="252" t="s">
        <v>168</v>
      </c>
      <c r="G377" s="250"/>
      <c r="H377" s="253">
        <v>6.2249999999999996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134</v>
      </c>
      <c r="AU377" s="259" t="s">
        <v>84</v>
      </c>
      <c r="AV377" s="14" t="s">
        <v>132</v>
      </c>
      <c r="AW377" s="14" t="s">
        <v>35</v>
      </c>
      <c r="AX377" s="14" t="s">
        <v>82</v>
      </c>
      <c r="AY377" s="259" t="s">
        <v>124</v>
      </c>
    </row>
    <row r="378" s="2" customFormat="1" ht="21.75" customHeight="1">
      <c r="A378" s="38"/>
      <c r="B378" s="39"/>
      <c r="C378" s="214" t="s">
        <v>632</v>
      </c>
      <c r="D378" s="214" t="s">
        <v>127</v>
      </c>
      <c r="E378" s="215" t="s">
        <v>633</v>
      </c>
      <c r="F378" s="216" t="s">
        <v>634</v>
      </c>
      <c r="G378" s="217" t="s">
        <v>420</v>
      </c>
      <c r="H378" s="218">
        <v>1.389</v>
      </c>
      <c r="I378" s="219"/>
      <c r="J378" s="220">
        <f>ROUND(I378*H378,2)</f>
        <v>0</v>
      </c>
      <c r="K378" s="216" t="s">
        <v>131</v>
      </c>
      <c r="L378" s="44"/>
      <c r="M378" s="221" t="s">
        <v>19</v>
      </c>
      <c r="N378" s="222" t="s">
        <v>45</v>
      </c>
      <c r="O378" s="84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5" t="s">
        <v>212</v>
      </c>
      <c r="AT378" s="225" t="s">
        <v>127</v>
      </c>
      <c r="AU378" s="225" t="s">
        <v>84</v>
      </c>
      <c r="AY378" s="17" t="s">
        <v>124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7" t="s">
        <v>82</v>
      </c>
      <c r="BK378" s="226">
        <f>ROUND(I378*H378,2)</f>
        <v>0</v>
      </c>
      <c r="BL378" s="17" t="s">
        <v>212</v>
      </c>
      <c r="BM378" s="225" t="s">
        <v>635</v>
      </c>
    </row>
    <row r="379" s="2" customFormat="1" ht="21.75" customHeight="1">
      <c r="A379" s="38"/>
      <c r="B379" s="39"/>
      <c r="C379" s="214" t="s">
        <v>636</v>
      </c>
      <c r="D379" s="214" t="s">
        <v>127</v>
      </c>
      <c r="E379" s="215" t="s">
        <v>637</v>
      </c>
      <c r="F379" s="216" t="s">
        <v>638</v>
      </c>
      <c r="G379" s="217" t="s">
        <v>420</v>
      </c>
      <c r="H379" s="218">
        <v>1.389</v>
      </c>
      <c r="I379" s="219"/>
      <c r="J379" s="220">
        <f>ROUND(I379*H379,2)</f>
        <v>0</v>
      </c>
      <c r="K379" s="216" t="s">
        <v>131</v>
      </c>
      <c r="L379" s="44"/>
      <c r="M379" s="221" t="s">
        <v>19</v>
      </c>
      <c r="N379" s="222" t="s">
        <v>45</v>
      </c>
      <c r="O379" s="84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212</v>
      </c>
      <c r="AT379" s="225" t="s">
        <v>127</v>
      </c>
      <c r="AU379" s="225" t="s">
        <v>84</v>
      </c>
      <c r="AY379" s="17" t="s">
        <v>124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82</v>
      </c>
      <c r="BK379" s="226">
        <f>ROUND(I379*H379,2)</f>
        <v>0</v>
      </c>
      <c r="BL379" s="17" t="s">
        <v>212</v>
      </c>
      <c r="BM379" s="225" t="s">
        <v>639</v>
      </c>
    </row>
    <row r="380" s="12" customFormat="1" ht="22.8" customHeight="1">
      <c r="A380" s="12"/>
      <c r="B380" s="198"/>
      <c r="C380" s="199"/>
      <c r="D380" s="200" t="s">
        <v>73</v>
      </c>
      <c r="E380" s="212" t="s">
        <v>640</v>
      </c>
      <c r="F380" s="212" t="s">
        <v>641</v>
      </c>
      <c r="G380" s="199"/>
      <c r="H380" s="199"/>
      <c r="I380" s="202"/>
      <c r="J380" s="213">
        <f>BK380</f>
        <v>0</v>
      </c>
      <c r="K380" s="199"/>
      <c r="L380" s="204"/>
      <c r="M380" s="205"/>
      <c r="N380" s="206"/>
      <c r="O380" s="206"/>
      <c r="P380" s="207">
        <f>SUM(P381:P402)</f>
        <v>0</v>
      </c>
      <c r="Q380" s="206"/>
      <c r="R380" s="207">
        <f>SUM(R381:R402)</f>
        <v>1.9797378000000001</v>
      </c>
      <c r="S380" s="206"/>
      <c r="T380" s="208">
        <f>SUM(T381:T402)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9" t="s">
        <v>84</v>
      </c>
      <c r="AT380" s="210" t="s">
        <v>73</v>
      </c>
      <c r="AU380" s="210" t="s">
        <v>82</v>
      </c>
      <c r="AY380" s="209" t="s">
        <v>124</v>
      </c>
      <c r="BK380" s="211">
        <f>SUM(BK381:BK402)</f>
        <v>0</v>
      </c>
    </row>
    <row r="381" s="2" customFormat="1" ht="16.5" customHeight="1">
      <c r="A381" s="38"/>
      <c r="B381" s="39"/>
      <c r="C381" s="214" t="s">
        <v>642</v>
      </c>
      <c r="D381" s="214" t="s">
        <v>127</v>
      </c>
      <c r="E381" s="215" t="s">
        <v>643</v>
      </c>
      <c r="F381" s="216" t="s">
        <v>644</v>
      </c>
      <c r="G381" s="217" t="s">
        <v>154</v>
      </c>
      <c r="H381" s="218">
        <v>101.77500000000001</v>
      </c>
      <c r="I381" s="219"/>
      <c r="J381" s="220">
        <f>ROUND(I381*H381,2)</f>
        <v>0</v>
      </c>
      <c r="K381" s="216" t="s">
        <v>131</v>
      </c>
      <c r="L381" s="44"/>
      <c r="M381" s="221" t="s">
        <v>19</v>
      </c>
      <c r="N381" s="222" t="s">
        <v>45</v>
      </c>
      <c r="O381" s="84"/>
      <c r="P381" s="223">
        <f>O381*H381</f>
        <v>0</v>
      </c>
      <c r="Q381" s="223">
        <v>0.00029999999999999997</v>
      </c>
      <c r="R381" s="223">
        <f>Q381*H381</f>
        <v>0.030532500000000001</v>
      </c>
      <c r="S381" s="223">
        <v>0</v>
      </c>
      <c r="T381" s="22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212</v>
      </c>
      <c r="AT381" s="225" t="s">
        <v>127</v>
      </c>
      <c r="AU381" s="225" t="s">
        <v>84</v>
      </c>
      <c r="AY381" s="17" t="s">
        <v>124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82</v>
      </c>
      <c r="BK381" s="226">
        <f>ROUND(I381*H381,2)</f>
        <v>0</v>
      </c>
      <c r="BL381" s="17" t="s">
        <v>212</v>
      </c>
      <c r="BM381" s="225" t="s">
        <v>645</v>
      </c>
    </row>
    <row r="382" s="13" customFormat="1">
      <c r="A382" s="13"/>
      <c r="B382" s="227"/>
      <c r="C382" s="228"/>
      <c r="D382" s="229" t="s">
        <v>134</v>
      </c>
      <c r="E382" s="230" t="s">
        <v>19</v>
      </c>
      <c r="F382" s="231" t="s">
        <v>217</v>
      </c>
      <c r="G382" s="228"/>
      <c r="H382" s="232">
        <v>43.590000000000003</v>
      </c>
      <c r="I382" s="233"/>
      <c r="J382" s="228"/>
      <c r="K382" s="228"/>
      <c r="L382" s="234"/>
      <c r="M382" s="235"/>
      <c r="N382" s="236"/>
      <c r="O382" s="236"/>
      <c r="P382" s="236"/>
      <c r="Q382" s="236"/>
      <c r="R382" s="236"/>
      <c r="S382" s="236"/>
      <c r="T382" s="23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8" t="s">
        <v>134</v>
      </c>
      <c r="AU382" s="238" t="s">
        <v>84</v>
      </c>
      <c r="AV382" s="13" t="s">
        <v>84</v>
      </c>
      <c r="AW382" s="13" t="s">
        <v>35</v>
      </c>
      <c r="AX382" s="13" t="s">
        <v>74</v>
      </c>
      <c r="AY382" s="238" t="s">
        <v>124</v>
      </c>
    </row>
    <row r="383" s="13" customFormat="1">
      <c r="A383" s="13"/>
      <c r="B383" s="227"/>
      <c r="C383" s="228"/>
      <c r="D383" s="229" t="s">
        <v>134</v>
      </c>
      <c r="E383" s="230" t="s">
        <v>19</v>
      </c>
      <c r="F383" s="231" t="s">
        <v>218</v>
      </c>
      <c r="G383" s="228"/>
      <c r="H383" s="232">
        <v>-3.8399999999999999</v>
      </c>
      <c r="I383" s="233"/>
      <c r="J383" s="228"/>
      <c r="K383" s="228"/>
      <c r="L383" s="234"/>
      <c r="M383" s="235"/>
      <c r="N383" s="236"/>
      <c r="O383" s="236"/>
      <c r="P383" s="236"/>
      <c r="Q383" s="236"/>
      <c r="R383" s="236"/>
      <c r="S383" s="236"/>
      <c r="T383" s="23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8" t="s">
        <v>134</v>
      </c>
      <c r="AU383" s="238" t="s">
        <v>84</v>
      </c>
      <c r="AV383" s="13" t="s">
        <v>84</v>
      </c>
      <c r="AW383" s="13" t="s">
        <v>35</v>
      </c>
      <c r="AX383" s="13" t="s">
        <v>74</v>
      </c>
      <c r="AY383" s="238" t="s">
        <v>124</v>
      </c>
    </row>
    <row r="384" s="13" customFormat="1">
      <c r="A384" s="13"/>
      <c r="B384" s="227"/>
      <c r="C384" s="228"/>
      <c r="D384" s="229" t="s">
        <v>134</v>
      </c>
      <c r="E384" s="230" t="s">
        <v>19</v>
      </c>
      <c r="F384" s="231" t="s">
        <v>219</v>
      </c>
      <c r="G384" s="228"/>
      <c r="H384" s="232">
        <v>0.29999999999999999</v>
      </c>
      <c r="I384" s="233"/>
      <c r="J384" s="228"/>
      <c r="K384" s="228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134</v>
      </c>
      <c r="AU384" s="238" t="s">
        <v>84</v>
      </c>
      <c r="AV384" s="13" t="s">
        <v>84</v>
      </c>
      <c r="AW384" s="13" t="s">
        <v>35</v>
      </c>
      <c r="AX384" s="13" t="s">
        <v>74</v>
      </c>
      <c r="AY384" s="238" t="s">
        <v>124</v>
      </c>
    </row>
    <row r="385" s="13" customFormat="1">
      <c r="A385" s="13"/>
      <c r="B385" s="227"/>
      <c r="C385" s="228"/>
      <c r="D385" s="229" t="s">
        <v>134</v>
      </c>
      <c r="E385" s="230" t="s">
        <v>19</v>
      </c>
      <c r="F385" s="231" t="s">
        <v>220</v>
      </c>
      <c r="G385" s="228"/>
      <c r="H385" s="232">
        <v>65.040000000000006</v>
      </c>
      <c r="I385" s="233"/>
      <c r="J385" s="228"/>
      <c r="K385" s="228"/>
      <c r="L385" s="234"/>
      <c r="M385" s="235"/>
      <c r="N385" s="236"/>
      <c r="O385" s="236"/>
      <c r="P385" s="236"/>
      <c r="Q385" s="236"/>
      <c r="R385" s="236"/>
      <c r="S385" s="236"/>
      <c r="T385" s="23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8" t="s">
        <v>134</v>
      </c>
      <c r="AU385" s="238" t="s">
        <v>84</v>
      </c>
      <c r="AV385" s="13" t="s">
        <v>84</v>
      </c>
      <c r="AW385" s="13" t="s">
        <v>35</v>
      </c>
      <c r="AX385" s="13" t="s">
        <v>74</v>
      </c>
      <c r="AY385" s="238" t="s">
        <v>124</v>
      </c>
    </row>
    <row r="386" s="13" customFormat="1">
      <c r="A386" s="13"/>
      <c r="B386" s="227"/>
      <c r="C386" s="228"/>
      <c r="D386" s="229" t="s">
        <v>134</v>
      </c>
      <c r="E386" s="230" t="s">
        <v>19</v>
      </c>
      <c r="F386" s="231" t="s">
        <v>221</v>
      </c>
      <c r="G386" s="228"/>
      <c r="H386" s="232">
        <v>-5.6399999999999997</v>
      </c>
      <c r="I386" s="233"/>
      <c r="J386" s="228"/>
      <c r="K386" s="228"/>
      <c r="L386" s="234"/>
      <c r="M386" s="235"/>
      <c r="N386" s="236"/>
      <c r="O386" s="236"/>
      <c r="P386" s="236"/>
      <c r="Q386" s="236"/>
      <c r="R386" s="236"/>
      <c r="S386" s="236"/>
      <c r="T386" s="23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8" t="s">
        <v>134</v>
      </c>
      <c r="AU386" s="238" t="s">
        <v>84</v>
      </c>
      <c r="AV386" s="13" t="s">
        <v>84</v>
      </c>
      <c r="AW386" s="13" t="s">
        <v>35</v>
      </c>
      <c r="AX386" s="13" t="s">
        <v>74</v>
      </c>
      <c r="AY386" s="238" t="s">
        <v>124</v>
      </c>
    </row>
    <row r="387" s="13" customFormat="1">
      <c r="A387" s="13"/>
      <c r="B387" s="227"/>
      <c r="C387" s="228"/>
      <c r="D387" s="229" t="s">
        <v>134</v>
      </c>
      <c r="E387" s="230" t="s">
        <v>19</v>
      </c>
      <c r="F387" s="231" t="s">
        <v>222</v>
      </c>
      <c r="G387" s="228"/>
      <c r="H387" s="232">
        <v>0.29999999999999999</v>
      </c>
      <c r="I387" s="233"/>
      <c r="J387" s="228"/>
      <c r="K387" s="228"/>
      <c r="L387" s="234"/>
      <c r="M387" s="235"/>
      <c r="N387" s="236"/>
      <c r="O387" s="236"/>
      <c r="P387" s="236"/>
      <c r="Q387" s="236"/>
      <c r="R387" s="236"/>
      <c r="S387" s="236"/>
      <c r="T387" s="23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8" t="s">
        <v>134</v>
      </c>
      <c r="AU387" s="238" t="s">
        <v>84</v>
      </c>
      <c r="AV387" s="13" t="s">
        <v>84</v>
      </c>
      <c r="AW387" s="13" t="s">
        <v>35</v>
      </c>
      <c r="AX387" s="13" t="s">
        <v>74</v>
      </c>
      <c r="AY387" s="238" t="s">
        <v>124</v>
      </c>
    </row>
    <row r="388" s="13" customFormat="1">
      <c r="A388" s="13"/>
      <c r="B388" s="227"/>
      <c r="C388" s="228"/>
      <c r="D388" s="229" t="s">
        <v>134</v>
      </c>
      <c r="E388" s="230" t="s">
        <v>19</v>
      </c>
      <c r="F388" s="231" t="s">
        <v>646</v>
      </c>
      <c r="G388" s="228"/>
      <c r="H388" s="232">
        <v>2.0249999999999999</v>
      </c>
      <c r="I388" s="233"/>
      <c r="J388" s="228"/>
      <c r="K388" s="228"/>
      <c r="L388" s="234"/>
      <c r="M388" s="235"/>
      <c r="N388" s="236"/>
      <c r="O388" s="236"/>
      <c r="P388" s="236"/>
      <c r="Q388" s="236"/>
      <c r="R388" s="236"/>
      <c r="S388" s="236"/>
      <c r="T388" s="23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8" t="s">
        <v>134</v>
      </c>
      <c r="AU388" s="238" t="s">
        <v>84</v>
      </c>
      <c r="AV388" s="13" t="s">
        <v>84</v>
      </c>
      <c r="AW388" s="13" t="s">
        <v>35</v>
      </c>
      <c r="AX388" s="13" t="s">
        <v>74</v>
      </c>
      <c r="AY388" s="238" t="s">
        <v>124</v>
      </c>
    </row>
    <row r="389" s="14" customFormat="1">
      <c r="A389" s="14"/>
      <c r="B389" s="249"/>
      <c r="C389" s="250"/>
      <c r="D389" s="229" t="s">
        <v>134</v>
      </c>
      <c r="E389" s="251" t="s">
        <v>19</v>
      </c>
      <c r="F389" s="252" t="s">
        <v>168</v>
      </c>
      <c r="G389" s="250"/>
      <c r="H389" s="253">
        <v>101.77500000000001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134</v>
      </c>
      <c r="AU389" s="259" t="s">
        <v>84</v>
      </c>
      <c r="AV389" s="14" t="s">
        <v>132</v>
      </c>
      <c r="AW389" s="14" t="s">
        <v>35</v>
      </c>
      <c r="AX389" s="14" t="s">
        <v>82</v>
      </c>
      <c r="AY389" s="259" t="s">
        <v>124</v>
      </c>
    </row>
    <row r="390" s="2" customFormat="1" ht="21.75" customHeight="1">
      <c r="A390" s="38"/>
      <c r="B390" s="39"/>
      <c r="C390" s="214" t="s">
        <v>285</v>
      </c>
      <c r="D390" s="214" t="s">
        <v>127</v>
      </c>
      <c r="E390" s="215" t="s">
        <v>647</v>
      </c>
      <c r="F390" s="216" t="s">
        <v>648</v>
      </c>
      <c r="G390" s="217" t="s">
        <v>154</v>
      </c>
      <c r="H390" s="218">
        <v>99.75</v>
      </c>
      <c r="I390" s="219"/>
      <c r="J390" s="220">
        <f>ROUND(I390*H390,2)</f>
        <v>0</v>
      </c>
      <c r="K390" s="216" t="s">
        <v>131</v>
      </c>
      <c r="L390" s="44"/>
      <c r="M390" s="221" t="s">
        <v>19</v>
      </c>
      <c r="N390" s="222" t="s">
        <v>45</v>
      </c>
      <c r="O390" s="84"/>
      <c r="P390" s="223">
        <f>O390*H390</f>
        <v>0</v>
      </c>
      <c r="Q390" s="223">
        <v>0.0053</v>
      </c>
      <c r="R390" s="223">
        <f>Q390*H390</f>
        <v>0.52867500000000001</v>
      </c>
      <c r="S390" s="223">
        <v>0</v>
      </c>
      <c r="T390" s="22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5" t="s">
        <v>212</v>
      </c>
      <c r="AT390" s="225" t="s">
        <v>127</v>
      </c>
      <c r="AU390" s="225" t="s">
        <v>84</v>
      </c>
      <c r="AY390" s="17" t="s">
        <v>124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7" t="s">
        <v>82</v>
      </c>
      <c r="BK390" s="226">
        <f>ROUND(I390*H390,2)</f>
        <v>0</v>
      </c>
      <c r="BL390" s="17" t="s">
        <v>212</v>
      </c>
      <c r="BM390" s="225" t="s">
        <v>649</v>
      </c>
    </row>
    <row r="391" s="2" customFormat="1" ht="16.5" customHeight="1">
      <c r="A391" s="38"/>
      <c r="B391" s="39"/>
      <c r="C391" s="239" t="s">
        <v>650</v>
      </c>
      <c r="D391" s="239" t="s">
        <v>141</v>
      </c>
      <c r="E391" s="240" t="s">
        <v>651</v>
      </c>
      <c r="F391" s="241" t="s">
        <v>652</v>
      </c>
      <c r="G391" s="242" t="s">
        <v>154</v>
      </c>
      <c r="H391" s="243">
        <v>111.953</v>
      </c>
      <c r="I391" s="244"/>
      <c r="J391" s="245">
        <f>ROUND(I391*H391,2)</f>
        <v>0</v>
      </c>
      <c r="K391" s="241" t="s">
        <v>131</v>
      </c>
      <c r="L391" s="246"/>
      <c r="M391" s="247" t="s">
        <v>19</v>
      </c>
      <c r="N391" s="248" t="s">
        <v>45</v>
      </c>
      <c r="O391" s="84"/>
      <c r="P391" s="223">
        <f>O391*H391</f>
        <v>0</v>
      </c>
      <c r="Q391" s="223">
        <v>0.0126</v>
      </c>
      <c r="R391" s="223">
        <f>Q391*H391</f>
        <v>1.4106078</v>
      </c>
      <c r="S391" s="223">
        <v>0</v>
      </c>
      <c r="T391" s="22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319</v>
      </c>
      <c r="AT391" s="225" t="s">
        <v>141</v>
      </c>
      <c r="AU391" s="225" t="s">
        <v>84</v>
      </c>
      <c r="AY391" s="17" t="s">
        <v>124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82</v>
      </c>
      <c r="BK391" s="226">
        <f>ROUND(I391*H391,2)</f>
        <v>0</v>
      </c>
      <c r="BL391" s="17" t="s">
        <v>212</v>
      </c>
      <c r="BM391" s="225" t="s">
        <v>653</v>
      </c>
    </row>
    <row r="392" s="13" customFormat="1">
      <c r="A392" s="13"/>
      <c r="B392" s="227"/>
      <c r="C392" s="228"/>
      <c r="D392" s="229" t="s">
        <v>134</v>
      </c>
      <c r="E392" s="230" t="s">
        <v>19</v>
      </c>
      <c r="F392" s="231" t="s">
        <v>654</v>
      </c>
      <c r="G392" s="228"/>
      <c r="H392" s="232">
        <v>109.72499999999999</v>
      </c>
      <c r="I392" s="233"/>
      <c r="J392" s="228"/>
      <c r="K392" s="228"/>
      <c r="L392" s="234"/>
      <c r="M392" s="235"/>
      <c r="N392" s="236"/>
      <c r="O392" s="236"/>
      <c r="P392" s="236"/>
      <c r="Q392" s="236"/>
      <c r="R392" s="236"/>
      <c r="S392" s="236"/>
      <c r="T392" s="23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8" t="s">
        <v>134</v>
      </c>
      <c r="AU392" s="238" t="s">
        <v>84</v>
      </c>
      <c r="AV392" s="13" t="s">
        <v>84</v>
      </c>
      <c r="AW392" s="13" t="s">
        <v>35</v>
      </c>
      <c r="AX392" s="13" t="s">
        <v>74</v>
      </c>
      <c r="AY392" s="238" t="s">
        <v>124</v>
      </c>
    </row>
    <row r="393" s="13" customFormat="1">
      <c r="A393" s="13"/>
      <c r="B393" s="227"/>
      <c r="C393" s="228"/>
      <c r="D393" s="229" t="s">
        <v>134</v>
      </c>
      <c r="E393" s="230" t="s">
        <v>19</v>
      </c>
      <c r="F393" s="231" t="s">
        <v>655</v>
      </c>
      <c r="G393" s="228"/>
      <c r="H393" s="232">
        <v>2.2280000000000002</v>
      </c>
      <c r="I393" s="233"/>
      <c r="J393" s="228"/>
      <c r="K393" s="228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134</v>
      </c>
      <c r="AU393" s="238" t="s">
        <v>84</v>
      </c>
      <c r="AV393" s="13" t="s">
        <v>84</v>
      </c>
      <c r="AW393" s="13" t="s">
        <v>35</v>
      </c>
      <c r="AX393" s="13" t="s">
        <v>74</v>
      </c>
      <c r="AY393" s="238" t="s">
        <v>124</v>
      </c>
    </row>
    <row r="394" s="14" customFormat="1">
      <c r="A394" s="14"/>
      <c r="B394" s="249"/>
      <c r="C394" s="250"/>
      <c r="D394" s="229" t="s">
        <v>134</v>
      </c>
      <c r="E394" s="251" t="s">
        <v>19</v>
      </c>
      <c r="F394" s="252" t="s">
        <v>168</v>
      </c>
      <c r="G394" s="250"/>
      <c r="H394" s="253">
        <v>111.953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9" t="s">
        <v>134</v>
      </c>
      <c r="AU394" s="259" t="s">
        <v>84</v>
      </c>
      <c r="AV394" s="14" t="s">
        <v>132</v>
      </c>
      <c r="AW394" s="14" t="s">
        <v>35</v>
      </c>
      <c r="AX394" s="14" t="s">
        <v>82</v>
      </c>
      <c r="AY394" s="259" t="s">
        <v>124</v>
      </c>
    </row>
    <row r="395" s="2" customFormat="1" ht="16.5" customHeight="1">
      <c r="A395" s="38"/>
      <c r="B395" s="39"/>
      <c r="C395" s="214" t="s">
        <v>293</v>
      </c>
      <c r="D395" s="214" t="s">
        <v>127</v>
      </c>
      <c r="E395" s="215" t="s">
        <v>656</v>
      </c>
      <c r="F395" s="216" t="s">
        <v>657</v>
      </c>
      <c r="G395" s="217" t="s">
        <v>154</v>
      </c>
      <c r="H395" s="218">
        <v>16.5</v>
      </c>
      <c r="I395" s="219"/>
      <c r="J395" s="220">
        <f>ROUND(I395*H395,2)</f>
        <v>0</v>
      </c>
      <c r="K395" s="216" t="s">
        <v>131</v>
      </c>
      <c r="L395" s="44"/>
      <c r="M395" s="221" t="s">
        <v>19</v>
      </c>
      <c r="N395" s="222" t="s">
        <v>45</v>
      </c>
      <c r="O395" s="84"/>
      <c r="P395" s="223">
        <f>O395*H395</f>
        <v>0</v>
      </c>
      <c r="Q395" s="223">
        <v>0</v>
      </c>
      <c r="R395" s="223">
        <f>Q395*H395</f>
        <v>0</v>
      </c>
      <c r="S395" s="223">
        <v>0</v>
      </c>
      <c r="T395" s="22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5" t="s">
        <v>212</v>
      </c>
      <c r="AT395" s="225" t="s">
        <v>127</v>
      </c>
      <c r="AU395" s="225" t="s">
        <v>84</v>
      </c>
      <c r="AY395" s="17" t="s">
        <v>124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7" t="s">
        <v>82</v>
      </c>
      <c r="BK395" s="226">
        <f>ROUND(I395*H395,2)</f>
        <v>0</v>
      </c>
      <c r="BL395" s="17" t="s">
        <v>212</v>
      </c>
      <c r="BM395" s="225" t="s">
        <v>658</v>
      </c>
    </row>
    <row r="396" s="13" customFormat="1">
      <c r="A396" s="13"/>
      <c r="B396" s="227"/>
      <c r="C396" s="228"/>
      <c r="D396" s="229" t="s">
        <v>134</v>
      </c>
      <c r="E396" s="230" t="s">
        <v>19</v>
      </c>
      <c r="F396" s="231" t="s">
        <v>659</v>
      </c>
      <c r="G396" s="228"/>
      <c r="H396" s="232">
        <v>16.5</v>
      </c>
      <c r="I396" s="233"/>
      <c r="J396" s="228"/>
      <c r="K396" s="228"/>
      <c r="L396" s="234"/>
      <c r="M396" s="235"/>
      <c r="N396" s="236"/>
      <c r="O396" s="236"/>
      <c r="P396" s="236"/>
      <c r="Q396" s="236"/>
      <c r="R396" s="236"/>
      <c r="S396" s="236"/>
      <c r="T396" s="23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8" t="s">
        <v>134</v>
      </c>
      <c r="AU396" s="238" t="s">
        <v>84</v>
      </c>
      <c r="AV396" s="13" t="s">
        <v>84</v>
      </c>
      <c r="AW396" s="13" t="s">
        <v>35</v>
      </c>
      <c r="AX396" s="13" t="s">
        <v>82</v>
      </c>
      <c r="AY396" s="238" t="s">
        <v>124</v>
      </c>
    </row>
    <row r="397" s="2" customFormat="1" ht="21.75" customHeight="1">
      <c r="A397" s="38"/>
      <c r="B397" s="39"/>
      <c r="C397" s="214" t="s">
        <v>660</v>
      </c>
      <c r="D397" s="214" t="s">
        <v>127</v>
      </c>
      <c r="E397" s="215" t="s">
        <v>661</v>
      </c>
      <c r="F397" s="216" t="s">
        <v>662</v>
      </c>
      <c r="G397" s="217" t="s">
        <v>171</v>
      </c>
      <c r="H397" s="218">
        <v>10.125</v>
      </c>
      <c r="I397" s="219"/>
      <c r="J397" s="220">
        <f>ROUND(I397*H397,2)</f>
        <v>0</v>
      </c>
      <c r="K397" s="216" t="s">
        <v>131</v>
      </c>
      <c r="L397" s="44"/>
      <c r="M397" s="221" t="s">
        <v>19</v>
      </c>
      <c r="N397" s="222" t="s">
        <v>45</v>
      </c>
      <c r="O397" s="84"/>
      <c r="P397" s="223">
        <f>O397*H397</f>
        <v>0</v>
      </c>
      <c r="Q397" s="223">
        <v>0.00097999999999999997</v>
      </c>
      <c r="R397" s="223">
        <f>Q397*H397</f>
        <v>0.009922499999999999</v>
      </c>
      <c r="S397" s="223">
        <v>0</v>
      </c>
      <c r="T397" s="22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5" t="s">
        <v>212</v>
      </c>
      <c r="AT397" s="225" t="s">
        <v>127</v>
      </c>
      <c r="AU397" s="225" t="s">
        <v>84</v>
      </c>
      <c r="AY397" s="17" t="s">
        <v>124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7" t="s">
        <v>82</v>
      </c>
      <c r="BK397" s="226">
        <f>ROUND(I397*H397,2)</f>
        <v>0</v>
      </c>
      <c r="BL397" s="17" t="s">
        <v>212</v>
      </c>
      <c r="BM397" s="225" t="s">
        <v>663</v>
      </c>
    </row>
    <row r="398" s="13" customFormat="1">
      <c r="A398" s="13"/>
      <c r="B398" s="227"/>
      <c r="C398" s="228"/>
      <c r="D398" s="229" t="s">
        <v>134</v>
      </c>
      <c r="E398" s="230" t="s">
        <v>19</v>
      </c>
      <c r="F398" s="231" t="s">
        <v>664</v>
      </c>
      <c r="G398" s="228"/>
      <c r="H398" s="232">
        <v>4.5</v>
      </c>
      <c r="I398" s="233"/>
      <c r="J398" s="228"/>
      <c r="K398" s="228"/>
      <c r="L398" s="234"/>
      <c r="M398" s="235"/>
      <c r="N398" s="236"/>
      <c r="O398" s="236"/>
      <c r="P398" s="236"/>
      <c r="Q398" s="236"/>
      <c r="R398" s="236"/>
      <c r="S398" s="236"/>
      <c r="T398" s="23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8" t="s">
        <v>134</v>
      </c>
      <c r="AU398" s="238" t="s">
        <v>84</v>
      </c>
      <c r="AV398" s="13" t="s">
        <v>84</v>
      </c>
      <c r="AW398" s="13" t="s">
        <v>35</v>
      </c>
      <c r="AX398" s="13" t="s">
        <v>74</v>
      </c>
      <c r="AY398" s="238" t="s">
        <v>124</v>
      </c>
    </row>
    <row r="399" s="13" customFormat="1">
      <c r="A399" s="13"/>
      <c r="B399" s="227"/>
      <c r="C399" s="228"/>
      <c r="D399" s="229" t="s">
        <v>134</v>
      </c>
      <c r="E399" s="230" t="s">
        <v>19</v>
      </c>
      <c r="F399" s="231" t="s">
        <v>665</v>
      </c>
      <c r="G399" s="228"/>
      <c r="H399" s="232">
        <v>5.625</v>
      </c>
      <c r="I399" s="233"/>
      <c r="J399" s="228"/>
      <c r="K399" s="228"/>
      <c r="L399" s="234"/>
      <c r="M399" s="235"/>
      <c r="N399" s="236"/>
      <c r="O399" s="236"/>
      <c r="P399" s="236"/>
      <c r="Q399" s="236"/>
      <c r="R399" s="236"/>
      <c r="S399" s="236"/>
      <c r="T399" s="23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8" t="s">
        <v>134</v>
      </c>
      <c r="AU399" s="238" t="s">
        <v>84</v>
      </c>
      <c r="AV399" s="13" t="s">
        <v>84</v>
      </c>
      <c r="AW399" s="13" t="s">
        <v>35</v>
      </c>
      <c r="AX399" s="13" t="s">
        <v>74</v>
      </c>
      <c r="AY399" s="238" t="s">
        <v>124</v>
      </c>
    </row>
    <row r="400" s="14" customFormat="1">
      <c r="A400" s="14"/>
      <c r="B400" s="249"/>
      <c r="C400" s="250"/>
      <c r="D400" s="229" t="s">
        <v>134</v>
      </c>
      <c r="E400" s="251" t="s">
        <v>19</v>
      </c>
      <c r="F400" s="252" t="s">
        <v>168</v>
      </c>
      <c r="G400" s="250"/>
      <c r="H400" s="253">
        <v>10.125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134</v>
      </c>
      <c r="AU400" s="259" t="s">
        <v>84</v>
      </c>
      <c r="AV400" s="14" t="s">
        <v>132</v>
      </c>
      <c r="AW400" s="14" t="s">
        <v>35</v>
      </c>
      <c r="AX400" s="14" t="s">
        <v>82</v>
      </c>
      <c r="AY400" s="259" t="s">
        <v>124</v>
      </c>
    </row>
    <row r="401" s="2" customFormat="1" ht="21.75" customHeight="1">
      <c r="A401" s="38"/>
      <c r="B401" s="39"/>
      <c r="C401" s="214" t="s">
        <v>666</v>
      </c>
      <c r="D401" s="214" t="s">
        <v>127</v>
      </c>
      <c r="E401" s="215" t="s">
        <v>667</v>
      </c>
      <c r="F401" s="216" t="s">
        <v>668</v>
      </c>
      <c r="G401" s="217" t="s">
        <v>420</v>
      </c>
      <c r="H401" s="218">
        <v>1.98</v>
      </c>
      <c r="I401" s="219"/>
      <c r="J401" s="220">
        <f>ROUND(I401*H401,2)</f>
        <v>0</v>
      </c>
      <c r="K401" s="216" t="s">
        <v>131</v>
      </c>
      <c r="L401" s="44"/>
      <c r="M401" s="221" t="s">
        <v>19</v>
      </c>
      <c r="N401" s="222" t="s">
        <v>45</v>
      </c>
      <c r="O401" s="84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5" t="s">
        <v>212</v>
      </c>
      <c r="AT401" s="225" t="s">
        <v>127</v>
      </c>
      <c r="AU401" s="225" t="s">
        <v>84</v>
      </c>
      <c r="AY401" s="17" t="s">
        <v>124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7" t="s">
        <v>82</v>
      </c>
      <c r="BK401" s="226">
        <f>ROUND(I401*H401,2)</f>
        <v>0</v>
      </c>
      <c r="BL401" s="17" t="s">
        <v>212</v>
      </c>
      <c r="BM401" s="225" t="s">
        <v>669</v>
      </c>
    </row>
    <row r="402" s="2" customFormat="1" ht="21.75" customHeight="1">
      <c r="A402" s="38"/>
      <c r="B402" s="39"/>
      <c r="C402" s="214" t="s">
        <v>670</v>
      </c>
      <c r="D402" s="214" t="s">
        <v>127</v>
      </c>
      <c r="E402" s="215" t="s">
        <v>671</v>
      </c>
      <c r="F402" s="216" t="s">
        <v>672</v>
      </c>
      <c r="G402" s="217" t="s">
        <v>420</v>
      </c>
      <c r="H402" s="218">
        <v>1.98</v>
      </c>
      <c r="I402" s="219"/>
      <c r="J402" s="220">
        <f>ROUND(I402*H402,2)</f>
        <v>0</v>
      </c>
      <c r="K402" s="216" t="s">
        <v>131</v>
      </c>
      <c r="L402" s="44"/>
      <c r="M402" s="221" t="s">
        <v>19</v>
      </c>
      <c r="N402" s="222" t="s">
        <v>45</v>
      </c>
      <c r="O402" s="84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5" t="s">
        <v>212</v>
      </c>
      <c r="AT402" s="225" t="s">
        <v>127</v>
      </c>
      <c r="AU402" s="225" t="s">
        <v>84</v>
      </c>
      <c r="AY402" s="17" t="s">
        <v>124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7" t="s">
        <v>82</v>
      </c>
      <c r="BK402" s="226">
        <f>ROUND(I402*H402,2)</f>
        <v>0</v>
      </c>
      <c r="BL402" s="17" t="s">
        <v>212</v>
      </c>
      <c r="BM402" s="225" t="s">
        <v>673</v>
      </c>
    </row>
    <row r="403" s="12" customFormat="1" ht="22.8" customHeight="1">
      <c r="A403" s="12"/>
      <c r="B403" s="198"/>
      <c r="C403" s="199"/>
      <c r="D403" s="200" t="s">
        <v>73</v>
      </c>
      <c r="E403" s="212" t="s">
        <v>674</v>
      </c>
      <c r="F403" s="212" t="s">
        <v>675</v>
      </c>
      <c r="G403" s="199"/>
      <c r="H403" s="199"/>
      <c r="I403" s="202"/>
      <c r="J403" s="213">
        <f>BK403</f>
        <v>0</v>
      </c>
      <c r="K403" s="199"/>
      <c r="L403" s="204"/>
      <c r="M403" s="205"/>
      <c r="N403" s="206"/>
      <c r="O403" s="206"/>
      <c r="P403" s="207">
        <f>SUM(P404:P411)</f>
        <v>0</v>
      </c>
      <c r="Q403" s="206"/>
      <c r="R403" s="207">
        <f>SUM(R404:R411)</f>
        <v>0.00142724</v>
      </c>
      <c r="S403" s="206"/>
      <c r="T403" s="208">
        <f>SUM(T404:T411)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9" t="s">
        <v>84</v>
      </c>
      <c r="AT403" s="210" t="s">
        <v>73</v>
      </c>
      <c r="AU403" s="210" t="s">
        <v>82</v>
      </c>
      <c r="AY403" s="209" t="s">
        <v>124</v>
      </c>
      <c r="BK403" s="211">
        <f>SUM(BK404:BK411)</f>
        <v>0</v>
      </c>
    </row>
    <row r="404" s="2" customFormat="1" ht="16.5" customHeight="1">
      <c r="A404" s="38"/>
      <c r="B404" s="39"/>
      <c r="C404" s="214" t="s">
        <v>676</v>
      </c>
      <c r="D404" s="214" t="s">
        <v>127</v>
      </c>
      <c r="E404" s="215" t="s">
        <v>677</v>
      </c>
      <c r="F404" s="216" t="s">
        <v>678</v>
      </c>
      <c r="G404" s="217" t="s">
        <v>154</v>
      </c>
      <c r="H404" s="218">
        <v>2.7639999999999998</v>
      </c>
      <c r="I404" s="219"/>
      <c r="J404" s="220">
        <f>ROUND(I404*H404,2)</f>
        <v>0</v>
      </c>
      <c r="K404" s="216" t="s">
        <v>131</v>
      </c>
      <c r="L404" s="44"/>
      <c r="M404" s="221" t="s">
        <v>19</v>
      </c>
      <c r="N404" s="222" t="s">
        <v>45</v>
      </c>
      <c r="O404" s="84"/>
      <c r="P404" s="223">
        <f>O404*H404</f>
        <v>0</v>
      </c>
      <c r="Q404" s="223">
        <v>0.00017000000000000001</v>
      </c>
      <c r="R404" s="223">
        <f>Q404*H404</f>
        <v>0.00046987999999999999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212</v>
      </c>
      <c r="AT404" s="225" t="s">
        <v>127</v>
      </c>
      <c r="AU404" s="225" t="s">
        <v>84</v>
      </c>
      <c r="AY404" s="17" t="s">
        <v>124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82</v>
      </c>
      <c r="BK404" s="226">
        <f>ROUND(I404*H404,2)</f>
        <v>0</v>
      </c>
      <c r="BL404" s="17" t="s">
        <v>212</v>
      </c>
      <c r="BM404" s="225" t="s">
        <v>679</v>
      </c>
    </row>
    <row r="405" s="13" customFormat="1">
      <c r="A405" s="13"/>
      <c r="B405" s="227"/>
      <c r="C405" s="228"/>
      <c r="D405" s="229" t="s">
        <v>134</v>
      </c>
      <c r="E405" s="230" t="s">
        <v>19</v>
      </c>
      <c r="F405" s="231" t="s">
        <v>680</v>
      </c>
      <c r="G405" s="228"/>
      <c r="H405" s="232">
        <v>1.8160000000000001</v>
      </c>
      <c r="I405" s="233"/>
      <c r="J405" s="228"/>
      <c r="K405" s="228"/>
      <c r="L405" s="234"/>
      <c r="M405" s="235"/>
      <c r="N405" s="236"/>
      <c r="O405" s="236"/>
      <c r="P405" s="236"/>
      <c r="Q405" s="236"/>
      <c r="R405" s="236"/>
      <c r="S405" s="236"/>
      <c r="T405" s="23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8" t="s">
        <v>134</v>
      </c>
      <c r="AU405" s="238" t="s">
        <v>84</v>
      </c>
      <c r="AV405" s="13" t="s">
        <v>84</v>
      </c>
      <c r="AW405" s="13" t="s">
        <v>35</v>
      </c>
      <c r="AX405" s="13" t="s">
        <v>74</v>
      </c>
      <c r="AY405" s="238" t="s">
        <v>124</v>
      </c>
    </row>
    <row r="406" s="13" customFormat="1">
      <c r="A406" s="13"/>
      <c r="B406" s="227"/>
      <c r="C406" s="228"/>
      <c r="D406" s="229" t="s">
        <v>134</v>
      </c>
      <c r="E406" s="230" t="s">
        <v>19</v>
      </c>
      <c r="F406" s="231" t="s">
        <v>681</v>
      </c>
      <c r="G406" s="228"/>
      <c r="H406" s="232">
        <v>0.94799999999999995</v>
      </c>
      <c r="I406" s="233"/>
      <c r="J406" s="228"/>
      <c r="K406" s="228"/>
      <c r="L406" s="234"/>
      <c r="M406" s="235"/>
      <c r="N406" s="236"/>
      <c r="O406" s="236"/>
      <c r="P406" s="236"/>
      <c r="Q406" s="236"/>
      <c r="R406" s="236"/>
      <c r="S406" s="236"/>
      <c r="T406" s="2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134</v>
      </c>
      <c r="AU406" s="238" t="s">
        <v>84</v>
      </c>
      <c r="AV406" s="13" t="s">
        <v>84</v>
      </c>
      <c r="AW406" s="13" t="s">
        <v>35</v>
      </c>
      <c r="AX406" s="13" t="s">
        <v>74</v>
      </c>
      <c r="AY406" s="238" t="s">
        <v>124</v>
      </c>
    </row>
    <row r="407" s="14" customFormat="1">
      <c r="A407" s="14"/>
      <c r="B407" s="249"/>
      <c r="C407" s="250"/>
      <c r="D407" s="229" t="s">
        <v>134</v>
      </c>
      <c r="E407" s="251" t="s">
        <v>19</v>
      </c>
      <c r="F407" s="252" t="s">
        <v>168</v>
      </c>
      <c r="G407" s="250"/>
      <c r="H407" s="253">
        <v>2.7639999999999998</v>
      </c>
      <c r="I407" s="254"/>
      <c r="J407" s="250"/>
      <c r="K407" s="250"/>
      <c r="L407" s="255"/>
      <c r="M407" s="256"/>
      <c r="N407" s="257"/>
      <c r="O407" s="257"/>
      <c r="P407" s="257"/>
      <c r="Q407" s="257"/>
      <c r="R407" s="257"/>
      <c r="S407" s="257"/>
      <c r="T407" s="25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9" t="s">
        <v>134</v>
      </c>
      <c r="AU407" s="259" t="s">
        <v>84</v>
      </c>
      <c r="AV407" s="14" t="s">
        <v>132</v>
      </c>
      <c r="AW407" s="14" t="s">
        <v>35</v>
      </c>
      <c r="AX407" s="14" t="s">
        <v>82</v>
      </c>
      <c r="AY407" s="259" t="s">
        <v>124</v>
      </c>
    </row>
    <row r="408" s="2" customFormat="1" ht="16.5" customHeight="1">
      <c r="A408" s="38"/>
      <c r="B408" s="39"/>
      <c r="C408" s="214" t="s">
        <v>682</v>
      </c>
      <c r="D408" s="214" t="s">
        <v>127</v>
      </c>
      <c r="E408" s="215" t="s">
        <v>683</v>
      </c>
      <c r="F408" s="216" t="s">
        <v>684</v>
      </c>
      <c r="G408" s="217" t="s">
        <v>154</v>
      </c>
      <c r="H408" s="218">
        <v>2.7639999999999998</v>
      </c>
      <c r="I408" s="219"/>
      <c r="J408" s="220">
        <f>ROUND(I408*H408,2)</f>
        <v>0</v>
      </c>
      <c r="K408" s="216" t="s">
        <v>131</v>
      </c>
      <c r="L408" s="44"/>
      <c r="M408" s="221" t="s">
        <v>19</v>
      </c>
      <c r="N408" s="222" t="s">
        <v>45</v>
      </c>
      <c r="O408" s="84"/>
      <c r="P408" s="223">
        <f>O408*H408</f>
        <v>0</v>
      </c>
      <c r="Q408" s="223">
        <v>0.00012</v>
      </c>
      <c r="R408" s="223">
        <f>Q408*H408</f>
        <v>0.00033168</v>
      </c>
      <c r="S408" s="223">
        <v>0</v>
      </c>
      <c r="T408" s="22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5" t="s">
        <v>212</v>
      </c>
      <c r="AT408" s="225" t="s">
        <v>127</v>
      </c>
      <c r="AU408" s="225" t="s">
        <v>84</v>
      </c>
      <c r="AY408" s="17" t="s">
        <v>124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7" t="s">
        <v>82</v>
      </c>
      <c r="BK408" s="226">
        <f>ROUND(I408*H408,2)</f>
        <v>0</v>
      </c>
      <c r="BL408" s="17" t="s">
        <v>212</v>
      </c>
      <c r="BM408" s="225" t="s">
        <v>685</v>
      </c>
    </row>
    <row r="409" s="2" customFormat="1" ht="16.5" customHeight="1">
      <c r="A409" s="38"/>
      <c r="B409" s="39"/>
      <c r="C409" s="214" t="s">
        <v>686</v>
      </c>
      <c r="D409" s="214" t="s">
        <v>127</v>
      </c>
      <c r="E409" s="215" t="s">
        <v>687</v>
      </c>
      <c r="F409" s="216" t="s">
        <v>688</v>
      </c>
      <c r="G409" s="217" t="s">
        <v>154</v>
      </c>
      <c r="H409" s="218">
        <v>2.7639999999999998</v>
      </c>
      <c r="I409" s="219"/>
      <c r="J409" s="220">
        <f>ROUND(I409*H409,2)</f>
        <v>0</v>
      </c>
      <c r="K409" s="216" t="s">
        <v>131</v>
      </c>
      <c r="L409" s="44"/>
      <c r="M409" s="221" t="s">
        <v>19</v>
      </c>
      <c r="N409" s="222" t="s">
        <v>45</v>
      </c>
      <c r="O409" s="84"/>
      <c r="P409" s="223">
        <f>O409*H409</f>
        <v>0</v>
      </c>
      <c r="Q409" s="223">
        <v>0.00012</v>
      </c>
      <c r="R409" s="223">
        <f>Q409*H409</f>
        <v>0.00033168</v>
      </c>
      <c r="S409" s="223">
        <v>0</v>
      </c>
      <c r="T409" s="22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5" t="s">
        <v>212</v>
      </c>
      <c r="AT409" s="225" t="s">
        <v>127</v>
      </c>
      <c r="AU409" s="225" t="s">
        <v>84</v>
      </c>
      <c r="AY409" s="17" t="s">
        <v>124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7" t="s">
        <v>82</v>
      </c>
      <c r="BK409" s="226">
        <f>ROUND(I409*H409,2)</f>
        <v>0</v>
      </c>
      <c r="BL409" s="17" t="s">
        <v>212</v>
      </c>
      <c r="BM409" s="225" t="s">
        <v>689</v>
      </c>
    </row>
    <row r="410" s="2" customFormat="1" ht="16.5" customHeight="1">
      <c r="A410" s="38"/>
      <c r="B410" s="39"/>
      <c r="C410" s="214" t="s">
        <v>690</v>
      </c>
      <c r="D410" s="214" t="s">
        <v>127</v>
      </c>
      <c r="E410" s="215" t="s">
        <v>691</v>
      </c>
      <c r="F410" s="216" t="s">
        <v>692</v>
      </c>
      <c r="G410" s="217" t="s">
        <v>154</v>
      </c>
      <c r="H410" s="218">
        <v>2.4500000000000002</v>
      </c>
      <c r="I410" s="219"/>
      <c r="J410" s="220">
        <f>ROUND(I410*H410,2)</f>
        <v>0</v>
      </c>
      <c r="K410" s="216" t="s">
        <v>19</v>
      </c>
      <c r="L410" s="44"/>
      <c r="M410" s="221" t="s">
        <v>19</v>
      </c>
      <c r="N410" s="222" t="s">
        <v>45</v>
      </c>
      <c r="O410" s="84"/>
      <c r="P410" s="223">
        <f>O410*H410</f>
        <v>0</v>
      </c>
      <c r="Q410" s="223">
        <v>0.00012</v>
      </c>
      <c r="R410" s="223">
        <f>Q410*H410</f>
        <v>0.00029400000000000004</v>
      </c>
      <c r="S410" s="223">
        <v>0</v>
      </c>
      <c r="T410" s="22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5" t="s">
        <v>212</v>
      </c>
      <c r="AT410" s="225" t="s">
        <v>127</v>
      </c>
      <c r="AU410" s="225" t="s">
        <v>84</v>
      </c>
      <c r="AY410" s="17" t="s">
        <v>124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7" t="s">
        <v>82</v>
      </c>
      <c r="BK410" s="226">
        <f>ROUND(I410*H410,2)</f>
        <v>0</v>
      </c>
      <c r="BL410" s="17" t="s">
        <v>212</v>
      </c>
      <c r="BM410" s="225" t="s">
        <v>693</v>
      </c>
    </row>
    <row r="411" s="13" customFormat="1">
      <c r="A411" s="13"/>
      <c r="B411" s="227"/>
      <c r="C411" s="228"/>
      <c r="D411" s="229" t="s">
        <v>134</v>
      </c>
      <c r="E411" s="230" t="s">
        <v>19</v>
      </c>
      <c r="F411" s="231" t="s">
        <v>694</v>
      </c>
      <c r="G411" s="228"/>
      <c r="H411" s="232">
        <v>2.4500000000000002</v>
      </c>
      <c r="I411" s="233"/>
      <c r="J411" s="228"/>
      <c r="K411" s="228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134</v>
      </c>
      <c r="AU411" s="238" t="s">
        <v>84</v>
      </c>
      <c r="AV411" s="13" t="s">
        <v>84</v>
      </c>
      <c r="AW411" s="13" t="s">
        <v>35</v>
      </c>
      <c r="AX411" s="13" t="s">
        <v>82</v>
      </c>
      <c r="AY411" s="238" t="s">
        <v>124</v>
      </c>
    </row>
    <row r="412" s="12" customFormat="1" ht="22.8" customHeight="1">
      <c r="A412" s="12"/>
      <c r="B412" s="198"/>
      <c r="C412" s="199"/>
      <c r="D412" s="200" t="s">
        <v>73</v>
      </c>
      <c r="E412" s="212" t="s">
        <v>695</v>
      </c>
      <c r="F412" s="212" t="s">
        <v>696</v>
      </c>
      <c r="G412" s="199"/>
      <c r="H412" s="199"/>
      <c r="I412" s="202"/>
      <c r="J412" s="213">
        <f>BK412</f>
        <v>0</v>
      </c>
      <c r="K412" s="199"/>
      <c r="L412" s="204"/>
      <c r="M412" s="205"/>
      <c r="N412" s="206"/>
      <c r="O412" s="206"/>
      <c r="P412" s="207">
        <f>SUM(P413:P440)</f>
        <v>0</v>
      </c>
      <c r="Q412" s="206"/>
      <c r="R412" s="207">
        <f>SUM(R413:R440)</f>
        <v>0.10146962</v>
      </c>
      <c r="S412" s="206"/>
      <c r="T412" s="208">
        <f>SUM(T413:T440)</f>
        <v>0.022897500000000001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9" t="s">
        <v>84</v>
      </c>
      <c r="AT412" s="210" t="s">
        <v>73</v>
      </c>
      <c r="AU412" s="210" t="s">
        <v>82</v>
      </c>
      <c r="AY412" s="209" t="s">
        <v>124</v>
      </c>
      <c r="BK412" s="211">
        <f>SUM(BK413:BK440)</f>
        <v>0</v>
      </c>
    </row>
    <row r="413" s="2" customFormat="1" ht="16.5" customHeight="1">
      <c r="A413" s="38"/>
      <c r="B413" s="39"/>
      <c r="C413" s="214" t="s">
        <v>697</v>
      </c>
      <c r="D413" s="214" t="s">
        <v>127</v>
      </c>
      <c r="E413" s="215" t="s">
        <v>698</v>
      </c>
      <c r="F413" s="216" t="s">
        <v>699</v>
      </c>
      <c r="G413" s="217" t="s">
        <v>154</v>
      </c>
      <c r="H413" s="218">
        <v>90.650000000000006</v>
      </c>
      <c r="I413" s="219"/>
      <c r="J413" s="220">
        <f>ROUND(I413*H413,2)</f>
        <v>0</v>
      </c>
      <c r="K413" s="216" t="s">
        <v>131</v>
      </c>
      <c r="L413" s="44"/>
      <c r="M413" s="221" t="s">
        <v>19</v>
      </c>
      <c r="N413" s="222" t="s">
        <v>45</v>
      </c>
      <c r="O413" s="84"/>
      <c r="P413" s="223">
        <f>O413*H413</f>
        <v>0</v>
      </c>
      <c r="Q413" s="223">
        <v>0</v>
      </c>
      <c r="R413" s="223">
        <f>Q413*H413</f>
        <v>0</v>
      </c>
      <c r="S413" s="223">
        <v>0.00014999999999999999</v>
      </c>
      <c r="T413" s="224">
        <f>S413*H413</f>
        <v>0.0135975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5" t="s">
        <v>212</v>
      </c>
      <c r="AT413" s="225" t="s">
        <v>127</v>
      </c>
      <c r="AU413" s="225" t="s">
        <v>84</v>
      </c>
      <c r="AY413" s="17" t="s">
        <v>124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7" t="s">
        <v>82</v>
      </c>
      <c r="BK413" s="226">
        <f>ROUND(I413*H413,2)</f>
        <v>0</v>
      </c>
      <c r="BL413" s="17" t="s">
        <v>212</v>
      </c>
      <c r="BM413" s="225" t="s">
        <v>700</v>
      </c>
    </row>
    <row r="414" s="13" customFormat="1">
      <c r="A414" s="13"/>
      <c r="B414" s="227"/>
      <c r="C414" s="228"/>
      <c r="D414" s="229" t="s">
        <v>134</v>
      </c>
      <c r="E414" s="230" t="s">
        <v>19</v>
      </c>
      <c r="F414" s="231" t="s">
        <v>701</v>
      </c>
      <c r="G414" s="228"/>
      <c r="H414" s="232">
        <v>1.2350000000000001</v>
      </c>
      <c r="I414" s="233"/>
      <c r="J414" s="228"/>
      <c r="K414" s="228"/>
      <c r="L414" s="234"/>
      <c r="M414" s="235"/>
      <c r="N414" s="236"/>
      <c r="O414" s="236"/>
      <c r="P414" s="236"/>
      <c r="Q414" s="236"/>
      <c r="R414" s="236"/>
      <c r="S414" s="236"/>
      <c r="T414" s="23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8" t="s">
        <v>134</v>
      </c>
      <c r="AU414" s="238" t="s">
        <v>84</v>
      </c>
      <c r="AV414" s="13" t="s">
        <v>84</v>
      </c>
      <c r="AW414" s="13" t="s">
        <v>35</v>
      </c>
      <c r="AX414" s="13" t="s">
        <v>74</v>
      </c>
      <c r="AY414" s="238" t="s">
        <v>124</v>
      </c>
    </row>
    <row r="415" s="13" customFormat="1">
      <c r="A415" s="13"/>
      <c r="B415" s="227"/>
      <c r="C415" s="228"/>
      <c r="D415" s="229" t="s">
        <v>134</v>
      </c>
      <c r="E415" s="230" t="s">
        <v>19</v>
      </c>
      <c r="F415" s="231" t="s">
        <v>702</v>
      </c>
      <c r="G415" s="228"/>
      <c r="H415" s="232">
        <v>22.233000000000001</v>
      </c>
      <c r="I415" s="233"/>
      <c r="J415" s="228"/>
      <c r="K415" s="228"/>
      <c r="L415" s="234"/>
      <c r="M415" s="235"/>
      <c r="N415" s="236"/>
      <c r="O415" s="236"/>
      <c r="P415" s="236"/>
      <c r="Q415" s="236"/>
      <c r="R415" s="236"/>
      <c r="S415" s="236"/>
      <c r="T415" s="23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8" t="s">
        <v>134</v>
      </c>
      <c r="AU415" s="238" t="s">
        <v>84</v>
      </c>
      <c r="AV415" s="13" t="s">
        <v>84</v>
      </c>
      <c r="AW415" s="13" t="s">
        <v>35</v>
      </c>
      <c r="AX415" s="13" t="s">
        <v>74</v>
      </c>
      <c r="AY415" s="238" t="s">
        <v>124</v>
      </c>
    </row>
    <row r="416" s="13" customFormat="1">
      <c r="A416" s="13"/>
      <c r="B416" s="227"/>
      <c r="C416" s="228"/>
      <c r="D416" s="229" t="s">
        <v>134</v>
      </c>
      <c r="E416" s="230" t="s">
        <v>19</v>
      </c>
      <c r="F416" s="231" t="s">
        <v>703</v>
      </c>
      <c r="G416" s="228"/>
      <c r="H416" s="232">
        <v>16.952999999999999</v>
      </c>
      <c r="I416" s="233"/>
      <c r="J416" s="228"/>
      <c r="K416" s="228"/>
      <c r="L416" s="234"/>
      <c r="M416" s="235"/>
      <c r="N416" s="236"/>
      <c r="O416" s="236"/>
      <c r="P416" s="236"/>
      <c r="Q416" s="236"/>
      <c r="R416" s="236"/>
      <c r="S416" s="236"/>
      <c r="T416" s="23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8" t="s">
        <v>134</v>
      </c>
      <c r="AU416" s="238" t="s">
        <v>84</v>
      </c>
      <c r="AV416" s="13" t="s">
        <v>84</v>
      </c>
      <c r="AW416" s="13" t="s">
        <v>35</v>
      </c>
      <c r="AX416" s="13" t="s">
        <v>74</v>
      </c>
      <c r="AY416" s="238" t="s">
        <v>124</v>
      </c>
    </row>
    <row r="417" s="13" customFormat="1">
      <c r="A417" s="13"/>
      <c r="B417" s="227"/>
      <c r="C417" s="228"/>
      <c r="D417" s="229" t="s">
        <v>134</v>
      </c>
      <c r="E417" s="230" t="s">
        <v>19</v>
      </c>
      <c r="F417" s="231" t="s">
        <v>704</v>
      </c>
      <c r="G417" s="228"/>
      <c r="H417" s="232">
        <v>1.9079999999999999</v>
      </c>
      <c r="I417" s="233"/>
      <c r="J417" s="228"/>
      <c r="K417" s="228"/>
      <c r="L417" s="234"/>
      <c r="M417" s="235"/>
      <c r="N417" s="236"/>
      <c r="O417" s="236"/>
      <c r="P417" s="236"/>
      <c r="Q417" s="236"/>
      <c r="R417" s="236"/>
      <c r="S417" s="236"/>
      <c r="T417" s="23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8" t="s">
        <v>134</v>
      </c>
      <c r="AU417" s="238" t="s">
        <v>84</v>
      </c>
      <c r="AV417" s="13" t="s">
        <v>84</v>
      </c>
      <c r="AW417" s="13" t="s">
        <v>35</v>
      </c>
      <c r="AX417" s="13" t="s">
        <v>74</v>
      </c>
      <c r="AY417" s="238" t="s">
        <v>124</v>
      </c>
    </row>
    <row r="418" s="13" customFormat="1">
      <c r="A418" s="13"/>
      <c r="B418" s="227"/>
      <c r="C418" s="228"/>
      <c r="D418" s="229" t="s">
        <v>134</v>
      </c>
      <c r="E418" s="230" t="s">
        <v>19</v>
      </c>
      <c r="F418" s="231" t="s">
        <v>705</v>
      </c>
      <c r="G418" s="228"/>
      <c r="H418" s="232">
        <v>23.920999999999999</v>
      </c>
      <c r="I418" s="233"/>
      <c r="J418" s="228"/>
      <c r="K418" s="228"/>
      <c r="L418" s="234"/>
      <c r="M418" s="235"/>
      <c r="N418" s="236"/>
      <c r="O418" s="236"/>
      <c r="P418" s="236"/>
      <c r="Q418" s="236"/>
      <c r="R418" s="236"/>
      <c r="S418" s="236"/>
      <c r="T418" s="2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8" t="s">
        <v>134</v>
      </c>
      <c r="AU418" s="238" t="s">
        <v>84</v>
      </c>
      <c r="AV418" s="13" t="s">
        <v>84</v>
      </c>
      <c r="AW418" s="13" t="s">
        <v>35</v>
      </c>
      <c r="AX418" s="13" t="s">
        <v>74</v>
      </c>
      <c r="AY418" s="238" t="s">
        <v>124</v>
      </c>
    </row>
    <row r="419" s="13" customFormat="1">
      <c r="A419" s="13"/>
      <c r="B419" s="227"/>
      <c r="C419" s="228"/>
      <c r="D419" s="229" t="s">
        <v>134</v>
      </c>
      <c r="E419" s="230" t="s">
        <v>19</v>
      </c>
      <c r="F419" s="231" t="s">
        <v>706</v>
      </c>
      <c r="G419" s="228"/>
      <c r="H419" s="232">
        <v>17.600000000000001</v>
      </c>
      <c r="I419" s="233"/>
      <c r="J419" s="228"/>
      <c r="K419" s="228"/>
      <c r="L419" s="234"/>
      <c r="M419" s="235"/>
      <c r="N419" s="236"/>
      <c r="O419" s="236"/>
      <c r="P419" s="236"/>
      <c r="Q419" s="236"/>
      <c r="R419" s="236"/>
      <c r="S419" s="236"/>
      <c r="T419" s="23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8" t="s">
        <v>134</v>
      </c>
      <c r="AU419" s="238" t="s">
        <v>84</v>
      </c>
      <c r="AV419" s="13" t="s">
        <v>84</v>
      </c>
      <c r="AW419" s="13" t="s">
        <v>35</v>
      </c>
      <c r="AX419" s="13" t="s">
        <v>74</v>
      </c>
      <c r="AY419" s="238" t="s">
        <v>124</v>
      </c>
    </row>
    <row r="420" s="13" customFormat="1">
      <c r="A420" s="13"/>
      <c r="B420" s="227"/>
      <c r="C420" s="228"/>
      <c r="D420" s="229" t="s">
        <v>134</v>
      </c>
      <c r="E420" s="230" t="s">
        <v>19</v>
      </c>
      <c r="F420" s="231" t="s">
        <v>707</v>
      </c>
      <c r="G420" s="228"/>
      <c r="H420" s="232">
        <v>6.7999999999999998</v>
      </c>
      <c r="I420" s="233"/>
      <c r="J420" s="228"/>
      <c r="K420" s="228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134</v>
      </c>
      <c r="AU420" s="238" t="s">
        <v>84</v>
      </c>
      <c r="AV420" s="13" t="s">
        <v>84</v>
      </c>
      <c r="AW420" s="13" t="s">
        <v>35</v>
      </c>
      <c r="AX420" s="13" t="s">
        <v>74</v>
      </c>
      <c r="AY420" s="238" t="s">
        <v>124</v>
      </c>
    </row>
    <row r="421" s="14" customFormat="1">
      <c r="A421" s="14"/>
      <c r="B421" s="249"/>
      <c r="C421" s="250"/>
      <c r="D421" s="229" t="s">
        <v>134</v>
      </c>
      <c r="E421" s="251" t="s">
        <v>19</v>
      </c>
      <c r="F421" s="252" t="s">
        <v>168</v>
      </c>
      <c r="G421" s="250"/>
      <c r="H421" s="253">
        <v>90.650000000000006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134</v>
      </c>
      <c r="AU421" s="259" t="s">
        <v>84</v>
      </c>
      <c r="AV421" s="14" t="s">
        <v>132</v>
      </c>
      <c r="AW421" s="14" t="s">
        <v>35</v>
      </c>
      <c r="AX421" s="14" t="s">
        <v>82</v>
      </c>
      <c r="AY421" s="259" t="s">
        <v>124</v>
      </c>
    </row>
    <row r="422" s="2" customFormat="1" ht="16.5" customHeight="1">
      <c r="A422" s="38"/>
      <c r="B422" s="39"/>
      <c r="C422" s="214" t="s">
        <v>708</v>
      </c>
      <c r="D422" s="214" t="s">
        <v>127</v>
      </c>
      <c r="E422" s="215" t="s">
        <v>709</v>
      </c>
      <c r="F422" s="216" t="s">
        <v>710</v>
      </c>
      <c r="G422" s="217" t="s">
        <v>154</v>
      </c>
      <c r="H422" s="218">
        <v>30</v>
      </c>
      <c r="I422" s="219"/>
      <c r="J422" s="220">
        <f>ROUND(I422*H422,2)</f>
        <v>0</v>
      </c>
      <c r="K422" s="216" t="s">
        <v>131</v>
      </c>
      <c r="L422" s="44"/>
      <c r="M422" s="221" t="s">
        <v>19</v>
      </c>
      <c r="N422" s="222" t="s">
        <v>45</v>
      </c>
      <c r="O422" s="84"/>
      <c r="P422" s="223">
        <f>O422*H422</f>
        <v>0</v>
      </c>
      <c r="Q422" s="223">
        <v>0.001</v>
      </c>
      <c r="R422" s="223">
        <f>Q422*H422</f>
        <v>0.029999999999999999</v>
      </c>
      <c r="S422" s="223">
        <v>0.00031</v>
      </c>
      <c r="T422" s="224">
        <f>S422*H422</f>
        <v>0.0092999999999999992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5" t="s">
        <v>212</v>
      </c>
      <c r="AT422" s="225" t="s">
        <v>127</v>
      </c>
      <c r="AU422" s="225" t="s">
        <v>84</v>
      </c>
      <c r="AY422" s="17" t="s">
        <v>124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7" t="s">
        <v>82</v>
      </c>
      <c r="BK422" s="226">
        <f>ROUND(I422*H422,2)</f>
        <v>0</v>
      </c>
      <c r="BL422" s="17" t="s">
        <v>212</v>
      </c>
      <c r="BM422" s="225" t="s">
        <v>711</v>
      </c>
    </row>
    <row r="423" s="13" customFormat="1">
      <c r="A423" s="13"/>
      <c r="B423" s="227"/>
      <c r="C423" s="228"/>
      <c r="D423" s="229" t="s">
        <v>134</v>
      </c>
      <c r="E423" s="230" t="s">
        <v>19</v>
      </c>
      <c r="F423" s="231" t="s">
        <v>712</v>
      </c>
      <c r="G423" s="228"/>
      <c r="H423" s="232">
        <v>30</v>
      </c>
      <c r="I423" s="233"/>
      <c r="J423" s="228"/>
      <c r="K423" s="228"/>
      <c r="L423" s="234"/>
      <c r="M423" s="235"/>
      <c r="N423" s="236"/>
      <c r="O423" s="236"/>
      <c r="P423" s="236"/>
      <c r="Q423" s="236"/>
      <c r="R423" s="236"/>
      <c r="S423" s="236"/>
      <c r="T423" s="23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8" t="s">
        <v>134</v>
      </c>
      <c r="AU423" s="238" t="s">
        <v>84</v>
      </c>
      <c r="AV423" s="13" t="s">
        <v>84</v>
      </c>
      <c r="AW423" s="13" t="s">
        <v>35</v>
      </c>
      <c r="AX423" s="13" t="s">
        <v>82</v>
      </c>
      <c r="AY423" s="238" t="s">
        <v>124</v>
      </c>
    </row>
    <row r="424" s="2" customFormat="1" ht="16.5" customHeight="1">
      <c r="A424" s="38"/>
      <c r="B424" s="39"/>
      <c r="C424" s="214" t="s">
        <v>713</v>
      </c>
      <c r="D424" s="214" t="s">
        <v>127</v>
      </c>
      <c r="E424" s="215" t="s">
        <v>714</v>
      </c>
      <c r="F424" s="216" t="s">
        <v>715</v>
      </c>
      <c r="G424" s="217" t="s">
        <v>154</v>
      </c>
      <c r="H424" s="218">
        <v>30</v>
      </c>
      <c r="I424" s="219"/>
      <c r="J424" s="220">
        <f>ROUND(I424*H424,2)</f>
        <v>0</v>
      </c>
      <c r="K424" s="216" t="s">
        <v>131</v>
      </c>
      <c r="L424" s="44"/>
      <c r="M424" s="221" t="s">
        <v>19</v>
      </c>
      <c r="N424" s="222" t="s">
        <v>45</v>
      </c>
      <c r="O424" s="84"/>
      <c r="P424" s="223">
        <f>O424*H424</f>
        <v>0</v>
      </c>
      <c r="Q424" s="223">
        <v>0</v>
      </c>
      <c r="R424" s="223">
        <f>Q424*H424</f>
        <v>0</v>
      </c>
      <c r="S424" s="223">
        <v>0</v>
      </c>
      <c r="T424" s="22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5" t="s">
        <v>212</v>
      </c>
      <c r="AT424" s="225" t="s">
        <v>127</v>
      </c>
      <c r="AU424" s="225" t="s">
        <v>84</v>
      </c>
      <c r="AY424" s="17" t="s">
        <v>124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7" t="s">
        <v>82</v>
      </c>
      <c r="BK424" s="226">
        <f>ROUND(I424*H424,2)</f>
        <v>0</v>
      </c>
      <c r="BL424" s="17" t="s">
        <v>212</v>
      </c>
      <c r="BM424" s="225" t="s">
        <v>716</v>
      </c>
    </row>
    <row r="425" s="2" customFormat="1" ht="21.75" customHeight="1">
      <c r="A425" s="38"/>
      <c r="B425" s="39"/>
      <c r="C425" s="214" t="s">
        <v>717</v>
      </c>
      <c r="D425" s="214" t="s">
        <v>127</v>
      </c>
      <c r="E425" s="215" t="s">
        <v>718</v>
      </c>
      <c r="F425" s="216" t="s">
        <v>719</v>
      </c>
      <c r="G425" s="217" t="s">
        <v>138</v>
      </c>
      <c r="H425" s="218">
        <v>10</v>
      </c>
      <c r="I425" s="219"/>
      <c r="J425" s="220">
        <f>ROUND(I425*H425,2)</f>
        <v>0</v>
      </c>
      <c r="K425" s="216" t="s">
        <v>131</v>
      </c>
      <c r="L425" s="44"/>
      <c r="M425" s="221" t="s">
        <v>19</v>
      </c>
      <c r="N425" s="222" t="s">
        <v>45</v>
      </c>
      <c r="O425" s="84"/>
      <c r="P425" s="223">
        <f>O425*H425</f>
        <v>0</v>
      </c>
      <c r="Q425" s="223">
        <v>0.00048000000000000001</v>
      </c>
      <c r="R425" s="223">
        <f>Q425*H425</f>
        <v>0.0048000000000000004</v>
      </c>
      <c r="S425" s="223">
        <v>0</v>
      </c>
      <c r="T425" s="22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5" t="s">
        <v>212</v>
      </c>
      <c r="AT425" s="225" t="s">
        <v>127</v>
      </c>
      <c r="AU425" s="225" t="s">
        <v>84</v>
      </c>
      <c r="AY425" s="17" t="s">
        <v>124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7" t="s">
        <v>82</v>
      </c>
      <c r="BK425" s="226">
        <f>ROUND(I425*H425,2)</f>
        <v>0</v>
      </c>
      <c r="BL425" s="17" t="s">
        <v>212</v>
      </c>
      <c r="BM425" s="225" t="s">
        <v>720</v>
      </c>
    </row>
    <row r="426" s="13" customFormat="1">
      <c r="A426" s="13"/>
      <c r="B426" s="227"/>
      <c r="C426" s="228"/>
      <c r="D426" s="229" t="s">
        <v>134</v>
      </c>
      <c r="E426" s="230" t="s">
        <v>19</v>
      </c>
      <c r="F426" s="231" t="s">
        <v>721</v>
      </c>
      <c r="G426" s="228"/>
      <c r="H426" s="232">
        <v>10</v>
      </c>
      <c r="I426" s="233"/>
      <c r="J426" s="228"/>
      <c r="K426" s="228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134</v>
      </c>
      <c r="AU426" s="238" t="s">
        <v>84</v>
      </c>
      <c r="AV426" s="13" t="s">
        <v>84</v>
      </c>
      <c r="AW426" s="13" t="s">
        <v>35</v>
      </c>
      <c r="AX426" s="13" t="s">
        <v>82</v>
      </c>
      <c r="AY426" s="238" t="s">
        <v>124</v>
      </c>
    </row>
    <row r="427" s="2" customFormat="1" ht="21.75" customHeight="1">
      <c r="A427" s="38"/>
      <c r="B427" s="39"/>
      <c r="C427" s="214" t="s">
        <v>722</v>
      </c>
      <c r="D427" s="214" t="s">
        <v>127</v>
      </c>
      <c r="E427" s="215" t="s">
        <v>723</v>
      </c>
      <c r="F427" s="216" t="s">
        <v>724</v>
      </c>
      <c r="G427" s="217" t="s">
        <v>138</v>
      </c>
      <c r="H427" s="218">
        <v>10</v>
      </c>
      <c r="I427" s="219"/>
      <c r="J427" s="220">
        <f>ROUND(I427*H427,2)</f>
        <v>0</v>
      </c>
      <c r="K427" s="216" t="s">
        <v>131</v>
      </c>
      <c r="L427" s="44"/>
      <c r="M427" s="221" t="s">
        <v>19</v>
      </c>
      <c r="N427" s="222" t="s">
        <v>45</v>
      </c>
      <c r="O427" s="84"/>
      <c r="P427" s="223">
        <f>O427*H427</f>
        <v>0</v>
      </c>
      <c r="Q427" s="223">
        <v>0.0011999999999999999</v>
      </c>
      <c r="R427" s="223">
        <f>Q427*H427</f>
        <v>0.011999999999999999</v>
      </c>
      <c r="S427" s="223">
        <v>0</v>
      </c>
      <c r="T427" s="22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5" t="s">
        <v>212</v>
      </c>
      <c r="AT427" s="225" t="s">
        <v>127</v>
      </c>
      <c r="AU427" s="225" t="s">
        <v>84</v>
      </c>
      <c r="AY427" s="17" t="s">
        <v>124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7" t="s">
        <v>82</v>
      </c>
      <c r="BK427" s="226">
        <f>ROUND(I427*H427,2)</f>
        <v>0</v>
      </c>
      <c r="BL427" s="17" t="s">
        <v>212</v>
      </c>
      <c r="BM427" s="225" t="s">
        <v>725</v>
      </c>
    </row>
    <row r="428" s="2" customFormat="1" ht="16.5" customHeight="1">
      <c r="A428" s="38"/>
      <c r="B428" s="39"/>
      <c r="C428" s="214" t="s">
        <v>726</v>
      </c>
      <c r="D428" s="214" t="s">
        <v>127</v>
      </c>
      <c r="E428" s="215" t="s">
        <v>727</v>
      </c>
      <c r="F428" s="216" t="s">
        <v>728</v>
      </c>
      <c r="G428" s="217" t="s">
        <v>154</v>
      </c>
      <c r="H428" s="218">
        <v>118.84699999999999</v>
      </c>
      <c r="I428" s="219"/>
      <c r="J428" s="220">
        <f>ROUND(I428*H428,2)</f>
        <v>0</v>
      </c>
      <c r="K428" s="216" t="s">
        <v>131</v>
      </c>
      <c r="L428" s="44"/>
      <c r="M428" s="221" t="s">
        <v>19</v>
      </c>
      <c r="N428" s="222" t="s">
        <v>45</v>
      </c>
      <c r="O428" s="84"/>
      <c r="P428" s="223">
        <f>O428*H428</f>
        <v>0</v>
      </c>
      <c r="Q428" s="223">
        <v>0.00020000000000000001</v>
      </c>
      <c r="R428" s="223">
        <f>Q428*H428</f>
        <v>0.0237694</v>
      </c>
      <c r="S428" s="223">
        <v>0</v>
      </c>
      <c r="T428" s="22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5" t="s">
        <v>212</v>
      </c>
      <c r="AT428" s="225" t="s">
        <v>127</v>
      </c>
      <c r="AU428" s="225" t="s">
        <v>84</v>
      </c>
      <c r="AY428" s="17" t="s">
        <v>124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7" t="s">
        <v>82</v>
      </c>
      <c r="BK428" s="226">
        <f>ROUND(I428*H428,2)</f>
        <v>0</v>
      </c>
      <c r="BL428" s="17" t="s">
        <v>212</v>
      </c>
      <c r="BM428" s="225" t="s">
        <v>729</v>
      </c>
    </row>
    <row r="429" s="13" customFormat="1">
      <c r="A429" s="13"/>
      <c r="B429" s="227"/>
      <c r="C429" s="228"/>
      <c r="D429" s="229" t="s">
        <v>134</v>
      </c>
      <c r="E429" s="230" t="s">
        <v>19</v>
      </c>
      <c r="F429" s="231" t="s">
        <v>701</v>
      </c>
      <c r="G429" s="228"/>
      <c r="H429" s="232">
        <v>1.2350000000000001</v>
      </c>
      <c r="I429" s="233"/>
      <c r="J429" s="228"/>
      <c r="K429" s="228"/>
      <c r="L429" s="234"/>
      <c r="M429" s="235"/>
      <c r="N429" s="236"/>
      <c r="O429" s="236"/>
      <c r="P429" s="236"/>
      <c r="Q429" s="236"/>
      <c r="R429" s="236"/>
      <c r="S429" s="236"/>
      <c r="T429" s="23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8" t="s">
        <v>134</v>
      </c>
      <c r="AU429" s="238" t="s">
        <v>84</v>
      </c>
      <c r="AV429" s="13" t="s">
        <v>84</v>
      </c>
      <c r="AW429" s="13" t="s">
        <v>35</v>
      </c>
      <c r="AX429" s="13" t="s">
        <v>74</v>
      </c>
      <c r="AY429" s="238" t="s">
        <v>124</v>
      </c>
    </row>
    <row r="430" s="13" customFormat="1">
      <c r="A430" s="13"/>
      <c r="B430" s="227"/>
      <c r="C430" s="228"/>
      <c r="D430" s="229" t="s">
        <v>134</v>
      </c>
      <c r="E430" s="230" t="s">
        <v>19</v>
      </c>
      <c r="F430" s="231" t="s">
        <v>702</v>
      </c>
      <c r="G430" s="228"/>
      <c r="H430" s="232">
        <v>22.233000000000001</v>
      </c>
      <c r="I430" s="233"/>
      <c r="J430" s="228"/>
      <c r="K430" s="228"/>
      <c r="L430" s="234"/>
      <c r="M430" s="235"/>
      <c r="N430" s="236"/>
      <c r="O430" s="236"/>
      <c r="P430" s="236"/>
      <c r="Q430" s="236"/>
      <c r="R430" s="236"/>
      <c r="S430" s="236"/>
      <c r="T430" s="23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8" t="s">
        <v>134</v>
      </c>
      <c r="AU430" s="238" t="s">
        <v>84</v>
      </c>
      <c r="AV430" s="13" t="s">
        <v>84</v>
      </c>
      <c r="AW430" s="13" t="s">
        <v>35</v>
      </c>
      <c r="AX430" s="13" t="s">
        <v>74</v>
      </c>
      <c r="AY430" s="238" t="s">
        <v>124</v>
      </c>
    </row>
    <row r="431" s="13" customFormat="1">
      <c r="A431" s="13"/>
      <c r="B431" s="227"/>
      <c r="C431" s="228"/>
      <c r="D431" s="229" t="s">
        <v>134</v>
      </c>
      <c r="E431" s="230" t="s">
        <v>19</v>
      </c>
      <c r="F431" s="231" t="s">
        <v>703</v>
      </c>
      <c r="G431" s="228"/>
      <c r="H431" s="232">
        <v>16.952999999999999</v>
      </c>
      <c r="I431" s="233"/>
      <c r="J431" s="228"/>
      <c r="K431" s="228"/>
      <c r="L431" s="234"/>
      <c r="M431" s="235"/>
      <c r="N431" s="236"/>
      <c r="O431" s="236"/>
      <c r="P431" s="236"/>
      <c r="Q431" s="236"/>
      <c r="R431" s="236"/>
      <c r="S431" s="236"/>
      <c r="T431" s="23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8" t="s">
        <v>134</v>
      </c>
      <c r="AU431" s="238" t="s">
        <v>84</v>
      </c>
      <c r="AV431" s="13" t="s">
        <v>84</v>
      </c>
      <c r="AW431" s="13" t="s">
        <v>35</v>
      </c>
      <c r="AX431" s="13" t="s">
        <v>74</v>
      </c>
      <c r="AY431" s="238" t="s">
        <v>124</v>
      </c>
    </row>
    <row r="432" s="13" customFormat="1">
      <c r="A432" s="13"/>
      <c r="B432" s="227"/>
      <c r="C432" s="228"/>
      <c r="D432" s="229" t="s">
        <v>134</v>
      </c>
      <c r="E432" s="230" t="s">
        <v>19</v>
      </c>
      <c r="F432" s="231" t="s">
        <v>730</v>
      </c>
      <c r="G432" s="228"/>
      <c r="H432" s="232">
        <v>3.4449999999999998</v>
      </c>
      <c r="I432" s="233"/>
      <c r="J432" s="228"/>
      <c r="K432" s="228"/>
      <c r="L432" s="234"/>
      <c r="M432" s="235"/>
      <c r="N432" s="236"/>
      <c r="O432" s="236"/>
      <c r="P432" s="236"/>
      <c r="Q432" s="236"/>
      <c r="R432" s="236"/>
      <c r="S432" s="236"/>
      <c r="T432" s="23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8" t="s">
        <v>134</v>
      </c>
      <c r="AU432" s="238" t="s">
        <v>84</v>
      </c>
      <c r="AV432" s="13" t="s">
        <v>84</v>
      </c>
      <c r="AW432" s="13" t="s">
        <v>35</v>
      </c>
      <c r="AX432" s="13" t="s">
        <v>74</v>
      </c>
      <c r="AY432" s="238" t="s">
        <v>124</v>
      </c>
    </row>
    <row r="433" s="13" customFormat="1">
      <c r="A433" s="13"/>
      <c r="B433" s="227"/>
      <c r="C433" s="228"/>
      <c r="D433" s="229" t="s">
        <v>134</v>
      </c>
      <c r="E433" s="230" t="s">
        <v>19</v>
      </c>
      <c r="F433" s="231" t="s">
        <v>704</v>
      </c>
      <c r="G433" s="228"/>
      <c r="H433" s="232">
        <v>1.9079999999999999</v>
      </c>
      <c r="I433" s="233"/>
      <c r="J433" s="228"/>
      <c r="K433" s="228"/>
      <c r="L433" s="234"/>
      <c r="M433" s="235"/>
      <c r="N433" s="236"/>
      <c r="O433" s="236"/>
      <c r="P433" s="236"/>
      <c r="Q433" s="236"/>
      <c r="R433" s="236"/>
      <c r="S433" s="236"/>
      <c r="T433" s="23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8" t="s">
        <v>134</v>
      </c>
      <c r="AU433" s="238" t="s">
        <v>84</v>
      </c>
      <c r="AV433" s="13" t="s">
        <v>84</v>
      </c>
      <c r="AW433" s="13" t="s">
        <v>35</v>
      </c>
      <c r="AX433" s="13" t="s">
        <v>74</v>
      </c>
      <c r="AY433" s="238" t="s">
        <v>124</v>
      </c>
    </row>
    <row r="434" s="13" customFormat="1">
      <c r="A434" s="13"/>
      <c r="B434" s="227"/>
      <c r="C434" s="228"/>
      <c r="D434" s="229" t="s">
        <v>134</v>
      </c>
      <c r="E434" s="230" t="s">
        <v>19</v>
      </c>
      <c r="F434" s="231" t="s">
        <v>731</v>
      </c>
      <c r="G434" s="228"/>
      <c r="H434" s="232">
        <v>23.765000000000001</v>
      </c>
      <c r="I434" s="233"/>
      <c r="J434" s="228"/>
      <c r="K434" s="228"/>
      <c r="L434" s="234"/>
      <c r="M434" s="235"/>
      <c r="N434" s="236"/>
      <c r="O434" s="236"/>
      <c r="P434" s="236"/>
      <c r="Q434" s="236"/>
      <c r="R434" s="236"/>
      <c r="S434" s="236"/>
      <c r="T434" s="23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8" t="s">
        <v>134</v>
      </c>
      <c r="AU434" s="238" t="s">
        <v>84</v>
      </c>
      <c r="AV434" s="13" t="s">
        <v>84</v>
      </c>
      <c r="AW434" s="13" t="s">
        <v>35</v>
      </c>
      <c r="AX434" s="13" t="s">
        <v>74</v>
      </c>
      <c r="AY434" s="238" t="s">
        <v>124</v>
      </c>
    </row>
    <row r="435" s="13" customFormat="1">
      <c r="A435" s="13"/>
      <c r="B435" s="227"/>
      <c r="C435" s="228"/>
      <c r="D435" s="229" t="s">
        <v>134</v>
      </c>
      <c r="E435" s="230" t="s">
        <v>19</v>
      </c>
      <c r="F435" s="231" t="s">
        <v>732</v>
      </c>
      <c r="G435" s="228"/>
      <c r="H435" s="232">
        <v>17.913</v>
      </c>
      <c r="I435" s="233"/>
      <c r="J435" s="228"/>
      <c r="K435" s="228"/>
      <c r="L435" s="234"/>
      <c r="M435" s="235"/>
      <c r="N435" s="236"/>
      <c r="O435" s="236"/>
      <c r="P435" s="236"/>
      <c r="Q435" s="236"/>
      <c r="R435" s="236"/>
      <c r="S435" s="236"/>
      <c r="T435" s="23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8" t="s">
        <v>134</v>
      </c>
      <c r="AU435" s="238" t="s">
        <v>84</v>
      </c>
      <c r="AV435" s="13" t="s">
        <v>84</v>
      </c>
      <c r="AW435" s="13" t="s">
        <v>35</v>
      </c>
      <c r="AX435" s="13" t="s">
        <v>74</v>
      </c>
      <c r="AY435" s="238" t="s">
        <v>124</v>
      </c>
    </row>
    <row r="436" s="13" customFormat="1">
      <c r="A436" s="13"/>
      <c r="B436" s="227"/>
      <c r="C436" s="228"/>
      <c r="D436" s="229" t="s">
        <v>134</v>
      </c>
      <c r="E436" s="230" t="s">
        <v>19</v>
      </c>
      <c r="F436" s="231" t="s">
        <v>733</v>
      </c>
      <c r="G436" s="228"/>
      <c r="H436" s="232">
        <v>17.600000000000001</v>
      </c>
      <c r="I436" s="233"/>
      <c r="J436" s="228"/>
      <c r="K436" s="228"/>
      <c r="L436" s="234"/>
      <c r="M436" s="235"/>
      <c r="N436" s="236"/>
      <c r="O436" s="236"/>
      <c r="P436" s="236"/>
      <c r="Q436" s="236"/>
      <c r="R436" s="236"/>
      <c r="S436" s="236"/>
      <c r="T436" s="23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8" t="s">
        <v>134</v>
      </c>
      <c r="AU436" s="238" t="s">
        <v>84</v>
      </c>
      <c r="AV436" s="13" t="s">
        <v>84</v>
      </c>
      <c r="AW436" s="13" t="s">
        <v>35</v>
      </c>
      <c r="AX436" s="13" t="s">
        <v>74</v>
      </c>
      <c r="AY436" s="238" t="s">
        <v>124</v>
      </c>
    </row>
    <row r="437" s="15" customFormat="1">
      <c r="A437" s="15"/>
      <c r="B437" s="260"/>
      <c r="C437" s="261"/>
      <c r="D437" s="229" t="s">
        <v>134</v>
      </c>
      <c r="E437" s="262" t="s">
        <v>19</v>
      </c>
      <c r="F437" s="263" t="s">
        <v>734</v>
      </c>
      <c r="G437" s="261"/>
      <c r="H437" s="262" t="s">
        <v>19</v>
      </c>
      <c r="I437" s="264"/>
      <c r="J437" s="261"/>
      <c r="K437" s="261"/>
      <c r="L437" s="265"/>
      <c r="M437" s="266"/>
      <c r="N437" s="267"/>
      <c r="O437" s="267"/>
      <c r="P437" s="267"/>
      <c r="Q437" s="267"/>
      <c r="R437" s="267"/>
      <c r="S437" s="267"/>
      <c r="T437" s="268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9" t="s">
        <v>134</v>
      </c>
      <c r="AU437" s="269" t="s">
        <v>84</v>
      </c>
      <c r="AV437" s="15" t="s">
        <v>82</v>
      </c>
      <c r="AW437" s="15" t="s">
        <v>35</v>
      </c>
      <c r="AX437" s="15" t="s">
        <v>74</v>
      </c>
      <c r="AY437" s="269" t="s">
        <v>124</v>
      </c>
    </row>
    <row r="438" s="13" customFormat="1">
      <c r="A438" s="13"/>
      <c r="B438" s="227"/>
      <c r="C438" s="228"/>
      <c r="D438" s="229" t="s">
        <v>134</v>
      </c>
      <c r="E438" s="230" t="s">
        <v>19</v>
      </c>
      <c r="F438" s="231" t="s">
        <v>735</v>
      </c>
      <c r="G438" s="228"/>
      <c r="H438" s="232">
        <v>13.795</v>
      </c>
      <c r="I438" s="233"/>
      <c r="J438" s="228"/>
      <c r="K438" s="228"/>
      <c r="L438" s="234"/>
      <c r="M438" s="235"/>
      <c r="N438" s="236"/>
      <c r="O438" s="236"/>
      <c r="P438" s="236"/>
      <c r="Q438" s="236"/>
      <c r="R438" s="236"/>
      <c r="S438" s="236"/>
      <c r="T438" s="23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8" t="s">
        <v>134</v>
      </c>
      <c r="AU438" s="238" t="s">
        <v>84</v>
      </c>
      <c r="AV438" s="13" t="s">
        <v>84</v>
      </c>
      <c r="AW438" s="13" t="s">
        <v>35</v>
      </c>
      <c r="AX438" s="13" t="s">
        <v>74</v>
      </c>
      <c r="AY438" s="238" t="s">
        <v>124</v>
      </c>
    </row>
    <row r="439" s="14" customFormat="1">
      <c r="A439" s="14"/>
      <c r="B439" s="249"/>
      <c r="C439" s="250"/>
      <c r="D439" s="229" t="s">
        <v>134</v>
      </c>
      <c r="E439" s="251" t="s">
        <v>19</v>
      </c>
      <c r="F439" s="252" t="s">
        <v>168</v>
      </c>
      <c r="G439" s="250"/>
      <c r="H439" s="253">
        <v>118.84699999999999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9" t="s">
        <v>134</v>
      </c>
      <c r="AU439" s="259" t="s">
        <v>84</v>
      </c>
      <c r="AV439" s="14" t="s">
        <v>132</v>
      </c>
      <c r="AW439" s="14" t="s">
        <v>35</v>
      </c>
      <c r="AX439" s="14" t="s">
        <v>82</v>
      </c>
      <c r="AY439" s="259" t="s">
        <v>124</v>
      </c>
    </row>
    <row r="440" s="2" customFormat="1" ht="21.75" customHeight="1">
      <c r="A440" s="38"/>
      <c r="B440" s="39"/>
      <c r="C440" s="214" t="s">
        <v>736</v>
      </c>
      <c r="D440" s="214" t="s">
        <v>127</v>
      </c>
      <c r="E440" s="215" t="s">
        <v>737</v>
      </c>
      <c r="F440" s="216" t="s">
        <v>738</v>
      </c>
      <c r="G440" s="217" t="s">
        <v>154</v>
      </c>
      <c r="H440" s="218">
        <v>118.84699999999999</v>
      </c>
      <c r="I440" s="219"/>
      <c r="J440" s="220">
        <f>ROUND(I440*H440,2)</f>
        <v>0</v>
      </c>
      <c r="K440" s="216" t="s">
        <v>131</v>
      </c>
      <c r="L440" s="44"/>
      <c r="M440" s="221" t="s">
        <v>19</v>
      </c>
      <c r="N440" s="222" t="s">
        <v>45</v>
      </c>
      <c r="O440" s="84"/>
      <c r="P440" s="223">
        <f>O440*H440</f>
        <v>0</v>
      </c>
      <c r="Q440" s="223">
        <v>0.00025999999999999998</v>
      </c>
      <c r="R440" s="223">
        <f>Q440*H440</f>
        <v>0.030900219999999996</v>
      </c>
      <c r="S440" s="223">
        <v>0</v>
      </c>
      <c r="T440" s="224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5" t="s">
        <v>212</v>
      </c>
      <c r="AT440" s="225" t="s">
        <v>127</v>
      </c>
      <c r="AU440" s="225" t="s">
        <v>84</v>
      </c>
      <c r="AY440" s="17" t="s">
        <v>124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7" t="s">
        <v>82</v>
      </c>
      <c r="BK440" s="226">
        <f>ROUND(I440*H440,2)</f>
        <v>0</v>
      </c>
      <c r="BL440" s="17" t="s">
        <v>212</v>
      </c>
      <c r="BM440" s="225" t="s">
        <v>739</v>
      </c>
    </row>
    <row r="441" s="12" customFormat="1" ht="22.8" customHeight="1">
      <c r="A441" s="12"/>
      <c r="B441" s="198"/>
      <c r="C441" s="199"/>
      <c r="D441" s="200" t="s">
        <v>73</v>
      </c>
      <c r="E441" s="212" t="s">
        <v>740</v>
      </c>
      <c r="F441" s="212" t="s">
        <v>741</v>
      </c>
      <c r="G441" s="199"/>
      <c r="H441" s="199"/>
      <c r="I441" s="202"/>
      <c r="J441" s="213">
        <f>BK441</f>
        <v>0</v>
      </c>
      <c r="K441" s="199"/>
      <c r="L441" s="204"/>
      <c r="M441" s="205"/>
      <c r="N441" s="206"/>
      <c r="O441" s="206"/>
      <c r="P441" s="207">
        <f>SUM(P442:P447)</f>
        <v>0</v>
      </c>
      <c r="Q441" s="206"/>
      <c r="R441" s="207">
        <f>SUM(R442:R447)</f>
        <v>0</v>
      </c>
      <c r="S441" s="206"/>
      <c r="T441" s="208">
        <f>SUM(T442:T447)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9" t="s">
        <v>84</v>
      </c>
      <c r="AT441" s="210" t="s">
        <v>73</v>
      </c>
      <c r="AU441" s="210" t="s">
        <v>82</v>
      </c>
      <c r="AY441" s="209" t="s">
        <v>124</v>
      </c>
      <c r="BK441" s="211">
        <f>SUM(BK442:BK447)</f>
        <v>0</v>
      </c>
    </row>
    <row r="442" s="2" customFormat="1" ht="16.5" customHeight="1">
      <c r="A442" s="38"/>
      <c r="B442" s="39"/>
      <c r="C442" s="214" t="s">
        <v>742</v>
      </c>
      <c r="D442" s="214" t="s">
        <v>127</v>
      </c>
      <c r="E442" s="215" t="s">
        <v>743</v>
      </c>
      <c r="F442" s="216" t="s">
        <v>744</v>
      </c>
      <c r="G442" s="217" t="s">
        <v>326</v>
      </c>
      <c r="H442" s="218">
        <v>1</v>
      </c>
      <c r="I442" s="219"/>
      <c r="J442" s="220">
        <f>ROUND(I442*H442,2)</f>
        <v>0</v>
      </c>
      <c r="K442" s="216" t="s">
        <v>19</v>
      </c>
      <c r="L442" s="44"/>
      <c r="M442" s="221" t="s">
        <v>19</v>
      </c>
      <c r="N442" s="222" t="s">
        <v>45</v>
      </c>
      <c r="O442" s="84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5" t="s">
        <v>212</v>
      </c>
      <c r="AT442" s="225" t="s">
        <v>127</v>
      </c>
      <c r="AU442" s="225" t="s">
        <v>84</v>
      </c>
      <c r="AY442" s="17" t="s">
        <v>124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7" t="s">
        <v>82</v>
      </c>
      <c r="BK442" s="226">
        <f>ROUND(I442*H442,2)</f>
        <v>0</v>
      </c>
      <c r="BL442" s="17" t="s">
        <v>212</v>
      </c>
      <c r="BM442" s="225" t="s">
        <v>745</v>
      </c>
    </row>
    <row r="443" s="2" customFormat="1" ht="16.5" customHeight="1">
      <c r="A443" s="38"/>
      <c r="B443" s="39"/>
      <c r="C443" s="214" t="s">
        <v>746</v>
      </c>
      <c r="D443" s="214" t="s">
        <v>127</v>
      </c>
      <c r="E443" s="215" t="s">
        <v>747</v>
      </c>
      <c r="F443" s="216" t="s">
        <v>748</v>
      </c>
      <c r="G443" s="217" t="s">
        <v>154</v>
      </c>
      <c r="H443" s="218">
        <v>59.566000000000002</v>
      </c>
      <c r="I443" s="219"/>
      <c r="J443" s="220">
        <f>ROUND(I443*H443,2)</f>
        <v>0</v>
      </c>
      <c r="K443" s="216" t="s">
        <v>19</v>
      </c>
      <c r="L443" s="44"/>
      <c r="M443" s="221" t="s">
        <v>19</v>
      </c>
      <c r="N443" s="222" t="s">
        <v>45</v>
      </c>
      <c r="O443" s="84"/>
      <c r="P443" s="223">
        <f>O443*H443</f>
        <v>0</v>
      </c>
      <c r="Q443" s="223">
        <v>0</v>
      </c>
      <c r="R443" s="223">
        <f>Q443*H443</f>
        <v>0</v>
      </c>
      <c r="S443" s="223">
        <v>0</v>
      </c>
      <c r="T443" s="22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5" t="s">
        <v>212</v>
      </c>
      <c r="AT443" s="225" t="s">
        <v>127</v>
      </c>
      <c r="AU443" s="225" t="s">
        <v>84</v>
      </c>
      <c r="AY443" s="17" t="s">
        <v>124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7" t="s">
        <v>82</v>
      </c>
      <c r="BK443" s="226">
        <f>ROUND(I443*H443,2)</f>
        <v>0</v>
      </c>
      <c r="BL443" s="17" t="s">
        <v>212</v>
      </c>
      <c r="BM443" s="225" t="s">
        <v>749</v>
      </c>
    </row>
    <row r="444" s="13" customFormat="1">
      <c r="A444" s="13"/>
      <c r="B444" s="227"/>
      <c r="C444" s="228"/>
      <c r="D444" s="229" t="s">
        <v>134</v>
      </c>
      <c r="E444" s="230" t="s">
        <v>19</v>
      </c>
      <c r="F444" s="231" t="s">
        <v>282</v>
      </c>
      <c r="G444" s="228"/>
      <c r="H444" s="232">
        <v>23.797999999999998</v>
      </c>
      <c r="I444" s="233"/>
      <c r="J444" s="228"/>
      <c r="K444" s="228"/>
      <c r="L444" s="234"/>
      <c r="M444" s="235"/>
      <c r="N444" s="236"/>
      <c r="O444" s="236"/>
      <c r="P444" s="236"/>
      <c r="Q444" s="236"/>
      <c r="R444" s="236"/>
      <c r="S444" s="236"/>
      <c r="T444" s="23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8" t="s">
        <v>134</v>
      </c>
      <c r="AU444" s="238" t="s">
        <v>84</v>
      </c>
      <c r="AV444" s="13" t="s">
        <v>84</v>
      </c>
      <c r="AW444" s="13" t="s">
        <v>35</v>
      </c>
      <c r="AX444" s="13" t="s">
        <v>74</v>
      </c>
      <c r="AY444" s="238" t="s">
        <v>124</v>
      </c>
    </row>
    <row r="445" s="13" customFormat="1">
      <c r="A445" s="13"/>
      <c r="B445" s="227"/>
      <c r="C445" s="228"/>
      <c r="D445" s="229" t="s">
        <v>134</v>
      </c>
      <c r="E445" s="230" t="s">
        <v>19</v>
      </c>
      <c r="F445" s="231" t="s">
        <v>283</v>
      </c>
      <c r="G445" s="228"/>
      <c r="H445" s="232">
        <v>35.768000000000001</v>
      </c>
      <c r="I445" s="233"/>
      <c r="J445" s="228"/>
      <c r="K445" s="228"/>
      <c r="L445" s="234"/>
      <c r="M445" s="235"/>
      <c r="N445" s="236"/>
      <c r="O445" s="236"/>
      <c r="P445" s="236"/>
      <c r="Q445" s="236"/>
      <c r="R445" s="236"/>
      <c r="S445" s="236"/>
      <c r="T445" s="23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8" t="s">
        <v>134</v>
      </c>
      <c r="AU445" s="238" t="s">
        <v>84</v>
      </c>
      <c r="AV445" s="13" t="s">
        <v>84</v>
      </c>
      <c r="AW445" s="13" t="s">
        <v>35</v>
      </c>
      <c r="AX445" s="13" t="s">
        <v>74</v>
      </c>
      <c r="AY445" s="238" t="s">
        <v>124</v>
      </c>
    </row>
    <row r="446" s="14" customFormat="1">
      <c r="A446" s="14"/>
      <c r="B446" s="249"/>
      <c r="C446" s="250"/>
      <c r="D446" s="229" t="s">
        <v>134</v>
      </c>
      <c r="E446" s="251" t="s">
        <v>19</v>
      </c>
      <c r="F446" s="252" t="s">
        <v>168</v>
      </c>
      <c r="G446" s="250"/>
      <c r="H446" s="253">
        <v>59.566000000000002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134</v>
      </c>
      <c r="AU446" s="259" t="s">
        <v>84</v>
      </c>
      <c r="AV446" s="14" t="s">
        <v>132</v>
      </c>
      <c r="AW446" s="14" t="s">
        <v>35</v>
      </c>
      <c r="AX446" s="14" t="s">
        <v>82</v>
      </c>
      <c r="AY446" s="259" t="s">
        <v>124</v>
      </c>
    </row>
    <row r="447" s="2" customFormat="1" ht="16.5" customHeight="1">
      <c r="A447" s="38"/>
      <c r="B447" s="39"/>
      <c r="C447" s="214" t="s">
        <v>750</v>
      </c>
      <c r="D447" s="214" t="s">
        <v>127</v>
      </c>
      <c r="E447" s="215" t="s">
        <v>751</v>
      </c>
      <c r="F447" s="216" t="s">
        <v>752</v>
      </c>
      <c r="G447" s="217" t="s">
        <v>326</v>
      </c>
      <c r="H447" s="218">
        <v>1</v>
      </c>
      <c r="I447" s="219"/>
      <c r="J447" s="220">
        <f>ROUND(I447*H447,2)</f>
        <v>0</v>
      </c>
      <c r="K447" s="216" t="s">
        <v>19</v>
      </c>
      <c r="L447" s="44"/>
      <c r="M447" s="270" t="s">
        <v>19</v>
      </c>
      <c r="N447" s="271" t="s">
        <v>45</v>
      </c>
      <c r="O447" s="272"/>
      <c r="P447" s="273">
        <f>O447*H447</f>
        <v>0</v>
      </c>
      <c r="Q447" s="273">
        <v>0</v>
      </c>
      <c r="R447" s="273">
        <f>Q447*H447</f>
        <v>0</v>
      </c>
      <c r="S447" s="273">
        <v>0</v>
      </c>
      <c r="T447" s="27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5" t="s">
        <v>212</v>
      </c>
      <c r="AT447" s="225" t="s">
        <v>127</v>
      </c>
      <c r="AU447" s="225" t="s">
        <v>84</v>
      </c>
      <c r="AY447" s="17" t="s">
        <v>124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7" t="s">
        <v>82</v>
      </c>
      <c r="BK447" s="226">
        <f>ROUND(I447*H447,2)</f>
        <v>0</v>
      </c>
      <c r="BL447" s="17" t="s">
        <v>212</v>
      </c>
      <c r="BM447" s="225" t="s">
        <v>753</v>
      </c>
    </row>
    <row r="448" s="2" customFormat="1" ht="6.96" customHeight="1">
      <c r="A448" s="38"/>
      <c r="B448" s="59"/>
      <c r="C448" s="60"/>
      <c r="D448" s="60"/>
      <c r="E448" s="60"/>
      <c r="F448" s="60"/>
      <c r="G448" s="60"/>
      <c r="H448" s="60"/>
      <c r="I448" s="162"/>
      <c r="J448" s="60"/>
      <c r="K448" s="60"/>
      <c r="L448" s="44"/>
      <c r="M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</row>
  </sheetData>
  <sheetProtection sheet="1" autoFilter="0" formatColumns="0" formatRows="0" objects="1" scenarios="1" spinCount="100000" saltValue="S2uYhhUFTIjsM0XFEs1QQ01iuqO+z4GOFEe6Fbdw+9bXxCPs63T2LdZpnOhOIEPsrpMwAyxHX63ZezveB21awQ==" hashValue="qkAmfd//dMUTeiYcelzHFVRV0BrAiI0dmRtTj4R/BQpi0MUyc6nFNn4e8F2asTsBBgeM+Ft0FPQ8qRBvD13xEQ==" algorithmName="SHA-512" password="DF17"/>
  <autoFilter ref="C95:K447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DESKTOP-NSN4LSD\Arnošt Gerhart</dc:creator>
  <cp:lastModifiedBy>DESKTOP-NSN4LSD\Arnošt Gerhart</cp:lastModifiedBy>
  <dcterms:created xsi:type="dcterms:W3CDTF">2020-10-02T11:18:48Z</dcterms:created>
  <dcterms:modified xsi:type="dcterms:W3CDTF">2020-10-02T11:18:51Z</dcterms:modified>
</cp:coreProperties>
</file>