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1 Lůžka\00 MM\05 Vyšetřovací lehátka\"/>
    </mc:Choice>
  </mc:AlternateContent>
  <xr:revisionPtr revIDLastSave="0" documentId="13_ncr:1_{DC80D0E7-6C65-4543-9BF7-B295D6316B17}" xr6:coauthVersionLast="36" xr6:coauthVersionMax="36" xr10:uidLastSave="{00000000-0000-0000-0000-000000000000}"/>
  <bookViews>
    <workbookView xWindow="0" yWindow="0" windowWidth="7470" windowHeight="297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dodávek'!$B$1:$K$13</definedName>
    <definedName name="_xlnm.Print_Area" localSheetId="2">'B - servisní práce'!$B$1:$N$20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L12" i="2"/>
  <c r="I12" i="2"/>
  <c r="N11" i="2" l="1"/>
  <c r="L11" i="2"/>
  <c r="I11" i="2"/>
  <c r="H7" i="1" l="1"/>
  <c r="K7" i="1" s="1"/>
  <c r="H8" i="1"/>
  <c r="K8" i="1" s="1"/>
  <c r="H9" i="1"/>
  <c r="K9" i="1" s="1"/>
  <c r="I13" i="2" l="1"/>
  <c r="N13" i="2" l="1"/>
  <c r="L13" i="2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10" i="1"/>
  <c r="E9" i="3" l="1"/>
  <c r="F9" i="3" s="1"/>
  <c r="I16" i="2"/>
  <c r="E8" i="3" s="1"/>
  <c r="E7" i="3"/>
  <c r="K10" i="1" l="1"/>
  <c r="F7" i="3" s="1"/>
  <c r="F8" i="3"/>
  <c r="E12" i="3"/>
  <c r="F12" i="3" s="1"/>
</calcChain>
</file>

<file path=xl/sharedStrings.xml><?xml version="1.0" encoding="utf-8"?>
<sst xmlns="http://schemas.openxmlformats.org/spreadsheetml/2006/main" count="88" uniqueCount="60">
  <si>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</si>
  <si>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</si>
  <si>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</si>
  <si>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</si>
  <si>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</si>
  <si>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</si>
  <si>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</si>
  <si>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</si>
  <si>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</si>
  <si>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</si>
  <si>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</si>
  <si>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</si>
  <si>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</si>
  <si>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</si>
  <si>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</si>
  <si>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</si>
  <si>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</si>
  <si>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</si>
  <si>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</si>
  <si>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</si>
  <si>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</si>
  <si>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</si>
  <si>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</si>
  <si>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</si>
  <si>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</si>
  <si>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</si>
  <si>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</si>
  <si>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</si>
  <si>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</si>
  <si>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</si>
  <si>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</si>
  <si>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</si>
  <si>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</si>
  <si>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</si>
  <si>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</si>
  <si>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</si>
  <si>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</si>
  <si>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</si>
  <si>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</si>
  <si>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</si>
  <si>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</si>
  <si>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</si>
  <si>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</si>
  <si>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</si>
  <si>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</si>
  <si>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</si>
  <si>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</si>
  <si>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</si>
  <si>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</si>
  <si>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</si>
  <si>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</si>
  <si>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</si>
  <si>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T-6301</t>
  </si>
  <si>
    <t>lehátko pevné</t>
  </si>
  <si>
    <t>T-6302</t>
  </si>
  <si>
    <t>lehátko vyšetřovací 2-dílné vč. držáku papírové role</t>
  </si>
  <si>
    <t>T-6303</t>
  </si>
  <si>
    <t>lehátko pro Vojtovu metodu hydraulické vč. držáku papírové role</t>
  </si>
  <si>
    <t>Jednotková cena bez DPH [CZK]</t>
  </si>
  <si>
    <t>Vyšetřovací lehátka pro Oblastní nemocnici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</si>
</sst>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2" xfId="0" applyFont="1" applyFill="1" applyBorder="1" applyAlignment="1">
      <alignment horizontal="center" wrapText="1"/>
    </xf>
    <xf numFmtId="4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4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2" fontId="4" fillId="5" borderId="6" xfId="0" applyNumberFormat="1" applyFont="1" applyFill="1" applyBorder="1" applyAlignment="1" applyProtection="1">
      <alignment horizontal="right" vertical="center" wrapText="1"/>
    </xf>
    <xf numFmtId="2" fontId="4" fillId="5" borderId="8" xfId="0" applyNumberFormat="1" applyFont="1" applyFill="1" applyBorder="1" applyAlignment="1" applyProtection="1">
      <alignment horizontal="left" vertical="center" wrapText="1"/>
    </xf>
    <xf numFmtId="4" fontId="4" fillId="5" borderId="53" xfId="0" applyNumberFormat="1" applyFont="1" applyFill="1" applyBorder="1" applyAlignment="1" applyProtection="1">
      <alignment horizontal="right" vertical="center"/>
    </xf>
    <xf numFmtId="2" fontId="4" fillId="5" borderId="7" xfId="0" applyNumberFormat="1" applyFont="1" applyFill="1" applyBorder="1" applyAlignment="1" applyProtection="1">
      <alignment horizontal="right" vertical="center" wrapText="1"/>
    </xf>
    <xf numFmtId="4" fontId="4" fillId="5" borderId="54" xfId="0" applyNumberFormat="1" applyFont="1" applyFill="1" applyBorder="1" applyAlignment="1" applyProtection="1">
      <alignment vertical="center"/>
    </xf>
    <xf numFmtId="4" fontId="4" fillId="5" borderId="16" xfId="0" applyNumberFormat="1" applyFont="1" applyFill="1" applyBorder="1" applyAlignment="1" applyProtection="1">
      <alignment horizontal="right" vertical="center"/>
    </xf>
    <xf numFmtId="4" fontId="4" fillId="5" borderId="21" xfId="0" applyNumberFormat="1" applyFont="1" applyFill="1" applyBorder="1" applyAlignment="1" applyProtection="1">
      <alignment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9" sqref="C9:D9"/>
    </sheetView>
  </sheetViews>
  <sheetFormatPr defaultColWidth="8.81640625" defaultRowHeight="14.5" x14ac:dyDescent="0.35"/>
  <cols>
    <col min="1" max="1" width="2.7265625" style="2" customWidth="1"/>
    <col min="2" max="2" width="3.26953125" style="1" customWidth="1"/>
    <col min="3" max="3" width="10" style="1" customWidth="1"/>
    <col min="4" max="4" width="70.54296875" style="1" customWidth="1"/>
    <col min="5" max="5" width="23.26953125" style="1" customWidth="1"/>
    <col min="6" max="6" width="23.26953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81640625" style="1"/>
  </cols>
  <sheetData>
    <row r="1" spans="2:8" s="2" customFormat="1" ht="45" customHeight="1" x14ac:dyDescent="0.35">
      <c r="B1" s="90" t="s">
        <v>29</v>
      </c>
      <c r="C1" s="90"/>
      <c r="D1" s="90"/>
      <c r="E1" s="90"/>
      <c r="F1" s="90"/>
      <c r="G1" s="90"/>
      <c r="H1" s="90"/>
    </row>
    <row r="2" spans="2:8" s="2" customFormat="1" ht="30" customHeight="1" x14ac:dyDescent="0.35">
      <c r="B2" s="89" t="s">
        <v>4</v>
      </c>
      <c r="C2" s="89"/>
      <c r="D2" s="91" t="s">
        <v>59</v>
      </c>
      <c r="E2" s="91"/>
      <c r="F2" s="91"/>
      <c r="G2" s="91"/>
      <c r="H2" s="91"/>
    </row>
    <row r="3" spans="2:8" s="2" customFormat="1" x14ac:dyDescent="0.35">
      <c r="B3" s="89" t="s">
        <v>0</v>
      </c>
      <c r="C3" s="89"/>
      <c r="D3" s="92" t="s">
        <v>1</v>
      </c>
      <c r="E3" s="92"/>
      <c r="F3" s="92"/>
      <c r="G3" s="92"/>
      <c r="H3" s="92"/>
    </row>
    <row r="4" spans="2:8" s="2" customFormat="1" x14ac:dyDescent="0.35">
      <c r="B4" s="89" t="s">
        <v>25</v>
      </c>
      <c r="C4" s="89"/>
      <c r="D4" s="55"/>
      <c r="E4" s="56" t="s">
        <v>7</v>
      </c>
      <c r="F4" s="56" t="s">
        <v>8</v>
      </c>
      <c r="G4" s="26" t="s">
        <v>5</v>
      </c>
      <c r="H4" s="57"/>
    </row>
    <row r="5" spans="2:8" s="2" customFormat="1" ht="24" customHeight="1" x14ac:dyDescent="0.35">
      <c r="B5" s="44"/>
      <c r="C5" s="44"/>
      <c r="D5" s="44"/>
      <c r="G5" s="44"/>
      <c r="H5" s="44"/>
    </row>
    <row r="6" spans="2:8" s="2" customFormat="1" ht="21" customHeight="1" x14ac:dyDescent="0.35">
      <c r="B6" s="49"/>
      <c r="C6" s="49"/>
      <c r="D6" s="49"/>
      <c r="E6" s="50" t="s">
        <v>37</v>
      </c>
      <c r="F6" s="50" t="s">
        <v>38</v>
      </c>
      <c r="G6" s="21"/>
      <c r="H6" s="21"/>
    </row>
    <row r="7" spans="2:8" s="2" customFormat="1" ht="21" customHeight="1" x14ac:dyDescent="0.35">
      <c r="B7" s="97" t="s">
        <v>30</v>
      </c>
      <c r="C7" s="98"/>
      <c r="D7" s="99"/>
      <c r="E7" s="47">
        <f>'A - soupis dodávek'!H10</f>
        <v>0</v>
      </c>
      <c r="F7" s="53">
        <f>'A - soupis dodávek'!K10</f>
        <v>0</v>
      </c>
      <c r="G7" s="51"/>
      <c r="H7" s="52"/>
    </row>
    <row r="8" spans="2:8" s="2" customFormat="1" ht="21" customHeight="1" x14ac:dyDescent="0.35">
      <c r="B8" s="97" t="s">
        <v>31</v>
      </c>
      <c r="C8" s="98"/>
      <c r="D8" s="99"/>
      <c r="E8" s="47">
        <f>'B - servisní práce'!I16</f>
        <v>0</v>
      </c>
      <c r="F8" s="53">
        <f>E8*1.21</f>
        <v>0</v>
      </c>
      <c r="G8" s="51"/>
      <c r="H8" s="52"/>
    </row>
    <row r="9" spans="2:8" s="2" customFormat="1" ht="21" customHeight="1" x14ac:dyDescent="0.35">
      <c r="B9" s="46"/>
      <c r="C9" s="100" t="s">
        <v>36</v>
      </c>
      <c r="D9" s="101"/>
      <c r="E9" s="48">
        <f>'B - servisní práce'!I13</f>
        <v>0</v>
      </c>
      <c r="F9" s="48">
        <f t="shared" ref="F9:F12" si="0">E9*1.21</f>
        <v>0</v>
      </c>
      <c r="G9" s="51"/>
      <c r="H9" s="52"/>
    </row>
    <row r="10" spans="2:8" s="2" customFormat="1" ht="21" customHeight="1" x14ac:dyDescent="0.35">
      <c r="B10" s="45"/>
      <c r="C10" s="102" t="s">
        <v>47</v>
      </c>
      <c r="D10" s="103"/>
      <c r="E10" s="48">
        <f>'B - servisní práce'!L13</f>
        <v>0</v>
      </c>
      <c r="F10" s="48">
        <f t="shared" si="0"/>
        <v>0</v>
      </c>
      <c r="G10" s="51"/>
      <c r="H10" s="52"/>
    </row>
    <row r="11" spans="2:8" s="2" customFormat="1" ht="21" customHeight="1" x14ac:dyDescent="0.35">
      <c r="B11" s="45"/>
      <c r="C11" s="102" t="s">
        <v>48</v>
      </c>
      <c r="D11" s="103"/>
      <c r="E11" s="48">
        <f>'B - servisní práce'!N13</f>
        <v>0</v>
      </c>
      <c r="F11" s="48">
        <f t="shared" si="0"/>
        <v>0</v>
      </c>
      <c r="G11" s="51"/>
      <c r="H11" s="52"/>
    </row>
    <row r="12" spans="2:8" s="2" customFormat="1" ht="36" customHeight="1" x14ac:dyDescent="0.35">
      <c r="B12" s="93" t="s">
        <v>39</v>
      </c>
      <c r="C12" s="94"/>
      <c r="D12" s="95"/>
      <c r="E12" s="54">
        <f>E7+E8</f>
        <v>0</v>
      </c>
      <c r="F12" s="54">
        <f t="shared" si="0"/>
        <v>0</v>
      </c>
      <c r="G12" s="51"/>
      <c r="H12" s="52"/>
    </row>
    <row r="13" spans="2:8" ht="30.65" customHeight="1" x14ac:dyDescent="0.35">
      <c r="B13" s="2"/>
      <c r="C13" s="96"/>
      <c r="D13" s="96"/>
      <c r="E13" s="2"/>
      <c r="F13" s="4"/>
      <c r="G13" s="2"/>
      <c r="H13" s="2"/>
    </row>
    <row r="14" spans="2:8" x14ac:dyDescent="0.35">
      <c r="B14" s="2"/>
      <c r="C14" s="96"/>
      <c r="D14" s="96"/>
      <c r="E14" s="2"/>
      <c r="F14" s="4"/>
      <c r="G14" s="2"/>
      <c r="H14" s="2"/>
    </row>
  </sheetData>
  <sheetProtection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Normal="100" workbookViewId="0">
      <selection activeCell="D7" sqref="D7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56.36328125" style="1" customWidth="1"/>
    <col min="5" max="5" width="5.26953125" style="1" customWidth="1"/>
    <col min="6" max="6" width="10" style="1" customWidth="1"/>
    <col min="7" max="7" width="16.453125" style="5" customWidth="1"/>
    <col min="8" max="8" width="17.26953125" style="1" customWidth="1"/>
    <col min="9" max="9" width="1.7265625" style="1" customWidth="1"/>
    <col min="10" max="10" width="13.26953125" style="1" bestFit="1" customWidth="1"/>
    <col min="11" max="11" width="17.26953125" style="1" customWidth="1"/>
    <col min="12" max="12" width="9.08984375" style="2" customWidth="1"/>
    <col min="13" max="16384" width="8.81640625" style="1"/>
  </cols>
  <sheetData>
    <row r="1" spans="1:12" ht="45" customHeight="1" x14ac:dyDescent="0.35">
      <c r="B1" s="90" t="s">
        <v>19</v>
      </c>
      <c r="C1" s="90"/>
      <c r="D1" s="90"/>
      <c r="E1" s="90"/>
      <c r="F1" s="90"/>
      <c r="G1" s="90"/>
      <c r="H1" s="90"/>
      <c r="I1" s="90"/>
      <c r="J1" s="90"/>
      <c r="K1" s="90"/>
    </row>
    <row r="2" spans="1:12" ht="30" customHeight="1" x14ac:dyDescent="0.35">
      <c r="B2" s="89" t="s">
        <v>4</v>
      </c>
      <c r="C2" s="89"/>
      <c r="D2" s="91" t="str">
        <f>'Souhrnný list'!D2:H2</f>
        <v>Vyšetřovací lehátka pro Oblastní nemocnici Náchod</v>
      </c>
      <c r="E2" s="91"/>
      <c r="F2" s="91"/>
      <c r="G2" s="91"/>
      <c r="H2" s="91"/>
      <c r="I2" s="91"/>
      <c r="J2" s="91"/>
      <c r="K2" s="91"/>
    </row>
    <row r="3" spans="1:12" x14ac:dyDescent="0.35">
      <c r="B3" s="89" t="s">
        <v>0</v>
      </c>
      <c r="C3" s="89"/>
      <c r="D3" s="92" t="s">
        <v>1</v>
      </c>
      <c r="E3" s="92"/>
      <c r="F3" s="92"/>
      <c r="G3" s="92"/>
      <c r="H3" s="92"/>
      <c r="I3" s="92"/>
      <c r="J3" s="92"/>
      <c r="K3" s="92"/>
    </row>
    <row r="4" spans="1:12" x14ac:dyDescent="0.35">
      <c r="B4" s="89" t="s">
        <v>25</v>
      </c>
      <c r="C4" s="89"/>
      <c r="D4" s="42">
        <f>'Souhrnný list'!D4</f>
        <v>0</v>
      </c>
      <c r="E4" s="106" t="str">
        <f>'Souhrnný list'!E4</f>
        <v>IČO:</v>
      </c>
      <c r="F4" s="107"/>
      <c r="G4" s="106" t="str">
        <f>'Souhrnný list'!F4</f>
        <v>DIČ:</v>
      </c>
      <c r="H4" s="107"/>
      <c r="I4" s="108"/>
      <c r="J4" s="3" t="s">
        <v>5</v>
      </c>
      <c r="K4" s="43">
        <f>'Souhrnný list'!H4</f>
        <v>0</v>
      </c>
    </row>
    <row r="5" spans="1:12" ht="30" customHeight="1" x14ac:dyDescent="0.3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40" customHeight="1" x14ac:dyDescent="0.35">
      <c r="B6" s="86" t="s">
        <v>2</v>
      </c>
      <c r="C6" s="87" t="s">
        <v>3</v>
      </c>
      <c r="D6" s="87" t="s">
        <v>6</v>
      </c>
      <c r="E6" s="87" t="s">
        <v>9</v>
      </c>
      <c r="F6" s="86" t="s">
        <v>11</v>
      </c>
      <c r="G6" s="6" t="s">
        <v>58</v>
      </c>
      <c r="H6" s="86" t="s">
        <v>12</v>
      </c>
      <c r="I6" s="15"/>
      <c r="J6" s="86" t="s">
        <v>13</v>
      </c>
      <c r="K6" s="86" t="s">
        <v>17</v>
      </c>
    </row>
    <row r="7" spans="1:12" ht="30" customHeight="1" x14ac:dyDescent="0.35">
      <c r="A7" s="73"/>
      <c r="B7" s="8">
        <v>1</v>
      </c>
      <c r="C7" s="7" t="s">
        <v>52</v>
      </c>
      <c r="D7" s="74" t="s">
        <v>53</v>
      </c>
      <c r="E7" s="8" t="s">
        <v>10</v>
      </c>
      <c r="F7" s="9">
        <v>8</v>
      </c>
      <c r="G7" s="58"/>
      <c r="H7" s="10">
        <f>F7*G7</f>
        <v>0</v>
      </c>
      <c r="I7" s="16"/>
      <c r="J7" s="58">
        <v>21</v>
      </c>
      <c r="K7" s="10">
        <f t="shared" ref="K7:K9" si="0">H7*((100+J7)/100)</f>
        <v>0</v>
      </c>
      <c r="L7" s="73"/>
    </row>
    <row r="8" spans="1:12" ht="30" customHeight="1" x14ac:dyDescent="0.35">
      <c r="A8" s="73"/>
      <c r="B8" s="8">
        <v>2</v>
      </c>
      <c r="C8" s="7" t="s">
        <v>54</v>
      </c>
      <c r="D8" s="74" t="s">
        <v>55</v>
      </c>
      <c r="E8" s="8" t="s">
        <v>10</v>
      </c>
      <c r="F8" s="9">
        <v>13</v>
      </c>
      <c r="G8" s="58"/>
      <c r="H8" s="10">
        <f>F8*G8</f>
        <v>0</v>
      </c>
      <c r="I8" s="16"/>
      <c r="J8" s="58">
        <v>21</v>
      </c>
      <c r="K8" s="10">
        <f t="shared" si="0"/>
        <v>0</v>
      </c>
      <c r="L8" s="75"/>
    </row>
    <row r="9" spans="1:12" ht="30" customHeight="1" x14ac:dyDescent="0.35">
      <c r="A9" s="73"/>
      <c r="B9" s="8">
        <v>3</v>
      </c>
      <c r="C9" s="7" t="s">
        <v>56</v>
      </c>
      <c r="D9" s="74" t="s">
        <v>57</v>
      </c>
      <c r="E9" s="8" t="s">
        <v>10</v>
      </c>
      <c r="F9" s="9">
        <v>1</v>
      </c>
      <c r="G9" s="58"/>
      <c r="H9" s="10">
        <f>F9*G9</f>
        <v>0</v>
      </c>
      <c r="I9" s="16"/>
      <c r="J9" s="58">
        <v>21</v>
      </c>
      <c r="K9" s="10">
        <f t="shared" si="0"/>
        <v>0</v>
      </c>
      <c r="L9" s="73"/>
    </row>
    <row r="10" spans="1:12" ht="30" customHeight="1" x14ac:dyDescent="0.35">
      <c r="B10" s="104" t="s">
        <v>14</v>
      </c>
      <c r="C10" s="105"/>
      <c r="D10" s="105"/>
      <c r="E10" s="11"/>
      <c r="F10" s="11"/>
      <c r="G10" s="12" t="s">
        <v>15</v>
      </c>
      <c r="H10" s="13">
        <f>SUM(H7:H9)</f>
        <v>0</v>
      </c>
      <c r="I10" s="14"/>
      <c r="J10" s="12" t="s">
        <v>16</v>
      </c>
      <c r="K10" s="13">
        <f>SUM(K7:K9)</f>
        <v>0</v>
      </c>
    </row>
    <row r="11" spans="1:12" x14ac:dyDescent="0.35">
      <c r="B11" s="2"/>
      <c r="C11" s="2"/>
      <c r="D11" s="2"/>
      <c r="E11" s="2"/>
      <c r="F11" s="2"/>
      <c r="G11" s="4"/>
      <c r="H11" s="2"/>
      <c r="I11" s="2"/>
      <c r="J11" s="2"/>
      <c r="K11" s="2"/>
    </row>
    <row r="12" spans="1:12" ht="18" customHeight="1" x14ac:dyDescent="0.35">
      <c r="B12" s="2" t="s">
        <v>18</v>
      </c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35">
      <c r="B13" s="2" t="s">
        <v>49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30" customHeight="1" x14ac:dyDescent="0.35">
      <c r="B14" s="2"/>
      <c r="C14" s="2"/>
      <c r="D14" s="2"/>
      <c r="E14" s="2"/>
      <c r="F14" s="2"/>
      <c r="G14" s="4"/>
      <c r="H14" s="2"/>
      <c r="I14" s="2"/>
      <c r="J14" s="2"/>
      <c r="K14" s="2"/>
    </row>
  </sheetData>
  <sheetProtection algorithmName="SHA-512" hashValue="SZp103sv1ZRI1X0DWBtwUKAbvueyDrRUbJD1T8A/cMdR32oskJmZGz7wXPKHosteALTyAV4MYSunpFFTPqJfmg==" saltValue="aXdob231Aale7nxQSGgagw==" spinCount="100000" sheet="1" formatColumns="0" formatRows="0"/>
  <mergeCells count="9">
    <mergeCell ref="B10:D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zoomScaleNormal="100" workbookViewId="0">
      <selection activeCell="D10" sqref="D10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67.7265625" style="1" customWidth="1"/>
    <col min="5" max="5" width="14.453125" style="1" customWidth="1"/>
    <col min="6" max="6" width="5" style="1" bestFit="1" customWidth="1"/>
    <col min="7" max="7" width="4.26953125" style="1" customWidth="1"/>
    <col min="8" max="8" width="5.26953125" style="1" bestFit="1" customWidth="1"/>
    <col min="9" max="9" width="17.26953125" style="1" customWidth="1"/>
    <col min="10" max="10" width="1.1796875" style="1" customWidth="1"/>
    <col min="11" max="11" width="14.453125" style="1" customWidth="1"/>
    <col min="12" max="12" width="17.26953125" style="5" customWidth="1"/>
    <col min="13" max="13" width="14.453125" style="1" customWidth="1"/>
    <col min="14" max="14" width="17.26953125" style="1" customWidth="1"/>
    <col min="15" max="15" width="9.08984375" style="2" customWidth="1"/>
    <col min="16" max="16384" width="8.81640625" style="1"/>
  </cols>
  <sheetData>
    <row r="1" spans="2:15" ht="45" customHeight="1" x14ac:dyDescent="0.35">
      <c r="B1" s="90" t="s">
        <v>26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5" ht="30" customHeight="1" x14ac:dyDescent="0.35">
      <c r="B2" s="89" t="s">
        <v>4</v>
      </c>
      <c r="C2" s="89"/>
      <c r="D2" s="113" t="str">
        <f>'Souhrnný list'!D2:H2</f>
        <v>Vyšetřovací lehátka pro Oblastní nemocnici Náchod</v>
      </c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2:15" x14ac:dyDescent="0.35">
      <c r="B3" s="89" t="s">
        <v>0</v>
      </c>
      <c r="C3" s="89"/>
      <c r="D3" s="116" t="s">
        <v>1</v>
      </c>
      <c r="E3" s="117"/>
      <c r="F3" s="117"/>
      <c r="G3" s="117"/>
      <c r="H3" s="117"/>
      <c r="I3" s="117"/>
      <c r="J3" s="117"/>
      <c r="K3" s="117"/>
      <c r="L3" s="117"/>
      <c r="M3" s="117"/>
      <c r="N3" s="118"/>
    </row>
    <row r="4" spans="2:15" x14ac:dyDescent="0.35">
      <c r="B4" s="89" t="s">
        <v>25</v>
      </c>
      <c r="C4" s="89"/>
      <c r="D4" s="40">
        <f>'Souhrnný list'!D4</f>
        <v>0</v>
      </c>
      <c r="E4" s="62" t="str">
        <f>'Souhrnný list'!E4</f>
        <v>IČO:</v>
      </c>
      <c r="F4" s="119" t="str">
        <f>'Souhrnný list'!F4</f>
        <v>DIČ:</v>
      </c>
      <c r="G4" s="121"/>
      <c r="H4" s="121"/>
      <c r="I4" s="121"/>
      <c r="J4" s="63"/>
      <c r="K4" s="35" t="s">
        <v>5</v>
      </c>
      <c r="L4" s="41">
        <f>'Souhrnný list'!H4</f>
        <v>0</v>
      </c>
      <c r="M4" s="119"/>
      <c r="N4" s="120"/>
    </row>
    <row r="5" spans="2:15" ht="14.5" customHeight="1" thickBot="1" x14ac:dyDescent="0.4">
      <c r="B5" s="2"/>
      <c r="C5" s="2"/>
      <c r="D5" s="2"/>
      <c r="E5" s="2"/>
      <c r="F5" s="2"/>
      <c r="G5" s="60"/>
      <c r="H5" s="60"/>
      <c r="I5" s="2"/>
      <c r="J5" s="2"/>
      <c r="K5" s="2"/>
      <c r="L5" s="4"/>
      <c r="M5" s="2"/>
      <c r="N5" s="2"/>
    </row>
    <row r="6" spans="2:15" s="2" customFormat="1" ht="30" customHeight="1" x14ac:dyDescent="0.45">
      <c r="B6" s="27"/>
      <c r="E6" s="126" t="s">
        <v>20</v>
      </c>
      <c r="F6" s="128"/>
      <c r="G6" s="128"/>
      <c r="H6" s="128"/>
      <c r="I6" s="127"/>
      <c r="J6" s="30"/>
      <c r="K6" s="126" t="s">
        <v>33</v>
      </c>
      <c r="L6" s="127"/>
      <c r="M6" s="126" t="s">
        <v>34</v>
      </c>
      <c r="N6" s="127"/>
    </row>
    <row r="7" spans="2:15" s="2" customFormat="1" ht="45" customHeight="1" x14ac:dyDescent="0.35">
      <c r="B7" s="36" t="s">
        <v>35</v>
      </c>
      <c r="E7" s="122" t="s">
        <v>50</v>
      </c>
      <c r="F7" s="138"/>
      <c r="G7" s="138"/>
      <c r="H7" s="138"/>
      <c r="I7" s="123"/>
      <c r="J7" s="31"/>
      <c r="K7" s="122" t="s">
        <v>22</v>
      </c>
      <c r="L7" s="123"/>
      <c r="M7" s="122" t="s">
        <v>51</v>
      </c>
      <c r="N7" s="123"/>
    </row>
    <row r="8" spans="2:15" s="2" customFormat="1" ht="15" customHeight="1" x14ac:dyDescent="0.35">
      <c r="B8" s="131" t="s">
        <v>2</v>
      </c>
      <c r="C8" s="111" t="s">
        <v>3</v>
      </c>
      <c r="D8" s="112" t="s">
        <v>6</v>
      </c>
      <c r="E8" s="124" t="s">
        <v>44</v>
      </c>
      <c r="F8" s="132" t="s">
        <v>40</v>
      </c>
      <c r="G8" s="133"/>
      <c r="H8" s="134"/>
      <c r="I8" s="28" t="s">
        <v>21</v>
      </c>
      <c r="J8" s="32"/>
      <c r="K8" s="124" t="s">
        <v>23</v>
      </c>
      <c r="L8" s="28" t="s">
        <v>21</v>
      </c>
      <c r="M8" s="124" t="s">
        <v>24</v>
      </c>
      <c r="N8" s="28" t="s">
        <v>21</v>
      </c>
    </row>
    <row r="9" spans="2:15" s="2" customFormat="1" ht="57" customHeight="1" thickBot="1" x14ac:dyDescent="0.4">
      <c r="B9" s="131"/>
      <c r="C9" s="111"/>
      <c r="D9" s="112"/>
      <c r="E9" s="124"/>
      <c r="F9" s="135"/>
      <c r="G9" s="136"/>
      <c r="H9" s="137"/>
      <c r="I9" s="65" t="s">
        <v>43</v>
      </c>
      <c r="J9" s="33"/>
      <c r="K9" s="125"/>
      <c r="L9" s="25" t="s">
        <v>45</v>
      </c>
      <c r="M9" s="125"/>
      <c r="N9" s="25" t="s">
        <v>46</v>
      </c>
    </row>
    <row r="10" spans="2:15" s="73" customFormat="1" ht="30" customHeight="1" x14ac:dyDescent="0.35">
      <c r="B10" s="76">
        <v>1</v>
      </c>
      <c r="C10" s="77" t="s">
        <v>52</v>
      </c>
      <c r="D10" s="78" t="s">
        <v>53</v>
      </c>
      <c r="E10" s="81"/>
      <c r="F10" s="79"/>
      <c r="G10" s="82"/>
      <c r="H10" s="80"/>
      <c r="I10" s="83"/>
      <c r="J10" s="71"/>
      <c r="K10" s="84"/>
      <c r="L10" s="85"/>
      <c r="M10" s="84"/>
      <c r="N10" s="85"/>
      <c r="O10" s="75"/>
    </row>
    <row r="11" spans="2:15" s="73" customFormat="1" ht="30" customHeight="1" x14ac:dyDescent="0.35">
      <c r="B11" s="8">
        <v>2</v>
      </c>
      <c r="C11" s="7" t="s">
        <v>54</v>
      </c>
      <c r="D11" s="74" t="s">
        <v>55</v>
      </c>
      <c r="E11" s="66"/>
      <c r="F11" s="67" t="s">
        <v>41</v>
      </c>
      <c r="G11" s="68"/>
      <c r="H11" s="69" t="s">
        <v>42</v>
      </c>
      <c r="I11" s="70">
        <f>IFERROR((1/G11)*5*E11,0)</f>
        <v>0</v>
      </c>
      <c r="J11" s="71"/>
      <c r="K11" s="59"/>
      <c r="L11" s="23">
        <f>K11*200</f>
        <v>0</v>
      </c>
      <c r="M11" s="59"/>
      <c r="N11" s="23">
        <f>M11*8000</f>
        <v>0</v>
      </c>
    </row>
    <row r="12" spans="2:15" s="88" customFormat="1" ht="30" customHeight="1" thickBot="1" x14ac:dyDescent="0.4">
      <c r="B12" s="8">
        <v>3</v>
      </c>
      <c r="C12" s="7" t="s">
        <v>56</v>
      </c>
      <c r="D12" s="74" t="s">
        <v>57</v>
      </c>
      <c r="E12" s="66"/>
      <c r="F12" s="67" t="s">
        <v>41</v>
      </c>
      <c r="G12" s="68"/>
      <c r="H12" s="69" t="s">
        <v>42</v>
      </c>
      <c r="I12" s="70">
        <f>IFERROR((1/G12)*5*E12,0)</f>
        <v>0</v>
      </c>
      <c r="J12" s="71"/>
      <c r="K12" s="59"/>
      <c r="L12" s="23">
        <f>K12*200</f>
        <v>0</v>
      </c>
      <c r="M12" s="59"/>
      <c r="N12" s="23">
        <f>M12*8000</f>
        <v>0</v>
      </c>
    </row>
    <row r="13" spans="2:15" s="2" customFormat="1" ht="30" customHeight="1" thickBot="1" x14ac:dyDescent="0.4">
      <c r="B13" s="109" t="s">
        <v>32</v>
      </c>
      <c r="C13" s="110"/>
      <c r="D13" s="110"/>
      <c r="E13" s="20"/>
      <c r="F13" s="19"/>
      <c r="G13" s="19"/>
      <c r="H13" s="19"/>
      <c r="I13" s="24">
        <f>SUM(I10:I12)</f>
        <v>0</v>
      </c>
      <c r="J13" s="72"/>
      <c r="K13" s="18"/>
      <c r="L13" s="24">
        <f>SUM(L10:L12)</f>
        <v>0</v>
      </c>
      <c r="M13" s="18"/>
      <c r="N13" s="24">
        <f>SUM(N10:N12)</f>
        <v>0</v>
      </c>
    </row>
    <row r="14" spans="2:15" ht="15" thickBot="1" x14ac:dyDescent="0.4">
      <c r="B14" s="2"/>
      <c r="C14" s="2"/>
      <c r="D14" s="2"/>
      <c r="E14" s="2"/>
      <c r="F14" s="2"/>
      <c r="G14" s="60"/>
      <c r="H14" s="60"/>
      <c r="I14" s="22" t="s">
        <v>21</v>
      </c>
      <c r="J14" s="34"/>
      <c r="L14" s="22" t="s">
        <v>21</v>
      </c>
      <c r="M14" s="64"/>
      <c r="N14" s="22" t="s">
        <v>21</v>
      </c>
    </row>
    <row r="15" spans="2:15" ht="15" thickBot="1" x14ac:dyDescent="0.4">
      <c r="B15" s="2"/>
      <c r="C15" s="2"/>
      <c r="D15" s="2"/>
      <c r="E15" s="2"/>
      <c r="F15" s="2"/>
      <c r="G15" s="60"/>
      <c r="H15" s="60"/>
      <c r="I15" s="29"/>
      <c r="J15" s="29"/>
      <c r="K15" s="2"/>
      <c r="L15" s="29"/>
      <c r="M15" s="2"/>
      <c r="N15" s="29"/>
    </row>
    <row r="16" spans="2:15" s="2" customFormat="1" ht="30" customHeight="1" thickBot="1" x14ac:dyDescent="0.4">
      <c r="B16" s="129" t="s">
        <v>27</v>
      </c>
      <c r="C16" s="130"/>
      <c r="D16" s="130"/>
      <c r="E16" s="130"/>
      <c r="F16" s="130"/>
      <c r="G16" s="61"/>
      <c r="H16" s="61"/>
      <c r="I16" s="37">
        <f>I13+L13+N13</f>
        <v>0</v>
      </c>
      <c r="J16" s="39"/>
      <c r="K16" s="38" t="s">
        <v>28</v>
      </c>
      <c r="L16" s="4"/>
    </row>
    <row r="17" spans="2:14" s="2" customFormat="1" ht="30.65" customHeight="1" x14ac:dyDescent="0.35">
      <c r="G17" s="60"/>
      <c r="H17" s="60"/>
      <c r="L17" s="4"/>
    </row>
    <row r="18" spans="2:14" s="2" customFormat="1" ht="18" customHeight="1" x14ac:dyDescent="0.35">
      <c r="B18" s="17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s="2" customFormat="1" ht="18" customHeight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ht="18" customHeight="1" x14ac:dyDescent="0.35"/>
  </sheetData>
  <sheetProtection algorithmName="SHA-512" hashValue="J7Z7pUdZdaEs/y/xKbJ0ePtKt0KSoXQREN0ZCGTT30bHfyDh1VVIP7zsJY0zasPVYtgMBEM8oYMgKy6NEpK7aQ==" saltValue="9w7GFaIfWfdjwu1z/684dQ==" spinCount="100000" sheet="1" formatColumns="0" formatRows="0"/>
  <mergeCells count="23">
    <mergeCell ref="B16:F16"/>
    <mergeCell ref="M6:N6"/>
    <mergeCell ref="M7:N7"/>
    <mergeCell ref="M8:M9"/>
    <mergeCell ref="E8:E9"/>
    <mergeCell ref="B8:B9"/>
    <mergeCell ref="F8:H9"/>
    <mergeCell ref="E7:I7"/>
    <mergeCell ref="B4:C4"/>
    <mergeCell ref="B13:D13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2020-08-13T13:51:20Z</cp:lastPrinted>
  <dcterms:created xsi:type="dcterms:W3CDTF">2019-10-21T13:53:46Z</dcterms:created>
  <dcterms:modified xsi:type="dcterms:W3CDTF">2020-08-24T13:51:03Z</dcterms:modified>
</cp:coreProperties>
</file>