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H:\BLEZZ\Náchod\VYBAVENÍ\lůžka\01 lůžka vč.matrací a nočních stolků\"/>
    </mc:Choice>
  </mc:AlternateContent>
  <xr:revisionPtr revIDLastSave="0" documentId="8_{8777943B-5C37-400C-8C45-EB43AE8356A1}" xr6:coauthVersionLast="36" xr6:coauthVersionMax="36" xr10:uidLastSave="{00000000-0000-0000-0000-000000000000}"/>
  <bookViews>
    <workbookView xWindow="0" yWindow="0" windowWidth="7470" windowHeight="2970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dodávek'!$B$1:$M$19</definedName>
    <definedName name="_xlnm.Print_Area" localSheetId="2">'B - servisní práce'!$B$1:$N$21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N15" i="2"/>
  <c r="L15" i="2"/>
  <c r="I15" i="2"/>
  <c r="J13" i="1"/>
  <c r="M13" i="1" s="1"/>
  <c r="I9" i="1" l="1"/>
  <c r="J9" i="1" s="1"/>
  <c r="M9" i="1" s="1"/>
  <c r="N13" i="2" l="1"/>
  <c r="L13" i="2"/>
  <c r="I13" i="2"/>
  <c r="N12" i="2"/>
  <c r="L12" i="2"/>
  <c r="I12" i="2"/>
  <c r="N16" i="2"/>
  <c r="L16" i="2"/>
  <c r="I16" i="2"/>
  <c r="I10" i="1" l="1"/>
  <c r="I11" i="1"/>
  <c r="J11" i="1" s="1"/>
  <c r="M11" i="1" s="1"/>
  <c r="I8" i="1"/>
  <c r="J12" i="1"/>
  <c r="M12" i="1" s="1"/>
  <c r="J14" i="1"/>
  <c r="M14" i="1" s="1"/>
  <c r="J10" i="1" l="1"/>
  <c r="M10" i="1" s="1"/>
  <c r="I10" i="2" l="1"/>
  <c r="I17" i="2" s="1"/>
  <c r="N10" i="2" l="1"/>
  <c r="N17" i="2" s="1"/>
  <c r="L10" i="2"/>
  <c r="L17" i="2" s="1"/>
  <c r="D2" i="2" l="1"/>
  <c r="D2" i="1"/>
  <c r="L4" i="2" l="1"/>
  <c r="E4" i="2"/>
  <c r="E4" i="1"/>
  <c r="I4" i="1"/>
  <c r="F4" i="2"/>
  <c r="D4" i="2"/>
  <c r="M4" i="1"/>
  <c r="D4" i="1"/>
  <c r="E10" i="3" l="1"/>
  <c r="F10" i="3" s="1"/>
  <c r="E11" i="3"/>
  <c r="F11" i="3" s="1"/>
  <c r="J8" i="1"/>
  <c r="J15" i="1" s="1"/>
  <c r="E9" i="3" l="1"/>
  <c r="F9" i="3" s="1"/>
  <c r="I20" i="2"/>
  <c r="E8" i="3" s="1"/>
  <c r="M8" i="1"/>
  <c r="E7" i="3"/>
  <c r="M15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<sst xmlns="http://schemas.openxmlformats.org/spreadsheetml/2006/main" count="119" uniqueCount="71">
  <si>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</si>
  <si>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</si>
  <si>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</si>
  <si>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</si>
  <si>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</si>
  <si>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</si>
  <si>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</si>
  <si>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</si>
  <si>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</si>
  <si>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</si>
  <si>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</si>
  <si>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</si>
  <si>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</si>
  <si>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</si>
  <si>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</si>
  <si>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</si>
  <si>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</si>
  <si>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</si>
  <si>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</si>
  <si>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</si>
  <si>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</si>
  <si>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</si>
  <si>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</si>
  <si>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</si>
  <si>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</si>
  <si>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</si>
  <si>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</si>
  <si>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</si>
  <si>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</si>
  <si>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</si>
  <si>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</si>
  <si>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</si>
  <si>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</si>
  <si>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</si>
  <si>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</si>
  <si>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</si>
  <si>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</si>
  <si>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</si>
  <si>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</si>
  <si>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</si>
  <si>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</si>
  <si>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</si>
  <si>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</si>
  <si>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</si>
  <si>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</si>
  <si>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</si>
  <si>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</si>
  <si>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</si>
  <si>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</si>
  <si>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</si>
  <si>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</si>
  <si>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</si>
  <si>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T-6015</t>
  </si>
  <si>
    <t>T-6018</t>
  </si>
  <si>
    <t>T-6020</t>
  </si>
  <si>
    <t>T-6201</t>
  </si>
  <si>
    <t>stolek noční s jídelní deskou pojízdný</t>
  </si>
  <si>
    <t>Jednotková cena bez DPH [CZK]</t>
  </si>
  <si>
    <t>Za samostatné lůžko</t>
  </si>
  <si>
    <t>Za pasivní matraci</t>
  </si>
  <si>
    <t>lůžko resuscitační, vč. pasivní matrace</t>
  </si>
  <si>
    <t>lůžko el.polohovatelné pro intezivní péči, vč. pasivní matrace</t>
  </si>
  <si>
    <t>Jednotková cena celkem</t>
  </si>
  <si>
    <t>standardní elektricky stavitelná lůžka pro pacienty, vč. pasivní matrace</t>
  </si>
  <si>
    <t>standardní elektricky stavitelná lůžka pro pacienty, vyšší nosnost, vč. pasivní matrace</t>
  </si>
  <si>
    <t>T-6015a</t>
  </si>
  <si>
    <t>T-6215a</t>
  </si>
  <si>
    <t>T-6215b</t>
  </si>
  <si>
    <t>matrace antidekubitní aktivní (JIP/ARO)</t>
  </si>
  <si>
    <t>matrace antidekubitní aktivní (ortopedie)</t>
  </si>
  <si>
    <t>Lůžka včetně matrací a nočních stolků pro Oblastní nemocnici Náchod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</si>
</sst>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0" fontId="4" fillId="3" borderId="55" xfId="0" applyFont="1" applyFill="1" applyBorder="1" applyAlignment="1">
      <alignment horizontal="center" vertical="center"/>
    </xf>
    <xf numFmtId="4" fontId="4" fillId="4" borderId="56" xfId="0" applyNumberFormat="1" applyFont="1" applyFill="1" applyBorder="1" applyAlignment="1" applyProtection="1">
      <alignment horizontal="right" vertical="center"/>
      <protection locked="0"/>
    </xf>
    <xf numFmtId="4" fontId="4" fillId="3" borderId="57" xfId="0" applyNumberFormat="1" applyFont="1" applyFill="1" applyBorder="1" applyAlignment="1">
      <alignment vertical="center"/>
    </xf>
    <xf numFmtId="4" fontId="4" fillId="4" borderId="58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9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2" fontId="4" fillId="5" borderId="62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/>
    </xf>
    <xf numFmtId="2" fontId="4" fillId="5" borderId="6" xfId="0" applyNumberFormat="1" applyFont="1" applyFill="1" applyBorder="1" applyAlignment="1" applyProtection="1">
      <alignment horizontal="right" vertical="center" wrapText="1"/>
    </xf>
    <xf numFmtId="2" fontId="4" fillId="5" borderId="8" xfId="0" applyNumberFormat="1" applyFont="1" applyFill="1" applyBorder="1" applyAlignment="1" applyProtection="1">
      <alignment horizontal="left" vertical="center" wrapText="1"/>
    </xf>
    <xf numFmtId="4" fontId="4" fillId="5" borderId="58" xfId="0" applyNumberFormat="1" applyFont="1" applyFill="1" applyBorder="1" applyAlignment="1" applyProtection="1">
      <alignment horizontal="right" vertical="center"/>
    </xf>
    <xf numFmtId="2" fontId="4" fillId="5" borderId="7" xfId="0" applyNumberFormat="1" applyFont="1" applyFill="1" applyBorder="1" applyAlignment="1" applyProtection="1">
      <alignment horizontal="right" vertical="center" wrapText="1"/>
    </xf>
    <xf numFmtId="4" fontId="4" fillId="5" borderId="59" xfId="0" applyNumberFormat="1" applyFont="1" applyFill="1" applyBorder="1" applyAlignment="1" applyProtection="1">
      <alignment vertical="center"/>
    </xf>
    <xf numFmtId="4" fontId="4" fillId="5" borderId="16" xfId="0" applyNumberFormat="1" applyFont="1" applyFill="1" applyBorder="1" applyAlignment="1" applyProtection="1">
      <alignment horizontal="right" vertical="center"/>
    </xf>
    <xf numFmtId="4" fontId="4" fillId="5" borderId="21" xfId="0" applyNumberFormat="1" applyFont="1" applyFill="1" applyBorder="1" applyAlignment="1" applyProtection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C10" sqref="C10:D10"/>
    </sheetView>
  </sheetViews>
  <sheetFormatPr defaultColWidth="8.85546875" defaultRowHeight="15" x14ac:dyDescent="0.25"/>
  <cols>
    <col min="1" max="1" width="2.7109375" style="2" customWidth="1"/>
    <col min="2" max="2" width="3.28515625" style="1" customWidth="1"/>
    <col min="3" max="3" width="10" style="1" customWidth="1"/>
    <col min="4" max="4" width="70.5703125" style="1" customWidth="1"/>
    <col min="5" max="5" width="23.28515625" style="1" customWidth="1"/>
    <col min="6" max="6" width="23.285156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11" t="s">
        <v>29</v>
      </c>
      <c r="C1" s="111"/>
      <c r="D1" s="111"/>
      <c r="E1" s="111"/>
      <c r="F1" s="111"/>
      <c r="G1" s="111"/>
      <c r="H1" s="111"/>
    </row>
    <row r="2" spans="2:8" s="2" customFormat="1" ht="30" customHeight="1" x14ac:dyDescent="0.25">
      <c r="B2" s="110" t="s">
        <v>4</v>
      </c>
      <c r="C2" s="110"/>
      <c r="D2" s="112" t="s">
        <v>70</v>
      </c>
      <c r="E2" s="112"/>
      <c r="F2" s="112"/>
      <c r="G2" s="112"/>
      <c r="H2" s="112"/>
    </row>
    <row r="3" spans="2:8" s="2" customFormat="1" x14ac:dyDescent="0.25">
      <c r="B3" s="110" t="s">
        <v>0</v>
      </c>
      <c r="C3" s="110"/>
      <c r="D3" s="113" t="s">
        <v>1</v>
      </c>
      <c r="E3" s="113"/>
      <c r="F3" s="113"/>
      <c r="G3" s="113"/>
      <c r="H3" s="113"/>
    </row>
    <row r="4" spans="2:8" s="2" customFormat="1" x14ac:dyDescent="0.25">
      <c r="B4" s="110" t="s">
        <v>25</v>
      </c>
      <c r="C4" s="110"/>
      <c r="D4" s="55"/>
      <c r="E4" s="56" t="s">
        <v>7</v>
      </c>
      <c r="F4" s="56" t="s">
        <v>8</v>
      </c>
      <c r="G4" s="26" t="s">
        <v>5</v>
      </c>
      <c r="H4" s="57"/>
    </row>
    <row r="5" spans="2:8" s="2" customFormat="1" ht="24" customHeight="1" x14ac:dyDescent="0.25">
      <c r="B5" s="44"/>
      <c r="C5" s="44"/>
      <c r="D5" s="44"/>
      <c r="G5" s="44"/>
      <c r="H5" s="44"/>
    </row>
    <row r="6" spans="2:8" s="2" customFormat="1" ht="21" customHeight="1" x14ac:dyDescent="0.25">
      <c r="B6" s="49"/>
      <c r="C6" s="49"/>
      <c r="D6" s="49"/>
      <c r="E6" s="50" t="s">
        <v>37</v>
      </c>
      <c r="F6" s="50" t="s">
        <v>38</v>
      </c>
      <c r="G6" s="21"/>
      <c r="H6" s="21"/>
    </row>
    <row r="7" spans="2:8" s="2" customFormat="1" ht="21" customHeight="1" x14ac:dyDescent="0.25">
      <c r="B7" s="103" t="s">
        <v>30</v>
      </c>
      <c r="C7" s="104"/>
      <c r="D7" s="105"/>
      <c r="E7" s="47">
        <f>'A - soupis dodávek'!J15</f>
        <v>0</v>
      </c>
      <c r="F7" s="53">
        <f>'A - soupis dodávek'!M15</f>
        <v>0</v>
      </c>
      <c r="G7" s="51"/>
      <c r="H7" s="52"/>
    </row>
    <row r="8" spans="2:8" s="2" customFormat="1" ht="21" customHeight="1" x14ac:dyDescent="0.25">
      <c r="B8" s="103" t="s">
        <v>31</v>
      </c>
      <c r="C8" s="104"/>
      <c r="D8" s="105"/>
      <c r="E8" s="47">
        <f>'B - servisní práce'!I20</f>
        <v>0</v>
      </c>
      <c r="F8" s="53">
        <f>E8*1.21</f>
        <v>0</v>
      </c>
      <c r="G8" s="51"/>
      <c r="H8" s="52"/>
    </row>
    <row r="9" spans="2:8" s="2" customFormat="1" ht="21" customHeight="1" x14ac:dyDescent="0.25">
      <c r="B9" s="46"/>
      <c r="C9" s="106" t="s">
        <v>36</v>
      </c>
      <c r="D9" s="107"/>
      <c r="E9" s="48">
        <f>'B - servisní práce'!I17</f>
        <v>0</v>
      </c>
      <c r="F9" s="48">
        <f t="shared" ref="F9:F12" si="0">E9*1.21</f>
        <v>0</v>
      </c>
      <c r="G9" s="51"/>
      <c r="H9" s="52"/>
    </row>
    <row r="10" spans="2:8" s="2" customFormat="1" ht="21" customHeight="1" x14ac:dyDescent="0.25">
      <c r="B10" s="45"/>
      <c r="C10" s="108" t="s">
        <v>47</v>
      </c>
      <c r="D10" s="109"/>
      <c r="E10" s="48">
        <f>'B - servisní práce'!L17</f>
        <v>0</v>
      </c>
      <c r="F10" s="48">
        <f t="shared" si="0"/>
        <v>0</v>
      </c>
      <c r="G10" s="51"/>
      <c r="H10" s="52"/>
    </row>
    <row r="11" spans="2:8" s="2" customFormat="1" ht="21" customHeight="1" x14ac:dyDescent="0.25">
      <c r="B11" s="45"/>
      <c r="C11" s="108" t="s">
        <v>48</v>
      </c>
      <c r="D11" s="109"/>
      <c r="E11" s="48">
        <f>'B - servisní práce'!N17</f>
        <v>0</v>
      </c>
      <c r="F11" s="48">
        <f t="shared" si="0"/>
        <v>0</v>
      </c>
      <c r="G11" s="51"/>
      <c r="H11" s="52"/>
    </row>
    <row r="12" spans="2:8" s="2" customFormat="1" ht="36" customHeight="1" x14ac:dyDescent="0.25">
      <c r="B12" s="99" t="s">
        <v>39</v>
      </c>
      <c r="C12" s="100"/>
      <c r="D12" s="101"/>
      <c r="E12" s="54">
        <f>E7+E8</f>
        <v>0</v>
      </c>
      <c r="F12" s="54">
        <f t="shared" si="0"/>
        <v>0</v>
      </c>
      <c r="G12" s="51"/>
      <c r="H12" s="52"/>
    </row>
    <row r="13" spans="2:8" ht="30.6" customHeight="1" x14ac:dyDescent="0.25">
      <c r="B13" s="2"/>
      <c r="C13" s="102"/>
      <c r="D13" s="102"/>
      <c r="E13" s="2"/>
      <c r="F13" s="4"/>
      <c r="G13" s="2"/>
      <c r="H13" s="2"/>
    </row>
    <row r="14" spans="2:8" x14ac:dyDescent="0.25">
      <c r="B14" s="2"/>
      <c r="C14" s="102"/>
      <c r="D14" s="102"/>
      <c r="E14" s="2"/>
      <c r="F14" s="4"/>
      <c r="G14" s="2"/>
      <c r="H14" s="2"/>
    </row>
  </sheetData>
  <sheetProtection algorithmName="SHA-512" hashValue="PZ35KDKffku+mwzIUJ9SIqUGyxd99V1N10NaiwaCAFjV4w2NmRi6R7lm35JkJrHibtByVGL6nWiHhX4wOF9aLQ==" saltValue="lqdzceJmM3IZ3M89bJqbRg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9"/>
  <sheetViews>
    <sheetView zoomScaleNormal="100" workbookViewId="0">
      <selection activeCell="D11" sqref="D11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50.7109375" style="1" bestFit="1" customWidth="1"/>
    <col min="5" max="5" width="5.28515625" style="1" customWidth="1"/>
    <col min="6" max="6" width="10" style="1" customWidth="1"/>
    <col min="7" max="8" width="16.42578125" style="1" customWidth="1"/>
    <col min="9" max="9" width="16.42578125" style="5" customWidth="1"/>
    <col min="10" max="10" width="17.28515625" style="1" customWidth="1"/>
    <col min="11" max="11" width="1.7109375" style="1" customWidth="1"/>
    <col min="12" max="12" width="13.28515625" style="1" bestFit="1" customWidth="1"/>
    <col min="13" max="13" width="17.28515625" style="1" customWidth="1"/>
    <col min="14" max="14" width="9.140625" style="2" customWidth="1"/>
    <col min="15" max="16384" width="8.85546875" style="1"/>
  </cols>
  <sheetData>
    <row r="1" spans="1:14" ht="45" customHeight="1" x14ac:dyDescent="0.25">
      <c r="B1" s="111" t="s">
        <v>19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4" ht="30" customHeight="1" x14ac:dyDescent="0.25">
      <c r="B2" s="110" t="s">
        <v>4</v>
      </c>
      <c r="C2" s="110"/>
      <c r="D2" s="112" t="str">
        <f>'Souhrnný list'!D2:H2</f>
        <v>Lůžka včetně matrací a nočních stolků pro Oblastní nemocnici Náchod</v>
      </c>
      <c r="E2" s="112"/>
      <c r="F2" s="112"/>
      <c r="G2" s="112"/>
      <c r="H2" s="112"/>
      <c r="I2" s="112"/>
      <c r="J2" s="112"/>
      <c r="K2" s="112"/>
      <c r="L2" s="112"/>
      <c r="M2" s="112"/>
    </row>
    <row r="3" spans="1:14" x14ac:dyDescent="0.25">
      <c r="B3" s="110" t="s">
        <v>0</v>
      </c>
      <c r="C3" s="110"/>
      <c r="D3" s="113" t="s">
        <v>1</v>
      </c>
      <c r="E3" s="113"/>
      <c r="F3" s="113"/>
      <c r="G3" s="113"/>
      <c r="H3" s="113"/>
      <c r="I3" s="113"/>
      <c r="J3" s="113"/>
      <c r="K3" s="113"/>
      <c r="L3" s="113"/>
      <c r="M3" s="113"/>
    </row>
    <row r="4" spans="1:14" x14ac:dyDescent="0.25">
      <c r="B4" s="110" t="s">
        <v>25</v>
      </c>
      <c r="C4" s="110"/>
      <c r="D4" s="42">
        <f>'Souhrnný list'!D4</f>
        <v>0</v>
      </c>
      <c r="E4" s="123" t="str">
        <f>'Souhrnný list'!E4</f>
        <v>IČO:</v>
      </c>
      <c r="F4" s="124"/>
      <c r="G4" s="81"/>
      <c r="H4" s="81"/>
      <c r="I4" s="123" t="str">
        <f>'Souhrnný list'!F4</f>
        <v>DIČ:</v>
      </c>
      <c r="J4" s="124"/>
      <c r="K4" s="125"/>
      <c r="L4" s="3" t="s">
        <v>5</v>
      </c>
      <c r="M4" s="43">
        <f>'Souhrnný list'!H4</f>
        <v>0</v>
      </c>
    </row>
    <row r="5" spans="1:14" ht="30" customHeight="1" x14ac:dyDescent="0.25">
      <c r="B5" s="2"/>
      <c r="C5" s="2"/>
      <c r="D5" s="2"/>
      <c r="E5" s="2"/>
      <c r="F5" s="2"/>
      <c r="G5" s="80"/>
      <c r="H5" s="80"/>
      <c r="I5" s="4"/>
      <c r="J5" s="2"/>
      <c r="K5" s="2"/>
      <c r="L5" s="2"/>
      <c r="M5" s="2"/>
    </row>
    <row r="6" spans="1:14" ht="18.75" customHeight="1" x14ac:dyDescent="0.25">
      <c r="B6" s="117" t="s">
        <v>2</v>
      </c>
      <c r="C6" s="121" t="s">
        <v>3</v>
      </c>
      <c r="D6" s="121" t="s">
        <v>6</v>
      </c>
      <c r="E6" s="121" t="s">
        <v>9</v>
      </c>
      <c r="F6" s="117" t="s">
        <v>11</v>
      </c>
      <c r="G6" s="114" t="s">
        <v>57</v>
      </c>
      <c r="H6" s="115"/>
      <c r="I6" s="116"/>
      <c r="J6" s="117" t="s">
        <v>12</v>
      </c>
      <c r="K6" s="15"/>
      <c r="L6" s="117" t="s">
        <v>13</v>
      </c>
      <c r="M6" s="117" t="s">
        <v>17</v>
      </c>
    </row>
    <row r="7" spans="1:14" ht="30" customHeight="1" x14ac:dyDescent="0.25">
      <c r="A7" s="80"/>
      <c r="B7" s="118"/>
      <c r="C7" s="122"/>
      <c r="D7" s="122"/>
      <c r="E7" s="122"/>
      <c r="F7" s="118"/>
      <c r="G7" s="6" t="s">
        <v>58</v>
      </c>
      <c r="H7" s="6" t="s">
        <v>59</v>
      </c>
      <c r="I7" s="6" t="s">
        <v>62</v>
      </c>
      <c r="J7" s="118"/>
      <c r="K7" s="15"/>
      <c r="L7" s="118"/>
      <c r="M7" s="118"/>
      <c r="N7" s="80"/>
    </row>
    <row r="8" spans="1:14" ht="30" customHeight="1" x14ac:dyDescent="0.25">
      <c r="B8" s="8">
        <v>1</v>
      </c>
      <c r="C8" s="7" t="s">
        <v>52</v>
      </c>
      <c r="D8" s="82" t="s">
        <v>63</v>
      </c>
      <c r="E8" s="8" t="s">
        <v>10</v>
      </c>
      <c r="F8" s="9">
        <v>172</v>
      </c>
      <c r="G8" s="85"/>
      <c r="H8" s="85"/>
      <c r="I8" s="84">
        <f>G8+H8</f>
        <v>0</v>
      </c>
      <c r="J8" s="10">
        <f t="shared" ref="J8:J14" si="0">F8*I8</f>
        <v>0</v>
      </c>
      <c r="K8" s="16"/>
      <c r="L8" s="58">
        <v>21</v>
      </c>
      <c r="M8" s="10">
        <f>J8*((100+L8)/100)</f>
        <v>0</v>
      </c>
    </row>
    <row r="9" spans="1:14" ht="30" customHeight="1" x14ac:dyDescent="0.25">
      <c r="A9" s="97"/>
      <c r="B9" s="8">
        <v>2</v>
      </c>
      <c r="C9" s="7" t="s">
        <v>65</v>
      </c>
      <c r="D9" s="82" t="s">
        <v>64</v>
      </c>
      <c r="E9" s="8" t="s">
        <v>10</v>
      </c>
      <c r="F9" s="9">
        <v>4</v>
      </c>
      <c r="G9" s="85"/>
      <c r="H9" s="85"/>
      <c r="I9" s="84">
        <f>G9+H9</f>
        <v>0</v>
      </c>
      <c r="J9" s="10">
        <f t="shared" ref="J9" si="1">F9*I9</f>
        <v>0</v>
      </c>
      <c r="K9" s="16"/>
      <c r="L9" s="58">
        <v>21</v>
      </c>
      <c r="M9" s="10">
        <f>J9*((100+L9)/100)</f>
        <v>0</v>
      </c>
      <c r="N9" s="86"/>
    </row>
    <row r="10" spans="1:14" ht="30" customHeight="1" x14ac:dyDescent="0.25">
      <c r="A10" s="68"/>
      <c r="B10" s="8">
        <v>3</v>
      </c>
      <c r="C10" s="7" t="s">
        <v>53</v>
      </c>
      <c r="D10" s="82" t="s">
        <v>61</v>
      </c>
      <c r="E10" s="8" t="s">
        <v>10</v>
      </c>
      <c r="F10" s="9">
        <v>13</v>
      </c>
      <c r="G10" s="85"/>
      <c r="H10" s="85"/>
      <c r="I10" s="84">
        <f t="shared" ref="I10:I11" si="2">G10+H10</f>
        <v>0</v>
      </c>
      <c r="J10" s="10">
        <f t="shared" si="0"/>
        <v>0</v>
      </c>
      <c r="K10" s="16"/>
      <c r="L10" s="58">
        <v>21</v>
      </c>
      <c r="M10" s="10">
        <f t="shared" ref="M10:M11" si="3">J10*((100+L10)/100)</f>
        <v>0</v>
      </c>
      <c r="N10" s="86"/>
    </row>
    <row r="11" spans="1:14" ht="30" customHeight="1" x14ac:dyDescent="0.25">
      <c r="A11" s="80"/>
      <c r="B11" s="8">
        <v>4</v>
      </c>
      <c r="C11" s="7" t="s">
        <v>54</v>
      </c>
      <c r="D11" s="82" t="s">
        <v>60</v>
      </c>
      <c r="E11" s="8" t="s">
        <v>10</v>
      </c>
      <c r="F11" s="9">
        <v>4</v>
      </c>
      <c r="G11" s="85"/>
      <c r="H11" s="85"/>
      <c r="I11" s="84">
        <f t="shared" si="2"/>
        <v>0</v>
      </c>
      <c r="J11" s="10">
        <f t="shared" si="0"/>
        <v>0</v>
      </c>
      <c r="K11" s="16"/>
      <c r="L11" s="58">
        <v>21</v>
      </c>
      <c r="M11" s="10">
        <f t="shared" si="3"/>
        <v>0</v>
      </c>
      <c r="N11" s="80"/>
    </row>
    <row r="12" spans="1:14" ht="30" customHeight="1" x14ac:dyDescent="0.25">
      <c r="A12" s="80"/>
      <c r="B12" s="8">
        <v>5</v>
      </c>
      <c r="C12" s="7" t="s">
        <v>55</v>
      </c>
      <c r="D12" s="82" t="s">
        <v>56</v>
      </c>
      <c r="E12" s="8" t="s">
        <v>10</v>
      </c>
      <c r="F12" s="9">
        <v>190</v>
      </c>
      <c r="G12" s="83"/>
      <c r="H12" s="83"/>
      <c r="I12" s="58"/>
      <c r="J12" s="10">
        <f t="shared" si="0"/>
        <v>0</v>
      </c>
      <c r="K12" s="16"/>
      <c r="L12" s="58">
        <v>21</v>
      </c>
      <c r="M12" s="10">
        <f t="shared" ref="M12:M14" si="4">J12*((100+L12)/100)</f>
        <v>0</v>
      </c>
      <c r="N12" s="80"/>
    </row>
    <row r="13" spans="1:14" ht="30" customHeight="1" x14ac:dyDescent="0.25">
      <c r="A13" s="98"/>
      <c r="B13" s="8">
        <v>6</v>
      </c>
      <c r="C13" s="7" t="s">
        <v>66</v>
      </c>
      <c r="D13" s="82" t="s">
        <v>68</v>
      </c>
      <c r="E13" s="8" t="s">
        <v>10</v>
      </c>
      <c r="F13" s="9">
        <v>6</v>
      </c>
      <c r="G13" s="83"/>
      <c r="H13" s="83"/>
      <c r="I13" s="58"/>
      <c r="J13" s="10">
        <f t="shared" ref="J13" si="5">F13*I13</f>
        <v>0</v>
      </c>
      <c r="K13" s="16"/>
      <c r="L13" s="58">
        <v>21</v>
      </c>
      <c r="M13" s="10">
        <f t="shared" ref="M13" si="6">J13*((100+L13)/100)</f>
        <v>0</v>
      </c>
      <c r="N13" s="86"/>
    </row>
    <row r="14" spans="1:14" ht="30" customHeight="1" x14ac:dyDescent="0.25">
      <c r="A14" s="68"/>
      <c r="B14" s="8">
        <v>7</v>
      </c>
      <c r="C14" s="7" t="s">
        <v>67</v>
      </c>
      <c r="D14" s="82" t="s">
        <v>69</v>
      </c>
      <c r="E14" s="8" t="s">
        <v>10</v>
      </c>
      <c r="F14" s="9">
        <v>4</v>
      </c>
      <c r="G14" s="83"/>
      <c r="H14" s="83"/>
      <c r="I14" s="58"/>
      <c r="J14" s="10">
        <f t="shared" si="0"/>
        <v>0</v>
      </c>
      <c r="K14" s="16"/>
      <c r="L14" s="58">
        <v>21</v>
      </c>
      <c r="M14" s="10">
        <f t="shared" si="4"/>
        <v>0</v>
      </c>
      <c r="N14" s="86"/>
    </row>
    <row r="15" spans="1:14" ht="30" customHeight="1" x14ac:dyDescent="0.25">
      <c r="B15" s="119" t="s">
        <v>14</v>
      </c>
      <c r="C15" s="120"/>
      <c r="D15" s="120"/>
      <c r="E15" s="11"/>
      <c r="F15" s="11"/>
      <c r="G15" s="11"/>
      <c r="H15" s="11"/>
      <c r="I15" s="12" t="s">
        <v>15</v>
      </c>
      <c r="J15" s="13">
        <f>SUM(J8:J14)</f>
        <v>0</v>
      </c>
      <c r="K15" s="14"/>
      <c r="L15" s="12" t="s">
        <v>16</v>
      </c>
      <c r="M15" s="13">
        <f>SUM(M8:M14)</f>
        <v>0</v>
      </c>
    </row>
    <row r="16" spans="1:14" x14ac:dyDescent="0.25">
      <c r="B16" s="2"/>
      <c r="C16" s="2"/>
      <c r="D16" s="2"/>
      <c r="E16" s="2"/>
      <c r="F16" s="2"/>
      <c r="G16" s="80"/>
      <c r="H16" s="80"/>
      <c r="I16" s="4"/>
      <c r="J16" s="2"/>
      <c r="K16" s="2"/>
      <c r="L16" s="2"/>
      <c r="M16" s="2"/>
    </row>
    <row r="17" spans="2:13" ht="18" customHeight="1" x14ac:dyDescent="0.25">
      <c r="B17" s="2" t="s">
        <v>18</v>
      </c>
      <c r="C17" s="2"/>
      <c r="D17" s="2"/>
      <c r="E17" s="2"/>
      <c r="F17" s="2"/>
      <c r="G17" s="80"/>
      <c r="H17" s="80"/>
      <c r="I17" s="4"/>
      <c r="J17" s="2"/>
      <c r="K17" s="2"/>
      <c r="L17" s="2"/>
      <c r="M17" s="2"/>
    </row>
    <row r="18" spans="2:13" ht="18" customHeight="1" x14ac:dyDescent="0.25">
      <c r="B18" s="2" t="s">
        <v>49</v>
      </c>
      <c r="C18" s="2"/>
      <c r="D18" s="2"/>
      <c r="E18" s="2"/>
      <c r="F18" s="2"/>
      <c r="G18" s="80"/>
      <c r="H18" s="80"/>
      <c r="I18" s="4"/>
      <c r="J18" s="2"/>
      <c r="K18" s="2"/>
      <c r="L18" s="2"/>
      <c r="M18" s="2"/>
    </row>
    <row r="19" spans="2:13" ht="30" customHeight="1" x14ac:dyDescent="0.25">
      <c r="B19" s="2"/>
      <c r="C19" s="2"/>
      <c r="D19" s="2"/>
      <c r="E19" s="2"/>
      <c r="F19" s="2"/>
      <c r="G19" s="80"/>
      <c r="H19" s="80"/>
      <c r="I19" s="4"/>
      <c r="J19" s="2"/>
      <c r="K19" s="2"/>
      <c r="L19" s="2"/>
      <c r="M19" s="2"/>
    </row>
  </sheetData>
  <sheetProtection algorithmName="SHA-512" hashValue="p6yQ2EtOA/eQqhrWGgLHeVRLKxqNOBJfAx0Ikn5nDl34dquKtnzVAjSPcWC9CJJeeu21XENRKqwKRZlmnxy/Ew==" saltValue="AW9oT7WOUu6UQnfbD+xwgQ==" spinCount="100000" sheet="1" formatColumns="0" formatRows="0"/>
  <mergeCells count="18">
    <mergeCell ref="I4:K4"/>
    <mergeCell ref="B1:M1"/>
    <mergeCell ref="B2:C2"/>
    <mergeCell ref="B3:C3"/>
    <mergeCell ref="D2:M2"/>
    <mergeCell ref="D3:M3"/>
    <mergeCell ref="B4:C4"/>
    <mergeCell ref="E4:F4"/>
    <mergeCell ref="G6:I6"/>
    <mergeCell ref="J6:J7"/>
    <mergeCell ref="L6:L7"/>
    <mergeCell ref="M6:M7"/>
    <mergeCell ref="B15:D15"/>
    <mergeCell ref="B6:B7"/>
    <mergeCell ref="C6:C7"/>
    <mergeCell ref="D6:D7"/>
    <mergeCell ref="E6:E7"/>
    <mergeCell ref="F6:F7"/>
  </mergeCells>
  <pageMargins left="0.39370078740157483" right="0.39370078740157483" top="0.59055118110236227" bottom="0.59055118110236227" header="0.31496062992125984" footer="0.31496062992125984"/>
  <pageSetup paperSize="9" scale="76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tabSelected="1" zoomScaleNormal="100" workbookViewId="0">
      <selection activeCell="D8" sqref="D8:D9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10" style="1" customWidth="1"/>
    <col min="4" max="4" width="67.7109375" style="1" customWidth="1"/>
    <col min="5" max="5" width="14.42578125" style="1" customWidth="1"/>
    <col min="6" max="6" width="5" style="1" bestFit="1" customWidth="1"/>
    <col min="7" max="7" width="4.28515625" style="1" customWidth="1"/>
    <col min="8" max="8" width="5.28515625" style="1" bestFit="1" customWidth="1"/>
    <col min="9" max="9" width="17.28515625" style="1" customWidth="1"/>
    <col min="10" max="10" width="1.140625" style="1" customWidth="1"/>
    <col min="11" max="11" width="14.42578125" style="1" customWidth="1"/>
    <col min="12" max="12" width="17.28515625" style="5" customWidth="1"/>
    <col min="13" max="13" width="14.42578125" style="1" customWidth="1"/>
    <col min="14" max="14" width="17.28515625" style="1" customWidth="1"/>
    <col min="15" max="15" width="9.140625" style="2" customWidth="1"/>
    <col min="16" max="16384" width="8.85546875" style="1"/>
  </cols>
  <sheetData>
    <row r="1" spans="2:14" ht="45" customHeight="1" x14ac:dyDescent="0.25">
      <c r="B1" s="111" t="s">
        <v>26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2:14" ht="30" customHeight="1" x14ac:dyDescent="0.25">
      <c r="B2" s="110" t="s">
        <v>4</v>
      </c>
      <c r="C2" s="110"/>
      <c r="D2" s="146" t="str">
        <f>'Souhrnný list'!D2:H2</f>
        <v>Lůžka včetně matrací a nočních stolků pro Oblastní nemocnici Náchod</v>
      </c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2:14" x14ac:dyDescent="0.25">
      <c r="B3" s="110" t="s">
        <v>0</v>
      </c>
      <c r="C3" s="110"/>
      <c r="D3" s="149" t="s">
        <v>1</v>
      </c>
      <c r="E3" s="150"/>
      <c r="F3" s="150"/>
      <c r="G3" s="150"/>
      <c r="H3" s="150"/>
      <c r="I3" s="150"/>
      <c r="J3" s="150"/>
      <c r="K3" s="150"/>
      <c r="L3" s="150"/>
      <c r="M3" s="150"/>
      <c r="N3" s="151"/>
    </row>
    <row r="4" spans="2:14" x14ac:dyDescent="0.25">
      <c r="B4" s="110" t="s">
        <v>25</v>
      </c>
      <c r="C4" s="110"/>
      <c r="D4" s="40">
        <f>'Souhrnný list'!D4</f>
        <v>0</v>
      </c>
      <c r="E4" s="65" t="str">
        <f>'Souhrnný list'!E4</f>
        <v>IČO:</v>
      </c>
      <c r="F4" s="152" t="str">
        <f>'Souhrnný list'!F4</f>
        <v>DIČ:</v>
      </c>
      <c r="G4" s="154"/>
      <c r="H4" s="154"/>
      <c r="I4" s="154"/>
      <c r="J4" s="66"/>
      <c r="K4" s="35" t="s">
        <v>5</v>
      </c>
      <c r="L4" s="41">
        <f>'Souhrnný list'!H4</f>
        <v>0</v>
      </c>
      <c r="M4" s="152"/>
      <c r="N4" s="153"/>
    </row>
    <row r="5" spans="2:14" ht="14.45" customHeight="1" thickBot="1" x14ac:dyDescent="0.3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4" s="2" customFormat="1" ht="30" customHeight="1" x14ac:dyDescent="0.3">
      <c r="B6" s="27"/>
      <c r="E6" s="128" t="s">
        <v>20</v>
      </c>
      <c r="F6" s="155"/>
      <c r="G6" s="155"/>
      <c r="H6" s="155"/>
      <c r="I6" s="129"/>
      <c r="J6" s="30"/>
      <c r="K6" s="128" t="s">
        <v>33</v>
      </c>
      <c r="L6" s="129"/>
      <c r="M6" s="128" t="s">
        <v>34</v>
      </c>
      <c r="N6" s="129"/>
    </row>
    <row r="7" spans="2:14" s="2" customFormat="1" ht="45" customHeight="1" x14ac:dyDescent="0.25">
      <c r="B7" s="36" t="s">
        <v>35</v>
      </c>
      <c r="E7" s="130" t="s">
        <v>50</v>
      </c>
      <c r="F7" s="141"/>
      <c r="G7" s="141"/>
      <c r="H7" s="141"/>
      <c r="I7" s="131"/>
      <c r="J7" s="31"/>
      <c r="K7" s="130" t="s">
        <v>22</v>
      </c>
      <c r="L7" s="131"/>
      <c r="M7" s="130" t="s">
        <v>51</v>
      </c>
      <c r="N7" s="131"/>
    </row>
    <row r="8" spans="2:14" s="2" customFormat="1" ht="15" customHeight="1" x14ac:dyDescent="0.25">
      <c r="B8" s="134" t="s">
        <v>2</v>
      </c>
      <c r="C8" s="144" t="s">
        <v>3</v>
      </c>
      <c r="D8" s="145" t="s">
        <v>6</v>
      </c>
      <c r="E8" s="132" t="s">
        <v>44</v>
      </c>
      <c r="F8" s="135" t="s">
        <v>40</v>
      </c>
      <c r="G8" s="136"/>
      <c r="H8" s="137"/>
      <c r="I8" s="28" t="s">
        <v>21</v>
      </c>
      <c r="J8" s="32"/>
      <c r="K8" s="132" t="s">
        <v>23</v>
      </c>
      <c r="L8" s="28" t="s">
        <v>21</v>
      </c>
      <c r="M8" s="132" t="s">
        <v>24</v>
      </c>
      <c r="N8" s="28" t="s">
        <v>21</v>
      </c>
    </row>
    <row r="9" spans="2:14" s="2" customFormat="1" ht="57" customHeight="1" thickBot="1" x14ac:dyDescent="0.3">
      <c r="B9" s="134"/>
      <c r="C9" s="144"/>
      <c r="D9" s="145"/>
      <c r="E9" s="132"/>
      <c r="F9" s="138"/>
      <c r="G9" s="139"/>
      <c r="H9" s="140"/>
      <c r="I9" s="69" t="s">
        <v>43</v>
      </c>
      <c r="J9" s="33"/>
      <c r="K9" s="133"/>
      <c r="L9" s="25" t="s">
        <v>45</v>
      </c>
      <c r="M9" s="133"/>
      <c r="N9" s="25" t="s">
        <v>46</v>
      </c>
    </row>
    <row r="10" spans="2:14" s="2" customFormat="1" ht="30" customHeight="1" x14ac:dyDescent="0.25">
      <c r="B10" s="70">
        <v>1</v>
      </c>
      <c r="C10" s="7" t="s">
        <v>52</v>
      </c>
      <c r="D10" s="82" t="s">
        <v>63</v>
      </c>
      <c r="E10" s="71"/>
      <c r="F10" s="63" t="s">
        <v>41</v>
      </c>
      <c r="G10" s="62"/>
      <c r="H10" s="64" t="s">
        <v>42</v>
      </c>
      <c r="I10" s="72">
        <f t="shared" ref="I10:I13" si="0">IFERROR((1/G10)*5*E10,0)</f>
        <v>0</v>
      </c>
      <c r="J10" s="78"/>
      <c r="K10" s="59"/>
      <c r="L10" s="23">
        <f t="shared" ref="L10:L13" si="1">K10*200</f>
        <v>0</v>
      </c>
      <c r="M10" s="59"/>
      <c r="N10" s="23">
        <f t="shared" ref="N10:N13" si="2">M10*8000</f>
        <v>0</v>
      </c>
    </row>
    <row r="11" spans="2:14" s="98" customFormat="1" ht="30" customHeight="1" x14ac:dyDescent="0.25">
      <c r="B11" s="8">
        <v>2</v>
      </c>
      <c r="C11" s="7" t="s">
        <v>65</v>
      </c>
      <c r="D11" s="82" t="s">
        <v>64</v>
      </c>
      <c r="E11" s="73"/>
      <c r="F11" s="74" t="s">
        <v>41</v>
      </c>
      <c r="G11" s="75"/>
      <c r="H11" s="76" t="s">
        <v>42</v>
      </c>
      <c r="I11" s="77">
        <f t="shared" ref="I11" si="3">IFERROR((1/G11)*5*E11,0)</f>
        <v>0</v>
      </c>
      <c r="J11" s="78"/>
      <c r="K11" s="59"/>
      <c r="L11" s="23">
        <f t="shared" ref="L11" si="4">K11*200</f>
        <v>0</v>
      </c>
      <c r="M11" s="59"/>
      <c r="N11" s="23">
        <f t="shared" ref="N11" si="5">M11*8000</f>
        <v>0</v>
      </c>
    </row>
    <row r="12" spans="2:14" s="80" customFormat="1" ht="30" customHeight="1" x14ac:dyDescent="0.25">
      <c r="B12" s="8">
        <v>3</v>
      </c>
      <c r="C12" s="7" t="s">
        <v>53</v>
      </c>
      <c r="D12" s="82" t="s">
        <v>61</v>
      </c>
      <c r="E12" s="73"/>
      <c r="F12" s="74" t="s">
        <v>41</v>
      </c>
      <c r="G12" s="75"/>
      <c r="H12" s="76" t="s">
        <v>42</v>
      </c>
      <c r="I12" s="77">
        <f t="shared" si="0"/>
        <v>0</v>
      </c>
      <c r="J12" s="78"/>
      <c r="K12" s="59"/>
      <c r="L12" s="23">
        <f t="shared" si="1"/>
        <v>0</v>
      </c>
      <c r="M12" s="59"/>
      <c r="N12" s="23">
        <f t="shared" si="2"/>
        <v>0</v>
      </c>
    </row>
    <row r="13" spans="2:14" s="80" customFormat="1" ht="30" customHeight="1" x14ac:dyDescent="0.25">
      <c r="B13" s="8">
        <v>4</v>
      </c>
      <c r="C13" s="7" t="s">
        <v>54</v>
      </c>
      <c r="D13" s="82" t="s">
        <v>60</v>
      </c>
      <c r="E13" s="73"/>
      <c r="F13" s="74" t="s">
        <v>41</v>
      </c>
      <c r="G13" s="75"/>
      <c r="H13" s="76" t="s">
        <v>42</v>
      </c>
      <c r="I13" s="77">
        <f t="shared" si="0"/>
        <v>0</v>
      </c>
      <c r="J13" s="78"/>
      <c r="K13" s="59"/>
      <c r="L13" s="23">
        <f t="shared" si="1"/>
        <v>0</v>
      </c>
      <c r="M13" s="59"/>
      <c r="N13" s="23">
        <f t="shared" si="2"/>
        <v>0</v>
      </c>
    </row>
    <row r="14" spans="2:14" s="80" customFormat="1" ht="30" customHeight="1" x14ac:dyDescent="0.25">
      <c r="B14" s="87">
        <v>5</v>
      </c>
      <c r="C14" s="88" t="s">
        <v>55</v>
      </c>
      <c r="D14" s="89" t="s">
        <v>56</v>
      </c>
      <c r="E14" s="92"/>
      <c r="F14" s="90"/>
      <c r="G14" s="93"/>
      <c r="H14" s="91"/>
      <c r="I14" s="94"/>
      <c r="J14" s="78"/>
      <c r="K14" s="95"/>
      <c r="L14" s="96"/>
      <c r="M14" s="95"/>
      <c r="N14" s="96"/>
    </row>
    <row r="15" spans="2:14" s="98" customFormat="1" ht="30" customHeight="1" x14ac:dyDescent="0.25">
      <c r="B15" s="8">
        <v>6</v>
      </c>
      <c r="C15" s="7" t="s">
        <v>66</v>
      </c>
      <c r="D15" s="82" t="s">
        <v>68</v>
      </c>
      <c r="E15" s="73"/>
      <c r="F15" s="74" t="s">
        <v>41</v>
      </c>
      <c r="G15" s="75"/>
      <c r="H15" s="76" t="s">
        <v>42</v>
      </c>
      <c r="I15" s="77">
        <f>IFERROR((1/G15)*5*E15,0)</f>
        <v>0</v>
      </c>
      <c r="J15" s="78"/>
      <c r="K15" s="59"/>
      <c r="L15" s="23">
        <f>K15*200</f>
        <v>0</v>
      </c>
      <c r="M15" s="59"/>
      <c r="N15" s="23">
        <f>M15*8000</f>
        <v>0</v>
      </c>
    </row>
    <row r="16" spans="2:14" s="80" customFormat="1" ht="30" customHeight="1" thickBot="1" x14ac:dyDescent="0.3">
      <c r="B16" s="8">
        <v>7</v>
      </c>
      <c r="C16" s="7" t="s">
        <v>67</v>
      </c>
      <c r="D16" s="82" t="s">
        <v>69</v>
      </c>
      <c r="E16" s="73"/>
      <c r="F16" s="74" t="s">
        <v>41</v>
      </c>
      <c r="G16" s="75"/>
      <c r="H16" s="76" t="s">
        <v>42</v>
      </c>
      <c r="I16" s="77">
        <f>IFERROR((1/G16)*5*E16,0)</f>
        <v>0</v>
      </c>
      <c r="J16" s="78"/>
      <c r="K16" s="59"/>
      <c r="L16" s="23">
        <f>K16*200</f>
        <v>0</v>
      </c>
      <c r="M16" s="59"/>
      <c r="N16" s="23">
        <f>M16*8000</f>
        <v>0</v>
      </c>
    </row>
    <row r="17" spans="2:14" s="2" customFormat="1" ht="30" customHeight="1" thickBot="1" x14ac:dyDescent="0.3">
      <c r="B17" s="142" t="s">
        <v>32</v>
      </c>
      <c r="C17" s="143"/>
      <c r="D17" s="143"/>
      <c r="E17" s="20"/>
      <c r="F17" s="19"/>
      <c r="G17" s="19"/>
      <c r="H17" s="19"/>
      <c r="I17" s="24">
        <f>SUM(I10:I16)</f>
        <v>0</v>
      </c>
      <c r="J17" s="79"/>
      <c r="K17" s="18"/>
      <c r="L17" s="24">
        <f>SUM(L10:L16)</f>
        <v>0</v>
      </c>
      <c r="M17" s="18"/>
      <c r="N17" s="24">
        <f>SUM(N10:N16)</f>
        <v>0</v>
      </c>
    </row>
    <row r="18" spans="2:14" ht="30.75" thickBot="1" x14ac:dyDescent="0.3">
      <c r="B18" s="2"/>
      <c r="C18" s="2"/>
      <c r="D18" s="2"/>
      <c r="E18" s="2"/>
      <c r="F18" s="2"/>
      <c r="G18" s="60"/>
      <c r="H18" s="60"/>
      <c r="I18" s="22" t="s">
        <v>21</v>
      </c>
      <c r="J18" s="34"/>
      <c r="L18" s="22" t="s">
        <v>21</v>
      </c>
      <c r="M18" s="67"/>
      <c r="N18" s="22" t="s">
        <v>21</v>
      </c>
    </row>
    <row r="19" spans="2:14" ht="15.75" thickBot="1" x14ac:dyDescent="0.3">
      <c r="B19" s="2"/>
      <c r="C19" s="2"/>
      <c r="D19" s="2"/>
      <c r="E19" s="2"/>
      <c r="F19" s="2"/>
      <c r="G19" s="60"/>
      <c r="H19" s="60"/>
      <c r="I19" s="29"/>
      <c r="J19" s="29"/>
      <c r="K19" s="2"/>
      <c r="L19" s="29"/>
      <c r="M19" s="2"/>
      <c r="N19" s="29"/>
    </row>
    <row r="20" spans="2:14" s="2" customFormat="1" ht="30" customHeight="1" thickBot="1" x14ac:dyDescent="0.3">
      <c r="B20" s="126" t="s">
        <v>27</v>
      </c>
      <c r="C20" s="127"/>
      <c r="D20" s="127"/>
      <c r="E20" s="127"/>
      <c r="F20" s="127"/>
      <c r="G20" s="61"/>
      <c r="H20" s="61"/>
      <c r="I20" s="37">
        <f>I17+L17+N17</f>
        <v>0</v>
      </c>
      <c r="J20" s="39"/>
      <c r="K20" s="38" t="s">
        <v>28</v>
      </c>
      <c r="L20" s="4"/>
    </row>
    <row r="21" spans="2:14" s="2" customFormat="1" ht="30.6" customHeight="1" x14ac:dyDescent="0.25">
      <c r="G21" s="60"/>
      <c r="H21" s="60"/>
      <c r="L21" s="4"/>
    </row>
    <row r="22" spans="2:14" s="2" customFormat="1" ht="18" customHeight="1" x14ac:dyDescent="0.25">
      <c r="B22" s="17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</row>
    <row r="23" spans="2:14" s="2" customFormat="1" ht="18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5"/>
      <c r="M23" s="1"/>
      <c r="N23" s="1"/>
    </row>
    <row r="24" spans="2:14" ht="18" customHeight="1" x14ac:dyDescent="0.25"/>
  </sheetData>
  <sheetProtection algorithmName="SHA-512" hashValue="EJ1ES8V0iTElJ2DhCm/uOtW4oV4tJ06MMkGQXz0jqQWe76zyXv+us3/+UlD7d+wycWeYHljBDuEdy2AVZO8vfg==" saltValue="sO/FvufmLsN452l3s5K3IQ==" spinCount="100000" sheet="1" formatColumns="0" formatRows="0"/>
  <mergeCells count="23">
    <mergeCell ref="B4:C4"/>
    <mergeCell ref="B17:D17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B20:F20"/>
    <mergeCell ref="M6:N6"/>
    <mergeCell ref="M7:N7"/>
    <mergeCell ref="M8:M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Mitrović Jana JUDr.</cp:lastModifiedBy>
  <cp:lastPrinted>2020-07-22T15:44:01Z</cp:lastPrinted>
  <dcterms:created xsi:type="dcterms:W3CDTF">2019-10-21T13:53:46Z</dcterms:created>
  <dcterms:modified xsi:type="dcterms:W3CDTF">2020-08-20T08:33:27Z</dcterms:modified>
</cp:coreProperties>
</file>