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/>
  <mc:AlternateContent xmlns:mc="http://schemas.openxmlformats.org/markup-compatibility/2006">
    <mc:Choice Requires="x15">
      <x15ac:absPath xmlns:x15ac="http://schemas.microsoft.com/office/spreadsheetml/2010/11/ac" url="C:\Users\661\#\Nem Broumov - Stavební úpravy LNP\PD+AD\11) PD\PD final\SOUTĚŽ\Soupis prací, dodávek a služeb\SO-02 Stavební úpravy části 2.NP\"/>
    </mc:Choice>
  </mc:AlternateContent>
  <xr:revisionPtr revIDLastSave="0" documentId="13_ncr:1_{1F7DEAC7-73D5-414C-98E0-52102960185A}" xr6:coauthVersionLast="36" xr6:coauthVersionMax="45" xr10:uidLastSave="{00000000-0000-0000-0000-000000000000}"/>
  <bookViews>
    <workbookView xWindow="-110" yWindow="-110" windowWidth="23260" windowHeight="12580" tabRatio="895" xr2:uid="{00000000-000D-0000-FFFF-FFFF00000000}"/>
  </bookViews>
  <sheets>
    <sheet name="Rekapitulace stavby" sheetId="1" r:id="rId1"/>
    <sheet name="DÍL 01 - Vedlejší a ostat..." sheetId="2" r:id="rId2"/>
    <sheet name="DÍL 02 - Stavební část" sheetId="3" r:id="rId3"/>
    <sheet name="DÍL 03 - Zdravotechnická ..." sheetId="4" r:id="rId4"/>
    <sheet name="DÍL 04 - Vytápění" sheetId="5" r:id="rId5"/>
    <sheet name="DÍL 05 - Elektroinstalace..." sheetId="6" r:id="rId6"/>
    <sheet name="DÍL 06 - Elektroinstalace..." sheetId="7" r:id="rId7"/>
    <sheet name="DÍL 07 - Vzduchotechnika" sheetId="8" r:id="rId8"/>
    <sheet name="DÍL 08 - Mediciální plyny..." sheetId="9" r:id="rId9"/>
    <sheet name="Seznam figur" sheetId="10" r:id="rId10"/>
    <sheet name="Pokyny pro vyplnění" sheetId="11" r:id="rId11"/>
  </sheets>
  <definedNames>
    <definedName name="_xlnm._FilterDatabase" localSheetId="1" hidden="1">'DÍL 01 - Vedlejší a ostat...'!$C$89:$K$103</definedName>
    <definedName name="_xlnm._FilterDatabase" localSheetId="2" hidden="1">'DÍL 02 - Stavební část'!$C$101:$K$1168</definedName>
    <definedName name="_xlnm._FilterDatabase" localSheetId="3" hidden="1">'DÍL 03 - Zdravotechnická ...'!$C$87:$K$93</definedName>
    <definedName name="_xlnm._FilterDatabase" localSheetId="4" hidden="1">'DÍL 04 - Vytápění'!$C$86:$K$90</definedName>
    <definedName name="_xlnm._FilterDatabase" localSheetId="5" hidden="1">'DÍL 05 - Elektroinstalace...'!$C$86:$K$90</definedName>
    <definedName name="_xlnm._FilterDatabase" localSheetId="6" hidden="1">'DÍL 06 - Elektroinstalace...'!$C$86:$K$90</definedName>
    <definedName name="_xlnm._FilterDatabase" localSheetId="7" hidden="1">'DÍL 07 - Vzduchotechnika'!$C$86:$K$90</definedName>
    <definedName name="_xlnm._FilterDatabase" localSheetId="8" hidden="1">'DÍL 08 - Mediciální plyny...'!$C$86:$K$90</definedName>
    <definedName name="_xlnm.Print_Titles" localSheetId="1">'DÍL 01 - Vedlejší a ostat...'!$89:$89</definedName>
    <definedName name="_xlnm.Print_Titles" localSheetId="2">'DÍL 02 - Stavební část'!$101:$101</definedName>
    <definedName name="_xlnm.Print_Titles" localSheetId="3">'DÍL 03 - Zdravotechnická ...'!$87:$87</definedName>
    <definedName name="_xlnm.Print_Titles" localSheetId="4">'DÍL 04 - Vytápění'!$86:$86</definedName>
    <definedName name="_xlnm.Print_Titles" localSheetId="5">'DÍL 05 - Elektroinstalace...'!$86:$86</definedName>
    <definedName name="_xlnm.Print_Titles" localSheetId="6">'DÍL 06 - Elektroinstalace...'!$86:$86</definedName>
    <definedName name="_xlnm.Print_Titles" localSheetId="7">'DÍL 07 - Vzduchotechnika'!$86:$86</definedName>
    <definedName name="_xlnm.Print_Titles" localSheetId="8">'DÍL 08 - Mediciální plyny...'!$86:$86</definedName>
    <definedName name="_xlnm.Print_Titles" localSheetId="0">'Rekapitulace stavby'!$52:$52</definedName>
    <definedName name="_xlnm.Print_Titles" localSheetId="9">'Seznam figur'!$9:$9</definedName>
    <definedName name="_xlnm.Print_Area" localSheetId="1">'DÍL 01 - Vedlejší a ostat...'!$C$4:$J$41,'DÍL 01 - Vedlejší a ostat...'!$C$47:$J$69,'DÍL 01 - Vedlejší a ostat...'!$C$75:$K$103</definedName>
    <definedName name="_xlnm.Print_Area" localSheetId="2">'DÍL 02 - Stavební část'!$C$4:$J$41,'DÍL 02 - Stavební část'!$C$47:$J$81,'DÍL 02 - Stavební část'!$C$87:$K$1168</definedName>
    <definedName name="_xlnm.Print_Area" localSheetId="3">'DÍL 03 - Zdravotechnická ...'!$C$4:$J$41,'DÍL 03 - Zdravotechnická ...'!$C$47:$J$67,'DÍL 03 - Zdravotechnická ...'!$C$73:$K$93</definedName>
    <definedName name="_xlnm.Print_Area" localSheetId="4">'DÍL 04 - Vytápění'!$C$4:$J$41,'DÍL 04 - Vytápění'!$C$47:$J$66,'DÍL 04 - Vytápění'!$C$72:$K$90</definedName>
    <definedName name="_xlnm.Print_Area" localSheetId="5">'DÍL 05 - Elektroinstalace...'!$C$4:$J$41,'DÍL 05 - Elektroinstalace...'!$C$47:$J$66,'DÍL 05 - Elektroinstalace...'!$C$72:$K$90</definedName>
    <definedName name="_xlnm.Print_Area" localSheetId="6">'DÍL 06 - Elektroinstalace...'!$C$4:$J$41,'DÍL 06 - Elektroinstalace...'!$C$47:$J$66,'DÍL 06 - Elektroinstalace...'!$C$72:$K$90</definedName>
    <definedName name="_xlnm.Print_Area" localSheetId="7">'DÍL 07 - Vzduchotechnika'!$C$4:$J$41,'DÍL 07 - Vzduchotechnika'!$C$47:$J$66,'DÍL 07 - Vzduchotechnika'!$C$72:$K$90</definedName>
    <definedName name="_xlnm.Print_Area" localSheetId="8">'DÍL 08 - Mediciální plyny...'!$C$4:$J$41,'DÍL 08 - Mediciální plyny...'!$C$47:$J$66,'DÍL 08 - Mediciální plyny...'!$C$72:$K$90</definedName>
    <definedName name="_xlnm.Print_Area" localSheetId="10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stavby'!$C$42:$AQ$64</definedName>
    <definedName name="_xlnm.Print_Area" localSheetId="9">'Seznam figur'!$C$4:$G$369</definedName>
  </definedNames>
  <calcPr calcId="191029"/>
</workbook>
</file>

<file path=xl/calcChain.xml><?xml version="1.0" encoding="utf-8"?>
<calcChain xmlns="http://schemas.openxmlformats.org/spreadsheetml/2006/main">
  <c r="D7" i="10" l="1"/>
  <c r="J39" i="9"/>
  <c r="J38" i="9"/>
  <c r="AY63" i="1"/>
  <c r="J37" i="9"/>
  <c r="AX63" i="1" s="1"/>
  <c r="BI90" i="9"/>
  <c r="F39" i="9" s="1"/>
  <c r="BD63" i="1" s="1"/>
  <c r="BH90" i="9"/>
  <c r="F38" i="9" s="1"/>
  <c r="BC63" i="1" s="1"/>
  <c r="BG90" i="9"/>
  <c r="BF90" i="9"/>
  <c r="J36" i="9" s="1"/>
  <c r="AW63" i="1" s="1"/>
  <c r="T90" i="9"/>
  <c r="T89" i="9"/>
  <c r="T88" i="9" s="1"/>
  <c r="T87" i="9" s="1"/>
  <c r="R90" i="9"/>
  <c r="R89" i="9"/>
  <c r="R88" i="9" s="1"/>
  <c r="R87" i="9" s="1"/>
  <c r="P90" i="9"/>
  <c r="P89" i="9"/>
  <c r="P88" i="9" s="1"/>
  <c r="P87" i="9" s="1"/>
  <c r="AU63" i="1" s="1"/>
  <c r="J84" i="9"/>
  <c r="F84" i="9"/>
  <c r="J83" i="9"/>
  <c r="F83" i="9"/>
  <c r="F81" i="9"/>
  <c r="E79" i="9"/>
  <c r="J59" i="9"/>
  <c r="F59" i="9"/>
  <c r="J58" i="9"/>
  <c r="F58" i="9"/>
  <c r="F56" i="9"/>
  <c r="E54" i="9"/>
  <c r="J14" i="9"/>
  <c r="J81" i="9" s="1"/>
  <c r="E7" i="9"/>
  <c r="E75" i="9" s="1"/>
  <c r="J39" i="8"/>
  <c r="J38" i="8"/>
  <c r="AY62" i="1" s="1"/>
  <c r="J37" i="8"/>
  <c r="AX62" i="1" s="1"/>
  <c r="BI90" i="8"/>
  <c r="F39" i="8" s="1"/>
  <c r="BD62" i="1" s="1"/>
  <c r="BH90" i="8"/>
  <c r="F38" i="8" s="1"/>
  <c r="BC62" i="1" s="1"/>
  <c r="BG90" i="8"/>
  <c r="F37" i="8" s="1"/>
  <c r="BB62" i="1" s="1"/>
  <c r="BF90" i="8"/>
  <c r="T90" i="8"/>
  <c r="T89" i="8" s="1"/>
  <c r="T88" i="8" s="1"/>
  <c r="T87" i="8" s="1"/>
  <c r="R90" i="8"/>
  <c r="R89" i="8" s="1"/>
  <c r="R88" i="8" s="1"/>
  <c r="R87" i="8" s="1"/>
  <c r="P90" i="8"/>
  <c r="P89" i="8" s="1"/>
  <c r="P88" i="8" s="1"/>
  <c r="P87" i="8" s="1"/>
  <c r="AU62" i="1" s="1"/>
  <c r="J84" i="8"/>
  <c r="F84" i="8"/>
  <c r="J83" i="8"/>
  <c r="F83" i="8"/>
  <c r="F81" i="8"/>
  <c r="E79" i="8"/>
  <c r="J59" i="8"/>
  <c r="F59" i="8"/>
  <c r="J58" i="8"/>
  <c r="F58" i="8"/>
  <c r="F56" i="8"/>
  <c r="E54" i="8"/>
  <c r="J14" i="8"/>
  <c r="J81" i="8" s="1"/>
  <c r="E7" i="8"/>
  <c r="E75" i="8" s="1"/>
  <c r="J39" i="7"/>
  <c r="J38" i="7"/>
  <c r="AY61" i="1" s="1"/>
  <c r="J37" i="7"/>
  <c r="AX61" i="1" s="1"/>
  <c r="BI90" i="7"/>
  <c r="BH90" i="7"/>
  <c r="F38" i="7" s="1"/>
  <c r="BC61" i="1" s="1"/>
  <c r="BG90" i="7"/>
  <c r="F37" i="7" s="1"/>
  <c r="BB61" i="1" s="1"/>
  <c r="BF90" i="7"/>
  <c r="J36" i="7" s="1"/>
  <c r="AW61" i="1" s="1"/>
  <c r="T90" i="7"/>
  <c r="T89" i="7" s="1"/>
  <c r="T88" i="7" s="1"/>
  <c r="T87" i="7" s="1"/>
  <c r="R90" i="7"/>
  <c r="R89" i="7" s="1"/>
  <c r="R88" i="7" s="1"/>
  <c r="R87" i="7" s="1"/>
  <c r="P90" i="7"/>
  <c r="P89" i="7" s="1"/>
  <c r="P88" i="7" s="1"/>
  <c r="P87" i="7" s="1"/>
  <c r="AU61" i="1" s="1"/>
  <c r="J84" i="7"/>
  <c r="F84" i="7"/>
  <c r="J83" i="7"/>
  <c r="F83" i="7"/>
  <c r="F81" i="7"/>
  <c r="E79" i="7"/>
  <c r="J59" i="7"/>
  <c r="F59" i="7"/>
  <c r="J58" i="7"/>
  <c r="F58" i="7"/>
  <c r="F56" i="7"/>
  <c r="E54" i="7"/>
  <c r="J14" i="7"/>
  <c r="J81" i="7" s="1"/>
  <c r="E7" i="7"/>
  <c r="E75" i="7" s="1"/>
  <c r="J39" i="6"/>
  <c r="J38" i="6"/>
  <c r="AY60" i="1" s="1"/>
  <c r="J37" i="6"/>
  <c r="AX60" i="1" s="1"/>
  <c r="BI90" i="6"/>
  <c r="F39" i="6" s="1"/>
  <c r="BD60" i="1" s="1"/>
  <c r="BH90" i="6"/>
  <c r="F38" i="6" s="1"/>
  <c r="BC60" i="1" s="1"/>
  <c r="BG90" i="6"/>
  <c r="F37" i="6" s="1"/>
  <c r="BB60" i="1" s="1"/>
  <c r="BF90" i="6"/>
  <c r="J36" i="6" s="1"/>
  <c r="AW60" i="1" s="1"/>
  <c r="T90" i="6"/>
  <c r="T89" i="6" s="1"/>
  <c r="T88" i="6" s="1"/>
  <c r="T87" i="6" s="1"/>
  <c r="R90" i="6"/>
  <c r="R89" i="6" s="1"/>
  <c r="R88" i="6" s="1"/>
  <c r="R87" i="6" s="1"/>
  <c r="P90" i="6"/>
  <c r="P89" i="6" s="1"/>
  <c r="P88" i="6" s="1"/>
  <c r="P87" i="6" s="1"/>
  <c r="AU60" i="1" s="1"/>
  <c r="J84" i="6"/>
  <c r="F84" i="6"/>
  <c r="J83" i="6"/>
  <c r="F83" i="6"/>
  <c r="F81" i="6"/>
  <c r="E79" i="6"/>
  <c r="J59" i="6"/>
  <c r="F59" i="6"/>
  <c r="J58" i="6"/>
  <c r="F58" i="6"/>
  <c r="F56" i="6"/>
  <c r="E54" i="6"/>
  <c r="J14" i="6"/>
  <c r="J81" i="6" s="1"/>
  <c r="E7" i="6"/>
  <c r="E75" i="6" s="1"/>
  <c r="J39" i="5"/>
  <c r="J38" i="5"/>
  <c r="AY59" i="1" s="1"/>
  <c r="J37" i="5"/>
  <c r="AX59" i="1" s="1"/>
  <c r="BI90" i="5"/>
  <c r="BH90" i="5"/>
  <c r="BG90" i="5"/>
  <c r="BF90" i="5"/>
  <c r="T90" i="5"/>
  <c r="R90" i="5"/>
  <c r="P90" i="5"/>
  <c r="J84" i="5"/>
  <c r="F84" i="5"/>
  <c r="J83" i="5"/>
  <c r="F83" i="5"/>
  <c r="F81" i="5"/>
  <c r="E79" i="5"/>
  <c r="J59" i="5"/>
  <c r="F59" i="5"/>
  <c r="J58" i="5"/>
  <c r="F58" i="5"/>
  <c r="F56" i="5"/>
  <c r="E54" i="5"/>
  <c r="J14" i="5"/>
  <c r="J81" i="5" s="1"/>
  <c r="E7" i="5"/>
  <c r="E75" i="5" s="1"/>
  <c r="J39" i="4"/>
  <c r="J38" i="4"/>
  <c r="AY58" i="1"/>
  <c r="J37" i="4"/>
  <c r="AX58" i="1"/>
  <c r="BI93" i="4"/>
  <c r="BH93" i="4"/>
  <c r="BG93" i="4"/>
  <c r="BF93" i="4"/>
  <c r="T93" i="4"/>
  <c r="T92" i="4"/>
  <c r="R93" i="4"/>
  <c r="R92" i="4"/>
  <c r="P93" i="4"/>
  <c r="P92" i="4" s="1"/>
  <c r="BI91" i="4"/>
  <c r="BH91" i="4"/>
  <c r="BG91" i="4"/>
  <c r="BF91" i="4"/>
  <c r="T91" i="4"/>
  <c r="T90" i="4" s="1"/>
  <c r="T89" i="4" s="1"/>
  <c r="T88" i="4" s="1"/>
  <c r="R91" i="4"/>
  <c r="R90" i="4" s="1"/>
  <c r="R89" i="4" s="1"/>
  <c r="P91" i="4"/>
  <c r="P90" i="4" s="1"/>
  <c r="P89" i="4" s="1"/>
  <c r="P88" i="4" s="1"/>
  <c r="AU58" i="1" s="1"/>
  <c r="J85" i="4"/>
  <c r="F85" i="4"/>
  <c r="J84" i="4"/>
  <c r="F84" i="4"/>
  <c r="F82" i="4"/>
  <c r="E80" i="4"/>
  <c r="J59" i="4"/>
  <c r="F59" i="4"/>
  <c r="J58" i="4"/>
  <c r="F58" i="4"/>
  <c r="F56" i="4"/>
  <c r="E54" i="4"/>
  <c r="J14" i="4"/>
  <c r="J82" i="4" s="1"/>
  <c r="E7" i="4"/>
  <c r="E76" i="4" s="1"/>
  <c r="J39" i="3"/>
  <c r="J38" i="3"/>
  <c r="AY57" i="1" s="1"/>
  <c r="J37" i="3"/>
  <c r="AX57" i="1" s="1"/>
  <c r="BI1166" i="3"/>
  <c r="BH1166" i="3"/>
  <c r="BG1166" i="3"/>
  <c r="BF1166" i="3"/>
  <c r="T1166" i="3"/>
  <c r="R1166" i="3"/>
  <c r="P1166" i="3"/>
  <c r="BI1164" i="3"/>
  <c r="BH1164" i="3"/>
  <c r="BG1164" i="3"/>
  <c r="BF1164" i="3"/>
  <c r="T1164" i="3"/>
  <c r="R1164" i="3"/>
  <c r="P1164" i="3"/>
  <c r="BI1139" i="3"/>
  <c r="BH1139" i="3"/>
  <c r="BG1139" i="3"/>
  <c r="BF1139" i="3"/>
  <c r="T1139" i="3"/>
  <c r="R1139" i="3"/>
  <c r="P1139" i="3"/>
  <c r="BI1137" i="3"/>
  <c r="BH1137" i="3"/>
  <c r="BG1137" i="3"/>
  <c r="BF1137" i="3"/>
  <c r="T1137" i="3"/>
  <c r="R1137" i="3"/>
  <c r="P1137" i="3"/>
  <c r="BI1135" i="3"/>
  <c r="BH1135" i="3"/>
  <c r="BG1135" i="3"/>
  <c r="BF1135" i="3"/>
  <c r="T1135" i="3"/>
  <c r="R1135" i="3"/>
  <c r="P1135" i="3"/>
  <c r="BI1133" i="3"/>
  <c r="BH1133" i="3"/>
  <c r="BG1133" i="3"/>
  <c r="BF1133" i="3"/>
  <c r="T1133" i="3"/>
  <c r="R1133" i="3"/>
  <c r="P1133" i="3"/>
  <c r="BI1120" i="3"/>
  <c r="BH1120" i="3"/>
  <c r="BG1120" i="3"/>
  <c r="BF1120" i="3"/>
  <c r="T1120" i="3"/>
  <c r="R1120" i="3"/>
  <c r="P1120" i="3"/>
  <c r="BI1118" i="3"/>
  <c r="BH1118" i="3"/>
  <c r="BG1118" i="3"/>
  <c r="BF1118" i="3"/>
  <c r="T1118" i="3"/>
  <c r="R1118" i="3"/>
  <c r="P1118" i="3"/>
  <c r="BI1115" i="3"/>
  <c r="BH1115" i="3"/>
  <c r="BG1115" i="3"/>
  <c r="BF1115" i="3"/>
  <c r="T1115" i="3"/>
  <c r="R1115" i="3"/>
  <c r="P1115" i="3"/>
  <c r="BI1113" i="3"/>
  <c r="BH1113" i="3"/>
  <c r="BG1113" i="3"/>
  <c r="BF1113" i="3"/>
  <c r="T1113" i="3"/>
  <c r="R1113" i="3"/>
  <c r="P1113" i="3"/>
  <c r="BI1096" i="3"/>
  <c r="BH1096" i="3"/>
  <c r="BG1096" i="3"/>
  <c r="BF1096" i="3"/>
  <c r="T1096" i="3"/>
  <c r="R1096" i="3"/>
  <c r="P1096" i="3"/>
  <c r="BI1093" i="3"/>
  <c r="BH1093" i="3"/>
  <c r="BG1093" i="3"/>
  <c r="BF1093" i="3"/>
  <c r="T1093" i="3"/>
  <c r="R1093" i="3"/>
  <c r="P1093" i="3"/>
  <c r="BI1032" i="3"/>
  <c r="BH1032" i="3"/>
  <c r="BG1032" i="3"/>
  <c r="BF1032" i="3"/>
  <c r="T1032" i="3"/>
  <c r="R1032" i="3"/>
  <c r="P1032" i="3"/>
  <c r="BI1030" i="3"/>
  <c r="BH1030" i="3"/>
  <c r="BG1030" i="3"/>
  <c r="BF1030" i="3"/>
  <c r="T1030" i="3"/>
  <c r="R1030" i="3"/>
  <c r="P1030" i="3"/>
  <c r="BI1028" i="3"/>
  <c r="BH1028" i="3"/>
  <c r="BG1028" i="3"/>
  <c r="BF1028" i="3"/>
  <c r="T1028" i="3"/>
  <c r="R1028" i="3"/>
  <c r="P1028" i="3"/>
  <c r="BI1026" i="3"/>
  <c r="BH1026" i="3"/>
  <c r="BG1026" i="3"/>
  <c r="BF1026" i="3"/>
  <c r="T1026" i="3"/>
  <c r="R1026" i="3"/>
  <c r="P1026" i="3"/>
  <c r="BI1024" i="3"/>
  <c r="BH1024" i="3"/>
  <c r="BG1024" i="3"/>
  <c r="BF1024" i="3"/>
  <c r="T1024" i="3"/>
  <c r="R1024" i="3"/>
  <c r="P1024" i="3"/>
  <c r="BI1022" i="3"/>
  <c r="BH1022" i="3"/>
  <c r="BG1022" i="3"/>
  <c r="BF1022" i="3"/>
  <c r="T1022" i="3"/>
  <c r="R1022" i="3"/>
  <c r="P1022" i="3"/>
  <c r="BI1020" i="3"/>
  <c r="BH1020" i="3"/>
  <c r="BG1020" i="3"/>
  <c r="BF1020" i="3"/>
  <c r="T1020" i="3"/>
  <c r="R1020" i="3"/>
  <c r="P1020" i="3"/>
  <c r="BI998" i="3"/>
  <c r="BH998" i="3"/>
  <c r="BG998" i="3"/>
  <c r="BF998" i="3"/>
  <c r="T998" i="3"/>
  <c r="R998" i="3"/>
  <c r="P998" i="3"/>
  <c r="BI972" i="3"/>
  <c r="BH972" i="3"/>
  <c r="BG972" i="3"/>
  <c r="BF972" i="3"/>
  <c r="T972" i="3"/>
  <c r="R972" i="3"/>
  <c r="P972" i="3"/>
  <c r="BI928" i="3"/>
  <c r="BH928" i="3"/>
  <c r="BG928" i="3"/>
  <c r="BF928" i="3"/>
  <c r="T928" i="3"/>
  <c r="R928" i="3"/>
  <c r="P928" i="3"/>
  <c r="BI926" i="3"/>
  <c r="BH926" i="3"/>
  <c r="BG926" i="3"/>
  <c r="BF926" i="3"/>
  <c r="T926" i="3"/>
  <c r="R926" i="3"/>
  <c r="P926" i="3"/>
  <c r="BI882" i="3"/>
  <c r="BH882" i="3"/>
  <c r="BG882" i="3"/>
  <c r="BF882" i="3"/>
  <c r="T882" i="3"/>
  <c r="R882" i="3"/>
  <c r="P882" i="3"/>
  <c r="BI880" i="3"/>
  <c r="BH880" i="3"/>
  <c r="BG880" i="3"/>
  <c r="BF880" i="3"/>
  <c r="T880" i="3"/>
  <c r="R880" i="3"/>
  <c r="P880" i="3"/>
  <c r="BI878" i="3"/>
  <c r="BH878" i="3"/>
  <c r="BG878" i="3"/>
  <c r="BF878" i="3"/>
  <c r="T878" i="3"/>
  <c r="R878" i="3"/>
  <c r="P878" i="3"/>
  <c r="BI872" i="3"/>
  <c r="BH872" i="3"/>
  <c r="BG872" i="3"/>
  <c r="BF872" i="3"/>
  <c r="T872" i="3"/>
  <c r="R872" i="3"/>
  <c r="P872" i="3"/>
  <c r="BI870" i="3"/>
  <c r="BH870" i="3"/>
  <c r="BG870" i="3"/>
  <c r="BF870" i="3"/>
  <c r="T870" i="3"/>
  <c r="R870" i="3"/>
  <c r="P870" i="3"/>
  <c r="BI867" i="3"/>
  <c r="BH867" i="3"/>
  <c r="BG867" i="3"/>
  <c r="BF867" i="3"/>
  <c r="T867" i="3"/>
  <c r="R867" i="3"/>
  <c r="P867" i="3"/>
  <c r="BI865" i="3"/>
  <c r="BH865" i="3"/>
  <c r="BG865" i="3"/>
  <c r="BF865" i="3"/>
  <c r="T865" i="3"/>
  <c r="R865" i="3"/>
  <c r="P865" i="3"/>
  <c r="BI862" i="3"/>
  <c r="BH862" i="3"/>
  <c r="BG862" i="3"/>
  <c r="BF862" i="3"/>
  <c r="T862" i="3"/>
  <c r="R862" i="3"/>
  <c r="P862" i="3"/>
  <c r="BI859" i="3"/>
  <c r="BH859" i="3"/>
  <c r="BG859" i="3"/>
  <c r="BF859" i="3"/>
  <c r="T859" i="3"/>
  <c r="R859" i="3"/>
  <c r="P859" i="3"/>
  <c r="BI857" i="3"/>
  <c r="BH857" i="3"/>
  <c r="BG857" i="3"/>
  <c r="BF857" i="3"/>
  <c r="T857" i="3"/>
  <c r="R857" i="3"/>
  <c r="P857" i="3"/>
  <c r="BI855" i="3"/>
  <c r="BH855" i="3"/>
  <c r="BG855" i="3"/>
  <c r="BF855" i="3"/>
  <c r="T855" i="3"/>
  <c r="R855" i="3"/>
  <c r="P855" i="3"/>
  <c r="BI852" i="3"/>
  <c r="BH852" i="3"/>
  <c r="BG852" i="3"/>
  <c r="BF852" i="3"/>
  <c r="T852" i="3"/>
  <c r="T851" i="3" s="1"/>
  <c r="R852" i="3"/>
  <c r="R851" i="3" s="1"/>
  <c r="P852" i="3"/>
  <c r="P851" i="3" s="1"/>
  <c r="BI850" i="3"/>
  <c r="BH850" i="3"/>
  <c r="BG850" i="3"/>
  <c r="BF850" i="3"/>
  <c r="T850" i="3"/>
  <c r="R850" i="3"/>
  <c r="P850" i="3"/>
  <c r="BI848" i="3"/>
  <c r="BH848" i="3"/>
  <c r="BG848" i="3"/>
  <c r="BF848" i="3"/>
  <c r="T848" i="3"/>
  <c r="R848" i="3"/>
  <c r="P848" i="3"/>
  <c r="BI844" i="3"/>
  <c r="BH844" i="3"/>
  <c r="BG844" i="3"/>
  <c r="BF844" i="3"/>
  <c r="T844" i="3"/>
  <c r="R844" i="3"/>
  <c r="P844" i="3"/>
  <c r="BI842" i="3"/>
  <c r="BH842" i="3"/>
  <c r="BG842" i="3"/>
  <c r="BF842" i="3"/>
  <c r="T842" i="3"/>
  <c r="R842" i="3"/>
  <c r="P842" i="3"/>
  <c r="BI841" i="3"/>
  <c r="BH841" i="3"/>
  <c r="BG841" i="3"/>
  <c r="BF841" i="3"/>
  <c r="T841" i="3"/>
  <c r="R841" i="3"/>
  <c r="P841" i="3"/>
  <c r="BI840" i="3"/>
  <c r="BH840" i="3"/>
  <c r="BG840" i="3"/>
  <c r="BF840" i="3"/>
  <c r="T840" i="3"/>
  <c r="R840" i="3"/>
  <c r="P840" i="3"/>
  <c r="BI838" i="3"/>
  <c r="BH838" i="3"/>
  <c r="BG838" i="3"/>
  <c r="BF838" i="3"/>
  <c r="T838" i="3"/>
  <c r="R838" i="3"/>
  <c r="P838" i="3"/>
  <c r="BI836" i="3"/>
  <c r="BH836" i="3"/>
  <c r="BG836" i="3"/>
  <c r="BF836" i="3"/>
  <c r="T836" i="3"/>
  <c r="R836" i="3"/>
  <c r="P836" i="3"/>
  <c r="BI834" i="3"/>
  <c r="BH834" i="3"/>
  <c r="BG834" i="3"/>
  <c r="BF834" i="3"/>
  <c r="T834" i="3"/>
  <c r="R834" i="3"/>
  <c r="P834" i="3"/>
  <c r="BI832" i="3"/>
  <c r="BH832" i="3"/>
  <c r="BG832" i="3"/>
  <c r="BF832" i="3"/>
  <c r="T832" i="3"/>
  <c r="R832" i="3"/>
  <c r="P832" i="3"/>
  <c r="BI829" i="3"/>
  <c r="BH829" i="3"/>
  <c r="BG829" i="3"/>
  <c r="BF829" i="3"/>
  <c r="T829" i="3"/>
  <c r="R829" i="3"/>
  <c r="P829" i="3"/>
  <c r="BI827" i="3"/>
  <c r="BH827" i="3"/>
  <c r="BG827" i="3"/>
  <c r="BF827" i="3"/>
  <c r="T827" i="3"/>
  <c r="R827" i="3"/>
  <c r="P827" i="3"/>
  <c r="BI825" i="3"/>
  <c r="BH825" i="3"/>
  <c r="BG825" i="3"/>
  <c r="BF825" i="3"/>
  <c r="T825" i="3"/>
  <c r="R825" i="3"/>
  <c r="P825" i="3"/>
  <c r="BI824" i="3"/>
  <c r="BH824" i="3"/>
  <c r="BG824" i="3"/>
  <c r="BF824" i="3"/>
  <c r="T824" i="3"/>
  <c r="R824" i="3"/>
  <c r="P824" i="3"/>
  <c r="BI822" i="3"/>
  <c r="BH822" i="3"/>
  <c r="BG822" i="3"/>
  <c r="BF822" i="3"/>
  <c r="T822" i="3"/>
  <c r="R822" i="3"/>
  <c r="P822" i="3"/>
  <c r="BI820" i="3"/>
  <c r="BH820" i="3"/>
  <c r="BG820" i="3"/>
  <c r="BF820" i="3"/>
  <c r="T820" i="3"/>
  <c r="R820" i="3"/>
  <c r="P820" i="3"/>
  <c r="BI818" i="3"/>
  <c r="BH818" i="3"/>
  <c r="BG818" i="3"/>
  <c r="BF818" i="3"/>
  <c r="T818" i="3"/>
  <c r="R818" i="3"/>
  <c r="P818" i="3"/>
  <c r="BI817" i="3"/>
  <c r="BH817" i="3"/>
  <c r="BG817" i="3"/>
  <c r="BF817" i="3"/>
  <c r="T817" i="3"/>
  <c r="R817" i="3"/>
  <c r="P817" i="3"/>
  <c r="BI816" i="3"/>
  <c r="BH816" i="3"/>
  <c r="BG816" i="3"/>
  <c r="BF816" i="3"/>
  <c r="T816" i="3"/>
  <c r="R816" i="3"/>
  <c r="P816" i="3"/>
  <c r="BI815" i="3"/>
  <c r="BH815" i="3"/>
  <c r="BG815" i="3"/>
  <c r="BF815" i="3"/>
  <c r="T815" i="3"/>
  <c r="R815" i="3"/>
  <c r="P815" i="3"/>
  <c r="BI813" i="3"/>
  <c r="BH813" i="3"/>
  <c r="BG813" i="3"/>
  <c r="BF813" i="3"/>
  <c r="T813" i="3"/>
  <c r="R813" i="3"/>
  <c r="P813" i="3"/>
  <c r="BI812" i="3"/>
  <c r="BH812" i="3"/>
  <c r="BG812" i="3"/>
  <c r="BF812" i="3"/>
  <c r="T812" i="3"/>
  <c r="R812" i="3"/>
  <c r="P812" i="3"/>
  <c r="BI810" i="3"/>
  <c r="BH810" i="3"/>
  <c r="BG810" i="3"/>
  <c r="BF810" i="3"/>
  <c r="T810" i="3"/>
  <c r="R810" i="3"/>
  <c r="P810" i="3"/>
  <c r="BI809" i="3"/>
  <c r="BH809" i="3"/>
  <c r="BG809" i="3"/>
  <c r="BF809" i="3"/>
  <c r="T809" i="3"/>
  <c r="R809" i="3"/>
  <c r="P809" i="3"/>
  <c r="BI808" i="3"/>
  <c r="BH808" i="3"/>
  <c r="BG808" i="3"/>
  <c r="BF808" i="3"/>
  <c r="T808" i="3"/>
  <c r="R808" i="3"/>
  <c r="P808" i="3"/>
  <c r="BI807" i="3"/>
  <c r="BH807" i="3"/>
  <c r="BG807" i="3"/>
  <c r="BF807" i="3"/>
  <c r="T807" i="3"/>
  <c r="R807" i="3"/>
  <c r="P807" i="3"/>
  <c r="BI806" i="3"/>
  <c r="BH806" i="3"/>
  <c r="BG806" i="3"/>
  <c r="BF806" i="3"/>
  <c r="T806" i="3"/>
  <c r="R806" i="3"/>
  <c r="P806" i="3"/>
  <c r="BI804" i="3"/>
  <c r="BH804" i="3"/>
  <c r="BG804" i="3"/>
  <c r="BF804" i="3"/>
  <c r="T804" i="3"/>
  <c r="R804" i="3"/>
  <c r="P804" i="3"/>
  <c r="BI802" i="3"/>
  <c r="BH802" i="3"/>
  <c r="BG802" i="3"/>
  <c r="BF802" i="3"/>
  <c r="T802" i="3"/>
  <c r="R802" i="3"/>
  <c r="P802" i="3"/>
  <c r="BI801" i="3"/>
  <c r="BH801" i="3"/>
  <c r="BG801" i="3"/>
  <c r="BF801" i="3"/>
  <c r="T801" i="3"/>
  <c r="R801" i="3"/>
  <c r="P801" i="3"/>
  <c r="BI799" i="3"/>
  <c r="BH799" i="3"/>
  <c r="BG799" i="3"/>
  <c r="BF799" i="3"/>
  <c r="T799" i="3"/>
  <c r="R799" i="3"/>
  <c r="P799" i="3"/>
  <c r="BI797" i="3"/>
  <c r="BH797" i="3"/>
  <c r="BG797" i="3"/>
  <c r="BF797" i="3"/>
  <c r="T797" i="3"/>
  <c r="R797" i="3"/>
  <c r="P797" i="3"/>
  <c r="BI795" i="3"/>
  <c r="BH795" i="3"/>
  <c r="BG795" i="3"/>
  <c r="BF795" i="3"/>
  <c r="T795" i="3"/>
  <c r="R795" i="3"/>
  <c r="P795" i="3"/>
  <c r="BI790" i="3"/>
  <c r="BH790" i="3"/>
  <c r="BG790" i="3"/>
  <c r="BF790" i="3"/>
  <c r="T790" i="3"/>
  <c r="R790" i="3"/>
  <c r="P790" i="3"/>
  <c r="BI788" i="3"/>
  <c r="BH788" i="3"/>
  <c r="BG788" i="3"/>
  <c r="BF788" i="3"/>
  <c r="T788" i="3"/>
  <c r="R788" i="3"/>
  <c r="P788" i="3"/>
  <c r="BI786" i="3"/>
  <c r="BH786" i="3"/>
  <c r="BG786" i="3"/>
  <c r="BF786" i="3"/>
  <c r="T786" i="3"/>
  <c r="R786" i="3"/>
  <c r="P786" i="3"/>
  <c r="BI784" i="3"/>
  <c r="BH784" i="3"/>
  <c r="BG784" i="3"/>
  <c r="BF784" i="3"/>
  <c r="T784" i="3"/>
  <c r="R784" i="3"/>
  <c r="P784" i="3"/>
  <c r="BI778" i="3"/>
  <c r="BH778" i="3"/>
  <c r="BG778" i="3"/>
  <c r="BF778" i="3"/>
  <c r="T778" i="3"/>
  <c r="R778" i="3"/>
  <c r="P778" i="3"/>
  <c r="BI775" i="3"/>
  <c r="BH775" i="3"/>
  <c r="BG775" i="3"/>
  <c r="BF775" i="3"/>
  <c r="T775" i="3"/>
  <c r="R775" i="3"/>
  <c r="P775" i="3"/>
  <c r="BI772" i="3"/>
  <c r="BH772" i="3"/>
  <c r="BG772" i="3"/>
  <c r="BF772" i="3"/>
  <c r="T772" i="3"/>
  <c r="R772" i="3"/>
  <c r="P772" i="3"/>
  <c r="BI765" i="3"/>
  <c r="BH765" i="3"/>
  <c r="BG765" i="3"/>
  <c r="BF765" i="3"/>
  <c r="T765" i="3"/>
  <c r="R765" i="3"/>
  <c r="P765" i="3"/>
  <c r="BI760" i="3"/>
  <c r="BH760" i="3"/>
  <c r="BG760" i="3"/>
  <c r="BF760" i="3"/>
  <c r="T760" i="3"/>
  <c r="R760" i="3"/>
  <c r="P760" i="3"/>
  <c r="BI758" i="3"/>
  <c r="BH758" i="3"/>
  <c r="BG758" i="3"/>
  <c r="BF758" i="3"/>
  <c r="T758" i="3"/>
  <c r="R758" i="3"/>
  <c r="P758" i="3"/>
  <c r="BI757" i="3"/>
  <c r="BH757" i="3"/>
  <c r="BG757" i="3"/>
  <c r="BF757" i="3"/>
  <c r="T757" i="3"/>
  <c r="R757" i="3"/>
  <c r="P757" i="3"/>
  <c r="BI753" i="3"/>
  <c r="BH753" i="3"/>
  <c r="BG753" i="3"/>
  <c r="BF753" i="3"/>
  <c r="T753" i="3"/>
  <c r="R753" i="3"/>
  <c r="P753" i="3"/>
  <c r="BI752" i="3"/>
  <c r="BH752" i="3"/>
  <c r="BG752" i="3"/>
  <c r="BF752" i="3"/>
  <c r="T752" i="3"/>
  <c r="R752" i="3"/>
  <c r="P752" i="3"/>
  <c r="BI750" i="3"/>
  <c r="BH750" i="3"/>
  <c r="BG750" i="3"/>
  <c r="BF750" i="3"/>
  <c r="T750" i="3"/>
  <c r="R750" i="3"/>
  <c r="P750" i="3"/>
  <c r="BI744" i="3"/>
  <c r="BH744" i="3"/>
  <c r="BG744" i="3"/>
  <c r="BF744" i="3"/>
  <c r="T744" i="3"/>
  <c r="R744" i="3"/>
  <c r="P744" i="3"/>
  <c r="BI741" i="3"/>
  <c r="BH741" i="3"/>
  <c r="BG741" i="3"/>
  <c r="BF741" i="3"/>
  <c r="T741" i="3"/>
  <c r="R741" i="3"/>
  <c r="P741" i="3"/>
  <c r="BI738" i="3"/>
  <c r="BH738" i="3"/>
  <c r="BG738" i="3"/>
  <c r="BF738" i="3"/>
  <c r="T738" i="3"/>
  <c r="R738" i="3"/>
  <c r="P738" i="3"/>
  <c r="BI737" i="3"/>
  <c r="BH737" i="3"/>
  <c r="BG737" i="3"/>
  <c r="BF737" i="3"/>
  <c r="T737" i="3"/>
  <c r="R737" i="3"/>
  <c r="P737" i="3"/>
  <c r="BI735" i="3"/>
  <c r="BH735" i="3"/>
  <c r="BG735" i="3"/>
  <c r="BF735" i="3"/>
  <c r="T735" i="3"/>
  <c r="R735" i="3"/>
  <c r="P735" i="3"/>
  <c r="BI734" i="3"/>
  <c r="BH734" i="3"/>
  <c r="BG734" i="3"/>
  <c r="BF734" i="3"/>
  <c r="T734" i="3"/>
  <c r="R734" i="3"/>
  <c r="P734" i="3"/>
  <c r="BI732" i="3"/>
  <c r="BH732" i="3"/>
  <c r="BG732" i="3"/>
  <c r="BF732" i="3"/>
  <c r="T732" i="3"/>
  <c r="R732" i="3"/>
  <c r="P732" i="3"/>
  <c r="BI731" i="3"/>
  <c r="BH731" i="3"/>
  <c r="BG731" i="3"/>
  <c r="BF731" i="3"/>
  <c r="T731" i="3"/>
  <c r="R731" i="3"/>
  <c r="P731" i="3"/>
  <c r="BI729" i="3"/>
  <c r="BH729" i="3"/>
  <c r="BG729" i="3"/>
  <c r="BF729" i="3"/>
  <c r="T729" i="3"/>
  <c r="R729" i="3"/>
  <c r="P729" i="3"/>
  <c r="BI727" i="3"/>
  <c r="BH727" i="3"/>
  <c r="BG727" i="3"/>
  <c r="BF727" i="3"/>
  <c r="T727" i="3"/>
  <c r="R727" i="3"/>
  <c r="P727" i="3"/>
  <c r="BI725" i="3"/>
  <c r="BH725" i="3"/>
  <c r="BG725" i="3"/>
  <c r="BF725" i="3"/>
  <c r="T725" i="3"/>
  <c r="R725" i="3"/>
  <c r="P725" i="3"/>
  <c r="BI723" i="3"/>
  <c r="BH723" i="3"/>
  <c r="BG723" i="3"/>
  <c r="BF723" i="3"/>
  <c r="T723" i="3"/>
  <c r="R723" i="3"/>
  <c r="P723" i="3"/>
  <c r="BI721" i="3"/>
  <c r="BH721" i="3"/>
  <c r="BG721" i="3"/>
  <c r="BF721" i="3"/>
  <c r="T721" i="3"/>
  <c r="R721" i="3"/>
  <c r="P721" i="3"/>
  <c r="BI719" i="3"/>
  <c r="BH719" i="3"/>
  <c r="BG719" i="3"/>
  <c r="BF719" i="3"/>
  <c r="T719" i="3"/>
  <c r="R719" i="3"/>
  <c r="P719" i="3"/>
  <c r="BI716" i="3"/>
  <c r="BH716" i="3"/>
  <c r="BG716" i="3"/>
  <c r="BF716" i="3"/>
  <c r="T716" i="3"/>
  <c r="R716" i="3"/>
  <c r="P716" i="3"/>
  <c r="BI713" i="3"/>
  <c r="BH713" i="3"/>
  <c r="BG713" i="3"/>
  <c r="BF713" i="3"/>
  <c r="T713" i="3"/>
  <c r="R713" i="3"/>
  <c r="P713" i="3"/>
  <c r="BI709" i="3"/>
  <c r="BH709" i="3"/>
  <c r="BG709" i="3"/>
  <c r="BF709" i="3"/>
  <c r="T709" i="3"/>
  <c r="R709" i="3"/>
  <c r="P709" i="3"/>
  <c r="BI705" i="3"/>
  <c r="BH705" i="3"/>
  <c r="BG705" i="3"/>
  <c r="BF705" i="3"/>
  <c r="T705" i="3"/>
  <c r="R705" i="3"/>
  <c r="P705" i="3"/>
  <c r="BI703" i="3"/>
  <c r="BH703" i="3"/>
  <c r="BG703" i="3"/>
  <c r="BF703" i="3"/>
  <c r="T703" i="3"/>
  <c r="R703" i="3"/>
  <c r="P703" i="3"/>
  <c r="BI693" i="3"/>
  <c r="BH693" i="3"/>
  <c r="BG693" i="3"/>
  <c r="BF693" i="3"/>
  <c r="T693" i="3"/>
  <c r="R693" i="3"/>
  <c r="P693" i="3"/>
  <c r="BI688" i="3"/>
  <c r="BH688" i="3"/>
  <c r="BG688" i="3"/>
  <c r="BF688" i="3"/>
  <c r="T688" i="3"/>
  <c r="R688" i="3"/>
  <c r="P688" i="3"/>
  <c r="BI677" i="3"/>
  <c r="BH677" i="3"/>
  <c r="BG677" i="3"/>
  <c r="BF677" i="3"/>
  <c r="T677" i="3"/>
  <c r="R677" i="3"/>
  <c r="P677" i="3"/>
  <c r="BI675" i="3"/>
  <c r="BH675" i="3"/>
  <c r="BG675" i="3"/>
  <c r="BF675" i="3"/>
  <c r="T675" i="3"/>
  <c r="R675" i="3"/>
  <c r="P675" i="3"/>
  <c r="BI673" i="3"/>
  <c r="BH673" i="3"/>
  <c r="BG673" i="3"/>
  <c r="BF673" i="3"/>
  <c r="T673" i="3"/>
  <c r="R673" i="3"/>
  <c r="P673" i="3"/>
  <c r="BI671" i="3"/>
  <c r="BH671" i="3"/>
  <c r="BG671" i="3"/>
  <c r="BF671" i="3"/>
  <c r="T671" i="3"/>
  <c r="R671" i="3"/>
  <c r="P671" i="3"/>
  <c r="BI668" i="3"/>
  <c r="BH668" i="3"/>
  <c r="BG668" i="3"/>
  <c r="BF668" i="3"/>
  <c r="T668" i="3"/>
  <c r="R668" i="3"/>
  <c r="P668" i="3"/>
  <c r="BI666" i="3"/>
  <c r="BH666" i="3"/>
  <c r="BG666" i="3"/>
  <c r="BF666" i="3"/>
  <c r="T666" i="3"/>
  <c r="R666" i="3"/>
  <c r="P666" i="3"/>
  <c r="BI664" i="3"/>
  <c r="BH664" i="3"/>
  <c r="BG664" i="3"/>
  <c r="BF664" i="3"/>
  <c r="T664" i="3"/>
  <c r="R664" i="3"/>
  <c r="P664" i="3"/>
  <c r="BI662" i="3"/>
  <c r="BH662" i="3"/>
  <c r="BG662" i="3"/>
  <c r="BF662" i="3"/>
  <c r="T662" i="3"/>
  <c r="R662" i="3"/>
  <c r="P662" i="3"/>
  <c r="BI660" i="3"/>
  <c r="BH660" i="3"/>
  <c r="BG660" i="3"/>
  <c r="BF660" i="3"/>
  <c r="T660" i="3"/>
  <c r="R660" i="3"/>
  <c r="P660" i="3"/>
  <c r="BI658" i="3"/>
  <c r="BH658" i="3"/>
  <c r="BG658" i="3"/>
  <c r="BF658" i="3"/>
  <c r="T658" i="3"/>
  <c r="R658" i="3"/>
  <c r="P658" i="3"/>
  <c r="BI656" i="3"/>
  <c r="BH656" i="3"/>
  <c r="BG656" i="3"/>
  <c r="BF656" i="3"/>
  <c r="T656" i="3"/>
  <c r="R656" i="3"/>
  <c r="P656" i="3"/>
  <c r="BI654" i="3"/>
  <c r="BH654" i="3"/>
  <c r="BG654" i="3"/>
  <c r="BF654" i="3"/>
  <c r="T654" i="3"/>
  <c r="R654" i="3"/>
  <c r="P654" i="3"/>
  <c r="BI651" i="3"/>
  <c r="BH651" i="3"/>
  <c r="BG651" i="3"/>
  <c r="BF651" i="3"/>
  <c r="T651" i="3"/>
  <c r="T650" i="3" s="1"/>
  <c r="R651" i="3"/>
  <c r="R650" i="3" s="1"/>
  <c r="P651" i="3"/>
  <c r="P650" i="3" s="1"/>
  <c r="BI648" i="3"/>
  <c r="BH648" i="3"/>
  <c r="BG648" i="3"/>
  <c r="BF648" i="3"/>
  <c r="T648" i="3"/>
  <c r="R648" i="3"/>
  <c r="P648" i="3"/>
  <c r="BI646" i="3"/>
  <c r="BH646" i="3"/>
  <c r="BG646" i="3"/>
  <c r="BF646" i="3"/>
  <c r="T646" i="3"/>
  <c r="R646" i="3"/>
  <c r="P646" i="3"/>
  <c r="BI644" i="3"/>
  <c r="BH644" i="3"/>
  <c r="BG644" i="3"/>
  <c r="BF644" i="3"/>
  <c r="T644" i="3"/>
  <c r="R644" i="3"/>
  <c r="P644" i="3"/>
  <c r="BI642" i="3"/>
  <c r="BH642" i="3"/>
  <c r="BG642" i="3"/>
  <c r="BF642" i="3"/>
  <c r="T642" i="3"/>
  <c r="R642" i="3"/>
  <c r="P642" i="3"/>
  <c r="BI640" i="3"/>
  <c r="BH640" i="3"/>
  <c r="BG640" i="3"/>
  <c r="BF640" i="3"/>
  <c r="T640" i="3"/>
  <c r="R640" i="3"/>
  <c r="P640" i="3"/>
  <c r="BI638" i="3"/>
  <c r="BH638" i="3"/>
  <c r="BG638" i="3"/>
  <c r="BF638" i="3"/>
  <c r="T638" i="3"/>
  <c r="R638" i="3"/>
  <c r="P638" i="3"/>
  <c r="BI636" i="3"/>
  <c r="BH636" i="3"/>
  <c r="BG636" i="3"/>
  <c r="BF636" i="3"/>
  <c r="T636" i="3"/>
  <c r="R636" i="3"/>
  <c r="P636" i="3"/>
  <c r="BI625" i="3"/>
  <c r="BH625" i="3"/>
  <c r="BG625" i="3"/>
  <c r="BF625" i="3"/>
  <c r="T625" i="3"/>
  <c r="R625" i="3"/>
  <c r="P625" i="3"/>
  <c r="BI624" i="3"/>
  <c r="BH624" i="3"/>
  <c r="BG624" i="3"/>
  <c r="BF624" i="3"/>
  <c r="T624" i="3"/>
  <c r="R624" i="3"/>
  <c r="P624" i="3"/>
  <c r="BI622" i="3"/>
  <c r="BH622" i="3"/>
  <c r="BG622" i="3"/>
  <c r="BF622" i="3"/>
  <c r="T622" i="3"/>
  <c r="R622" i="3"/>
  <c r="P622" i="3"/>
  <c r="BI621" i="3"/>
  <c r="BH621" i="3"/>
  <c r="BG621" i="3"/>
  <c r="BF621" i="3"/>
  <c r="T621" i="3"/>
  <c r="R621" i="3"/>
  <c r="P621" i="3"/>
  <c r="BI620" i="3"/>
  <c r="BH620" i="3"/>
  <c r="BG620" i="3"/>
  <c r="BF620" i="3"/>
  <c r="T620" i="3"/>
  <c r="R620" i="3"/>
  <c r="P620" i="3"/>
  <c r="BI597" i="3"/>
  <c r="BH597" i="3"/>
  <c r="BG597" i="3"/>
  <c r="BF597" i="3"/>
  <c r="T597" i="3"/>
  <c r="R597" i="3"/>
  <c r="P597" i="3"/>
  <c r="BI595" i="3"/>
  <c r="BH595" i="3"/>
  <c r="BG595" i="3"/>
  <c r="BF595" i="3"/>
  <c r="T595" i="3"/>
  <c r="R595" i="3"/>
  <c r="P595" i="3"/>
  <c r="BI593" i="3"/>
  <c r="BH593" i="3"/>
  <c r="BG593" i="3"/>
  <c r="BF593" i="3"/>
  <c r="T593" i="3"/>
  <c r="R593" i="3"/>
  <c r="P593" i="3"/>
  <c r="BI591" i="3"/>
  <c r="BH591" i="3"/>
  <c r="BG591" i="3"/>
  <c r="BF591" i="3"/>
  <c r="T591" i="3"/>
  <c r="R591" i="3"/>
  <c r="P591" i="3"/>
  <c r="BI590" i="3"/>
  <c r="BH590" i="3"/>
  <c r="BG590" i="3"/>
  <c r="BF590" i="3"/>
  <c r="T590" i="3"/>
  <c r="R590" i="3"/>
  <c r="P590" i="3"/>
  <c r="BI586" i="3"/>
  <c r="BH586" i="3"/>
  <c r="BG586" i="3"/>
  <c r="BF586" i="3"/>
  <c r="T586" i="3"/>
  <c r="R586" i="3"/>
  <c r="P586" i="3"/>
  <c r="BI583" i="3"/>
  <c r="BH583" i="3"/>
  <c r="BG583" i="3"/>
  <c r="BF583" i="3"/>
  <c r="T583" i="3"/>
  <c r="R583" i="3"/>
  <c r="P583" i="3"/>
  <c r="BI578" i="3"/>
  <c r="BH578" i="3"/>
  <c r="BG578" i="3"/>
  <c r="BF578" i="3"/>
  <c r="T578" i="3"/>
  <c r="R578" i="3"/>
  <c r="P578" i="3"/>
  <c r="BI576" i="3"/>
  <c r="BH576" i="3"/>
  <c r="BG576" i="3"/>
  <c r="BF576" i="3"/>
  <c r="T576" i="3"/>
  <c r="R576" i="3"/>
  <c r="P576" i="3"/>
  <c r="BI573" i="3"/>
  <c r="BH573" i="3"/>
  <c r="BG573" i="3"/>
  <c r="BF573" i="3"/>
  <c r="T573" i="3"/>
  <c r="R573" i="3"/>
  <c r="P573" i="3"/>
  <c r="BI571" i="3"/>
  <c r="BH571" i="3"/>
  <c r="BG571" i="3"/>
  <c r="BF571" i="3"/>
  <c r="T571" i="3"/>
  <c r="R571" i="3"/>
  <c r="P571" i="3"/>
  <c r="BI563" i="3"/>
  <c r="BH563" i="3"/>
  <c r="BG563" i="3"/>
  <c r="BF563" i="3"/>
  <c r="T563" i="3"/>
  <c r="R563" i="3"/>
  <c r="P563" i="3"/>
  <c r="BI553" i="3"/>
  <c r="BH553" i="3"/>
  <c r="BG553" i="3"/>
  <c r="BF553" i="3"/>
  <c r="T553" i="3"/>
  <c r="R553" i="3"/>
  <c r="P553" i="3"/>
  <c r="BI547" i="3"/>
  <c r="BH547" i="3"/>
  <c r="BG547" i="3"/>
  <c r="BF547" i="3"/>
  <c r="T547" i="3"/>
  <c r="R547" i="3"/>
  <c r="P547" i="3"/>
  <c r="BI542" i="3"/>
  <c r="BH542" i="3"/>
  <c r="BG542" i="3"/>
  <c r="BF542" i="3"/>
  <c r="T542" i="3"/>
  <c r="R542" i="3"/>
  <c r="P542" i="3"/>
  <c r="BI538" i="3"/>
  <c r="BH538" i="3"/>
  <c r="BG538" i="3"/>
  <c r="BF538" i="3"/>
  <c r="T538" i="3"/>
  <c r="R538" i="3"/>
  <c r="P538" i="3"/>
  <c r="BI535" i="3"/>
  <c r="BH535" i="3"/>
  <c r="BG535" i="3"/>
  <c r="BF535" i="3"/>
  <c r="T535" i="3"/>
  <c r="R535" i="3"/>
  <c r="P535" i="3"/>
  <c r="BI532" i="3"/>
  <c r="BH532" i="3"/>
  <c r="BG532" i="3"/>
  <c r="BF532" i="3"/>
  <c r="T532" i="3"/>
  <c r="R532" i="3"/>
  <c r="P532" i="3"/>
  <c r="BI529" i="3"/>
  <c r="BH529" i="3"/>
  <c r="BG529" i="3"/>
  <c r="BF529" i="3"/>
  <c r="T529" i="3"/>
  <c r="R529" i="3"/>
  <c r="P529" i="3"/>
  <c r="BI525" i="3"/>
  <c r="BH525" i="3"/>
  <c r="BG525" i="3"/>
  <c r="BF525" i="3"/>
  <c r="T525" i="3"/>
  <c r="R525" i="3"/>
  <c r="P525" i="3"/>
  <c r="BI521" i="3"/>
  <c r="BH521" i="3"/>
  <c r="BG521" i="3"/>
  <c r="BF521" i="3"/>
  <c r="T521" i="3"/>
  <c r="R521" i="3"/>
  <c r="P521" i="3"/>
  <c r="BI519" i="3"/>
  <c r="BH519" i="3"/>
  <c r="BG519" i="3"/>
  <c r="BF519" i="3"/>
  <c r="T519" i="3"/>
  <c r="R519" i="3"/>
  <c r="P519" i="3"/>
  <c r="BI515" i="3"/>
  <c r="BH515" i="3"/>
  <c r="BG515" i="3"/>
  <c r="BF515" i="3"/>
  <c r="T515" i="3"/>
  <c r="R515" i="3"/>
  <c r="P515" i="3"/>
  <c r="BI511" i="3"/>
  <c r="BH511" i="3"/>
  <c r="BG511" i="3"/>
  <c r="BF511" i="3"/>
  <c r="T511" i="3"/>
  <c r="R511" i="3"/>
  <c r="P511" i="3"/>
  <c r="BI507" i="3"/>
  <c r="BH507" i="3"/>
  <c r="BG507" i="3"/>
  <c r="BF507" i="3"/>
  <c r="T507" i="3"/>
  <c r="R507" i="3"/>
  <c r="P507" i="3"/>
  <c r="BI505" i="3"/>
  <c r="BH505" i="3"/>
  <c r="BG505" i="3"/>
  <c r="BF505" i="3"/>
  <c r="T505" i="3"/>
  <c r="R505" i="3"/>
  <c r="P505" i="3"/>
  <c r="BI500" i="3"/>
  <c r="BH500" i="3"/>
  <c r="BG500" i="3"/>
  <c r="BF500" i="3"/>
  <c r="T500" i="3"/>
  <c r="R500" i="3"/>
  <c r="P500" i="3"/>
  <c r="BI497" i="3"/>
  <c r="BH497" i="3"/>
  <c r="BG497" i="3"/>
  <c r="BF497" i="3"/>
  <c r="T497" i="3"/>
  <c r="R497" i="3"/>
  <c r="P497" i="3"/>
  <c r="BI491" i="3"/>
  <c r="BH491" i="3"/>
  <c r="BG491" i="3"/>
  <c r="BF491" i="3"/>
  <c r="T491" i="3"/>
  <c r="R491" i="3"/>
  <c r="P491" i="3"/>
  <c r="BI480" i="3"/>
  <c r="BH480" i="3"/>
  <c r="BG480" i="3"/>
  <c r="BF480" i="3"/>
  <c r="T480" i="3"/>
  <c r="R480" i="3"/>
  <c r="P480" i="3"/>
  <c r="BI478" i="3"/>
  <c r="BH478" i="3"/>
  <c r="BG478" i="3"/>
  <c r="BF478" i="3"/>
  <c r="T478" i="3"/>
  <c r="R478" i="3"/>
  <c r="P478" i="3"/>
  <c r="BI476" i="3"/>
  <c r="BH476" i="3"/>
  <c r="BG476" i="3"/>
  <c r="BF476" i="3"/>
  <c r="T476" i="3"/>
  <c r="R476" i="3"/>
  <c r="P476" i="3"/>
  <c r="BI472" i="3"/>
  <c r="BH472" i="3"/>
  <c r="BG472" i="3"/>
  <c r="BF472" i="3"/>
  <c r="T472" i="3"/>
  <c r="R472" i="3"/>
  <c r="P472" i="3"/>
  <c r="BI470" i="3"/>
  <c r="BH470" i="3"/>
  <c r="BG470" i="3"/>
  <c r="BF470" i="3"/>
  <c r="T470" i="3"/>
  <c r="R470" i="3"/>
  <c r="P470" i="3"/>
  <c r="BI466" i="3"/>
  <c r="BH466" i="3"/>
  <c r="BG466" i="3"/>
  <c r="BF466" i="3"/>
  <c r="T466" i="3"/>
  <c r="R466" i="3"/>
  <c r="P466" i="3"/>
  <c r="BI457" i="3"/>
  <c r="BH457" i="3"/>
  <c r="BG457" i="3"/>
  <c r="BF457" i="3"/>
  <c r="T457" i="3"/>
  <c r="R457" i="3"/>
  <c r="P457" i="3"/>
  <c r="BI434" i="3"/>
  <c r="BH434" i="3"/>
  <c r="BG434" i="3"/>
  <c r="BF434" i="3"/>
  <c r="T434" i="3"/>
  <c r="R434" i="3"/>
  <c r="P434" i="3"/>
  <c r="BI432" i="3"/>
  <c r="BH432" i="3"/>
  <c r="BG432" i="3"/>
  <c r="BF432" i="3"/>
  <c r="T432" i="3"/>
  <c r="R432" i="3"/>
  <c r="P432" i="3"/>
  <c r="BI430" i="3"/>
  <c r="BH430" i="3"/>
  <c r="BG430" i="3"/>
  <c r="BF430" i="3"/>
  <c r="T430" i="3"/>
  <c r="R430" i="3"/>
  <c r="P430" i="3"/>
  <c r="BI429" i="3"/>
  <c r="BH429" i="3"/>
  <c r="BG429" i="3"/>
  <c r="BF429" i="3"/>
  <c r="T429" i="3"/>
  <c r="R429" i="3"/>
  <c r="P429" i="3"/>
  <c r="BI428" i="3"/>
  <c r="BH428" i="3"/>
  <c r="BG428" i="3"/>
  <c r="BF428" i="3"/>
  <c r="T428" i="3"/>
  <c r="R428" i="3"/>
  <c r="P428" i="3"/>
  <c r="BI427" i="3"/>
  <c r="BH427" i="3"/>
  <c r="BG427" i="3"/>
  <c r="BF427" i="3"/>
  <c r="T427" i="3"/>
  <c r="R427" i="3"/>
  <c r="P427" i="3"/>
  <c r="BI424" i="3"/>
  <c r="BH424" i="3"/>
  <c r="BG424" i="3"/>
  <c r="BF424" i="3"/>
  <c r="T424" i="3"/>
  <c r="R424" i="3"/>
  <c r="P424" i="3"/>
  <c r="BI422" i="3"/>
  <c r="BH422" i="3"/>
  <c r="BG422" i="3"/>
  <c r="BF422" i="3"/>
  <c r="T422" i="3"/>
  <c r="R422" i="3"/>
  <c r="P422" i="3"/>
  <c r="BI421" i="3"/>
  <c r="BH421" i="3"/>
  <c r="BG421" i="3"/>
  <c r="BF421" i="3"/>
  <c r="T421" i="3"/>
  <c r="R421" i="3"/>
  <c r="P421" i="3"/>
  <c r="BI420" i="3"/>
  <c r="BH420" i="3"/>
  <c r="BG420" i="3"/>
  <c r="BF420" i="3"/>
  <c r="T420" i="3"/>
  <c r="R420" i="3"/>
  <c r="P420" i="3"/>
  <c r="BI413" i="3"/>
  <c r="BH413" i="3"/>
  <c r="BG413" i="3"/>
  <c r="BF413" i="3"/>
  <c r="T413" i="3"/>
  <c r="R413" i="3"/>
  <c r="P413" i="3"/>
  <c r="BI412" i="3"/>
  <c r="BH412" i="3"/>
  <c r="BG412" i="3"/>
  <c r="BF412" i="3"/>
  <c r="T412" i="3"/>
  <c r="R412" i="3"/>
  <c r="P412" i="3"/>
  <c r="BI410" i="3"/>
  <c r="BH410" i="3"/>
  <c r="BG410" i="3"/>
  <c r="BF410" i="3"/>
  <c r="T410" i="3"/>
  <c r="R410" i="3"/>
  <c r="P410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5" i="3"/>
  <c r="BH405" i="3"/>
  <c r="BG405" i="3"/>
  <c r="BF405" i="3"/>
  <c r="T405" i="3"/>
  <c r="R405" i="3"/>
  <c r="P405" i="3"/>
  <c r="BI404" i="3"/>
  <c r="BH404" i="3"/>
  <c r="BG404" i="3"/>
  <c r="BF404" i="3"/>
  <c r="T404" i="3"/>
  <c r="R404" i="3"/>
  <c r="P404" i="3"/>
  <c r="BI403" i="3"/>
  <c r="BH403" i="3"/>
  <c r="BG403" i="3"/>
  <c r="BF403" i="3"/>
  <c r="T403" i="3"/>
  <c r="R403" i="3"/>
  <c r="P403" i="3"/>
  <c r="BI401" i="3"/>
  <c r="BH401" i="3"/>
  <c r="BG401" i="3"/>
  <c r="BF401" i="3"/>
  <c r="T401" i="3"/>
  <c r="R401" i="3"/>
  <c r="P401" i="3"/>
  <c r="BI400" i="3"/>
  <c r="BH400" i="3"/>
  <c r="BG400" i="3"/>
  <c r="BF400" i="3"/>
  <c r="T400" i="3"/>
  <c r="R400" i="3"/>
  <c r="P400" i="3"/>
  <c r="BI398" i="3"/>
  <c r="BH398" i="3"/>
  <c r="BG398" i="3"/>
  <c r="BF398" i="3"/>
  <c r="T398" i="3"/>
  <c r="R398" i="3"/>
  <c r="P398" i="3"/>
  <c r="BI397" i="3"/>
  <c r="BH397" i="3"/>
  <c r="BG397" i="3"/>
  <c r="BF397" i="3"/>
  <c r="T397" i="3"/>
  <c r="R397" i="3"/>
  <c r="P397" i="3"/>
  <c r="BI395" i="3"/>
  <c r="BH395" i="3"/>
  <c r="BG395" i="3"/>
  <c r="BF395" i="3"/>
  <c r="T395" i="3"/>
  <c r="R395" i="3"/>
  <c r="P395" i="3"/>
  <c r="BI394" i="3"/>
  <c r="BH394" i="3"/>
  <c r="BG394" i="3"/>
  <c r="BF394" i="3"/>
  <c r="T394" i="3"/>
  <c r="R394" i="3"/>
  <c r="P394" i="3"/>
  <c r="BI392" i="3"/>
  <c r="BH392" i="3"/>
  <c r="BG392" i="3"/>
  <c r="BF392" i="3"/>
  <c r="T392" i="3"/>
  <c r="R392" i="3"/>
  <c r="P392" i="3"/>
  <c r="BI390" i="3"/>
  <c r="BH390" i="3"/>
  <c r="BG390" i="3"/>
  <c r="BF390" i="3"/>
  <c r="T390" i="3"/>
  <c r="R390" i="3"/>
  <c r="P390" i="3"/>
  <c r="BI388" i="3"/>
  <c r="BH388" i="3"/>
  <c r="BG388" i="3"/>
  <c r="BF388" i="3"/>
  <c r="T388" i="3"/>
  <c r="R388" i="3"/>
  <c r="P388" i="3"/>
  <c r="BI386" i="3"/>
  <c r="BH386" i="3"/>
  <c r="BG386" i="3"/>
  <c r="BF386" i="3"/>
  <c r="T386" i="3"/>
  <c r="R386" i="3"/>
  <c r="P386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37" i="3"/>
  <c r="BH337" i="3"/>
  <c r="BG337" i="3"/>
  <c r="BF337" i="3"/>
  <c r="T337" i="3"/>
  <c r="R337" i="3"/>
  <c r="P337" i="3"/>
  <c r="BI335" i="3"/>
  <c r="BH335" i="3"/>
  <c r="BG335" i="3"/>
  <c r="BF335" i="3"/>
  <c r="T335" i="3"/>
  <c r="R335" i="3"/>
  <c r="P335" i="3"/>
  <c r="BI322" i="3"/>
  <c r="BH322" i="3"/>
  <c r="BG322" i="3"/>
  <c r="BF322" i="3"/>
  <c r="T322" i="3"/>
  <c r="R322" i="3"/>
  <c r="P322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5" i="3"/>
  <c r="BH225" i="3"/>
  <c r="BG225" i="3"/>
  <c r="BF225" i="3"/>
  <c r="T225" i="3"/>
  <c r="R225" i="3"/>
  <c r="P225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6" i="3"/>
  <c r="BH196" i="3"/>
  <c r="BG196" i="3"/>
  <c r="BF196" i="3"/>
  <c r="T196" i="3"/>
  <c r="R196" i="3"/>
  <c r="P196" i="3"/>
  <c r="BI185" i="3"/>
  <c r="BH185" i="3"/>
  <c r="BG185" i="3"/>
  <c r="BF185" i="3"/>
  <c r="T185" i="3"/>
  <c r="R185" i="3"/>
  <c r="P185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58" i="3"/>
  <c r="BH158" i="3"/>
  <c r="BG158" i="3"/>
  <c r="BF158" i="3"/>
  <c r="T158" i="3"/>
  <c r="R158" i="3"/>
  <c r="P158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18" i="3"/>
  <c r="BH118" i="3"/>
  <c r="BG118" i="3"/>
  <c r="BF118" i="3"/>
  <c r="T118" i="3"/>
  <c r="R118" i="3"/>
  <c r="P118" i="3"/>
  <c r="BI105" i="3"/>
  <c r="BH105" i="3"/>
  <c r="BG105" i="3"/>
  <c r="BF105" i="3"/>
  <c r="T105" i="3"/>
  <c r="R105" i="3"/>
  <c r="P105" i="3"/>
  <c r="J99" i="3"/>
  <c r="F99" i="3"/>
  <c r="J98" i="3"/>
  <c r="F98" i="3"/>
  <c r="F96" i="3"/>
  <c r="E94" i="3"/>
  <c r="J59" i="3"/>
  <c r="F59" i="3"/>
  <c r="J58" i="3"/>
  <c r="F58" i="3"/>
  <c r="F56" i="3"/>
  <c r="E54" i="3"/>
  <c r="J14" i="3"/>
  <c r="J96" i="3" s="1"/>
  <c r="E7" i="3"/>
  <c r="E90" i="3" s="1"/>
  <c r="J91" i="2"/>
  <c r="J39" i="2"/>
  <c r="J38" i="2"/>
  <c r="AY56" i="1" s="1"/>
  <c r="J37" i="2"/>
  <c r="AX56" i="1" s="1"/>
  <c r="BI103" i="2"/>
  <c r="BH103" i="2"/>
  <c r="BG103" i="2"/>
  <c r="BF103" i="2"/>
  <c r="T103" i="2"/>
  <c r="T102" i="2" s="1"/>
  <c r="R103" i="2"/>
  <c r="R102" i="2" s="1"/>
  <c r="P103" i="2"/>
  <c r="P102" i="2"/>
  <c r="BI101" i="2"/>
  <c r="BH101" i="2"/>
  <c r="BG101" i="2"/>
  <c r="BF101" i="2"/>
  <c r="T101" i="2"/>
  <c r="T100" i="2" s="1"/>
  <c r="T99" i="2" s="1"/>
  <c r="R101" i="2"/>
  <c r="R100" i="2" s="1"/>
  <c r="R99" i="2" s="1"/>
  <c r="P101" i="2"/>
  <c r="P100" i="2" s="1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J64" i="2"/>
  <c r="J87" i="2"/>
  <c r="F87" i="2"/>
  <c r="J86" i="2"/>
  <c r="F86" i="2"/>
  <c r="F84" i="2"/>
  <c r="E82" i="2"/>
  <c r="J59" i="2"/>
  <c r="F59" i="2"/>
  <c r="J58" i="2"/>
  <c r="F58" i="2"/>
  <c r="F56" i="2"/>
  <c r="E54" i="2"/>
  <c r="J14" i="2"/>
  <c r="J84" i="2" s="1"/>
  <c r="E7" i="2"/>
  <c r="E50" i="2" s="1"/>
  <c r="L50" i="1"/>
  <c r="AM50" i="1"/>
  <c r="AM49" i="1"/>
  <c r="L49" i="1"/>
  <c r="AM47" i="1"/>
  <c r="L47" i="1"/>
  <c r="L45" i="1"/>
  <c r="L44" i="1"/>
  <c r="J90" i="9"/>
  <c r="J1166" i="3"/>
  <c r="BK1118" i="3"/>
  <c r="BK878" i="3"/>
  <c r="BK827" i="3"/>
  <c r="BK741" i="3"/>
  <c r="BK660" i="3"/>
  <c r="BK621" i="3"/>
  <c r="BK491" i="3"/>
  <c r="BK424" i="3"/>
  <c r="BK386" i="3"/>
  <c r="J132" i="3"/>
  <c r="J93" i="4"/>
  <c r="BK882" i="3"/>
  <c r="BK784" i="3"/>
  <c r="J727" i="3"/>
  <c r="J664" i="3"/>
  <c r="BK583" i="3"/>
  <c r="J491" i="3"/>
  <c r="BK368" i="3"/>
  <c r="J1096" i="3"/>
  <c r="BK802" i="3"/>
  <c r="J760" i="3"/>
  <c r="J640" i="3"/>
  <c r="J525" i="3"/>
  <c r="BK428" i="3"/>
  <c r="BK232" i="3"/>
  <c r="BK1026" i="3"/>
  <c r="J848" i="3"/>
  <c r="BK818" i="3"/>
  <c r="J809" i="3"/>
  <c r="J772" i="3"/>
  <c r="BK716" i="3"/>
  <c r="J591" i="3"/>
  <c r="BK505" i="3"/>
  <c r="BK434" i="3"/>
  <c r="J201" i="3"/>
  <c r="J1026" i="3"/>
  <c r="J841" i="3"/>
  <c r="BK808" i="3"/>
  <c r="BK753" i="3"/>
  <c r="BK723" i="3"/>
  <c r="BK673" i="3"/>
  <c r="J624" i="3"/>
  <c r="BK480" i="3"/>
  <c r="J406" i="3"/>
  <c r="BK322" i="3"/>
  <c r="J203" i="3"/>
  <c r="J103" i="2"/>
  <c r="BK1096" i="3"/>
  <c r="BK972" i="3"/>
  <c r="J822" i="3"/>
  <c r="J786" i="3"/>
  <c r="J709" i="3"/>
  <c r="J620" i="3"/>
  <c r="J529" i="3"/>
  <c r="BK403" i="3"/>
  <c r="J196" i="3"/>
  <c r="BK118" i="3"/>
  <c r="J90" i="8"/>
  <c r="BK1166" i="3"/>
  <c r="J1133" i="3"/>
  <c r="J1032" i="3"/>
  <c r="J867" i="3"/>
  <c r="J840" i="3"/>
  <c r="BK804" i="3"/>
  <c r="BK738" i="3"/>
  <c r="BK656" i="3"/>
  <c r="BK624" i="3"/>
  <c r="BK466" i="3"/>
  <c r="J412" i="3"/>
  <c r="J390" i="3"/>
  <c r="BK158" i="3"/>
  <c r="BK98" i="2"/>
  <c r="J1139" i="3"/>
  <c r="BK1032" i="3"/>
  <c r="J795" i="3"/>
  <c r="BK752" i="3"/>
  <c r="J716" i="3"/>
  <c r="J648" i="3"/>
  <c r="BK547" i="3"/>
  <c r="J432" i="3"/>
  <c r="J388" i="3"/>
  <c r="J1118" i="3"/>
  <c r="BK824" i="3"/>
  <c r="J738" i="3"/>
  <c r="J660" i="3"/>
  <c r="J521" i="3"/>
  <c r="J466" i="3"/>
  <c r="J398" i="3"/>
  <c r="J212" i="3"/>
  <c r="BK94" i="2"/>
  <c r="J882" i="3"/>
  <c r="BK840" i="3"/>
  <c r="BK817" i="3"/>
  <c r="BK786" i="3"/>
  <c r="J721" i="3"/>
  <c r="J662" i="3"/>
  <c r="J400" i="3"/>
  <c r="BK225" i="3"/>
  <c r="J1030" i="3"/>
  <c r="J862" i="3"/>
  <c r="BK834" i="3"/>
  <c r="J778" i="3"/>
  <c r="J651" i="3"/>
  <c r="J586" i="3"/>
  <c r="J538" i="3"/>
  <c r="BK413" i="3"/>
  <c r="J403" i="3"/>
  <c r="J307" i="3"/>
  <c r="BK1115" i="3"/>
  <c r="J878" i="3"/>
  <c r="BK825" i="3"/>
  <c r="J788" i="3"/>
  <c r="J693" i="3"/>
  <c r="BK642" i="3"/>
  <c r="BK525" i="3"/>
  <c r="J424" i="3"/>
  <c r="BK215" i="3"/>
  <c r="J131" i="3"/>
  <c r="J93" i="2"/>
  <c r="BK90" i="6"/>
  <c r="BK1164" i="3"/>
  <c r="BK1093" i="3"/>
  <c r="J865" i="3"/>
  <c r="J832" i="3"/>
  <c r="J799" i="3"/>
  <c r="BK729" i="3"/>
  <c r="J673" i="3"/>
  <c r="BK622" i="3"/>
  <c r="J515" i="3"/>
  <c r="BK457" i="3"/>
  <c r="J410" i="3"/>
  <c r="J394" i="3"/>
  <c r="BK366" i="3"/>
  <c r="BK103" i="2"/>
  <c r="BK815" i="3"/>
  <c r="BK731" i="3"/>
  <c r="BK688" i="3"/>
  <c r="BK620" i="3"/>
  <c r="J478" i="3"/>
  <c r="BK360" i="3"/>
  <c r="BK867" i="3"/>
  <c r="BK765" i="3"/>
  <c r="BK664" i="3"/>
  <c r="BK542" i="3"/>
  <c r="J476" i="3"/>
  <c r="J322" i="3"/>
  <c r="J129" i="3"/>
  <c r="BK926" i="3"/>
  <c r="BK842" i="3"/>
  <c r="BK822" i="3"/>
  <c r="BK807" i="3"/>
  <c r="J737" i="3"/>
  <c r="BK677" i="3"/>
  <c r="BK586" i="3"/>
  <c r="J500" i="3"/>
  <c r="BK432" i="3"/>
  <c r="BK395" i="3"/>
  <c r="J215" i="3"/>
  <c r="BK1028" i="3"/>
  <c r="BK857" i="3"/>
  <c r="BK829" i="3"/>
  <c r="J765" i="3"/>
  <c r="J688" i="3"/>
  <c r="J576" i="3"/>
  <c r="J507" i="3"/>
  <c r="J427" i="3"/>
  <c r="J335" i="3"/>
  <c r="BK212" i="3"/>
  <c r="BK131" i="3"/>
  <c r="J1093" i="3"/>
  <c r="BK841" i="3"/>
  <c r="BK797" i="3"/>
  <c r="J735" i="3"/>
  <c r="BK671" i="3"/>
  <c r="BK532" i="3"/>
  <c r="BK412" i="3"/>
  <c r="J225" i="3"/>
  <c r="J133" i="3"/>
  <c r="J95" i="2"/>
  <c r="BK90" i="7"/>
  <c r="J1137" i="3"/>
  <c r="J928" i="3"/>
  <c r="BK848" i="3"/>
  <c r="J797" i="3"/>
  <c r="J734" i="3"/>
  <c r="J658" i="3"/>
  <c r="J636" i="3"/>
  <c r="BK591" i="3"/>
  <c r="J480" i="3"/>
  <c r="J405" i="3"/>
  <c r="J369" i="3"/>
  <c r="BK140" i="3"/>
  <c r="BK95" i="2"/>
  <c r="BK91" i="4"/>
  <c r="BK1120" i="3"/>
  <c r="BK806" i="3"/>
  <c r="BK735" i="3"/>
  <c r="J671" i="3"/>
  <c r="J595" i="3"/>
  <c r="J395" i="3"/>
  <c r="BK142" i="3"/>
  <c r="J926" i="3"/>
  <c r="BK801" i="3"/>
  <c r="J646" i="3"/>
  <c r="BK529" i="3"/>
  <c r="BK507" i="3"/>
  <c r="BK408" i="3"/>
  <c r="BK307" i="3"/>
  <c r="BK176" i="3"/>
  <c r="AS55" i="1"/>
  <c r="BK795" i="3"/>
  <c r="BK732" i="3"/>
  <c r="BK640" i="3"/>
  <c r="BK388" i="3"/>
  <c r="J180" i="3"/>
  <c r="J972" i="3"/>
  <c r="J836" i="3"/>
  <c r="J806" i="3"/>
  <c r="BK721" i="3"/>
  <c r="BK658" i="3"/>
  <c r="J638" i="3"/>
  <c r="J563" i="3"/>
  <c r="J472" i="3"/>
  <c r="J422" i="3"/>
  <c r="J364" i="3"/>
  <c r="J158" i="3"/>
  <c r="J96" i="2"/>
  <c r="J1028" i="3"/>
  <c r="J880" i="3"/>
  <c r="BK838" i="3"/>
  <c r="J804" i="3"/>
  <c r="J752" i="3"/>
  <c r="BK625" i="3"/>
  <c r="BK576" i="3"/>
  <c r="BK521" i="3"/>
  <c r="J309" i="3"/>
  <c r="BK136" i="3"/>
  <c r="J98" i="2"/>
  <c r="F39" i="7"/>
  <c r="BD61" i="1" s="1"/>
  <c r="J90" i="6"/>
  <c r="J91" i="4"/>
  <c r="J1115" i="3"/>
  <c r="J870" i="3"/>
  <c r="J824" i="3"/>
  <c r="J775" i="3"/>
  <c r="BK693" i="3"/>
  <c r="BK648" i="3"/>
  <c r="BK573" i="3"/>
  <c r="BK497" i="3"/>
  <c r="J428" i="3"/>
  <c r="J401" i="3"/>
  <c r="BK362" i="3"/>
  <c r="BK105" i="3"/>
  <c r="BK1137" i="3"/>
  <c r="J816" i="3"/>
  <c r="J790" i="3"/>
  <c r="J732" i="3"/>
  <c r="BK709" i="3"/>
  <c r="BK636" i="3"/>
  <c r="BK511" i="3"/>
  <c r="BK397" i="3"/>
  <c r="J176" i="3"/>
  <c r="BK1030" i="3"/>
  <c r="BK799" i="3"/>
  <c r="J668" i="3"/>
  <c r="J532" i="3"/>
  <c r="BK421" i="3"/>
  <c r="J218" i="3"/>
  <c r="J140" i="3"/>
  <c r="J1022" i="3"/>
  <c r="BK836" i="3"/>
  <c r="BK812" i="3"/>
  <c r="J784" i="3"/>
  <c r="J731" i="3"/>
  <c r="BK668" i="3"/>
  <c r="BK369" i="3"/>
  <c r="BK130" i="3"/>
  <c r="BK928" i="3"/>
  <c r="J844" i="3"/>
  <c r="J820" i="3"/>
  <c r="BK775" i="3"/>
  <c r="J725" i="3"/>
  <c r="J677" i="3"/>
  <c r="J642" i="3"/>
  <c r="BK553" i="3"/>
  <c r="BK430" i="3"/>
  <c r="BK404" i="3"/>
  <c r="J232" i="3"/>
  <c r="BK133" i="3"/>
  <c r="J94" i="2"/>
  <c r="BK1024" i="3"/>
  <c r="BK859" i="3"/>
  <c r="J834" i="3"/>
  <c r="J741" i="3"/>
  <c r="BK597" i="3"/>
  <c r="J573" i="3"/>
  <c r="J505" i="3"/>
  <c r="J386" i="3"/>
  <c r="J142" i="3"/>
  <c r="J90" i="7"/>
  <c r="BK1139" i="3"/>
  <c r="J998" i="3"/>
  <c r="J850" i="3"/>
  <c r="BK810" i="3"/>
  <c r="BK790" i="3"/>
  <c r="BK713" i="3"/>
  <c r="BK666" i="3"/>
  <c r="J644" i="3"/>
  <c r="J571" i="3"/>
  <c r="BK476" i="3"/>
  <c r="J408" i="3"/>
  <c r="BK392" i="3"/>
  <c r="BK335" i="3"/>
  <c r="BK96" i="2"/>
  <c r="J1164" i="3"/>
  <c r="BK1113" i="3"/>
  <c r="J807" i="3"/>
  <c r="BK778" i="3"/>
  <c r="BK719" i="3"/>
  <c r="J535" i="3"/>
  <c r="J457" i="3"/>
  <c r="J337" i="3"/>
  <c r="BK865" i="3"/>
  <c r="BK737" i="3"/>
  <c r="BK595" i="3"/>
  <c r="BK500" i="3"/>
  <c r="J404" i="3"/>
  <c r="BK309" i="3"/>
  <c r="BK185" i="3"/>
  <c r="J1020" i="3"/>
  <c r="BK850" i="3"/>
  <c r="J827" i="3"/>
  <c r="BK816" i="3"/>
  <c r="BK757" i="3"/>
  <c r="BK727" i="3"/>
  <c r="J597" i="3"/>
  <c r="BK519" i="3"/>
  <c r="BK406" i="3"/>
  <c r="BK364" i="3"/>
  <c r="J118" i="3"/>
  <c r="BK870" i="3"/>
  <c r="J815" i="3"/>
  <c r="BK744" i="3"/>
  <c r="J703" i="3"/>
  <c r="BK644" i="3"/>
  <c r="BK571" i="3"/>
  <c r="BK478" i="3"/>
  <c r="BK405" i="3"/>
  <c r="BK390" i="3"/>
  <c r="BK180" i="3"/>
  <c r="J123" i="3"/>
  <c r="BK1022" i="3"/>
  <c r="J857" i="3"/>
  <c r="BK809" i="3"/>
  <c r="BK758" i="3"/>
  <c r="BK646" i="3"/>
  <c r="J590" i="3"/>
  <c r="BK535" i="3"/>
  <c r="J430" i="3"/>
  <c r="J392" i="3"/>
  <c r="BK209" i="3"/>
  <c r="BK123" i="3"/>
  <c r="J36" i="8"/>
  <c r="AW62" i="1" s="1"/>
  <c r="BK90" i="8"/>
  <c r="J90" i="5"/>
  <c r="J1120" i="3"/>
  <c r="J1024" i="3"/>
  <c r="J852" i="3"/>
  <c r="J808" i="3"/>
  <c r="BK772" i="3"/>
  <c r="BK675" i="3"/>
  <c r="J654" i="3"/>
  <c r="BK593" i="3"/>
  <c r="J542" i="3"/>
  <c r="J413" i="3"/>
  <c r="J397" i="3"/>
  <c r="BK337" i="3"/>
  <c r="BK97" i="2"/>
  <c r="BK1133" i="3"/>
  <c r="J829" i="3"/>
  <c r="J753" i="3"/>
  <c r="J705" i="3"/>
  <c r="J625" i="3"/>
  <c r="BK515" i="3"/>
  <c r="J429" i="3"/>
  <c r="BK132" i="3"/>
  <c r="BK832" i="3"/>
  <c r="BK734" i="3"/>
  <c r="J622" i="3"/>
  <c r="J511" i="3"/>
  <c r="BK401" i="3"/>
  <c r="J209" i="3"/>
  <c r="BK122" i="3"/>
  <c r="J872" i="3"/>
  <c r="J838" i="3"/>
  <c r="BK820" i="3"/>
  <c r="BK813" i="3"/>
  <c r="J744" i="3"/>
  <c r="J621" i="3"/>
  <c r="J547" i="3"/>
  <c r="J497" i="3"/>
  <c r="J421" i="3"/>
  <c r="BK420" i="3"/>
  <c r="BK235" i="3"/>
  <c r="BK93" i="2"/>
  <c r="J855" i="3"/>
  <c r="J818" i="3"/>
  <c r="J729" i="3"/>
  <c r="J656" i="3"/>
  <c r="J593" i="3"/>
  <c r="J470" i="3"/>
  <c r="BK410" i="3"/>
  <c r="BK400" i="3"/>
  <c r="BK196" i="3"/>
  <c r="BK101" i="2"/>
  <c r="BK1020" i="3"/>
  <c r="BK855" i="3"/>
  <c r="J813" i="3"/>
  <c r="BK760" i="3"/>
  <c r="BK654" i="3"/>
  <c r="J583" i="3"/>
  <c r="BK422" i="3"/>
  <c r="J366" i="3"/>
  <c r="BK203" i="3"/>
  <c r="J101" i="2"/>
  <c r="BK90" i="9"/>
  <c r="BK90" i="5"/>
  <c r="BK93" i="4"/>
  <c r="J1135" i="3"/>
  <c r="BK880" i="3"/>
  <c r="J859" i="3"/>
  <c r="J812" i="3"/>
  <c r="J750" i="3"/>
  <c r="BK705" i="3"/>
  <c r="BK651" i="3"/>
  <c r="J578" i="3"/>
  <c r="BK538" i="3"/>
  <c r="BK427" i="3"/>
  <c r="BK398" i="3"/>
  <c r="J368" i="3"/>
  <c r="BK129" i="3"/>
  <c r="BK1135" i="3"/>
  <c r="BK852" i="3"/>
  <c r="J801" i="3"/>
  <c r="J723" i="3"/>
  <c r="BK662" i="3"/>
  <c r="J553" i="3"/>
  <c r="BK470" i="3"/>
  <c r="BK394" i="3"/>
  <c r="J105" i="3"/>
  <c r="BK844" i="3"/>
  <c r="BK788" i="3"/>
  <c r="J675" i="3"/>
  <c r="BK638" i="3"/>
  <c r="J519" i="3"/>
  <c r="J420" i="3"/>
  <c r="J360" i="3"/>
  <c r="BK201" i="3"/>
  <c r="J97" i="2"/>
  <c r="BK862" i="3"/>
  <c r="J825" i="3"/>
  <c r="J802" i="3"/>
  <c r="J758" i="3"/>
  <c r="BK725" i="3"/>
  <c r="J666" i="3"/>
  <c r="BK578" i="3"/>
  <c r="BK472" i="3"/>
  <c r="J136" i="3"/>
  <c r="BK872" i="3"/>
  <c r="J817" i="3"/>
  <c r="J757" i="3"/>
  <c r="J719" i="3"/>
  <c r="J713" i="3"/>
  <c r="BK590" i="3"/>
  <c r="J434" i="3"/>
  <c r="J362" i="3"/>
  <c r="BK218" i="3"/>
  <c r="J185" i="3"/>
  <c r="J122" i="3"/>
  <c r="J1113" i="3"/>
  <c r="BK998" i="3"/>
  <c r="J842" i="3"/>
  <c r="J810" i="3"/>
  <c r="BK750" i="3"/>
  <c r="BK703" i="3"/>
  <c r="BK563" i="3"/>
  <c r="BK429" i="3"/>
  <c r="J235" i="3"/>
  <c r="J130" i="3"/>
  <c r="F37" i="9"/>
  <c r="BB63" i="1" s="1"/>
  <c r="R88" i="4" l="1"/>
  <c r="P99" i="2"/>
  <c r="R92" i="2"/>
  <c r="R90" i="2" s="1"/>
  <c r="R104" i="3"/>
  <c r="P92" i="2"/>
  <c r="T200" i="3"/>
  <c r="T92" i="2"/>
  <c r="T90" i="2" s="1"/>
  <c r="R200" i="3"/>
  <c r="R409" i="3"/>
  <c r="P619" i="3"/>
  <c r="BK653" i="3"/>
  <c r="BK659" i="3"/>
  <c r="J659" i="3" s="1"/>
  <c r="J72" i="3" s="1"/>
  <c r="P659" i="3"/>
  <c r="R659" i="3"/>
  <c r="T659" i="3"/>
  <c r="R674" i="3"/>
  <c r="R759" i="3"/>
  <c r="T843" i="3"/>
  <c r="P104" i="3"/>
  <c r="T104" i="3"/>
  <c r="BK409" i="3"/>
  <c r="J409" i="3" s="1"/>
  <c r="J67" i="3" s="1"/>
  <c r="P843" i="3"/>
  <c r="BK104" i="3"/>
  <c r="J104" i="3" s="1"/>
  <c r="J65" i="3" s="1"/>
  <c r="P200" i="3"/>
  <c r="P409" i="3"/>
  <c r="BK619" i="3"/>
  <c r="J619" i="3" s="1"/>
  <c r="J68" i="3" s="1"/>
  <c r="R619" i="3"/>
  <c r="P653" i="3"/>
  <c r="T653" i="3"/>
  <c r="P674" i="3"/>
  <c r="T674" i="3"/>
  <c r="P759" i="3"/>
  <c r="BK843" i="3"/>
  <c r="J843" i="3" s="1"/>
  <c r="J75" i="3" s="1"/>
  <c r="R843" i="3"/>
  <c r="BK854" i="3"/>
  <c r="J854" i="3" s="1"/>
  <c r="J77" i="3" s="1"/>
  <c r="R854" i="3"/>
  <c r="BK1023" i="3"/>
  <c r="J1023" i="3" s="1"/>
  <c r="J78" i="3" s="1"/>
  <c r="P1023" i="3"/>
  <c r="T1023" i="3"/>
  <c r="P1119" i="3"/>
  <c r="R1119" i="3"/>
  <c r="BK1163" i="3"/>
  <c r="J1163" i="3" s="1"/>
  <c r="J80" i="3" s="1"/>
  <c r="P1163" i="3"/>
  <c r="T1163" i="3"/>
  <c r="BK92" i="2"/>
  <c r="J92" i="2" s="1"/>
  <c r="J65" i="2" s="1"/>
  <c r="BK200" i="3"/>
  <c r="J200" i="3" s="1"/>
  <c r="J66" i="3" s="1"/>
  <c r="T409" i="3"/>
  <c r="T619" i="3"/>
  <c r="R653" i="3"/>
  <c r="BK674" i="3"/>
  <c r="J674" i="3" s="1"/>
  <c r="J73" i="3" s="1"/>
  <c r="BK759" i="3"/>
  <c r="J759" i="3" s="1"/>
  <c r="J74" i="3" s="1"/>
  <c r="T759" i="3"/>
  <c r="P854" i="3"/>
  <c r="T854" i="3"/>
  <c r="R1023" i="3"/>
  <c r="BK1119" i="3"/>
  <c r="J1119" i="3" s="1"/>
  <c r="J79" i="3" s="1"/>
  <c r="T1119" i="3"/>
  <c r="R1163" i="3"/>
  <c r="BK89" i="5"/>
  <c r="P89" i="5"/>
  <c r="R89" i="5"/>
  <c r="T89" i="5"/>
  <c r="J56" i="2"/>
  <c r="E78" i="2"/>
  <c r="BK100" i="2"/>
  <c r="J100" i="2"/>
  <c r="J67" i="2" s="1"/>
  <c r="E50" i="3"/>
  <c r="BE105" i="3"/>
  <c r="BE132" i="3"/>
  <c r="BE185" i="3"/>
  <c r="BE232" i="3"/>
  <c r="BE307" i="3"/>
  <c r="BE369" i="3"/>
  <c r="BE390" i="3"/>
  <c r="BE405" i="3"/>
  <c r="BE406" i="3"/>
  <c r="BE420" i="3"/>
  <c r="BE427" i="3"/>
  <c r="BE480" i="3"/>
  <c r="BE519" i="3"/>
  <c r="BE521" i="3"/>
  <c r="BE553" i="3"/>
  <c r="BE571" i="3"/>
  <c r="BE578" i="3"/>
  <c r="BE595" i="3"/>
  <c r="BE668" i="3"/>
  <c r="BE688" i="3"/>
  <c r="BE705" i="3"/>
  <c r="BE727" i="3"/>
  <c r="BE729" i="3"/>
  <c r="BE731" i="3"/>
  <c r="BE760" i="3"/>
  <c r="BE784" i="3"/>
  <c r="BE802" i="3"/>
  <c r="BE806" i="3"/>
  <c r="BE812" i="3"/>
  <c r="BE818" i="3"/>
  <c r="BE820" i="3"/>
  <c r="BE832" i="3"/>
  <c r="BE844" i="3"/>
  <c r="BE848" i="3"/>
  <c r="BE857" i="3"/>
  <c r="BE1032" i="3"/>
  <c r="BE95" i="2"/>
  <c r="BE97" i="2"/>
  <c r="BE118" i="3"/>
  <c r="BE130" i="3"/>
  <c r="BE140" i="3"/>
  <c r="BE176" i="3"/>
  <c r="BE201" i="3"/>
  <c r="BE225" i="3"/>
  <c r="BE309" i="3"/>
  <c r="BE360" i="3"/>
  <c r="BE412" i="3"/>
  <c r="BE421" i="3"/>
  <c r="BE428" i="3"/>
  <c r="BE429" i="3"/>
  <c r="BE432" i="3"/>
  <c r="BE457" i="3"/>
  <c r="BE466" i="3"/>
  <c r="BE525" i="3"/>
  <c r="BE529" i="3"/>
  <c r="BE535" i="3"/>
  <c r="BE547" i="3"/>
  <c r="BE583" i="3"/>
  <c r="BE591" i="3"/>
  <c r="BE597" i="3"/>
  <c r="BE640" i="3"/>
  <c r="BE654" i="3"/>
  <c r="BE662" i="3"/>
  <c r="BE709" i="3"/>
  <c r="BE716" i="3"/>
  <c r="BE734" i="3"/>
  <c r="BE737" i="3"/>
  <c r="BE752" i="3"/>
  <c r="BE757" i="3"/>
  <c r="BE772" i="3"/>
  <c r="BE795" i="3"/>
  <c r="BE804" i="3"/>
  <c r="BE809" i="3"/>
  <c r="BE816" i="3"/>
  <c r="BE827" i="3"/>
  <c r="BE840" i="3"/>
  <c r="BE842" i="3"/>
  <c r="BE880" i="3"/>
  <c r="BE1020" i="3"/>
  <c r="BE1022" i="3"/>
  <c r="BE1093" i="3"/>
  <c r="BE94" i="2"/>
  <c r="BE101" i="2"/>
  <c r="BE103" i="2"/>
  <c r="BE129" i="3"/>
  <c r="BE133" i="3"/>
  <c r="BE212" i="3"/>
  <c r="BE322" i="3"/>
  <c r="BE362" i="3"/>
  <c r="BE368" i="3"/>
  <c r="BE386" i="3"/>
  <c r="BE394" i="3"/>
  <c r="BE398" i="3"/>
  <c r="BE401" i="3"/>
  <c r="BE403" i="3"/>
  <c r="BE404" i="3"/>
  <c r="BE408" i="3"/>
  <c r="BE410" i="3"/>
  <c r="BE413" i="3"/>
  <c r="BE422" i="3"/>
  <c r="BE424" i="3"/>
  <c r="BE470" i="3"/>
  <c r="BE491" i="3"/>
  <c r="BE538" i="3"/>
  <c r="BE542" i="3"/>
  <c r="BE573" i="3"/>
  <c r="BE622" i="3"/>
  <c r="BE638" i="3"/>
  <c r="BE656" i="3"/>
  <c r="BE660" i="3"/>
  <c r="BE675" i="3"/>
  <c r="BE693" i="3"/>
  <c r="BE713" i="3"/>
  <c r="BE735" i="3"/>
  <c r="BE738" i="3"/>
  <c r="BE750" i="3"/>
  <c r="BE765" i="3"/>
  <c r="BE775" i="3"/>
  <c r="BE778" i="3"/>
  <c r="BE790" i="3"/>
  <c r="BE799" i="3"/>
  <c r="BE801" i="3"/>
  <c r="BE808" i="3"/>
  <c r="BE815" i="3"/>
  <c r="BE824" i="3"/>
  <c r="BE836" i="3"/>
  <c r="BE841" i="3"/>
  <c r="BE852" i="3"/>
  <c r="BE859" i="3"/>
  <c r="BE865" i="3"/>
  <c r="BE870" i="3"/>
  <c r="BE878" i="3"/>
  <c r="BE928" i="3"/>
  <c r="BE998" i="3"/>
  <c r="BE1024" i="3"/>
  <c r="BE1028" i="3"/>
  <c r="BE136" i="3"/>
  <c r="BE142" i="3"/>
  <c r="BE158" i="3"/>
  <c r="BE180" i="3"/>
  <c r="BE203" i="3"/>
  <c r="BE235" i="3"/>
  <c r="BE335" i="3"/>
  <c r="BE337" i="3"/>
  <c r="BE364" i="3"/>
  <c r="BE395" i="3"/>
  <c r="BE397" i="3"/>
  <c r="BE400" i="3"/>
  <c r="BE434" i="3"/>
  <c r="BE472" i="3"/>
  <c r="BE497" i="3"/>
  <c r="BE515" i="3"/>
  <c r="BE590" i="3"/>
  <c r="BE593" i="3"/>
  <c r="BE620" i="3"/>
  <c r="BE621" i="3"/>
  <c r="BE636" i="3"/>
  <c r="BE644" i="3"/>
  <c r="BE648" i="3"/>
  <c r="BE651" i="3"/>
  <c r="BE658" i="3"/>
  <c r="BE666" i="3"/>
  <c r="BE673" i="3"/>
  <c r="BE741" i="3"/>
  <c r="BE753" i="3"/>
  <c r="BE810" i="3"/>
  <c r="BE834" i="3"/>
  <c r="BE850" i="3"/>
  <c r="BE96" i="2"/>
  <c r="BE98" i="2"/>
  <c r="BK102" i="2"/>
  <c r="J102" i="2" s="1"/>
  <c r="J68" i="2" s="1"/>
  <c r="J56" i="3"/>
  <c r="BE218" i="3"/>
  <c r="BE366" i="3"/>
  <c r="BE392" i="3"/>
  <c r="BE476" i="3"/>
  <c r="BE500" i="3"/>
  <c r="BE505" i="3"/>
  <c r="BE507" i="3"/>
  <c r="BE624" i="3"/>
  <c r="BE646" i="3"/>
  <c r="BE677" i="3"/>
  <c r="BE703" i="3"/>
  <c r="BE758" i="3"/>
  <c r="BE786" i="3"/>
  <c r="BE797" i="3"/>
  <c r="BE825" i="3"/>
  <c r="BE855" i="3"/>
  <c r="BE867" i="3"/>
  <c r="BE872" i="3"/>
  <c r="BE972" i="3"/>
  <c r="BE1026" i="3"/>
  <c r="BE1118" i="3"/>
  <c r="BE1139" i="3"/>
  <c r="BE1164" i="3"/>
  <c r="BK650" i="3"/>
  <c r="J650" i="3" s="1"/>
  <c r="J69" i="3" s="1"/>
  <c r="BE91" i="4"/>
  <c r="BK90" i="4"/>
  <c r="J90" i="4" s="1"/>
  <c r="J65" i="4" s="1"/>
  <c r="J56" i="5"/>
  <c r="BE93" i="2"/>
  <c r="BE122" i="3"/>
  <c r="BE123" i="3"/>
  <c r="BE131" i="3"/>
  <c r="BE196" i="3"/>
  <c r="BE209" i="3"/>
  <c r="BE215" i="3"/>
  <c r="BE388" i="3"/>
  <c r="BE430" i="3"/>
  <c r="BE478" i="3"/>
  <c r="BE511" i="3"/>
  <c r="BE532" i="3"/>
  <c r="BE563" i="3"/>
  <c r="BE576" i="3"/>
  <c r="BE586" i="3"/>
  <c r="BE625" i="3"/>
  <c r="BE642" i="3"/>
  <c r="BE664" i="3"/>
  <c r="BE671" i="3"/>
  <c r="BE719" i="3"/>
  <c r="BE721" i="3"/>
  <c r="BE723" i="3"/>
  <c r="BE725" i="3"/>
  <c r="BE732" i="3"/>
  <c r="BE744" i="3"/>
  <c r="BE788" i="3"/>
  <c r="BE807" i="3"/>
  <c r="BE813" i="3"/>
  <c r="BE817" i="3"/>
  <c r="BE822" i="3"/>
  <c r="BE829" i="3"/>
  <c r="BE838" i="3"/>
  <c r="BE862" i="3"/>
  <c r="BE882" i="3"/>
  <c r="BE926" i="3"/>
  <c r="BE1030" i="3"/>
  <c r="BE1096" i="3"/>
  <c r="BE1113" i="3"/>
  <c r="BE1115" i="3"/>
  <c r="BE1120" i="3"/>
  <c r="BE1133" i="3"/>
  <c r="BE1135" i="3"/>
  <c r="BE1137" i="3"/>
  <c r="BE1166" i="3"/>
  <c r="BK851" i="3"/>
  <c r="J851" i="3" s="1"/>
  <c r="J76" i="3" s="1"/>
  <c r="E50" i="4"/>
  <c r="J56" i="4"/>
  <c r="BE93" i="4"/>
  <c r="BK92" i="4"/>
  <c r="J92" i="4"/>
  <c r="J66" i="4" s="1"/>
  <c r="E50" i="5"/>
  <c r="BE90" i="5"/>
  <c r="E50" i="6"/>
  <c r="J56" i="6"/>
  <c r="BE90" i="6"/>
  <c r="J35" i="6" s="1"/>
  <c r="AV60" i="1" s="1"/>
  <c r="AT60" i="1" s="1"/>
  <c r="BK89" i="6"/>
  <c r="J89" i="6" s="1"/>
  <c r="J65" i="6" s="1"/>
  <c r="E50" i="7"/>
  <c r="J56" i="7"/>
  <c r="BE90" i="7"/>
  <c r="J35" i="7" s="1"/>
  <c r="AV61" i="1" s="1"/>
  <c r="AT61" i="1" s="1"/>
  <c r="BK89" i="7"/>
  <c r="J89" i="7" s="1"/>
  <c r="J65" i="7" s="1"/>
  <c r="E50" i="8"/>
  <c r="J56" i="8"/>
  <c r="BE90" i="8"/>
  <c r="J35" i="8" s="1"/>
  <c r="AV62" i="1" s="1"/>
  <c r="AT62" i="1" s="1"/>
  <c r="BK89" i="8"/>
  <c r="J89" i="8" s="1"/>
  <c r="J65" i="8" s="1"/>
  <c r="E50" i="9"/>
  <c r="J56" i="9"/>
  <c r="BE90" i="9"/>
  <c r="BK89" i="9"/>
  <c r="J89" i="9" s="1"/>
  <c r="J65" i="9" s="1"/>
  <c r="F37" i="3"/>
  <c r="BB57" i="1" s="1"/>
  <c r="J36" i="4"/>
  <c r="AW58" i="1" s="1"/>
  <c r="F36" i="8"/>
  <c r="BA62" i="1" s="1"/>
  <c r="J36" i="2"/>
  <c r="AW56" i="1" s="1"/>
  <c r="F37" i="4"/>
  <c r="BB58" i="1" s="1"/>
  <c r="F38" i="4"/>
  <c r="BC58" i="1" s="1"/>
  <c r="F38" i="3"/>
  <c r="BC57" i="1" s="1"/>
  <c r="F36" i="7"/>
  <c r="BA61" i="1" s="1"/>
  <c r="F36" i="4"/>
  <c r="BA58" i="1" s="1"/>
  <c r="F39" i="3"/>
  <c r="BD57" i="1" s="1"/>
  <c r="F39" i="2"/>
  <c r="BD56" i="1" s="1"/>
  <c r="F36" i="5"/>
  <c r="BA59" i="1" s="1"/>
  <c r="F38" i="5"/>
  <c r="BC59" i="1" s="1"/>
  <c r="F37" i="5"/>
  <c r="BB59" i="1" s="1"/>
  <c r="J35" i="9"/>
  <c r="AV63" i="1" s="1"/>
  <c r="AT63" i="1" s="1"/>
  <c r="AS54" i="1"/>
  <c r="F39" i="5"/>
  <c r="BD59" i="1" s="1"/>
  <c r="F37" i="2"/>
  <c r="BB56" i="1" s="1"/>
  <c r="F36" i="9"/>
  <c r="BA63" i="1" s="1"/>
  <c r="F38" i="2"/>
  <c r="BC56" i="1" s="1"/>
  <c r="J36" i="3"/>
  <c r="AW57" i="1" s="1"/>
  <c r="F39" i="4"/>
  <c r="BD58" i="1" s="1"/>
  <c r="J36" i="5"/>
  <c r="AW59" i="1" s="1"/>
  <c r="F36" i="2"/>
  <c r="BA56" i="1" s="1"/>
  <c r="F36" i="6"/>
  <c r="BA60" i="1" s="1"/>
  <c r="F36" i="3"/>
  <c r="BA57" i="1" s="1"/>
  <c r="P90" i="2" l="1"/>
  <c r="AU56" i="1" s="1"/>
  <c r="J89" i="5"/>
  <c r="J65" i="5" s="1"/>
  <c r="BK88" i="5"/>
  <c r="BK87" i="5" s="1"/>
  <c r="T652" i="3"/>
  <c r="P652" i="3"/>
  <c r="T88" i="5"/>
  <c r="T87" i="5" s="1"/>
  <c r="R88" i="5"/>
  <c r="R87" i="5" s="1"/>
  <c r="P88" i="5"/>
  <c r="P87" i="5" s="1"/>
  <c r="AU59" i="1" s="1"/>
  <c r="T103" i="3"/>
  <c r="P103" i="3"/>
  <c r="BK652" i="3"/>
  <c r="J652" i="3" s="1"/>
  <c r="J70" i="3" s="1"/>
  <c r="R103" i="3"/>
  <c r="R652" i="3"/>
  <c r="BK103" i="3"/>
  <c r="J103" i="3" s="1"/>
  <c r="J64" i="3" s="1"/>
  <c r="J653" i="3"/>
  <c r="J71" i="3" s="1"/>
  <c r="BK99" i="2"/>
  <c r="J99" i="2" s="1"/>
  <c r="J66" i="2" s="1"/>
  <c r="BK89" i="4"/>
  <c r="J89" i="4" s="1"/>
  <c r="J64" i="4" s="1"/>
  <c r="J88" i="5"/>
  <c r="J64" i="5" s="1"/>
  <c r="BK88" i="6"/>
  <c r="J88" i="6" s="1"/>
  <c r="J64" i="6" s="1"/>
  <c r="BK88" i="7"/>
  <c r="J88" i="7" s="1"/>
  <c r="J64" i="7" s="1"/>
  <c r="BK88" i="8"/>
  <c r="J88" i="8" s="1"/>
  <c r="J64" i="8" s="1"/>
  <c r="BK88" i="9"/>
  <c r="J88" i="9" s="1"/>
  <c r="J64" i="9" s="1"/>
  <c r="F35" i="6"/>
  <c r="AZ60" i="1" s="1"/>
  <c r="F35" i="3"/>
  <c r="AZ57" i="1" s="1"/>
  <c r="J35" i="3"/>
  <c r="AV57" i="1" s="1"/>
  <c r="AT57" i="1" s="1"/>
  <c r="BB55" i="1"/>
  <c r="AX55" i="1" s="1"/>
  <c r="F35" i="8"/>
  <c r="AZ62" i="1" s="1"/>
  <c r="F35" i="4"/>
  <c r="AZ58" i="1" s="1"/>
  <c r="J35" i="4"/>
  <c r="AV58" i="1" s="1"/>
  <c r="AT58" i="1" s="1"/>
  <c r="F35" i="9"/>
  <c r="AZ63" i="1" s="1"/>
  <c r="J35" i="2"/>
  <c r="AV56" i="1" s="1"/>
  <c r="AT56" i="1" s="1"/>
  <c r="BC55" i="1"/>
  <c r="BC54" i="1" s="1"/>
  <c r="W32" i="1" s="1"/>
  <c r="BA55" i="1"/>
  <c r="AW55" i="1" s="1"/>
  <c r="BD55" i="1"/>
  <c r="BD54" i="1" s="1"/>
  <c r="W33" i="1" s="1"/>
  <c r="F35" i="2"/>
  <c r="AZ56" i="1" s="1"/>
  <c r="F35" i="7"/>
  <c r="AZ61" i="1" s="1"/>
  <c r="F35" i="5"/>
  <c r="AZ59" i="1" s="1"/>
  <c r="J35" i="5"/>
  <c r="AV59" i="1" s="1"/>
  <c r="AT59" i="1" s="1"/>
  <c r="T102" i="3" l="1"/>
  <c r="P102" i="3"/>
  <c r="AU57" i="1" s="1"/>
  <c r="R102" i="3"/>
  <c r="BK90" i="2"/>
  <c r="J90" i="2" s="1"/>
  <c r="J63" i="2" s="1"/>
  <c r="BK102" i="3"/>
  <c r="J102" i="3" s="1"/>
  <c r="J63" i="3" s="1"/>
  <c r="BK88" i="4"/>
  <c r="J88" i="4" s="1"/>
  <c r="J63" i="4" s="1"/>
  <c r="J87" i="5"/>
  <c r="J63" i="5" s="1"/>
  <c r="BK87" i="6"/>
  <c r="J87" i="6" s="1"/>
  <c r="J63" i="6" s="1"/>
  <c r="BK87" i="7"/>
  <c r="J87" i="7" s="1"/>
  <c r="J63" i="7" s="1"/>
  <c r="BK87" i="8"/>
  <c r="J87" i="8" s="1"/>
  <c r="J63" i="8" s="1"/>
  <c r="BK87" i="9"/>
  <c r="J87" i="9" s="1"/>
  <c r="J63" i="9" s="1"/>
  <c r="AU55" i="1"/>
  <c r="AU54" i="1" s="1"/>
  <c r="BA54" i="1"/>
  <c r="W30" i="1" s="1"/>
  <c r="AY55" i="1"/>
  <c r="BB54" i="1"/>
  <c r="AX54" i="1" s="1"/>
  <c r="AZ55" i="1"/>
  <c r="AV55" i="1" s="1"/>
  <c r="AT55" i="1" s="1"/>
  <c r="AY54" i="1"/>
  <c r="W31" i="1" l="1"/>
  <c r="J32" i="3"/>
  <c r="AG57" i="1" s="1"/>
  <c r="AN57" i="1" s="1"/>
  <c r="J32" i="8"/>
  <c r="AG62" i="1" s="1"/>
  <c r="AN62" i="1" s="1"/>
  <c r="AZ54" i="1"/>
  <c r="W29" i="1" s="1"/>
  <c r="J32" i="7"/>
  <c r="AG61" i="1" s="1"/>
  <c r="AN61" i="1" s="1"/>
  <c r="J32" i="2"/>
  <c r="AG56" i="1" s="1"/>
  <c r="AN56" i="1" s="1"/>
  <c r="J32" i="6"/>
  <c r="AG60" i="1" s="1"/>
  <c r="AN60" i="1" s="1"/>
  <c r="J32" i="9"/>
  <c r="AG63" i="1" s="1"/>
  <c r="AN63" i="1" s="1"/>
  <c r="AW54" i="1"/>
  <c r="AK30" i="1" s="1"/>
  <c r="J32" i="5"/>
  <c r="AG59" i="1" s="1"/>
  <c r="AN59" i="1" s="1"/>
  <c r="J32" i="4"/>
  <c r="AG58" i="1" s="1"/>
  <c r="AN58" i="1" s="1"/>
  <c r="J41" i="2" l="1"/>
  <c r="J41" i="4"/>
  <c r="J41" i="5"/>
  <c r="J41" i="3"/>
  <c r="J41" i="6"/>
  <c r="J41" i="7"/>
  <c r="J41" i="8"/>
  <c r="J41" i="9"/>
  <c r="AV54" i="1"/>
  <c r="AK29" i="1" s="1"/>
  <c r="AG55" i="1"/>
  <c r="AG54" i="1" s="1"/>
  <c r="AN55" i="1" l="1"/>
  <c r="AT54" i="1"/>
  <c r="AK26" i="1"/>
  <c r="AK35" i="1" s="1"/>
  <c r="AN54" i="1" l="1"/>
</calcChain>
</file>

<file path=xl/sharedStrings.xml><?xml version="1.0" encoding="utf-8"?>
<sst xmlns="http://schemas.openxmlformats.org/spreadsheetml/2006/main" count="13730" uniqueCount="1968">
  <si>
    <t>Export Komplet</t>
  </si>
  <si>
    <t>VZ</t>
  </si>
  <si>
    <t>2.0</t>
  </si>
  <si>
    <t/>
  </si>
  <si>
    <t>False</t>
  </si>
  <si>
    <t>{0a667d6f-30aa-434a-a2bf-5b7687572deb}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</si>
  <si>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</si>
  <si>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</si>
  <si>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</si>
  <si>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</si>
  <si>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</si>
  <si>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</si>
  <si>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</si>
  <si>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</si>
  <si>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200505-1Z</t>
  </si>
  <si>
    <t>Stavba:</t>
  </si>
  <si>
    <t>STAVEBNÍ ÚPRAVY LNP NEMOCNICE BROUMOV II</t>
  </si>
  <si>
    <t>KSO:</t>
  </si>
  <si>
    <t>CC-CZ:</t>
  </si>
  <si>
    <t>Místo:</t>
  </si>
  <si>
    <t>nemocnice Broumov,Smetanova 91,Broumov</t>
  </si>
  <si>
    <t>Datum:</t>
  </si>
  <si>
    <t>Zadavatel:</t>
  </si>
  <si>
    <t>IČ:</t>
  </si>
  <si>
    <t>Královéhradecký kraj</t>
  </si>
  <si>
    <t>DIČ:</t>
  </si>
  <si>
    <t>Zhotovitel:</t>
  </si>
  <si>
    <t>Projektant:</t>
  </si>
  <si>
    <t>25264451</t>
  </si>
  <si>
    <t>Proxion s.r.o.</t>
  </si>
  <si>
    <t>True</t>
  </si>
  <si>
    <t>Zpracovatel:</t>
  </si>
  <si>
    <t>15080765</t>
  </si>
  <si>
    <t>Ivan Mezera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</si>
  <si>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</si>
  <si>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</si>
  <si>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</si>
  <si>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</si>
  <si>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</si>
  <si>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</si>
  <si>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</si>
  <si>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</si>
  <si>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</si>
  <si>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</si>
  <si>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</si>
  <si>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</si>
  <si>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</si>
  <si>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</si>
  <si>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</si>
  <si>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</si>
  <si>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</si>
  <si>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</si>
  <si>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</si>
  <si>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</si>
  <si>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</si>
  <si>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</si>
  <si>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</si>
  <si>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</si>
  <si>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</si>
  <si>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</si>
  <si>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</si>
  <si>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</si>
  <si>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</si>
  <si>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</si>
  <si>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</si>
  <si>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</si>
  <si>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</si>
  <si>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</si>
  <si>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</si>
  <si>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</si>
  <si>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</si>
  <si>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</si>
  <si>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</si>
  <si>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</si>
  <si>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02</t>
  </si>
  <si>
    <t>Stavební úpravy části 2.np</t>
  </si>
  <si>
    <t>STA</t>
  </si>
  <si>
    <t>1</t>
  </si>
  <si>
    <t>{f4f1b074-2fb8-456d-84e4-4b763e2439a2}</t>
  </si>
  <si>
    <t>2</t>
  </si>
  <si>
    <t>/</t>
  </si>
  <si>
    <t>DÍL 01</t>
  </si>
  <si>
    <t>Vedlejší a ostatní náklady</t>
  </si>
  <si>
    <t>Soupis</t>
  </si>
  <si>
    <t>{37692316-5c78-4a64-823d-d843d1c145b4}</t>
  </si>
  <si>
    <t>DÍL 02</t>
  </si>
  <si>
    <t>Stavební část</t>
  </si>
  <si>
    <t>{92f84226-b472-4755-8cfb-a66bdd40dc7c}</t>
  </si>
  <si>
    <t>DÍL 03</t>
  </si>
  <si>
    <t>Zdravotechnická instalace</t>
  </si>
  <si>
    <t>{ac81430b-d874-4597-9e58-2ba1ed096071}</t>
  </si>
  <si>
    <t>DÍL 04</t>
  </si>
  <si>
    <t>Vytápění</t>
  </si>
  <si>
    <t>{944f5808-0dee-435f-b08d-82b5c86a1a75}</t>
  </si>
  <si>
    <t>DÍL 05</t>
  </si>
  <si>
    <t>Elektroinstalace silnoproud</t>
  </si>
  <si>
    <t>{82ddd486-8172-40a8-828a-56320a897cc0}</t>
  </si>
  <si>
    <t>DÍL 06</t>
  </si>
  <si>
    <t>Elektroinstalace slaboproud</t>
  </si>
  <si>
    <t>{bb697a60-ff10-4c3f-ae13-5e495a2f9f0f}</t>
  </si>
  <si>
    <t>DÍL 07</t>
  </si>
  <si>
    <t>Vzduchotechnika</t>
  </si>
  <si>
    <t>{d319fc27-75dd-4ccd-b2da-dcf90f712007}</t>
  </si>
  <si>
    <t>DÍL 08</t>
  </si>
  <si>
    <t>Mediciální plyny - rozvod kyslíku</t>
  </si>
  <si>
    <t>{3441ff24-5614-4a62-9b3e-8136ecfd14de}</t>
  </si>
  <si>
    <t>KRYCÍ LIST SOUPISU PRACÍ</t>
  </si>
  <si>
    <t>Objekt:</t>
  </si>
  <si>
    <t>SO 02 - Stavební úpravy části 2.np</t>
  </si>
  <si>
    <t>Soupis:</t>
  </si>
  <si>
    <t>DÍL 01 - Vedlejší a ostatní náklady</t>
  </si>
  <si>
    <t>REKAPITULACE ČLENĚNÍ SOUPISU PRACÍ</t>
  </si>
  <si>
    <t>Kód dílu - Popis</t>
  </si>
  <si>
    <t>Cena celkem [CZK]</t>
  </si>
  <si>
    <t>-1</t>
  </si>
  <si>
    <t>M - Práce a dodávky M</t>
  </si>
  <si>
    <t>OST - Ostatní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</si>
  <si>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</si>
  <si>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</si>
  <si>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</si>
  <si>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</si>
  <si>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</si>
  <si>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</si>
  <si>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</si>
  <si>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</si>
  <si>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</si>
  <si>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</si>
  <si>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</si>
  <si>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</si>
  <si>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</si>
  <si>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</si>
  <si>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</si>
  <si>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</si>
  <si>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</si>
  <si>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</si>
  <si>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</si>
  <si>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</si>
  <si>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OST</t>
  </si>
  <si>
    <t>Ostatní</t>
  </si>
  <si>
    <t>4</t>
  </si>
  <si>
    <t>K</t>
  </si>
  <si>
    <t>330-01.R</t>
  </si>
  <si>
    <t>Poplatek za užití (cizího) stavebního výtahu</t>
  </si>
  <si>
    <t>soubor</t>
  </si>
  <si>
    <t>64</t>
  </si>
  <si>
    <t>-777716581</t>
  </si>
  <si>
    <t>990-OS.R</t>
  </si>
  <si>
    <t>D+M informační systém -štítky s názvy místností vedle všech dveří</t>
  </si>
  <si>
    <t>kus</t>
  </si>
  <si>
    <t>512</t>
  </si>
  <si>
    <t>-10144482</t>
  </si>
  <si>
    <t>013002001.R</t>
  </si>
  <si>
    <t xml:space="preserve">Projektové práce -realizační PD bouracích prací </t>
  </si>
  <si>
    <t>hod</t>
  </si>
  <si>
    <t>1024</t>
  </si>
  <si>
    <t>-479695708</t>
  </si>
  <si>
    <t>013002002.R</t>
  </si>
  <si>
    <t xml:space="preserve">Projektové práce - realizační PD kladečských plánů podlah </t>
  </si>
  <si>
    <t>2017980573</t>
  </si>
  <si>
    <t>5</t>
  </si>
  <si>
    <t>013002003.R</t>
  </si>
  <si>
    <t>Projektové práce - realizační PD kladečských pánů obkladu stěn</t>
  </si>
  <si>
    <t>1303185002</t>
  </si>
  <si>
    <t>6</t>
  </si>
  <si>
    <t>013002004.R</t>
  </si>
  <si>
    <t>Projektové práce - realizační PD kladečských pánů podhledů</t>
  </si>
  <si>
    <t>-1069581941</t>
  </si>
  <si>
    <t>VRN</t>
  </si>
  <si>
    <t>Vedlejší rozpočtové náklady</t>
  </si>
  <si>
    <t>VRN3</t>
  </si>
  <si>
    <t>Zařízení staveniště</t>
  </si>
  <si>
    <t>7</t>
  </si>
  <si>
    <t>030001000.R</t>
  </si>
  <si>
    <t>Zařízení staveniště - oplocení,buňky,mobilní wc</t>
  </si>
  <si>
    <t>%</t>
  </si>
  <si>
    <t>-1945117534</t>
  </si>
  <si>
    <t>VRN7</t>
  </si>
  <si>
    <t>Provozní vlivy</t>
  </si>
  <si>
    <t>8</t>
  </si>
  <si>
    <t>070001000</t>
  </si>
  <si>
    <t>-1274294222</t>
  </si>
  <si>
    <t>BKD</t>
  </si>
  <si>
    <t>bourání keramické dlažby</t>
  </si>
  <si>
    <t>92,19</t>
  </si>
  <si>
    <t>C11</t>
  </si>
  <si>
    <t>příčky cihelné tl. 115 mm</t>
  </si>
  <si>
    <t>7,2</t>
  </si>
  <si>
    <t>C14</t>
  </si>
  <si>
    <t>příčky cihelná tl. 140 mm</t>
  </si>
  <si>
    <t>15,78</t>
  </si>
  <si>
    <t>DC10</t>
  </si>
  <si>
    <t>zazdívka příčky cihelné tl. 100 mm</t>
  </si>
  <si>
    <t>8,294</t>
  </si>
  <si>
    <t>KO</t>
  </si>
  <si>
    <t>keramický obklad</t>
  </si>
  <si>
    <t>254,556</t>
  </si>
  <si>
    <t>NSO</t>
  </si>
  <si>
    <t>nátěr syntetický omítek</t>
  </si>
  <si>
    <t>828,251</t>
  </si>
  <si>
    <t>Nza</t>
  </si>
  <si>
    <t>nátěr zárubní</t>
  </si>
  <si>
    <t>39,1</t>
  </si>
  <si>
    <t>OmSs</t>
  </si>
  <si>
    <t>omítka stěn štuková</t>
  </si>
  <si>
    <t>130,048</t>
  </si>
  <si>
    <t>OO20</t>
  </si>
  <si>
    <t>oprava omítek stěn 20%</t>
  </si>
  <si>
    <t>737,212</t>
  </si>
  <si>
    <t>DÍL 02 - Stavební část</t>
  </si>
  <si>
    <t>Psdk</t>
  </si>
  <si>
    <t>příčka sdk</t>
  </si>
  <si>
    <t>157,119</t>
  </si>
  <si>
    <t>PsdkV</t>
  </si>
  <si>
    <t>příčka sdk voda</t>
  </si>
  <si>
    <t>20,133</t>
  </si>
  <si>
    <t>SdkPG</t>
  </si>
  <si>
    <t>sdk podhled green</t>
  </si>
  <si>
    <t>54,12</t>
  </si>
  <si>
    <t>SdkW</t>
  </si>
  <si>
    <t>sdk podhled white</t>
  </si>
  <si>
    <t>27,18</t>
  </si>
  <si>
    <t>VP1</t>
  </si>
  <si>
    <t>vinylová podlaha skladba 1</t>
  </si>
  <si>
    <t>21,64</t>
  </si>
  <si>
    <t>VP2</t>
  </si>
  <si>
    <t>vinylová podlaha skladba 2</t>
  </si>
  <si>
    <t>61,17</t>
  </si>
  <si>
    <t>Y10</t>
  </si>
  <si>
    <t>příčky ytong tl. 100 mm</t>
  </si>
  <si>
    <t>63,237</t>
  </si>
  <si>
    <t>Y15</t>
  </si>
  <si>
    <t>příčky ytong tl. 150 mm</t>
  </si>
  <si>
    <t>4,531</t>
  </si>
  <si>
    <t>PL1</t>
  </si>
  <si>
    <t>320,34</t>
  </si>
  <si>
    <t>PL2</t>
  </si>
  <si>
    <t>159,29</t>
  </si>
  <si>
    <t>malba</t>
  </si>
  <si>
    <t>1334,338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</si>
  <si>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</si>
  <si>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</si>
  <si>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</si>
  <si>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</si>
  <si>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</si>
  <si>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</si>
  <si>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</si>
  <si>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</si>
  <si>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</si>
  <si>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</si>
  <si>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</si>
  <si>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</si>
  <si>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</si>
  <si>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</si>
  <si>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</si>
  <si>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</si>
  <si>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</si>
  <si>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</si>
  <si>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</si>
  <si>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Svislé a kompletní konstrukce</t>
  </si>
  <si>
    <t>311235151</t>
  </si>
  <si>
    <t>Zdivo jednovrstvé z cihel děrovaných broušených na celoplošnou tenkovrstvou maltu, pevnost cihel do P10, tl. zdiva 300 mm</t>
  </si>
  <si>
    <t>m2</t>
  </si>
  <si>
    <t>537454525</t>
  </si>
  <si>
    <t>VV</t>
  </si>
  <si>
    <t>0,66*2,1*2</t>
  </si>
  <si>
    <t>0,5*2,1*3</t>
  </si>
  <si>
    <t>0,66*2,1</t>
  </si>
  <si>
    <t>0,66*2,1*3</t>
  </si>
  <si>
    <t>1,5*3,9*2</t>
  </si>
  <si>
    <t>1,0*2,1*2</t>
  </si>
  <si>
    <t>0,6*2,1</t>
  </si>
  <si>
    <t>0,7*2,1*2</t>
  </si>
  <si>
    <t>0,66*2,3</t>
  </si>
  <si>
    <t>0,55*2,1*2</t>
  </si>
  <si>
    <t>Součet</t>
  </si>
  <si>
    <t>317121151</t>
  </si>
  <si>
    <t>Montáž překladů ze železobetonových prefabrikátů dodatečně do připravených rýh, světlosti otvoru do 1050 mm</t>
  </si>
  <si>
    <t>-971929108</t>
  </si>
  <si>
    <t>3,0*2</t>
  </si>
  <si>
    <t>59321070</t>
  </si>
  <si>
    <t>překlad železobetonový RZP 1190x140x140mm</t>
  </si>
  <si>
    <t>519079778</t>
  </si>
  <si>
    <t>317121251</t>
  </si>
  <si>
    <t>Montáž překladů ze železobetonových prefabrikátů dodatečně do připravených rýh, světlosti otvoru přes 1050 do 1800 mm</t>
  </si>
  <si>
    <t>-883252206</t>
  </si>
  <si>
    <t>1,0*2</t>
  </si>
  <si>
    <t>3,0*7</t>
  </si>
  <si>
    <t>4,0*10</t>
  </si>
  <si>
    <t>4,0*2</t>
  </si>
  <si>
    <t>59321071</t>
  </si>
  <si>
    <t>překlad železobetonový RZP 1490x140x140mm</t>
  </si>
  <si>
    <t>1847791779</t>
  </si>
  <si>
    <t>59321072</t>
  </si>
  <si>
    <t>překlad železobetonový RZP 1790x140x140mm</t>
  </si>
  <si>
    <t>1988008436</t>
  </si>
  <si>
    <t>59321073.S</t>
  </si>
  <si>
    <t>překlad železobetonový RZP 2090x140x140mm</t>
  </si>
  <si>
    <t>1907187097</t>
  </si>
  <si>
    <t>317168011</t>
  </si>
  <si>
    <t>Překlady keramické ploché osazené do maltového lože, výšky překladu 71 mm šířky 115 mm, délky 1000 mm</t>
  </si>
  <si>
    <t>1329919544</t>
  </si>
  <si>
    <t>9</t>
  </si>
  <si>
    <t>317234410</t>
  </si>
  <si>
    <t>Vyzdívka mezi nosníky cihlami pálenými na maltu cementovou</t>
  </si>
  <si>
    <t>m3</t>
  </si>
  <si>
    <t>1922617365</t>
  </si>
  <si>
    <t>2,6*0,6*0,2</t>
  </si>
  <si>
    <t>10</t>
  </si>
  <si>
    <t>317944321</t>
  </si>
  <si>
    <t>Válcované nosníky dodatečně osazované do připravených otvorů bez zazdění hlav do č. 12</t>
  </si>
  <si>
    <t>t</t>
  </si>
  <si>
    <t>127720160</t>
  </si>
  <si>
    <t>"m.č.2088</t>
  </si>
  <si>
    <t>3,0*0,0111*3</t>
  </si>
  <si>
    <t>11</t>
  </si>
  <si>
    <t>317944323</t>
  </si>
  <si>
    <t>Válcované nosníky dodatečně osazované do připravených otvorů bez zazdění hlav č. 14 až 22</t>
  </si>
  <si>
    <t>2085401199</t>
  </si>
  <si>
    <t>6,0*0,0224*3</t>
  </si>
  <si>
    <t>12</t>
  </si>
  <si>
    <t>319201321</t>
  </si>
  <si>
    <t>Vyrovnání nerovného povrchu vnitřního i vnějšího zdiva bez odsekání vadných cihel, maltou (s dodáním hmot) tl. do 30 mm</t>
  </si>
  <si>
    <t>-188257996</t>
  </si>
  <si>
    <t>0,5*2,0*7</t>
  </si>
  <si>
    <t>"parapety pod okny</t>
  </si>
  <si>
    <t>(0,75+0,15*2)*0,85</t>
  </si>
  <si>
    <t>(1,3+0,15*2)*0,85*10</t>
  </si>
  <si>
    <t>(1,1+0,15*2)*0,85*3</t>
  </si>
  <si>
    <t>(1,2+0,15*2)*0,85*2</t>
  </si>
  <si>
    <t>"pouzdro dveří</t>
  </si>
  <si>
    <t>1,3*2,1</t>
  </si>
  <si>
    <t>"ostění</t>
  </si>
  <si>
    <t>0,4*2,0</t>
  </si>
  <si>
    <t>0,5*2,0</t>
  </si>
  <si>
    <t>13</t>
  </si>
  <si>
    <t>340231025</t>
  </si>
  <si>
    <t>Zazdívka otvorů v příčkách nebo stěnách děrovanými cihlami plochy přes 1 do 4 m2 , tloušťka příčky 115 mm</t>
  </si>
  <si>
    <t>291082039</t>
  </si>
  <si>
    <t>"AST-2 2.nadzemni podlazi.pdf</t>
  </si>
  <si>
    <t>1,400*2,100</t>
  </si>
  <si>
    <t>0,806*2,100</t>
  </si>
  <si>
    <t>1,000*2,100</t>
  </si>
  <si>
    <t>0,278*2,100</t>
  </si>
  <si>
    <t>1,227*2,100</t>
  </si>
  <si>
    <t>1,182*2,100</t>
  </si>
  <si>
    <t>1,191*2,100</t>
  </si>
  <si>
    <t>(1,194+1,176)*2,100</t>
  </si>
  <si>
    <t>-(0,690*2,000*1)</t>
  </si>
  <si>
    <t>-(1,200*2,000*1)</t>
  </si>
  <si>
    <t>-(0,800*2,000*1)</t>
  </si>
  <si>
    <t>14</t>
  </si>
  <si>
    <t>342244211</t>
  </si>
  <si>
    <t>Příčky jednoduché z cihel děrovaných broušených, na tenkovrstvou maltu, pevnost cihel do P15, tl. příčky 115 mm</t>
  </si>
  <si>
    <t>-1696488565</t>
  </si>
  <si>
    <t>"po prosklené stěně</t>
  </si>
  <si>
    <t>4,0*1,8</t>
  </si>
  <si>
    <t>342244221</t>
  </si>
  <si>
    <t>Příčky jednoduché z cihel děrovaných broušených, na tenkovrstvou maltu, pevnost cihel do P15, tl. příčky 140 mm</t>
  </si>
  <si>
    <t>-2020861531</t>
  </si>
  <si>
    <t>1,2*2,1</t>
  </si>
  <si>
    <t>1,8*2,1*3</t>
  </si>
  <si>
    <t>"luxfery"2,4*0,8</t>
  </si>
  <si>
    <t>16</t>
  </si>
  <si>
    <t>342272225</t>
  </si>
  <si>
    <t>Příčky z pórobetonových tvárnic hladkých na tenké maltové lože objemová hmotnost do 500 kg/m3, tloušťka příčky 100 mm</t>
  </si>
  <si>
    <t>780375945</t>
  </si>
  <si>
    <t>(1,950+3,200+1,845)*3,4</t>
  </si>
  <si>
    <t>(2,330+2,221+1,630+1,009+0,669)*3,4</t>
  </si>
  <si>
    <t>(1,950+3,200+1,839)*3,4</t>
  </si>
  <si>
    <t>-(0,700*1,970*2)</t>
  </si>
  <si>
    <t>-(0,700*1,970*1)</t>
  </si>
  <si>
    <t>-(0,699*1,970*1)</t>
  </si>
  <si>
    <t>17</t>
  </si>
  <si>
    <t>342272245</t>
  </si>
  <si>
    <t>Příčky z pórobetonových tvárnic hladkých na tenké maltové lože objemová hmotnost do 500 kg/m3, tloušťka příčky 150 mm</t>
  </si>
  <si>
    <t>-186719062</t>
  </si>
  <si>
    <t>1,97*3,4</t>
  </si>
  <si>
    <t>-1,1*1,97</t>
  </si>
  <si>
    <t>Úpravy povrchů, podlahy a osazování výplní</t>
  </si>
  <si>
    <t>18</t>
  </si>
  <si>
    <t>612135011</t>
  </si>
  <si>
    <t>Vyrovnání nerovností podkladu vnitřních omítaných ploch tmelem, tloušťky do 2 mm stěn</t>
  </si>
  <si>
    <t>-964140959</t>
  </si>
  <si>
    <t>OmSs+OO20</t>
  </si>
  <si>
    <t>19</t>
  </si>
  <si>
    <t>612135101</t>
  </si>
  <si>
    <t>Hrubá výplň rýh maltou jakékoli šířky rýhy ve stěnách</t>
  </si>
  <si>
    <t>1239875534</t>
  </si>
  <si>
    <t>"el silno"(3,0*5+10,0*2)*0,15</t>
  </si>
  <si>
    <t>"MP"30,0*3*0,15</t>
  </si>
  <si>
    <t>"út"(3,0*4+8,0)*0,2</t>
  </si>
  <si>
    <t>50,0*0,15</t>
  </si>
  <si>
    <t>20</t>
  </si>
  <si>
    <t>612142001</t>
  </si>
  <si>
    <t>Potažení vnitřních ploch pletivem v ploše nebo pruzích, na plném podkladu sklovláknitým vtlačením do tmelu stěn</t>
  </si>
  <si>
    <t>-425319107</t>
  </si>
  <si>
    <t>(Y10+Y15)*2</t>
  </si>
  <si>
    <t>612311131</t>
  </si>
  <si>
    <t>Potažení vnitřních ploch štukem tloušťky do 3 mm svislých konstrukcí stěn</t>
  </si>
  <si>
    <t>1602231577</t>
  </si>
  <si>
    <t>(Y10+Y15)*2+OO20</t>
  </si>
  <si>
    <t>22</t>
  </si>
  <si>
    <t>612321141</t>
  </si>
  <si>
    <t>Omítka vápenocementová vnitřních ploch nanášená ručně dvouvrstvá, tloušťky jádrové omítky do 10 mm a tloušťky štuku do 3 mm štuková svislých konstrukcí stěn</t>
  </si>
  <si>
    <t>1064387219</t>
  </si>
  <si>
    <t>(C11+C14+DC10)*2+2,5*27</t>
  </si>
  <si>
    <t>23</t>
  </si>
  <si>
    <t>612325121</t>
  </si>
  <si>
    <t>Vápenocementová omítka rýh štuková ve stěnách, šířky rýhy do 150 mm</t>
  </si>
  <si>
    <t>-1382023261</t>
  </si>
  <si>
    <t>"el silno"(3,0*5+10,0*2)*0,15+30,0*10*0,05</t>
  </si>
  <si>
    <t>"el.slabo"250,0*0,05</t>
  </si>
  <si>
    <t>24</t>
  </si>
  <si>
    <t>612325221</t>
  </si>
  <si>
    <t>Vápenocementová omítka jednotlivých malých ploch štuková na stěnách, plochy jednotlivě do 0,09 m2</t>
  </si>
  <si>
    <t>-1867006139</t>
  </si>
  <si>
    <t>"út"(20+10+4)*2</t>
  </si>
  <si>
    <t>"el silno"(10+15+2)*2</t>
  </si>
  <si>
    <t>"vzt"(2+4+2)*2</t>
  </si>
  <si>
    <t>"MP"(9+4+4)*2</t>
  </si>
  <si>
    <t>"el slabo"120</t>
  </si>
  <si>
    <t>25</t>
  </si>
  <si>
    <t>612325225</t>
  </si>
  <si>
    <t>Vápenocementová omítka jednotlivých malých ploch štuková na stěnách, plochy jednotlivě přes 1,0 do 4 m2</t>
  </si>
  <si>
    <t>698604263</t>
  </si>
  <si>
    <t>"dozdívky a zazdívky</t>
  </si>
  <si>
    <t>27</t>
  </si>
  <si>
    <t>26</t>
  </si>
  <si>
    <t>612325422</t>
  </si>
  <si>
    <t>Oprava vápenocementové omítky vnitřních ploch štukové dvouvrstvé, tloušťky do 20 mm a tloušťky štuku do 3 mm stěn, v rozsahu opravované plochy přes 10 do 30%</t>
  </si>
  <si>
    <t>485373904</t>
  </si>
  <si>
    <t>"místnosti s nátěrem</t>
  </si>
  <si>
    <t>(5,92+5,6)*2,8*2</t>
  </si>
  <si>
    <t>-0,9*1,97</t>
  </si>
  <si>
    <t>(5,05+2,44)*2,8*2</t>
  </si>
  <si>
    <t>-1,2*1,97*3</t>
  </si>
  <si>
    <t>(6,44+3,05)*2,8*2</t>
  </si>
  <si>
    <t>-(1,2*1,97+0,8*1,97+1,5*1,5)</t>
  </si>
  <si>
    <t>(3,15+3,87)*2,8*2</t>
  </si>
  <si>
    <t>(3,1*3+3,025+2,48+4,95*5)*2,8*2</t>
  </si>
  <si>
    <t>-(1,5*1,5*5+1,2*1,97*4+0,9*1,97)</t>
  </si>
  <si>
    <t>(2,94+3,44+2,94+5,42*3)*2,8*2</t>
  </si>
  <si>
    <t>-(1,5*1,5*2+1,3*1,2+0,9*1,97+1,1*1,97+1,2*1,97)</t>
  </si>
  <si>
    <t>(3,04*2+3,12+5,9+4,95*4)*2,8*2</t>
  </si>
  <si>
    <t>-(1,5*1,5*4+1,2*1,97*4)</t>
  </si>
  <si>
    <t>(4,91+3,12+6,99*2)*2,8*2</t>
  </si>
  <si>
    <t>-(1,5*1,5*5+1,2*1,97*2)</t>
  </si>
  <si>
    <t>0,4*1,5*2*19</t>
  </si>
  <si>
    <t>(50,76+8,68)*2,8*2</t>
  </si>
  <si>
    <t>-(1,5*1,5+1,2*1,5*5+0,75*1,5+1,2*1,97*12+1,1*1,97*4+0,9*1,97*3+0,8*1,97*6+0,7*1,97+1,5*2,5)</t>
  </si>
  <si>
    <t>0,5*2,1*2*23+0,4*1,2*2*7</t>
  </si>
  <si>
    <t>(2,33+1,95)*2,8*2</t>
  </si>
  <si>
    <t>-(0,8*1,97+1,2*1,5)</t>
  </si>
  <si>
    <t>-(Psdk+PsdkV)*2</t>
  </si>
  <si>
    <t>-OmSs</t>
  </si>
  <si>
    <t>"místnosti s obkladem</t>
  </si>
  <si>
    <t>(2,350+2,131+0,707+0,287+1,648+2,450)*2,8</t>
  </si>
  <si>
    <t>(1,750+1,890+1,773+1,890)*2,8</t>
  </si>
  <si>
    <t>(1,737+1,818+1,746+1,818)*2,8</t>
  </si>
  <si>
    <t>(1,478+4,487+4,648+2,590+3,215+1,899)*2,8</t>
  </si>
  <si>
    <t>(1,809+3,090+1,827+3,090)*2,8</t>
  </si>
  <si>
    <t>(1,827+0,322+0,367+0,869+2,185+1,191)*2,8</t>
  </si>
  <si>
    <t>(0,994+1,504+1,003+1,505)*2,8</t>
  </si>
  <si>
    <t>(1,110+1,594+0,349+0,725+1,478+2,319)*2,8</t>
  </si>
  <si>
    <t>(1,522+3,609+1,513+3,609)*2,8</t>
  </si>
  <si>
    <t>(1,666+3,627+1,666+2,122+0,278+1,209+0,296+0,296)*2,8</t>
  </si>
  <si>
    <t>(2,319+1,621+1,997+0,439+0,322+1,182)*2,8</t>
  </si>
  <si>
    <t>(4,576+4,504+2,651+3,170+1,916+1,334)*2,8</t>
  </si>
  <si>
    <t>(1,836+1,290+1,854+1,290)*2,8</t>
  </si>
  <si>
    <t>(1,675+1,854+1,657+1,854)*2,8</t>
  </si>
  <si>
    <t>-(0,800*1,970*1)</t>
  </si>
  <si>
    <t>-(1,433*1,500*1)</t>
  </si>
  <si>
    <t>2,230*0,600</t>
  </si>
  <si>
    <t>2,543*0,600</t>
  </si>
  <si>
    <t>2,722*0,600</t>
  </si>
  <si>
    <t>-(1,119*1,500*2)</t>
  </si>
  <si>
    <t>-(1,119*1,00*2)</t>
  </si>
  <si>
    <t>-(0,609*1,500*1)</t>
  </si>
  <si>
    <t>-(1,100*1,970*1)</t>
  </si>
  <si>
    <t>-(1,307*1,500*1)</t>
  </si>
  <si>
    <t>-(0,700*1,970*3)</t>
  </si>
  <si>
    <t>-(0,700*1,970*4)</t>
  </si>
  <si>
    <t>-(1,164*1,500*1)</t>
  </si>
  <si>
    <t>-(0,797*1,970*1)</t>
  </si>
  <si>
    <t>-(1,290*1,500*1)</t>
  </si>
  <si>
    <t>-(0,900*1,970*1)</t>
  </si>
  <si>
    <t>-(1,191*1,500*2)</t>
  </si>
  <si>
    <t>-(1,119*1,970*1)</t>
  </si>
  <si>
    <t>-(0,788*1,970*1)</t>
  </si>
  <si>
    <t>-KO</t>
  </si>
  <si>
    <t>615142012</t>
  </si>
  <si>
    <t>Potažení vnitřních ploch pletivem v ploše nebo pruzích, na plném podkladu rabicovým provizorním přichycením nosníků</t>
  </si>
  <si>
    <t>-1064684727</t>
  </si>
  <si>
    <t>3,0*1,0</t>
  </si>
  <si>
    <t>28</t>
  </si>
  <si>
    <t>619991011</t>
  </si>
  <si>
    <t>Zakrytí vnitřních ploch před znečištěním včetně pozdějšího odkrytí konstrukcí a prvků obalením fólií a přelepením páskou</t>
  </si>
  <si>
    <t>1939887205</t>
  </si>
  <si>
    <t>1,5*2,3*3</t>
  </si>
  <si>
    <t>0,75*2,3*2</t>
  </si>
  <si>
    <t>1,1*1,5*8</t>
  </si>
  <si>
    <t>1,2*1,5*2</t>
  </si>
  <si>
    <t>1,5*1,5*21</t>
  </si>
  <si>
    <t>0,7*2,0*7*2</t>
  </si>
  <si>
    <t>0,8*2,0*13*2</t>
  </si>
  <si>
    <t>0,9*2,0*3*2</t>
  </si>
  <si>
    <t>1,1*2,0*4*2</t>
  </si>
  <si>
    <t>1,2*2,0*14*2</t>
  </si>
  <si>
    <t>"1np"489,37*0,5</t>
  </si>
  <si>
    <t>29</t>
  </si>
  <si>
    <t>619995001</t>
  </si>
  <si>
    <t>Začištění omítek (s dodáním hmot) kolem oken, dveří, podlah, obkladů apod.</t>
  </si>
  <si>
    <t>m</t>
  </si>
  <si>
    <t>1768362075</t>
  </si>
  <si>
    <t>(1,5+2,3*2)*3</t>
  </si>
  <si>
    <t>(0,75+2,3*2)*2</t>
  </si>
  <si>
    <t>(1,1+1,5*2)*8</t>
  </si>
  <si>
    <t>(1,2+1,5*2)*2</t>
  </si>
  <si>
    <t>1,5*3*21</t>
  </si>
  <si>
    <t>(0,7+2,0*2)*7*2</t>
  </si>
  <si>
    <t>(0,8+2,0*2)*13*2</t>
  </si>
  <si>
    <t>(0,9+2,0*2)*3*2</t>
  </si>
  <si>
    <t>(1,1+2,0*2)*4*2</t>
  </si>
  <si>
    <t>(1,2*2,0*2)*14*2</t>
  </si>
  <si>
    <t>"el.slabo rozvaděče"10,0</t>
  </si>
  <si>
    <t>30</t>
  </si>
  <si>
    <t>619996145</t>
  </si>
  <si>
    <t>Ochrana stavebních konstrukcí a samostatných prvků včetně pozdějšího odstranění obalením geotextilií samostatných konstrukcí a prvků</t>
  </si>
  <si>
    <t>1916753132</t>
  </si>
  <si>
    <t>31</t>
  </si>
  <si>
    <t>631312141</t>
  </si>
  <si>
    <t>Doplnění dosavadních mazanin prostým betonem s dodáním hmot, bez potěru, plochy jednotlivě rýh v dosavadních mazaninách</t>
  </si>
  <si>
    <t>-1424951141</t>
  </si>
  <si>
    <t>"m.č.2067</t>
  </si>
  <si>
    <t>(2,2+1,5)*0,1*0,1</t>
  </si>
  <si>
    <t>"m.č.2096,7</t>
  </si>
  <si>
    <t>3,55*0,1*0,1*2</t>
  </si>
  <si>
    <t>1,5*0,1*0,1</t>
  </si>
  <si>
    <t>"m.č.2095,6</t>
  </si>
  <si>
    <t>0,8*0,1*0,1*2</t>
  </si>
  <si>
    <t>"m.č.2091</t>
  </si>
  <si>
    <t>(2,22+1,1+1,3)*0,1*0,1</t>
  </si>
  <si>
    <t>"m.č.2089,90</t>
  </si>
  <si>
    <t>2,9*0,1*0,1</t>
  </si>
  <si>
    <t>2,87*0,1*0,1</t>
  </si>
  <si>
    <t>(1,5*2+1,7)*0,1*0,1</t>
  </si>
  <si>
    <t>2,6*0,5*0,1</t>
  </si>
  <si>
    <t>"m.č.2076</t>
  </si>
  <si>
    <t>4,95*0,3*0,1</t>
  </si>
  <si>
    <t>"m.č.2075</t>
  </si>
  <si>
    <t>4,95*0,2*0,1</t>
  </si>
  <si>
    <t>"út"5,0*,01,*01</t>
  </si>
  <si>
    <t>"elektro silno"5,0*2*0,1*0,05</t>
  </si>
  <si>
    <t>32</t>
  </si>
  <si>
    <t>631362021</t>
  </si>
  <si>
    <t>Výztuž mazanin ze svařovaných sítí z drátů typu KARI</t>
  </si>
  <si>
    <t>1495771474</t>
  </si>
  <si>
    <t>(320,34+VP1+VP2)*0,0021*1,2</t>
  </si>
  <si>
    <t>33</t>
  </si>
  <si>
    <t>632451214</t>
  </si>
  <si>
    <t>Potěr cementový samonivelační litý tř. C 20, tl. přes 45 do 50 mm</t>
  </si>
  <si>
    <t>2088413275</t>
  </si>
  <si>
    <t>PL1+VP1+VP2-"m.č.2089,2097"(15,29+15,04)</t>
  </si>
  <si>
    <t>34</t>
  </si>
  <si>
    <t>632451291</t>
  </si>
  <si>
    <t>Potěr cementový samonivelační litý Příplatek k cenám za každých dalších i započatých 5 mm tloušťky přes 50 mm tř. C 20</t>
  </si>
  <si>
    <t>-965489449</t>
  </si>
  <si>
    <t>372,82*4</t>
  </si>
  <si>
    <t>35</t>
  </si>
  <si>
    <t>642942611</t>
  </si>
  <si>
    <t>Osazování zárubní nebo rámů kovových dveřních lisovaných nebo z úhelníků bez dveřních křídel na montážní pěnu, plochy otvoru do 2,5 m2</t>
  </si>
  <si>
    <t>-1082114449</t>
  </si>
  <si>
    <t>"02T"6</t>
  </si>
  <si>
    <t>36</t>
  </si>
  <si>
    <t>55331348</t>
  </si>
  <si>
    <t>zárubeň ocelová pro běžné zdění a pórobeton 100 levá/pravá 700</t>
  </si>
  <si>
    <t>194305483</t>
  </si>
  <si>
    <t>37</t>
  </si>
  <si>
    <t>642944121</t>
  </si>
  <si>
    <t>Osazení ocelových dveřních zárubní lisovaných nebo z úhelníků dodatečně s vybetonováním prahu, plochy do 2,5 m2</t>
  </si>
  <si>
    <t>-2025645064</t>
  </si>
  <si>
    <t>"tl.100 mm</t>
  </si>
  <si>
    <t>"T01"1</t>
  </si>
  <si>
    <t>"T03"2</t>
  </si>
  <si>
    <t>"T04"4</t>
  </si>
  <si>
    <t>"T07"1</t>
  </si>
  <si>
    <t>"T08"1</t>
  </si>
  <si>
    <t>"T11"2</t>
  </si>
  <si>
    <t>"T12"12</t>
  </si>
  <si>
    <t>"T13"1</t>
  </si>
  <si>
    <t>"TL.125 mm</t>
  </si>
  <si>
    <t>"T03"1</t>
  </si>
  <si>
    <t>"T12"1</t>
  </si>
  <si>
    <t>"tl.150 mm</t>
  </si>
  <si>
    <t>"T04"1</t>
  </si>
  <si>
    <t>38</t>
  </si>
  <si>
    <t>1342712384</t>
  </si>
  <si>
    <t>39</t>
  </si>
  <si>
    <t>55331350</t>
  </si>
  <si>
    <t>zárubeň ocelová pro běžné zdění a pórobeton 100 levá/pravá 800</t>
  </si>
  <si>
    <t>1041370187</t>
  </si>
  <si>
    <t>2+4</t>
  </si>
  <si>
    <t>40</t>
  </si>
  <si>
    <t>55331352</t>
  </si>
  <si>
    <t>zárubeň ocelová pro běžné zdění a pórobeton 100 levá/pravá 900</t>
  </si>
  <si>
    <t>-444953488</t>
  </si>
  <si>
    <t>1+1</t>
  </si>
  <si>
    <t>41</t>
  </si>
  <si>
    <t>55331354</t>
  </si>
  <si>
    <t>zárubeň ocelová pro běžné zdění a pórobeton 100 levá/pravá 1100</t>
  </si>
  <si>
    <t>346069027</t>
  </si>
  <si>
    <t>2+12</t>
  </si>
  <si>
    <t>42</t>
  </si>
  <si>
    <t>55331356.S</t>
  </si>
  <si>
    <t>zárubeň ocelová pro běžné zdění a pórobeton 100 dvoukřídlá 1200</t>
  </si>
  <si>
    <t>1728474464</t>
  </si>
  <si>
    <t>43</t>
  </si>
  <si>
    <t>55331371</t>
  </si>
  <si>
    <t>zárubeň ocelová pro běžné zdění a pórobeton 125 levá/pravá 800</t>
  </si>
  <si>
    <t>480268596</t>
  </si>
  <si>
    <t>44</t>
  </si>
  <si>
    <t>55331377.S</t>
  </si>
  <si>
    <t>zárubeň ocelová pro běžné zdění a pórobeton 125 dvoukřídlá 1200</t>
  </si>
  <si>
    <t>1928478962</t>
  </si>
  <si>
    <t>45</t>
  </si>
  <si>
    <t>55331384</t>
  </si>
  <si>
    <t>zárubeň ocelová pro běžné zdění a pórobeton 150 levá/pravá 800</t>
  </si>
  <si>
    <t>-144066500</t>
  </si>
  <si>
    <t>46</t>
  </si>
  <si>
    <t>55331390.S</t>
  </si>
  <si>
    <t>zárubeň ocelová pro běžné zdění a pórobeton 150 jednokřídlá 1200</t>
  </si>
  <si>
    <t>-370377661</t>
  </si>
  <si>
    <t>47</t>
  </si>
  <si>
    <t>642945111</t>
  </si>
  <si>
    <t>Osazování ocelových zárubní protipožárních nebo protiplynových dveří do vynechaného otvoru, s obetonováním, dveří jednokřídlových do 2,5 m2</t>
  </si>
  <si>
    <t>-299998078</t>
  </si>
  <si>
    <t>3+1+1</t>
  </si>
  <si>
    <t>48</t>
  </si>
  <si>
    <t>-437652543</t>
  </si>
  <si>
    <t>49</t>
  </si>
  <si>
    <t>55331386</t>
  </si>
  <si>
    <t>zárubeň ocelová pro běžné zdění a pórobeton 150 levá/pravá 900</t>
  </si>
  <si>
    <t>618241042</t>
  </si>
  <si>
    <t>50</t>
  </si>
  <si>
    <t>55331388</t>
  </si>
  <si>
    <t>zárubeň ocelová pro běžné zdění a pórobeton 150 levá/pravá 1100</t>
  </si>
  <si>
    <t>392724285</t>
  </si>
  <si>
    <t>51</t>
  </si>
  <si>
    <t>642946112</t>
  </si>
  <si>
    <t>Osazení stavebního pouzdra posuvných dveří do zděné příčky s jednou kapsou pro jedno dveřní křídlo průchozí šířky přes 800 do 1200 mm</t>
  </si>
  <si>
    <t>-167707436</t>
  </si>
  <si>
    <t>"13T"1</t>
  </si>
  <si>
    <t>52</t>
  </si>
  <si>
    <t>55331670</t>
  </si>
  <si>
    <t>pouzdro stavební posuvných dveří dvojitých s jednosměrným posunem 1250mm standardní rozměr</t>
  </si>
  <si>
    <t>405749325</t>
  </si>
  <si>
    <t>Ostatní konstrukce a práce, bourání</t>
  </si>
  <si>
    <t>53</t>
  </si>
  <si>
    <t>949101111</t>
  </si>
  <si>
    <t>Lešení pomocné pracovní pro objekty pozemních staveb pro zatížení do 150 kg/m2, o výšce lešeňové podlahy do 1,9 m</t>
  </si>
  <si>
    <t>1293775363</t>
  </si>
  <si>
    <t>(320,34+159,29+VP1+VP2)*0,6</t>
  </si>
  <si>
    <t>54</t>
  </si>
  <si>
    <t>95099-PU,R</t>
  </si>
  <si>
    <t>D+M požární ucpávky do d 50 mm-5 ks a do100 mm - 5ks</t>
  </si>
  <si>
    <t>-956975107</t>
  </si>
  <si>
    <t>55</t>
  </si>
  <si>
    <t>952901111</t>
  </si>
  <si>
    <t>Vyčištění budov nebo objektů před předáním do užívání budov bytové nebo občanské výstavby, světlé výšky podlaží do 4 m</t>
  </si>
  <si>
    <t>957646000</t>
  </si>
  <si>
    <t>"1pp"258,55</t>
  </si>
  <si>
    <t>"1np"489,37</t>
  </si>
  <si>
    <t>"2np</t>
  </si>
  <si>
    <t>PL1+PL2+VP1+VP2</t>
  </si>
  <si>
    <t>"schodiště"3,2*6,5*2</t>
  </si>
  <si>
    <t>56</t>
  </si>
  <si>
    <t>953942121</t>
  </si>
  <si>
    <t>Osazování drobných kovových předmětů se zalitím maltou cementovou, do vysekaných kapes nebo připravených otvorů ochranných úhelníků</t>
  </si>
  <si>
    <t>1393734001</t>
  </si>
  <si>
    <t>57</t>
  </si>
  <si>
    <t>137104-NÚ,R</t>
  </si>
  <si>
    <t>úhelník ocelový rovnostranný nerez 100x100x1mm - pro ochranu rohů dl. 2000 mm</t>
  </si>
  <si>
    <t>2079749006</t>
  </si>
  <si>
    <t>58</t>
  </si>
  <si>
    <t>953943125</t>
  </si>
  <si>
    <t>Osazování drobných kovových předmětů výrobků ostatních jinde neuvedených do betonu se zajištěním polohy k bednění či k výztuži před zabetonováním hmotnosti přes 30 do 120 kg/kus</t>
  </si>
  <si>
    <t>-202925541</t>
  </si>
  <si>
    <t>"IPE220"10</t>
  </si>
  <si>
    <t>59</t>
  </si>
  <si>
    <t>13010752</t>
  </si>
  <si>
    <t>ocel profilová IPE 200 jakost 11 375</t>
  </si>
  <si>
    <t>-483063039</t>
  </si>
  <si>
    <t>1344,000/1000</t>
  </si>
  <si>
    <t>1,344*1,08 'Přepočtené koeficientem množství</t>
  </si>
  <si>
    <t>60</t>
  </si>
  <si>
    <t>953943212</t>
  </si>
  <si>
    <t>Osazování drobných kovových předmětů kotvených do stěny skříně pro hasicí přístroj</t>
  </si>
  <si>
    <t>-1913667418</t>
  </si>
  <si>
    <t>61</t>
  </si>
  <si>
    <t>44983131</t>
  </si>
  <si>
    <t>skříňka na RHP</t>
  </si>
  <si>
    <t>-1712838705</t>
  </si>
  <si>
    <t>62</t>
  </si>
  <si>
    <t>44932114</t>
  </si>
  <si>
    <t>přístroj hasicí ruční práškový PG 6 LE</t>
  </si>
  <si>
    <t>1796532567</t>
  </si>
  <si>
    <t>63</t>
  </si>
  <si>
    <t>953966121.S</t>
  </si>
  <si>
    <t>Montáž ochranných prvků stěn antibakteriálních (do zdravotnických zařízení) pomocí hmoždinek madlo a svodidlo</t>
  </si>
  <si>
    <t>-2022110287</t>
  </si>
  <si>
    <t>"Z01"62</t>
  </si>
  <si>
    <t>55343050.S</t>
  </si>
  <si>
    <t>2x madlo a svodidlo ochranné, Al profil v 90mm, š 30mm, opláštění antibak.vinyl, vč. samolep. pásek tl 1mm, Bs2d0, antibak spojky</t>
  </si>
  <si>
    <t>-466006012</t>
  </si>
  <si>
    <t>62*1,1 'Přepočtené koeficientem množství</t>
  </si>
  <si>
    <t>65</t>
  </si>
  <si>
    <t>962031132</t>
  </si>
  <si>
    <t>Bourání příček z cihel, tvárnic nebo příčkovek z cihel pálených, plných nebo dutých na maltu vápennou nebo vápenocementovou, tl. do 100 mm</t>
  </si>
  <si>
    <t>310491303</t>
  </si>
  <si>
    <t>(2,2+1,5)*4,0</t>
  </si>
  <si>
    <t>1,97*4,0</t>
  </si>
  <si>
    <t>-1,2*1,97</t>
  </si>
  <si>
    <t>3,55*4,0*2</t>
  </si>
  <si>
    <t>-0,8*2,0*2</t>
  </si>
  <si>
    <t>1,5*4,0</t>
  </si>
  <si>
    <t>0,8*4,0*2</t>
  </si>
  <si>
    <t>(2,22+1,1+1,3)*4,0</t>
  </si>
  <si>
    <t>-0,6*2,0</t>
  </si>
  <si>
    <t>-0,8*2,0</t>
  </si>
  <si>
    <t>2,9*4,0</t>
  </si>
  <si>
    <t>-0,6*-2,0*2</t>
  </si>
  <si>
    <t>2,87*4,0*2</t>
  </si>
  <si>
    <t>(1,5*2+1,7)*4,0</t>
  </si>
  <si>
    <t>66</t>
  </si>
  <si>
    <t>962032231</t>
  </si>
  <si>
    <t>Bourání zdiva nadzákladového z cihel nebo tvárnic z cihel pálených nebo vápenopískových, na maltu vápennou nebo vápenocementovou, objemu přes 1 m3</t>
  </si>
  <si>
    <t>1987891287</t>
  </si>
  <si>
    <t>2,6*3,92*0,5</t>
  </si>
  <si>
    <t>-1,3*2,0*0,5</t>
  </si>
  <si>
    <t>4,95*4,0*0,3</t>
  </si>
  <si>
    <t>4,95*4,0*0,2</t>
  </si>
  <si>
    <t>67</t>
  </si>
  <si>
    <t>962081141</t>
  </si>
  <si>
    <t>Bourání zdiva příček nebo vybourání otvorů ze skleněných tvárnic, tl. do 150 mm</t>
  </si>
  <si>
    <t>2046710361</t>
  </si>
  <si>
    <t>2,4*0,8</t>
  </si>
  <si>
    <t>68</t>
  </si>
  <si>
    <t>965042141</t>
  </si>
  <si>
    <t>Bourání mazanin betonových nebo z litého asfaltu tl. do 100 mm, plochy přes 4 m2</t>
  </si>
  <si>
    <t>1206391373</t>
  </si>
  <si>
    <t>(BKD+314,91)*0,07</t>
  </si>
  <si>
    <t>69</t>
  </si>
  <si>
    <t>965043331</t>
  </si>
  <si>
    <t>Bourání mazanin betonových s potěrem nebo teracem tl. do 100 mm, plochy do 4 m2</t>
  </si>
  <si>
    <t>1448681970</t>
  </si>
  <si>
    <t>159,79*0,05*0,1</t>
  </si>
  <si>
    <t>70</t>
  </si>
  <si>
    <t>965082923</t>
  </si>
  <si>
    <t>Odstranění násypu pod podlahami nebo ochranného násypu na střechách tl. do 100 mm, plochy přes 2 m2</t>
  </si>
  <si>
    <t>-1697633139</t>
  </si>
  <si>
    <t>(BKD+314,91)*0,03</t>
  </si>
  <si>
    <t>71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</si>
  <si>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</si>
  <si>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</si>
  <si>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1229304268</t>
  </si>
  <si>
    <t>72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</si>
  <si>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</si>
  <si>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</si>
  <si>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-1222337630</t>
  </si>
  <si>
    <t>0,75*0,85</t>
  </si>
  <si>
    <t>1,3*0,85*10</t>
  </si>
  <si>
    <t>1,1*0,85*3</t>
  </si>
  <si>
    <t>1,2*0,85*2</t>
  </si>
  <si>
    <t>73</t>
  </si>
  <si>
    <t>967031734</t>
  </si>
  <si>
    <t>Přisekání (špicování) plošné nebo rovných ostění zdiva z cihel pálených plošné, na maltu vápennou nebo vápenocementovou, tl. na maltu vápennou nebo vápenocementovou, tl. do 300 mm</t>
  </si>
  <si>
    <t>1280012820</t>
  </si>
  <si>
    <t>74</t>
  </si>
  <si>
    <t>968062747</t>
  </si>
  <si>
    <t>Vybourání dřevěných rámů oken s křídly, dveřních zárubní, vrat, stěn, ostění nebo obkladů stěn plných, zasklených nebo výkladních pevných nebo otevíratelných, plochy přes 4 m2</t>
  </si>
  <si>
    <t>1324046275</t>
  </si>
  <si>
    <t>"m.č.2069</t>
  </si>
  <si>
    <t>75</t>
  </si>
  <si>
    <t>968072455</t>
  </si>
  <si>
    <t>Vybourání kovových rámů oken s křídly, dveřních zárubní, vrat, stěn, ostění nebo obkladů dveřních zárubní, plochy do 2 m2</t>
  </si>
  <si>
    <t>990825820</t>
  </si>
  <si>
    <t>0,6*2,0*5</t>
  </si>
  <si>
    <t>0,8*2,0*10</t>
  </si>
  <si>
    <t>0,9*2,0*4</t>
  </si>
  <si>
    <t>76</t>
  </si>
  <si>
    <t>968072456</t>
  </si>
  <si>
    <t>Vybourání kovových rámů oken s křídly, dveřních zárubní, vrat, stěn, ostění nebo obkladů dveřních zárubní, plochy přes 2 m2</t>
  </si>
  <si>
    <t>-289436694</t>
  </si>
  <si>
    <t>1,1*2,0*15</t>
  </si>
  <si>
    <t>77</t>
  </si>
  <si>
    <t>971033231</t>
  </si>
  <si>
    <t>Vybourání otvorů ve zdivu základovém nebo nadzákladovém z cihel, tvárnic, příčkovek z cihel pálených na maltu vápennou nebo vápenocementovou plochy do 0,0225 m2, tl. do 150 mm</t>
  </si>
  <si>
    <t>-1827362841</t>
  </si>
  <si>
    <t>"út"20</t>
  </si>
  <si>
    <t>"el silno"10</t>
  </si>
  <si>
    <t>78</t>
  </si>
  <si>
    <t>971033241</t>
  </si>
  <si>
    <t>Vybourání otvorů ve zdivu základovém nebo nadzákladovém z cihel, tvárnic, příčkovek z cihel pálených na maltu vápennou nebo vápenocementovou plochy do 0,0225 m2, tl. do 300 mm</t>
  </si>
  <si>
    <t>-1873850948</t>
  </si>
  <si>
    <t>"út"10</t>
  </si>
  <si>
    <t>"el silno"15</t>
  </si>
  <si>
    <t>79</t>
  </si>
  <si>
    <t>971033251</t>
  </si>
  <si>
    <t>Vybourání otvorů ve zdivu základovém nebo nadzákladovém z cihel, tvárnic, příčkovek z cihel pálených na maltu vápennou nebo vápenocementovou plochy do 0,0225 m2, tl. do 450 mm</t>
  </si>
  <si>
    <t>-1203404829</t>
  </si>
  <si>
    <t>"út"4</t>
  </si>
  <si>
    <t>"el silno"2</t>
  </si>
  <si>
    <t>80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</si>
  <si>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</si>
  <si>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</si>
  <si>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-173624350</t>
  </si>
  <si>
    <t>"MP"4</t>
  </si>
  <si>
    <t>81</t>
  </si>
  <si>
    <t>971033351</t>
  </si>
  <si>
    <t>Vybourání otvorů ve zdivu základovém nebo nadzákladovém z cihel, tvárnic, příčkovek z cihel pálených na maltu vápennou nebo vápenocementovou plochy do 0,09 m2, tl. do 450 mm</t>
  </si>
  <si>
    <t>389744682</t>
  </si>
  <si>
    <t>"vzt"4</t>
  </si>
  <si>
    <t>82</t>
  </si>
  <si>
    <t>971033361</t>
  </si>
  <si>
    <t>Vybourání otvorů ve zdivu základovém nebo nadzákladovém z cihel, tvárnic, příčkovek z cihel pálených na maltu vápennou nebo vápenocementovou plochy do 0,09 m2, tl. do 600 mm</t>
  </si>
  <si>
    <t>-2146424976</t>
  </si>
  <si>
    <t>"vzt"2</t>
  </si>
  <si>
    <t>"MP"9</t>
  </si>
  <si>
    <t>83</t>
  </si>
  <si>
    <t>971033371</t>
  </si>
  <si>
    <t>Vybourání otvorů ve zdivu základovém nebo nadzákladovém z cihel, tvárnic, příčkovek z cihel pálených na maltu vápennou nebo vápenocementovou plochy do 0,09 m2, tl. do 750 mm</t>
  </si>
  <si>
    <t>-1114547965</t>
  </si>
  <si>
    <t>84</t>
  </si>
  <si>
    <t>971033431</t>
  </si>
  <si>
    <t>Vybourání otvorů ve zdivu základovém nebo nadzákladovém z cihel, tvárnic, příčkovek z cihel pálených na maltu vápennou nebo vápenocementovou plochy do 0,25 m2, tl. do 150 mm</t>
  </si>
  <si>
    <t>-198392228</t>
  </si>
  <si>
    <t>"překlady</t>
  </si>
  <si>
    <t>85</t>
  </si>
  <si>
    <t>971033461</t>
  </si>
  <si>
    <t>Vybourání otvorů ve zdivu základovém nebo nadzákladovém z cihel, tvárnic, příčkovek z cihel pálených na maltu vápennou nebo vápenocementovou plochy do 0,25 m2, tl. do 600 mm</t>
  </si>
  <si>
    <t>1852077432</t>
  </si>
  <si>
    <t>86</t>
  </si>
  <si>
    <t>971033561</t>
  </si>
  <si>
    <t>Vybourání otvorů ve zdivu základovém nebo nadzákladovém z cihel, tvárnic, příčkovek z cihel pálených na maltu vápennou nebo vápenocementovou plochy do 1 m2, tl. do 600 mm</t>
  </si>
  <si>
    <t>-1119038781</t>
  </si>
  <si>
    <t>1,8*0,15*0,6*6</t>
  </si>
  <si>
    <t>87</t>
  </si>
  <si>
    <t>971033581</t>
  </si>
  <si>
    <t>Vybourání otvorů ve zdivu základovém nebo nadzákladovém z cihel, tvárnic, příčkovek z cihel pálených na maltu vápennou nebo vápenocementovou plochy do 1 m2, tl. do 900 mm</t>
  </si>
  <si>
    <t>-579229086</t>
  </si>
  <si>
    <t>1,8*0,15*0,66*10</t>
  </si>
  <si>
    <t>2,1*0,15*0,66*2</t>
  </si>
  <si>
    <t>88</t>
  </si>
  <si>
    <t>971033631</t>
  </si>
  <si>
    <t>Vybourání otvorů ve zdivu základovém nebo nadzákladovém z cihel, tvárnic, příčkovek z cihel pálených na maltu vápennou nebo vápenocementovou plochy do 4 m2, tl. do 150 mm</t>
  </si>
  <si>
    <t>-521757027</t>
  </si>
  <si>
    <t>"m.č.2096-97</t>
  </si>
  <si>
    <t>0,8*2,0</t>
  </si>
  <si>
    <t>"pro IPE 200</t>
  </si>
  <si>
    <t>6,0*0,25*3</t>
  </si>
  <si>
    <t>89</t>
  </si>
  <si>
    <t>971033651</t>
  </si>
  <si>
    <t>Vybourání otvorů ve zdivu základovém nebo nadzákladovém z cihel, tvárnic, příčkovek z cihel pálených na maltu vápennou nebo vápenocementovou plochy do 4 m2, tl. do 600 mm</t>
  </si>
  <si>
    <t>-1734343095</t>
  </si>
  <si>
    <t>"m.č.2087-88</t>
  </si>
  <si>
    <t>1,4*2,1*0,6</t>
  </si>
  <si>
    <t>1,8*2,1*0,51</t>
  </si>
  <si>
    <t>"m.č.2091-92</t>
  </si>
  <si>
    <t>1,2*2,1*0,55</t>
  </si>
  <si>
    <t>"m.č.2094-96</t>
  </si>
  <si>
    <t>1,2*2,1*0,37</t>
  </si>
  <si>
    <t>90</t>
  </si>
  <si>
    <t>971033681</t>
  </si>
  <si>
    <t>Vybourání otvorů ve zdivu základovém nebo nadzákladovém z cihel, tvárnic, příčkovek z cihel pálených na maltu vápennou nebo vápenocementovou plochy do 4 m2, tl. do 900 mm</t>
  </si>
  <si>
    <t>-357971760</t>
  </si>
  <si>
    <t>0,8*2,1*0,66</t>
  </si>
  <si>
    <t>1,4*2,1*0,66*3</t>
  </si>
  <si>
    <t>1,1*2,1*0,66</t>
  </si>
  <si>
    <t>1,2*2,1*0,66</t>
  </si>
  <si>
    <t>0,9*2,1*0,66</t>
  </si>
  <si>
    <t>1,3*2,1*0,66</t>
  </si>
  <si>
    <t>91</t>
  </si>
  <si>
    <t>973031324</t>
  </si>
  <si>
    <t>Vysekání výklenků nebo kapes ve zdivu z cihel na maltu vápennou nebo vápenocementovou kapes, plochy do 0,10 m2, hl. do 150 mm</t>
  </si>
  <si>
    <t>-1829762000</t>
  </si>
  <si>
    <t>"MP"32,0</t>
  </si>
  <si>
    <t>92</t>
  </si>
  <si>
    <t>973031335</t>
  </si>
  <si>
    <t>Vysekání výklenků nebo kapes ve zdivu z cihel na maltu vápennou nebo vápenocementovou kapes, plochy do 0,16 m2, hl. do 300 mm</t>
  </si>
  <si>
    <t>1614400840</t>
  </si>
  <si>
    <t>"pro I nosníky</t>
  </si>
  <si>
    <t>93</t>
  </si>
  <si>
    <t>974031132</t>
  </si>
  <si>
    <t>Vysekání rýh ve zdivu cihelném na maltu vápennou nebo vápenocementovou do hl. 50 mm a šířky do 70 mm</t>
  </si>
  <si>
    <t>1116857155</t>
  </si>
  <si>
    <t>"el.slabo"250,0</t>
  </si>
  <si>
    <t>94</t>
  </si>
  <si>
    <t>974031133</t>
  </si>
  <si>
    <t>Vysekání rýh ve zdivu cihelném na maltu vápennou nebo vápenocementovou do hl. 50 mm a šířky do 100 mm</t>
  </si>
  <si>
    <t>-849289710</t>
  </si>
  <si>
    <t>"el silno"3,0*5+10,0*2</t>
  </si>
  <si>
    <t>"MP"30,0*3</t>
  </si>
  <si>
    <t>50,0</t>
  </si>
  <si>
    <t>95</t>
  </si>
  <si>
    <t>974031164</t>
  </si>
  <si>
    <t>Vysekání rýh ve zdivu cihelném na maltu vápennou nebo vápenocementovou do hl. 150 mm a šířky do 150 mm</t>
  </si>
  <si>
    <t>-318501802</t>
  </si>
  <si>
    <t>"út"3,0*4+8,0</t>
  </si>
  <si>
    <t>96</t>
  </si>
  <si>
    <t>974042553</t>
  </si>
  <si>
    <t>Vysekání rýh v betonové nebo jiné monolitické dlažbě s betonovým podkladem do hl. 100 mm a šířky do 100 mm</t>
  </si>
  <si>
    <t>-1028935735</t>
  </si>
  <si>
    <t>"út"5,0</t>
  </si>
  <si>
    <t>"elektro silno"5,0*2</t>
  </si>
  <si>
    <t>97</t>
  </si>
  <si>
    <t>975022341</t>
  </si>
  <si>
    <t>Podchycení nadzákladového zdiva dřevěnou výztuhou v. podchycení do 3 m, při tl. zdiva přes 450 do 600 mm a délce podchycení do 3 m</t>
  </si>
  <si>
    <t>-711976841</t>
  </si>
  <si>
    <t>98</t>
  </si>
  <si>
    <t>975022441</t>
  </si>
  <si>
    <t>Podchycení nadzákladového zdiva dřevěnou výztuhou v. podchycení do 3 m, při tl. zdiva přes 600 do 900 mm a délce podchycení do 3 m</t>
  </si>
  <si>
    <t>-921700371</t>
  </si>
  <si>
    <t>99</t>
  </si>
  <si>
    <t>977151123</t>
  </si>
  <si>
    <t>Jádrové vrty diamantovými korunkami do stavebních materiálů (železobetonu, betonu, cihel, obkladů, dlažeb, kamene) průměru přes 130 do 150 mm</t>
  </si>
  <si>
    <t>-637392743</t>
  </si>
  <si>
    <t>0,3*10</t>
  </si>
  <si>
    <t>100</t>
  </si>
  <si>
    <t>978013141</t>
  </si>
  <si>
    <t>Otlučení vápenných nebo vápenocementových omítek vnitřních ploch stěn s vyškrabáním spar, s očištěním zdiva, v rozsahu přes 10 do 30 %</t>
  </si>
  <si>
    <t>-885192408</t>
  </si>
  <si>
    <t>101</t>
  </si>
  <si>
    <t>978059511</t>
  </si>
  <si>
    <t>Odsekání obkladů stěn včetně otlučení podkladní omítky až na zdivo z obkládaček vnitřních, z jakýchkoliv materiálů, plochy do 1 m2</t>
  </si>
  <si>
    <t>-352498702</t>
  </si>
  <si>
    <t>"parapety</t>
  </si>
  <si>
    <t>1,3*0,3*4</t>
  </si>
  <si>
    <t>"m.č.2097,8</t>
  </si>
  <si>
    <t>(1,5+1,35+2,8+1,5+4,6+1,4+4,6+1,5)*2,0*2</t>
  </si>
  <si>
    <t>-(0,8*7+1,3)*2,0</t>
  </si>
  <si>
    <t>-1,2*1,15*2</t>
  </si>
  <si>
    <t>"m.č.2094-6</t>
  </si>
  <si>
    <t>(3,6+2,3+0,85*2+3,65+1,64)*2,0*2</t>
  </si>
  <si>
    <t>-(0,8*2+0,9)*2,0</t>
  </si>
  <si>
    <t>-1,3*1,15*2</t>
  </si>
  <si>
    <t>"m.č.2092</t>
  </si>
  <si>
    <t>(3,6+1,53)*2,0*2</t>
  </si>
  <si>
    <t>-(0,8*2,0+1,3*1,15)</t>
  </si>
  <si>
    <t>"m.č.2089-91</t>
  </si>
  <si>
    <t>(2,22+1,2+1,4+1,0+2,2+2,4)*2,0*2</t>
  </si>
  <si>
    <t>-(0,7*2+0,6*2+1,2)*2,0</t>
  </si>
  <si>
    <t>-1,3*1,15</t>
  </si>
  <si>
    <t>(2,8+1,6+2,8+1,3+2,7+1,7+2,5+1,8+1,5*2+1,0+0,8)*2,0*2</t>
  </si>
  <si>
    <t>-(1,1*2+0,6*8)*2,0</t>
  </si>
  <si>
    <t>997</t>
  </si>
  <si>
    <t>Přesun sutě</t>
  </si>
  <si>
    <t>102</t>
  </si>
  <si>
    <t>997013153</t>
  </si>
  <si>
    <t>Vnitrostaveništní doprava suti a vybouraných hmot vodorovně do 50 m svisle s omezením mechanizace pro budovy a haly výšky přes 9 do 12 m</t>
  </si>
  <si>
    <t>-43817887</t>
  </si>
  <si>
    <t>103</t>
  </si>
  <si>
    <t>997013311</t>
  </si>
  <si>
    <t>Doprava suti shozem montáž a demontáž shozu výšky do 10 m</t>
  </si>
  <si>
    <t>2057637101</t>
  </si>
  <si>
    <t>104</t>
  </si>
  <si>
    <t>997013321</t>
  </si>
  <si>
    <t>Doprava suti shozem montáž a demontáž shozu výšky Příplatek za první a každý další den použití shozu k ceně -3311</t>
  </si>
  <si>
    <t>-489503252</t>
  </si>
  <si>
    <t>9,000*30</t>
  </si>
  <si>
    <t>105</t>
  </si>
  <si>
    <t>997013501</t>
  </si>
  <si>
    <t>Odvoz suti a vybouraných hmot na skládku nebo meziskládku se složením, na vzdálenost do 1 km</t>
  </si>
  <si>
    <t>1175089687</t>
  </si>
  <si>
    <t>106</t>
  </si>
  <si>
    <t>997013509</t>
  </si>
  <si>
    <t>Odvoz suti a vybouraných hmot na skládku nebo meziskládku se složením, na vzdálenost Příplatek k ceně za každý další i započatý 1 km přes 1 km</t>
  </si>
  <si>
    <t>-1558348335</t>
  </si>
  <si>
    <t>"cihelný"(16,52+24,653+0,385+5,517+1,417+0,32+0,072+0,1+0,592+1,089+0,248+0,207+0,552+1,75+3,956+1,647+10,818+23,701+0,48+0,372+1,5+1,575+8,373)*26</t>
  </si>
  <si>
    <t>"beton"(62,693+1,758+0,33)*26</t>
  </si>
  <si>
    <t>"sklo"0,157*46</t>
  </si>
  <si>
    <t>"násyp"17,098*46</t>
  </si>
  <si>
    <t>"dřevo"(0,108+1,024)*46</t>
  </si>
  <si>
    <t>"kov"0</t>
  </si>
  <si>
    <t>"keramika"(15+15+3,254)*46</t>
  </si>
  <si>
    <t>"sdk"1,011*46</t>
  </si>
  <si>
    <t>"pvc"0,872*46</t>
  </si>
  <si>
    <t>107</t>
  </si>
  <si>
    <t>997013601</t>
  </si>
  <si>
    <t>Poplatek za uložení stavebního odpadu na skládce (skládkovné) z prostého betonu zatříděného do Katalogu odpadů pod kódem 17 01 01</t>
  </si>
  <si>
    <t>-798045811</t>
  </si>
  <si>
    <t>"beton"62,693+1,758+0,33</t>
  </si>
  <si>
    <t>108</t>
  </si>
  <si>
    <t>997013603</t>
  </si>
  <si>
    <t>Poplatek za uložení stavebního odpadu na skládce (skládkovné) cihelného zatříděného do Katalogu odpadů pod kódem 17 01 02</t>
  </si>
  <si>
    <t>1590637196</t>
  </si>
  <si>
    <t>"cihelný"16,52+24,653+0,385+5,517+1,417+0,32+0,072+0,1+0,592+1,089+0,248+0,207+0,552+1,75+3,956+1,647+10,818+23,701+0,48+0,372+1,5+1,575+8,373</t>
  </si>
  <si>
    <t>109</t>
  </si>
  <si>
    <t>997013607</t>
  </si>
  <si>
    <t>Poplatek za uložení stavebního odpadu na skládce (skládkovné) z tašek a keramických výrobků zatříděného do Katalogu odpadů pod kódem 17 01 03</t>
  </si>
  <si>
    <t>-256287648</t>
  </si>
  <si>
    <t>"keramika"15+15+3,254</t>
  </si>
  <si>
    <t>110</t>
  </si>
  <si>
    <t>997013804</t>
  </si>
  <si>
    <t>Poplatek za uložení stavebního odpadu na skládce (skládkovné) ze skla zatříděného do Katalogu odpadů pod kódem 17 02 02</t>
  </si>
  <si>
    <t>90691217</t>
  </si>
  <si>
    <t>"sklo"0,157</t>
  </si>
  <si>
    <t>111</t>
  </si>
  <si>
    <t>997013811</t>
  </si>
  <si>
    <t>Poplatek za uložení stavebního odpadu na skládce (skládkovné) dřevěného zatříděného do Katalogu odpadů pod kódem 17 02 01</t>
  </si>
  <si>
    <t>1515965081</t>
  </si>
  <si>
    <t>"dřevo"0,108+1,024</t>
  </si>
  <si>
    <t>112</t>
  </si>
  <si>
    <t>997013812</t>
  </si>
  <si>
    <t>Poplatek za uložení stavebního odpadu na skládce (skládkovné) z materiálů na bázi sádry zatříděného do Katalogu odpadů pod kódem 17 08 02</t>
  </si>
  <si>
    <t>1690964080</t>
  </si>
  <si>
    <t>"sdk"1,011</t>
  </si>
  <si>
    <t>113</t>
  </si>
  <si>
    <t>997013813</t>
  </si>
  <si>
    <t>Poplatek za uložení stavebního odpadu na skládce (skládkovné) z plastických hmot zatříděného do Katalogu odpadů pod kódem 17 02 03</t>
  </si>
  <si>
    <t>1288142224</t>
  </si>
  <si>
    <t>"pvc"0,872</t>
  </si>
  <si>
    <t>998</t>
  </si>
  <si>
    <t>Přesun hmot</t>
  </si>
  <si>
    <t>114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</si>
  <si>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</si>
  <si>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</si>
  <si>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-1690161716</t>
  </si>
  <si>
    <t>PSV</t>
  </si>
  <si>
    <t>Práce a dodávky PSV</t>
  </si>
  <si>
    <t>711</t>
  </si>
  <si>
    <t>Izolace proti vodě, vlhkosti a plynům</t>
  </si>
  <si>
    <t>115</t>
  </si>
  <si>
    <t>711191201</t>
  </si>
  <si>
    <t>Provedení izolace proti zemní vlhkosti hydroizolační stěrkou na ploše vodorovné V dvouvrstvá na betonu</t>
  </si>
  <si>
    <t>-20595166</t>
  </si>
  <si>
    <t>116</t>
  </si>
  <si>
    <t>24551030</t>
  </si>
  <si>
    <t>stěrka hydroizolační dvousložková cemento-polymerová vlákny vyztužená proti zemní vlhkosti</t>
  </si>
  <si>
    <t>kg</t>
  </si>
  <si>
    <t>1626232498</t>
  </si>
  <si>
    <t>61,17*1,5 'Přepočtené koeficientem množství</t>
  </si>
  <si>
    <t>117</t>
  </si>
  <si>
    <t>998711202</t>
  </si>
  <si>
    <t>Přesun hmot pro izolace proti vodě, vlhkosti a plynům stanovený procentní sazbou (%) z ceny vodorovná dopravní vzdálenost do 50 m v objektech výšky přes 6 do 12 m</t>
  </si>
  <si>
    <t>966646736</t>
  </si>
  <si>
    <t>713</t>
  </si>
  <si>
    <t>Izolace tepelné</t>
  </si>
  <si>
    <t>118</t>
  </si>
  <si>
    <t>713121111</t>
  </si>
  <si>
    <t>Montáž tepelné izolace podlah rohožemi, pásy, deskami, dílci, bloky (izolační materiál ve specifikaci) kladenými volně jednovrstvá</t>
  </si>
  <si>
    <t>-1975463045</t>
  </si>
  <si>
    <t>PL1+VP1+VP2</t>
  </si>
  <si>
    <t>119</t>
  </si>
  <si>
    <t>63141432</t>
  </si>
  <si>
    <t>deska tepelně izolační minerální plovoucích podlah λ=0,033-0,035 tl 30mm</t>
  </si>
  <si>
    <t>1685205176</t>
  </si>
  <si>
    <t>403,15*1,02 'Přepočtené koeficientem množství</t>
  </si>
  <si>
    <t>120</t>
  </si>
  <si>
    <t>713191132</t>
  </si>
  <si>
    <t>Montáž tepelné izolace stavebních konstrukcí - doplňky a konstrukční součásti podlah, stropů vrchem nebo střech překrytím fólií separační z PE</t>
  </si>
  <si>
    <t>1807474369</t>
  </si>
  <si>
    <t>(PL1+VP1+VP2)*2</t>
  </si>
  <si>
    <t>121</t>
  </si>
  <si>
    <t>28329041</t>
  </si>
  <si>
    <t>fólie PE separační či ochranná tl 0,1mm</t>
  </si>
  <si>
    <t>959998785</t>
  </si>
  <si>
    <t>806,3*1,1 'Přepočtené koeficientem množství</t>
  </si>
  <si>
    <t>122</t>
  </si>
  <si>
    <t>713421312</t>
  </si>
  <si>
    <t>Montáž izolace tepelné potrubí, ohybů, armatur a přírub rohožemi v pletivu s povrchovou úpravou pletivem (izolační materiál včetně pletiva ve specifikaci) spojených ocelovým drátem potrubí dvouvrstvá</t>
  </si>
  <si>
    <t>-1426667680</t>
  </si>
  <si>
    <t>"vzt"2*3,14*0,16*4</t>
  </si>
  <si>
    <t>123</t>
  </si>
  <si>
    <t>63153582.S</t>
  </si>
  <si>
    <t>deska izolační z minerální vlny pro technickou izolaci 65kg/m3 tl 50mm - požární</t>
  </si>
  <si>
    <t>994308034</t>
  </si>
  <si>
    <t>4,019*2,04 'Přepočtené koeficientem množství</t>
  </si>
  <si>
    <t>124</t>
  </si>
  <si>
    <t>998713202</t>
  </si>
  <si>
    <t>Přesun hmot pro izolace tepelné stanovený procentní sazbou (%) z ceny vodorovná dopravní vzdálenost do 50 m v objektech výšky přes 6 do 12 m</t>
  </si>
  <si>
    <t>-2061908158</t>
  </si>
  <si>
    <t>763</t>
  </si>
  <si>
    <t>Konstrukce suché výstavby</t>
  </si>
  <si>
    <t>125</t>
  </si>
  <si>
    <t>763101814</t>
  </si>
  <si>
    <t>Vyřezání otvoru v sádrokartonové desce v příčkách nebo v předsazených stěnách s jednoduchým opláštěním velikosti otvoru přes 0,05 do 0,10 m2</t>
  </si>
  <si>
    <t>-1699393191</t>
  </si>
  <si>
    <t>"MP"2</t>
  </si>
  <si>
    <t>126</t>
  </si>
  <si>
    <t>763111417</t>
  </si>
  <si>
    <t>Příčka ze sádrokartonových desek s nosnou konstrukcí z jednoduchých ocelových profilů UW, CW dvojitě opláštěná deskami standardními A tl. 2 x 12,5 mm s izolací, EI 60, příčka tl. 150 mm, profil 100, Rw do 56 dB</t>
  </si>
  <si>
    <t>574206427</t>
  </si>
  <si>
    <t>"m.č.2082,3</t>
  </si>
  <si>
    <t>4,95*3,93</t>
  </si>
  <si>
    <t>"m.č.2074-7</t>
  </si>
  <si>
    <t>4,95*3,93*3</t>
  </si>
  <si>
    <t>"m.č.2069-72</t>
  </si>
  <si>
    <t>(6,44+1,75*2+3,3+3,87)*4,0</t>
  </si>
  <si>
    <t>-(0,8*2,0*2+1,2*2,0*2)</t>
  </si>
  <si>
    <t>"m.č.2068</t>
  </si>
  <si>
    <t>(2,35+2,45)*3,93</t>
  </si>
  <si>
    <t>127</t>
  </si>
  <si>
    <t>763111437</t>
  </si>
  <si>
    <t>Příčka ze sádrokartonových desek s nosnou konstrukcí z jednoduchých ocelových profilů UW, CW dvojitě opláštěná deskami impregnovanými H2 tl. 2 x 12,5 mm EI 60, příčka tl. 150 mm, profil 100, s izolací, Rw do 56 dB</t>
  </si>
  <si>
    <t>993296607</t>
  </si>
  <si>
    <t>"m.č.2071,3</t>
  </si>
  <si>
    <t>(3,78+1,75)*3,93</t>
  </si>
  <si>
    <t>128</t>
  </si>
  <si>
    <t>763111712</t>
  </si>
  <si>
    <t>Příčka ze sádrokartonových desek ostatní konstrukce a práce na příčkách ze sádrokartonových desek kluzné napojení příčky ke stropu</t>
  </si>
  <si>
    <t>333733575</t>
  </si>
  <si>
    <t>4,95</t>
  </si>
  <si>
    <t>4,95*3</t>
  </si>
  <si>
    <t>(2,35+2,45)</t>
  </si>
  <si>
    <t>(3,78+1,75)</t>
  </si>
  <si>
    <t>129</t>
  </si>
  <si>
    <t>763111911</t>
  </si>
  <si>
    <t>Zhotovení otvorů v příčkách ze sádrokartonových desek pro prostupy (voda, elektro, topení, VZT), osvětlení, okna, revizní klapky včetně vyztužení profily pro příčku tl. do 100 mm, velikost do 0,10 m2</t>
  </si>
  <si>
    <t>179303934</t>
  </si>
  <si>
    <t>130</t>
  </si>
  <si>
    <t>763121411</t>
  </si>
  <si>
    <t>Stěna předsazená ze sádrokartonových desek s nosnou konstrukcí z ocelových profilů CW, UW jednoduše opláštěná deskou standardní A tl. 12,5 mm bez izolace, EI 15, stěna tl. 62,5 mm, profil 50</t>
  </si>
  <si>
    <t>-980474583</t>
  </si>
  <si>
    <t>"provizorní m.č.2088</t>
  </si>
  <si>
    <t>2,5*4,0+2,0*4</t>
  </si>
  <si>
    <t>131</t>
  </si>
  <si>
    <t>763121811</t>
  </si>
  <si>
    <t>Demontáž předsazených nebo šachtových stěn ze sádrokartonových desek s nosnou konstrukcí z ocelových profilů jednoduchých, opláštění jednoduché</t>
  </si>
  <si>
    <t>895687632</t>
  </si>
  <si>
    <t>132</t>
  </si>
  <si>
    <t>763131511</t>
  </si>
  <si>
    <t>Podhled ze sádrokartonových desek jednovrstvá zavěšená spodní konstrukce z ocelových profilů CD, UD jednoduše opláštěná deskou standardní A, tl. 12,5 mm, bez izolace</t>
  </si>
  <si>
    <t>-131788726</t>
  </si>
  <si>
    <t>5,54+5,64+3,6+5,64+3,5+3,26</t>
  </si>
  <si>
    <t>133</t>
  </si>
  <si>
    <t>763131551</t>
  </si>
  <si>
    <t>Podhled ze sádrokartonových desek jednovrstvá zavěšená spodní konstrukce z ocelových profilů CD, UD jednoduše opláštěná deskou impregnovanou H2, tl. 12,5 mm, bez izolace</t>
  </si>
  <si>
    <t>764165126</t>
  </si>
  <si>
    <t>15,29+7,26+5,73+6,18+4,62+15,04</t>
  </si>
  <si>
    <t>134</t>
  </si>
  <si>
    <t>763131765</t>
  </si>
  <si>
    <t>Podhled ze sádrokartonových desek Příplatek k cenám za výšku zavěšení přes 0,5 do 1,0 m</t>
  </si>
  <si>
    <t>467203200</t>
  </si>
  <si>
    <t>SdkPG+SdkW</t>
  </si>
  <si>
    <t>135</t>
  </si>
  <si>
    <t>763132985</t>
  </si>
  <si>
    <t>Vyspravení sádrokartonových podhledů nebo podkroví plochy jednotlivě přes 1,00 do 1,50 m2 desky tl. 12,5 mm standardní A</t>
  </si>
  <si>
    <t>-1378946323</t>
  </si>
  <si>
    <t>"zti"13,0</t>
  </si>
  <si>
    <t>136</t>
  </si>
  <si>
    <t>763164511</t>
  </si>
  <si>
    <t>Obklad konstrukcí sádrokartonovými deskami včetně ochranných úhelníků ve tvaru L rozvinuté šíře do 0,4 m, opláštěný deskou standardní A, tl. 12,5 mm</t>
  </si>
  <si>
    <t>704667310</t>
  </si>
  <si>
    <t>"zti"50</t>
  </si>
  <si>
    <t>137</t>
  </si>
  <si>
    <t>763164536</t>
  </si>
  <si>
    <t>Obklad konstrukcí sádrokartonovými deskami včetně ochranných úhelníků ve tvaru L rozvinuté šíře přes 0,4 do 0,8 m, opláštěný deskou protipožární DF, tl. 15 mm</t>
  </si>
  <si>
    <t>-2137996957</t>
  </si>
  <si>
    <t>138</t>
  </si>
  <si>
    <t>763164631</t>
  </si>
  <si>
    <t>Obklad konstrukcí sádrokartonovými deskami včetně ochranných úhelníků ve tvaru U rozvinuté šíře přes 0,6 do 1,2 m, opláštěný deskou standardní A, tl. 12,5 mm</t>
  </si>
  <si>
    <t>868867514</t>
  </si>
  <si>
    <t>"ZTI"30</t>
  </si>
  <si>
    <t>139</t>
  </si>
  <si>
    <t>763172313</t>
  </si>
  <si>
    <t>Instalační technika pro konstrukce ze sádrokartonových desek montáž revizních dvířek velikost 400 x 400 mm</t>
  </si>
  <si>
    <t>-2068935398</t>
  </si>
  <si>
    <t>"2067,89,71,73,96"8</t>
  </si>
  <si>
    <t>140</t>
  </si>
  <si>
    <t>59030712</t>
  </si>
  <si>
    <t>dvířka revizní s automatickým zámkem 400x400mm</t>
  </si>
  <si>
    <t>2052569142</t>
  </si>
  <si>
    <t>141</t>
  </si>
  <si>
    <t>763172315.S</t>
  </si>
  <si>
    <t>Instalační technika pro konstrukce ze sádrokartonových desek montáž revizních dvířek velikost 600 x 400 mm</t>
  </si>
  <si>
    <t>2081554024</t>
  </si>
  <si>
    <t>"2067,89,96"6</t>
  </si>
  <si>
    <t>142</t>
  </si>
  <si>
    <t>59030714.S</t>
  </si>
  <si>
    <t>dvířka revizní s automatickým zámkem 600x400mm</t>
  </si>
  <si>
    <t>1931434798</t>
  </si>
  <si>
    <t>143</t>
  </si>
  <si>
    <t>763181311</t>
  </si>
  <si>
    <t>Výplně otvorů konstrukcí ze sádrokartonových desek montáž zárubně kovové s konstrukcí jednokřídlové</t>
  </si>
  <si>
    <t>1943592694</t>
  </si>
  <si>
    <t>"T05"1</t>
  </si>
  <si>
    <t>144</t>
  </si>
  <si>
    <t>55331542</t>
  </si>
  <si>
    <t>zárubeň ocelová pro sádrokarton 150 levá/pravá 800</t>
  </si>
  <si>
    <t>1155202113</t>
  </si>
  <si>
    <t>145</t>
  </si>
  <si>
    <t>763231821</t>
  </si>
  <si>
    <t>Demontáž podhledu ze sádrovláknitých desek s nosnou konstrukcí z ocelových profilů, opláštění jednoduché</t>
  </si>
  <si>
    <t>-801073272</t>
  </si>
  <si>
    <t>"– m.č. 1105, 1106, 1108, 1109, 1114, 1115, 1117, 1118"8,0+5,0+6,0</t>
  </si>
  <si>
    <t>146</t>
  </si>
  <si>
    <t>763411111.S</t>
  </si>
  <si>
    <t>Sanitární příčky vhodné do mokrého prostředí dělící z dřevotřískových desek s HPL-laminátem tl. 28 mm</t>
  </si>
  <si>
    <t>308477932</t>
  </si>
  <si>
    <t>"m.č.2090,2098 T20</t>
  </si>
  <si>
    <t>1,3*2,0</t>
  </si>
  <si>
    <t>147</t>
  </si>
  <si>
    <t>763431001</t>
  </si>
  <si>
    <t>Montáž podhledu minerálního včetně zavěšeného roštu viditelného s panely vyjímatelnými, velikosti panelů do 0,36 m2</t>
  </si>
  <si>
    <t>1741324575</t>
  </si>
  <si>
    <t>26,87+12,32+19,64+12,19+15,59*3+15,22+12,52+16,18+19,55+16,17+15,29+15,29+15,68+29,68+32,34+21,61+159,79</t>
  </si>
  <si>
    <t>"pro zti</t>
  </si>
  <si>
    <t>"m.č. 1082, 1084, 1086, 1087, 1091, 1092, 1102</t>
  </si>
  <si>
    <t>17.3+5,0*5+4,0*3</t>
  </si>
  <si>
    <t>148</t>
  </si>
  <si>
    <t>59036018</t>
  </si>
  <si>
    <t>panel akustický barvená hrana viditelný rošt bílá rastr š 15mm tl 20mm</t>
  </si>
  <si>
    <t>-804795423</t>
  </si>
  <si>
    <t>487,11*1,05 'Přepočtené koeficientem množství</t>
  </si>
  <si>
    <t>149</t>
  </si>
  <si>
    <t>763431041</t>
  </si>
  <si>
    <t>Montáž podhledu minerálního včetně zavěšeného roštu Příplatek k cenám: za výšku zavěšení přes 0,5 do 1,0 m</t>
  </si>
  <si>
    <t>349928904</t>
  </si>
  <si>
    <t>150</t>
  </si>
  <si>
    <t>763431801</t>
  </si>
  <si>
    <t>Demontáž podhledu minerálního na zavěšeném na roštu viditelném</t>
  </si>
  <si>
    <t>-93011314</t>
  </si>
  <si>
    <t>151</t>
  </si>
  <si>
    <t>76390-01KP.R</t>
  </si>
  <si>
    <t>D+M kotevní prvky na zavěšení předmětů 10kg do sdk</t>
  </si>
  <si>
    <t>1306812223</t>
  </si>
  <si>
    <t>152</t>
  </si>
  <si>
    <t>998763402</t>
  </si>
  <si>
    <t>Přesun hmot pro konstrukce montované z desek stanovený procentní sazbou (%) z ceny vodorovná dopravní vzdálenost do 50 m v objektech výšky přes 6 do 12 m</t>
  </si>
  <si>
    <t>1618199105</t>
  </si>
  <si>
    <t>766</t>
  </si>
  <si>
    <t>Konstrukce truhlářské</t>
  </si>
  <si>
    <t>153</t>
  </si>
  <si>
    <t>766111820</t>
  </si>
  <si>
    <t>Demontáž dřevěných stěn plných</t>
  </si>
  <si>
    <t>-627599831</t>
  </si>
  <si>
    <t>154</t>
  </si>
  <si>
    <t>766660001</t>
  </si>
  <si>
    <t>Montáž dveřních křídel dřevěných nebo plastových otevíravých do ocelové zárubně povrchově upravených jednokřídlových, šířky do 800 mm</t>
  </si>
  <si>
    <t>1231209300</t>
  </si>
  <si>
    <t>"T02"6</t>
  </si>
  <si>
    <t>"T03"3</t>
  </si>
  <si>
    <t>"T04"5</t>
  </si>
  <si>
    <t>"T05"2</t>
  </si>
  <si>
    <t>155</t>
  </si>
  <si>
    <t>MSN.0027535.URS</t>
  </si>
  <si>
    <t>dveře interiérové jednokřídlé plné, DTD, HPL laminát, bílé plné, 70x197</t>
  </si>
  <si>
    <t>1352144464</t>
  </si>
  <si>
    <t>P</t>
  </si>
  <si>
    <t>Poznámka k položce:_x000D_
specifikace viz. v.č.AST-4,vč.kování.napojení na systém generálního klíče</t>
  </si>
  <si>
    <t>1+6</t>
  </si>
  <si>
    <t>156</t>
  </si>
  <si>
    <t>MSN.0027536.URS</t>
  </si>
  <si>
    <t>dveře interiérové jednokřídlé plné, DTD, HPL laminát, bílé plné, 80x197</t>
  </si>
  <si>
    <t>956947357</t>
  </si>
  <si>
    <t>Poznámka k položce:_x000D_
specifikace viz. v.č.AST-4,vč.kování,napojení na systém generálního klíče</t>
  </si>
  <si>
    <t>3+5+2</t>
  </si>
  <si>
    <t>157</t>
  </si>
  <si>
    <t>766660002</t>
  </si>
  <si>
    <t>Montáž dveřních křídel dřevěných nebo plastových otevíravých do ocelové zárubně povrchově upravených jednokřídlových, šířky přes 800 mm</t>
  </si>
  <si>
    <t>1556217110</t>
  </si>
  <si>
    <t>"T12"14</t>
  </si>
  <si>
    <t>158</t>
  </si>
  <si>
    <t>MSN.0027537.URS</t>
  </si>
  <si>
    <t>dveře interiérové jednokřídlé plné, DTD, HPL laminát, bílé plné, 90x197</t>
  </si>
  <si>
    <t>-987088776</t>
  </si>
  <si>
    <t>159</t>
  </si>
  <si>
    <t>MSN.0027539.URS</t>
  </si>
  <si>
    <t>dveře interiérové jednokřídlé plné, DTD, HPL laminát, bílé plné, 110x197</t>
  </si>
  <si>
    <t>-814705168</t>
  </si>
  <si>
    <t>160</t>
  </si>
  <si>
    <t>MSN.0027545.URS.R</t>
  </si>
  <si>
    <t>dveře interiérové jednokřídlé plné, DTD, HPL laminát, bílé plné, 120x197</t>
  </si>
  <si>
    <t>887717259</t>
  </si>
  <si>
    <t>161</t>
  </si>
  <si>
    <t>766660022</t>
  </si>
  <si>
    <t>Montáž dveřních křídel dřevěných nebo plastových otevíravých do ocelové zárubně protipožárních jednokřídlových, šířky přes 800 mm</t>
  </si>
  <si>
    <t>-479595047</t>
  </si>
  <si>
    <t>"T06"3</t>
  </si>
  <si>
    <t>"T09"1</t>
  </si>
  <si>
    <t>"T10"1</t>
  </si>
  <si>
    <t>162</t>
  </si>
  <si>
    <t>MSN.0027539.URS.R</t>
  </si>
  <si>
    <t>dveře interiérové jednokřídlé plné, , HPL laminát, bílé plné, 80x197 požární EW30DP3-C</t>
  </si>
  <si>
    <t>1230881423</t>
  </si>
  <si>
    <t>163</t>
  </si>
  <si>
    <t>MSN.0027540.URS.R</t>
  </si>
  <si>
    <t>dveře interiérové jednokřídlé plné, HPL laminát, bílé plné, 90x197,požární EW30DP3-C</t>
  </si>
  <si>
    <t>-947950923</t>
  </si>
  <si>
    <t>164</t>
  </si>
  <si>
    <t>MSN.0027541.URS.R</t>
  </si>
  <si>
    <t>dveře interiérové jednokřídlé plné, HPL laminát, bílé plné, 110x197,požární EW30DP3-C</t>
  </si>
  <si>
    <t>417030576</t>
  </si>
  <si>
    <t>165</t>
  </si>
  <si>
    <t>766660312</t>
  </si>
  <si>
    <t>Montáž dveřních křídel dřevěných nebo plastových posuvných dveří do pouzdra zděné příčky s jednou kapsou jednokřídlových, průchozí šířky přes 800 do 1200 mm</t>
  </si>
  <si>
    <t>-93925465</t>
  </si>
  <si>
    <t>166</t>
  </si>
  <si>
    <t>MSN.0027559.URS.R</t>
  </si>
  <si>
    <t>dveře interiérové jednokřídlé 2/3 prosklené, HPL laminát, bílé plné, 120x197</t>
  </si>
  <si>
    <t>837179744</t>
  </si>
  <si>
    <t>167</t>
  </si>
  <si>
    <t>766660713</t>
  </si>
  <si>
    <t>Montáž dveřních doplňků plechu okopného</t>
  </si>
  <si>
    <t>-1656325625</t>
  </si>
  <si>
    <t>168</t>
  </si>
  <si>
    <t>54915211.S</t>
  </si>
  <si>
    <t>plech okopový nerez 715x200x0,6mm</t>
  </si>
  <si>
    <t>-1434184532</t>
  </si>
  <si>
    <t>169</t>
  </si>
  <si>
    <t>54915212</t>
  </si>
  <si>
    <t>plech okopový nerez 815x200x0,6mm</t>
  </si>
  <si>
    <t>-1986073672</t>
  </si>
  <si>
    <t>170</t>
  </si>
  <si>
    <t>54915213.S</t>
  </si>
  <si>
    <t>plech okopový nerez 915x200x0,6mm</t>
  </si>
  <si>
    <t>508925101</t>
  </si>
  <si>
    <t>171</t>
  </si>
  <si>
    <t>54915215.R</t>
  </si>
  <si>
    <t>plech okopový nerez 1045-1245x200x0,6mm</t>
  </si>
  <si>
    <t>18971408</t>
  </si>
  <si>
    <t>172</t>
  </si>
  <si>
    <t>766660717</t>
  </si>
  <si>
    <t>Montáž dveřních doplňků samozavírače na zárubeň ocelovou</t>
  </si>
  <si>
    <t>1034333173</t>
  </si>
  <si>
    <t>173</t>
  </si>
  <si>
    <t>54917259.R</t>
  </si>
  <si>
    <t>samozavírač dveří hydraulický s kluzným ramínkem</t>
  </si>
  <si>
    <t>112002161</t>
  </si>
  <si>
    <t>174</t>
  </si>
  <si>
    <t>766660720</t>
  </si>
  <si>
    <t>Montáž dveřních doplňků větrací mřížky s vyříznutím otvoru</t>
  </si>
  <si>
    <t>663113085</t>
  </si>
  <si>
    <t>175</t>
  </si>
  <si>
    <t>55341419.R</t>
  </si>
  <si>
    <t>mřížka větrací AL 400x80 mm</t>
  </si>
  <si>
    <t>set</t>
  </si>
  <si>
    <t>-290288457</t>
  </si>
  <si>
    <t>176</t>
  </si>
  <si>
    <t>766660741,S</t>
  </si>
  <si>
    <t>Montáž dveřního kování madlo</t>
  </si>
  <si>
    <t>408033491</t>
  </si>
  <si>
    <t>177</t>
  </si>
  <si>
    <t>55147059.R</t>
  </si>
  <si>
    <t>madlo nerezové rovné 900mm</t>
  </si>
  <si>
    <t>-1525806353</t>
  </si>
  <si>
    <t>178</t>
  </si>
  <si>
    <t>766694112</t>
  </si>
  <si>
    <t>Montáž ostatních truhlářských konstrukcí parapetních desek dřevěných nebo plastových šířky do 300 mm, délky přes 1000 do 1600 mm</t>
  </si>
  <si>
    <t>828654668</t>
  </si>
  <si>
    <t>"T19"2</t>
  </si>
  <si>
    <t>179</t>
  </si>
  <si>
    <t>60794103.S</t>
  </si>
  <si>
    <t>deska parapetní vysokotlakého laminátu vnitřní 290x1000mm,2x zaoblené čelo</t>
  </si>
  <si>
    <t>1614178584</t>
  </si>
  <si>
    <t>1,3*2</t>
  </si>
  <si>
    <t>180</t>
  </si>
  <si>
    <t>766694121</t>
  </si>
  <si>
    <t>Montáž ostatních truhlářských konstrukcí parapetních desek dřevěných nebo plastových šířky přes 300 mm, délky do 1000 mm</t>
  </si>
  <si>
    <t>-391068534</t>
  </si>
  <si>
    <t>"T19"1</t>
  </si>
  <si>
    <t>181</t>
  </si>
  <si>
    <t>60794104.S</t>
  </si>
  <si>
    <t>deska parapetní vysokotlakého laminátu vnitřní 350x1000mm,2x zaoblené čelo</t>
  </si>
  <si>
    <t>1335287242</t>
  </si>
  <si>
    <t>182</t>
  </si>
  <si>
    <t>766694122</t>
  </si>
  <si>
    <t>Montáž ostatních truhlářských konstrukcí parapetních desek dřevěných nebo plastových šířky přes 300 mm, délky přes 1000 do 1600 mm</t>
  </si>
  <si>
    <t>276896213</t>
  </si>
  <si>
    <t>"T20"5</t>
  </si>
  <si>
    <t>183</t>
  </si>
  <si>
    <t>1464564697</t>
  </si>
  <si>
    <t>1,2*5</t>
  </si>
  <si>
    <t>184</t>
  </si>
  <si>
    <t>766821112</t>
  </si>
  <si>
    <t>Montáž nábytku vestavěného korpusu skříně policové dvoukřídlové</t>
  </si>
  <si>
    <t>2105275593</t>
  </si>
  <si>
    <t>"T15-T18</t>
  </si>
  <si>
    <t>2+1+1+1</t>
  </si>
  <si>
    <t>185</t>
  </si>
  <si>
    <t>61510-VS15T.R</t>
  </si>
  <si>
    <t>vestavěná policová skříň 1800x2100x510 mm,lamino tl.18 mm</t>
  </si>
  <si>
    <t>1172117986</t>
  </si>
  <si>
    <t>Poznámka k položce:_x000D_
specifikace viz.v.č.AST-4</t>
  </si>
  <si>
    <t>186</t>
  </si>
  <si>
    <t>61510-VS16T.R</t>
  </si>
  <si>
    <t>vestavěná policová skříň 1000x2700x300 mm,lamino tl.18 mm</t>
  </si>
  <si>
    <t>1788705515</t>
  </si>
  <si>
    <t>187</t>
  </si>
  <si>
    <t>61510-VS17T.R</t>
  </si>
  <si>
    <t>vestavěná policová skříň 1000x2100x270 mm,lamino tl.18 mm</t>
  </si>
  <si>
    <t>-852576499</t>
  </si>
  <si>
    <t>188</t>
  </si>
  <si>
    <t>61510-VS18T.R</t>
  </si>
  <si>
    <t>vestavěná policová skříň 1800x2100x450 mm,lamino tl.18 mm</t>
  </si>
  <si>
    <t>76845365</t>
  </si>
  <si>
    <t>189</t>
  </si>
  <si>
    <t>766905544.R</t>
  </si>
  <si>
    <t>Rozšíření systému centrálního (generálního) klíče</t>
  </si>
  <si>
    <t>866642002</t>
  </si>
  <si>
    <t>190</t>
  </si>
  <si>
    <t>76690-PP.R</t>
  </si>
  <si>
    <t>D+M padacího dveřního prahu osazeného do dřevěných dveřních křídel š. 800-1200 mm</t>
  </si>
  <si>
    <t>919173050</t>
  </si>
  <si>
    <t>191</t>
  </si>
  <si>
    <t>998766202</t>
  </si>
  <si>
    <t>Přesun hmot pro konstrukce truhlářské stanovený procentní sazbou (%) z ceny vodorovná dopravní vzdálenost do 50 m v objektech výšky přes 6 do 12 m</t>
  </si>
  <si>
    <t>-920867833</t>
  </si>
  <si>
    <t>767</t>
  </si>
  <si>
    <t>Konstrukce zámečnické</t>
  </si>
  <si>
    <t>192</t>
  </si>
  <si>
    <t>767531111</t>
  </si>
  <si>
    <t>Montáž vstupních čistících zón z rohoží kovových nebo plastových</t>
  </si>
  <si>
    <t>-1745344185</t>
  </si>
  <si>
    <t>1,15*0,6*2</t>
  </si>
  <si>
    <t>1,5*0,9</t>
  </si>
  <si>
    <t>193</t>
  </si>
  <si>
    <t>284-01ABDR.R</t>
  </si>
  <si>
    <t>antibakteriální dekontaminační čistící lepící rohož vrstvená 60 listů,polyethylonová folie potažená akrylátovým lepidlem</t>
  </si>
  <si>
    <t>2142961026</t>
  </si>
  <si>
    <t>2,73*1,02 'Přepočtené koeficientem množství</t>
  </si>
  <si>
    <t>194</t>
  </si>
  <si>
    <t>998767201</t>
  </si>
  <si>
    <t>Přesun hmot pro zámečnické konstrukce stanovený procentní sazbou (%) z ceny vodorovná dopravní vzdálenost do 50 m v objektech výšky do 6 m</t>
  </si>
  <si>
    <t>1001088856</t>
  </si>
  <si>
    <t>771</t>
  </si>
  <si>
    <t>Podlahy z dlaždic</t>
  </si>
  <si>
    <t>195</t>
  </si>
  <si>
    <t>771573810</t>
  </si>
  <si>
    <t>Demontáž podlah z dlaždic keramických lepených</t>
  </si>
  <si>
    <t>831487832</t>
  </si>
  <si>
    <t>15,29+5,64+7,26+5,73+23,19+6,18+3,6+4,62+15,04+5,64</t>
  </si>
  <si>
    <t>776</t>
  </si>
  <si>
    <t>Podlahy povlakové</t>
  </si>
  <si>
    <t>196</t>
  </si>
  <si>
    <t>776111311</t>
  </si>
  <si>
    <t>Příprava podkladu vysátí podlah</t>
  </si>
  <si>
    <t>296115435</t>
  </si>
  <si>
    <t>197</t>
  </si>
  <si>
    <t>776141112</t>
  </si>
  <si>
    <t>Příprava podkladu vyrovnání samonivelační stěrkou podlah min.pevnosti 20 MPa, tloušťky přes 3 do 5 mm</t>
  </si>
  <si>
    <t>1477578439</t>
  </si>
  <si>
    <t>PL1+PL2+VP1</t>
  </si>
  <si>
    <t>198</t>
  </si>
  <si>
    <t>776201811</t>
  </si>
  <si>
    <t>Demontáž povlakových podlahovin lepených ručně bez podložky</t>
  </si>
  <si>
    <t>-329807966</t>
  </si>
  <si>
    <t>26,87+5,54+12,32+19,64+3,5+3,26+15,59*3+15,22+16,18+19,55+16,17+15,29*2+15,68+29,68+32,34+21,61</t>
  </si>
  <si>
    <t>BPVC</t>
  </si>
  <si>
    <t>199</t>
  </si>
  <si>
    <t>776231111</t>
  </si>
  <si>
    <t>Montáž podlahovin z vinylu lepením lamel nebo čtverců standardním lepidlem</t>
  </si>
  <si>
    <t>-330727852</t>
  </si>
  <si>
    <t>5,64+3,6+5,64+3,5+3,26</t>
  </si>
  <si>
    <t>200</t>
  </si>
  <si>
    <t>28411050.S</t>
  </si>
  <si>
    <t>bezpečtnostní homogenní vinylová podlahovina tl. 2 mm se s rpotiskluzovým vsypem vyztužená mřížkou de skelného vlakna</t>
  </si>
  <si>
    <t>-1410905580</t>
  </si>
  <si>
    <t>21,64*1,1 'Přepočtené koeficientem množství</t>
  </si>
  <si>
    <t>201</t>
  </si>
  <si>
    <t>776232111</t>
  </si>
  <si>
    <t>Montáž podlahovin z vinylu lepením lamel nebo čtverců 2-složkovým lepidlem (do vlhkých prostor)</t>
  </si>
  <si>
    <t>-1609473234</t>
  </si>
  <si>
    <t>15,29+7,26+5,73+6,18+4,62+15,04+7,05</t>
  </si>
  <si>
    <t>202</t>
  </si>
  <si>
    <t>-972815621</t>
  </si>
  <si>
    <t>61,17*1,1 'Přepočtené koeficientem množství</t>
  </si>
  <si>
    <t>203</t>
  </si>
  <si>
    <t>776251111</t>
  </si>
  <si>
    <t>Montáž podlahovin z přírodního linolea (marmolea) lepením standardním lepidlem z pásů standardních</t>
  </si>
  <si>
    <t>355268636</t>
  </si>
  <si>
    <t>26,87+5,54+12,32+19,64+12,19+15,59*3+15,22+16,18+19,55+16,17+15,29*2+15,68+29,68+32,34+21,61</t>
  </si>
  <si>
    <t>Mezisoučet</t>
  </si>
  <si>
    <t>204</t>
  </si>
  <si>
    <t>28411069</t>
  </si>
  <si>
    <t>linoleum přírodní ze 100% dřevité moučky tl 2,5mm, zátěž 34/43, R9, hořlavost Cfl S1</t>
  </si>
  <si>
    <t>1224726835</t>
  </si>
  <si>
    <t>479,63*1,1 'Přepočtené koeficientem množství</t>
  </si>
  <si>
    <t>205</t>
  </si>
  <si>
    <t>776410811</t>
  </si>
  <si>
    <t>Demontáž soklíků nebo lišt pryžových nebo plastových</t>
  </si>
  <si>
    <t>1912783274</t>
  </si>
  <si>
    <t>314,910*0,9</t>
  </si>
  <si>
    <t>206</t>
  </si>
  <si>
    <t>776411111</t>
  </si>
  <si>
    <t>Montáž soklíků lepením obvodových, výšky do 80 mm</t>
  </si>
  <si>
    <t>-815953128</t>
  </si>
  <si>
    <t>(5,92+5,6)*2</t>
  </si>
  <si>
    <t>-0,9</t>
  </si>
  <si>
    <t>(5,05+2,44)*2</t>
  </si>
  <si>
    <t>-1,2*3</t>
  </si>
  <si>
    <t>(6,44+3,05)*2</t>
  </si>
  <si>
    <t>-(1,2+0,8)</t>
  </si>
  <si>
    <t>(3,15+3,87)*2</t>
  </si>
  <si>
    <t>(3,1*3+3,025+2,48+4,95*5)*2</t>
  </si>
  <si>
    <t>-(1,2*4+0,9)</t>
  </si>
  <si>
    <t>(2,94+3,44+2,94+5,42*3)*2</t>
  </si>
  <si>
    <t>-(0,9+1,1+1,2)</t>
  </si>
  <si>
    <t>(3,04*2+3,12+5,9+4,95*4)*2</t>
  </si>
  <si>
    <t>-(1,2*1,97*4)</t>
  </si>
  <si>
    <t>(4,91+3,12+6,99*2)*2</t>
  </si>
  <si>
    <t>-(+1,2*1,97*2)</t>
  </si>
  <si>
    <t>0,4*2*19</t>
  </si>
  <si>
    <t>(50,76+8,68)*2</t>
  </si>
  <si>
    <t>-(1,2*12+1,1*4+0,9*3+0,8*6+0,7)</t>
  </si>
  <si>
    <t>0,5*2*23+0,4*2*7</t>
  </si>
  <si>
    <t>(2,33+1,95)*2</t>
  </si>
  <si>
    <t>-0,8</t>
  </si>
  <si>
    <t>(2,350+2,131+0,707+0,287+1,648+2,450)</t>
  </si>
  <si>
    <t>(1,750+1,890+1,773+1,890)</t>
  </si>
  <si>
    <t>(1,737+1,818+1,746+1,818)</t>
  </si>
  <si>
    <t>(1,478+4,487+4,648+2,590+3,215+1,899)</t>
  </si>
  <si>
    <t>(1,809+3,090+1,827+3,090)</t>
  </si>
  <si>
    <t>(1,827+0,322+0,367+0,869+2,185+1,191)</t>
  </si>
  <si>
    <t>(0,994+1,504+1,003+1,505)</t>
  </si>
  <si>
    <t>(1,110+1,594+0,349+0,725+1,478+2,319)</t>
  </si>
  <si>
    <t>(1,522+3,609+1,513+3,609)</t>
  </si>
  <si>
    <t>(1,666+3,627+1,666+2,122+0,278+1,209+0,296+0,296)</t>
  </si>
  <si>
    <t>(2,319+1,621+1,997+0,439+0,322+1,182)</t>
  </si>
  <si>
    <t>(4,576+4,504+2,651+3,170+1,916+1,334)</t>
  </si>
  <si>
    <t>(1,836+1,290+1,854+1,290)</t>
  </si>
  <si>
    <t>(1,675+1,854+1,657+1,854)</t>
  </si>
  <si>
    <t>-0,800*8</t>
  </si>
  <si>
    <t>-0,700*4</t>
  </si>
  <si>
    <t>-(0,8+0,9+1,2+0,8)</t>
  </si>
  <si>
    <t>207</t>
  </si>
  <si>
    <t>28411009.R</t>
  </si>
  <si>
    <t>plastová soklová obruba (tzv. požlábek) poloměr 20mm, dl. á 2m</t>
  </si>
  <si>
    <t>822294201</t>
  </si>
  <si>
    <t>546,31*1,02 'Přepočtené koeficientem množství</t>
  </si>
  <si>
    <t>208</t>
  </si>
  <si>
    <t>776421111</t>
  </si>
  <si>
    <t>Montáž lišt obvodových lepených</t>
  </si>
  <si>
    <t>-1468815119</t>
  </si>
  <si>
    <t>209</t>
  </si>
  <si>
    <t>28411008.R</t>
  </si>
  <si>
    <t>čepcové těsnění výšky  42mm pro napojení na stěnu, dl. á 2,5m</t>
  </si>
  <si>
    <t>145307209</t>
  </si>
  <si>
    <t>426,986*1,02 'Přepočtené koeficientem množství</t>
  </si>
  <si>
    <t>210</t>
  </si>
  <si>
    <t>28411007.R</t>
  </si>
  <si>
    <t>čepcové těsnění výšky 45mm pro napojení na stěnu s obkladem, dl. á 2,5m</t>
  </si>
  <si>
    <t>1776248547</t>
  </si>
  <si>
    <t>119,324*1,02 'Přepočtené koeficientem množství</t>
  </si>
  <si>
    <t>211</t>
  </si>
  <si>
    <t>776991121</t>
  </si>
  <si>
    <t>Ostatní práce údržba nových podlahovin po pokládce čištění základní</t>
  </si>
  <si>
    <t>-1422332855</t>
  </si>
  <si>
    <t>320,34+159,29+VP1+VP2</t>
  </si>
  <si>
    <t>212</t>
  </si>
  <si>
    <t>776991221</t>
  </si>
  <si>
    <t>Ostatní práce údržba nových podlahovin po pokládce čištění včetně ošetření polymerním nátěrem jednosložkovým jednovrstvým</t>
  </si>
  <si>
    <t>-2146058601</t>
  </si>
  <si>
    <t>781</t>
  </si>
  <si>
    <t>Dokončovací práce - obklady</t>
  </si>
  <si>
    <t>213</t>
  </si>
  <si>
    <t>781121011</t>
  </si>
  <si>
    <t>Příprava podkladu před provedením obkladu nátěr penetrační na stěnu</t>
  </si>
  <si>
    <t>629102044</t>
  </si>
  <si>
    <t>214</t>
  </si>
  <si>
    <t>781131112</t>
  </si>
  <si>
    <t>Izolace stěny pod obklad izolace nátěrem nebo stěrkou ve dvou vrstvách</t>
  </si>
  <si>
    <t>-1087929378</t>
  </si>
  <si>
    <t>KO*0,4</t>
  </si>
  <si>
    <t>215</t>
  </si>
  <si>
    <t>781161021</t>
  </si>
  <si>
    <t>Příprava podkladu před provedením obkladu montáž profilu ukončujícího profilu rohového, vanového</t>
  </si>
  <si>
    <t>-1401493511</t>
  </si>
  <si>
    <t>2,05*12</t>
  </si>
  <si>
    <t>216</t>
  </si>
  <si>
    <t>59054131.</t>
  </si>
  <si>
    <t>profil ukončovací pro vnější hrany obkladů hliník leskle eloxovaný chromem 6x2500mm</t>
  </si>
  <si>
    <t>269156641</t>
  </si>
  <si>
    <t>24,6*1,1 'Přepočtené koeficientem množství</t>
  </si>
  <si>
    <t>217</t>
  </si>
  <si>
    <t>781474154</t>
  </si>
  <si>
    <t>Montáž obkladů vnitřních stěn z dlaždic keramických lepených flexibilním lepidlem velkoformátových hladkých přes 4 do 6 ks/m2</t>
  </si>
  <si>
    <t>647730726</t>
  </si>
  <si>
    <t>(2,350+2,131+0,707+0,287+1,648+2,450)*2,050</t>
  </si>
  <si>
    <t>(1,750+1,890+1,773+1,890)*2,050</t>
  </si>
  <si>
    <t>(1,737+1,818+1,746+1,818)*2,050</t>
  </si>
  <si>
    <t>(1,478+4,487+4,648+2,590+3,215+1,899)*2,050</t>
  </si>
  <si>
    <t>(1,809+3,090+1,827+3,090)*2,050</t>
  </si>
  <si>
    <t>(1,827+0,322+0,367+0,869+2,185+1,191)*2,050</t>
  </si>
  <si>
    <t>(0,994+1,504+1,003+1,505)*2,050</t>
  </si>
  <si>
    <t>(1,110+1,594+0,349+0,725+1,478+2,319)*2,050</t>
  </si>
  <si>
    <t>(1,522+3,609+1,513+3,609)*2,050</t>
  </si>
  <si>
    <t>(1,666+3,627+1,666+2,122+0,278+1,209+0,296+0,296)*2,050</t>
  </si>
  <si>
    <t>(2,319+1,621+1,997+0,439+0,322+1,182)*2,050</t>
  </si>
  <si>
    <t>(4,576+4,504+2,651+3,170+1,916+1,334)*2,050</t>
  </si>
  <si>
    <t>(1,836+1,290+1,854+1,290)*2,050</t>
  </si>
  <si>
    <t>(1,675+1,854+1,657+1,854)*2,050</t>
  </si>
  <si>
    <t>0,869*1,500</t>
  </si>
  <si>
    <t>1,012*1,500</t>
  </si>
  <si>
    <t>1,039*1,500</t>
  </si>
  <si>
    <t>0,994*1,500</t>
  </si>
  <si>
    <t>1,003*1,500</t>
  </si>
  <si>
    <t>1,048*1,500</t>
  </si>
  <si>
    <t>1,630*1,500</t>
  </si>
  <si>
    <t>(0,296+1,137)*1,500</t>
  </si>
  <si>
    <t>(0,439+1,021)*1,500</t>
  </si>
  <si>
    <t>(0,618+0,994)*1,500</t>
  </si>
  <si>
    <t>(0,645+0,878)*1,500</t>
  </si>
  <si>
    <t>1,101*1,500</t>
  </si>
  <si>
    <t>1,093*1,500</t>
  </si>
  <si>
    <t>1,146*1,500</t>
  </si>
  <si>
    <t>-(1,433*1,200*1)</t>
  </si>
  <si>
    <t>-(1,119*1,200*2)</t>
  </si>
  <si>
    <t>-(0,609*1,200*1)</t>
  </si>
  <si>
    <t>-(1,307*1,200*1)</t>
  </si>
  <si>
    <t>-(1,164*1,200*1)</t>
  </si>
  <si>
    <t>-(1,290*1,200*1)</t>
  </si>
  <si>
    <t>-(1,191*1,200*2)</t>
  </si>
  <si>
    <t>218</t>
  </si>
  <si>
    <t>59761001.S</t>
  </si>
  <si>
    <t>obklad velkoformátový keramický hladký přes 4 do 6ks/m2</t>
  </si>
  <si>
    <t>-1999184391</t>
  </si>
  <si>
    <t>Poznámka k položce:_x000D_
v cenové relaci 600 kč/m2,rektifikovaný</t>
  </si>
  <si>
    <t>254,556*1,15 'Přepočtené koeficientem množství</t>
  </si>
  <si>
    <t>219</t>
  </si>
  <si>
    <t>781477111</t>
  </si>
  <si>
    <t>Montáž obkladů vnitřních stěn z dlaždic keramických Příplatek k cenám za plochu do 10 m2 jednotlivě</t>
  </si>
  <si>
    <t>169745310</t>
  </si>
  <si>
    <t>220</t>
  </si>
  <si>
    <t>781674113</t>
  </si>
  <si>
    <t>Montáž obkladů parapetů z dlaždic keramických lepených flexibilním lepidlem, šířky parapetu přes 150 do 200 mm</t>
  </si>
  <si>
    <t>1185721231</t>
  </si>
  <si>
    <t>0,75+1,1*2+1,3+1,2+1,3*4+1,5</t>
  </si>
  <si>
    <t>221</t>
  </si>
  <si>
    <t>329106712</t>
  </si>
  <si>
    <t>12,15*0,22 'Přepočtené koeficientem množství</t>
  </si>
  <si>
    <t>222</t>
  </si>
  <si>
    <t>998781202</t>
  </si>
  <si>
    <t>Přesun hmot pro obklady keramické stanovený procentní sazbou (%) z ceny vodorovná dopravní vzdálenost do 50 m v objektech výšky přes 6 do 12 m</t>
  </si>
  <si>
    <t>532974896</t>
  </si>
  <si>
    <t>783</t>
  </si>
  <si>
    <t>Dokončovací práce - nátěry</t>
  </si>
  <si>
    <t>223</t>
  </si>
  <si>
    <t>783314101</t>
  </si>
  <si>
    <t>Základní nátěr zámečnických konstrukcí jednonásobný syntetický</t>
  </si>
  <si>
    <t>-622351003</t>
  </si>
  <si>
    <t>((0,7+1,97*2)*(0,1+0,1))*7</t>
  </si>
  <si>
    <t>((0,8+1,97*2)*(0,1+0,1))*2</t>
  </si>
  <si>
    <t>((0,8+1,97*2)*(0,125+0,1))</t>
  </si>
  <si>
    <t>((0,8+1,97*2)*(0,15+0,1))*3</t>
  </si>
  <si>
    <t>((0,9+1,97*2)*(0,1+0,1))*2</t>
  </si>
  <si>
    <t>((0,9+1,97*2)*(0,15+0,1))*2</t>
  </si>
  <si>
    <t>((1,1+1,97*2)*(0,15+0,1))*3</t>
  </si>
  <si>
    <t>((1,1+1,97*2)*(0,1+0,1))*2</t>
  </si>
  <si>
    <t>((1,2+1,97*2)*(0,15+0,1))</t>
  </si>
  <si>
    <t>((1,2+1,97*2)*(0,125+0,1))*2</t>
  </si>
  <si>
    <t>((1,2+1,97*2)*(0,1+0,1))*12</t>
  </si>
  <si>
    <t>224</t>
  </si>
  <si>
    <t>783315101</t>
  </si>
  <si>
    <t>Mezinátěr zámečnických konstrukcí jednonásobný syntetický standardní</t>
  </si>
  <si>
    <t>-1928237827</t>
  </si>
  <si>
    <t>225</t>
  </si>
  <si>
    <t>783317101</t>
  </si>
  <si>
    <t>Krycí nátěr (email) zámečnických konstrukcí jednonásobný syntetický standardní</t>
  </si>
  <si>
    <t>-1581918747</t>
  </si>
  <si>
    <t>226</t>
  </si>
  <si>
    <t>783801401</t>
  </si>
  <si>
    <t>Příprava podkladu omítek před provedením nátěru ometení</t>
  </si>
  <si>
    <t>765300375</t>
  </si>
  <si>
    <t>227</t>
  </si>
  <si>
    <t>783817421</t>
  </si>
  <si>
    <t>Krycí (ochranný ) nátěr omítek dvojnásobný hladkých omítek hladkých, zrnitých tenkovrstvých nebo štukových stupně členitosti 1 a 2 syntetický</t>
  </si>
  <si>
    <t>1961056669</t>
  </si>
  <si>
    <t>(5,92+5,6)*2,05*2</t>
  </si>
  <si>
    <t>(5,05+2,44)*2,05*2</t>
  </si>
  <si>
    <t>(6,44+3,05)*2,05*2</t>
  </si>
  <si>
    <t>-(1,2*1,97+0,8*1,97+1,5*1,2)</t>
  </si>
  <si>
    <t>(3,15+3,87)*2,05*2</t>
  </si>
  <si>
    <t>(3,1*3+3,025+2,48+4,95*5)*2,05*2</t>
  </si>
  <si>
    <t>-(1,5*1,2*5+1,2*1,97*4+0,9*1,97)</t>
  </si>
  <si>
    <t>(2,94+3,44+2,94+5,42*3)*2,05*2</t>
  </si>
  <si>
    <t>-(1,5*1,2*2+1,3*1,2+0,9*1,97+1,1*1,97+1,2*1,97)</t>
  </si>
  <si>
    <t>(3,04*2+3,12+5,9+4,95*4)*2,05*2</t>
  </si>
  <si>
    <t>-(1,5*1,2*4+1,2*1,97*4)</t>
  </si>
  <si>
    <t>(4,91+3,12+6,99*2)*2,05*2</t>
  </si>
  <si>
    <t>-(1,5*1,2*5+1,2*1,97*2)</t>
  </si>
  <si>
    <t>0,4*1,2*2*19</t>
  </si>
  <si>
    <t>(50,76+8,68)*2,05*2</t>
  </si>
  <si>
    <t>-(1,5*1,2+1,2*1,2*5+0,75*1,2+1,2*1,97*12+1,1*1,97*4+0,9*1,97*3+0,8*1,97*6+0,7*1,97+1,5*2,5)</t>
  </si>
  <si>
    <t>(2,33+1,95)*2,05*2</t>
  </si>
  <si>
    <t>-(0,8*1,97+1,2*1,2)</t>
  </si>
  <si>
    <t>784</t>
  </si>
  <si>
    <t>Dokončovací práce - malby a tapety</t>
  </si>
  <si>
    <t>228</t>
  </si>
  <si>
    <t>784181121</t>
  </si>
  <si>
    <t>Penetrace podkladu jednonásobná hloubková v místnostech výšky do 3,80 m</t>
  </si>
  <si>
    <t>-975617198</t>
  </si>
  <si>
    <t>229</t>
  </si>
  <si>
    <t>784211131</t>
  </si>
  <si>
    <t>Malby z malířských směsí otěruvzdorných za mokra dvojnásobné, bílé za mokra otěruvzdorné minimálně v místnostech výšky do 3,80 m</t>
  </si>
  <si>
    <t>-643209016</t>
  </si>
  <si>
    <t>Psdk*2+PsdkV*2+C11+C14+DC10+OmSs+OO20+SdkPG+SdkW</t>
  </si>
  <si>
    <t>DÍL 03 - Zdravotechnická instalace</t>
  </si>
  <si>
    <t xml:space="preserve">    720 - Zdravotechnika</t>
  </si>
  <si>
    <t>720</t>
  </si>
  <si>
    <t>Zdravotechnika</t>
  </si>
  <si>
    <t>720-01.R</t>
  </si>
  <si>
    <t>Zdravotechnika viz. samostatný rozpočet</t>
  </si>
  <si>
    <t>1804940376</t>
  </si>
  <si>
    <t>000001.R</t>
  </si>
  <si>
    <t>vyklizení a zpětné umístění vybavení místností 1. np</t>
  </si>
  <si>
    <t>-1309701032</t>
  </si>
  <si>
    <t>DÍL 04 - Vytápění</t>
  </si>
  <si>
    <t>735</t>
  </si>
  <si>
    <t>-1066535522</t>
  </si>
  <si>
    <t>DÍL 05 - Elektroinstalace silnoproud</t>
  </si>
  <si>
    <t xml:space="preserve">    21-M - Elektromontáže</t>
  </si>
  <si>
    <t>21-M</t>
  </si>
  <si>
    <t>Elektromontáže</t>
  </si>
  <si>
    <t>210-01.R</t>
  </si>
  <si>
    <t>Elektro silnoproud viz.samostatný rozpočet</t>
  </si>
  <si>
    <t>1430787280</t>
  </si>
  <si>
    <t>DÍL 06 - Elektroinstalace slaboproud</t>
  </si>
  <si>
    <t>210-02.R</t>
  </si>
  <si>
    <t>Elektro slaboproud viz.samostatný rozpočet</t>
  </si>
  <si>
    <t>1929807668</t>
  </si>
  <si>
    <t>DÍL 07 - Vzduchotechnika</t>
  </si>
  <si>
    <t xml:space="preserve">    24-M - Montáže vzduchotechnických zařízení</t>
  </si>
  <si>
    <t>24-M</t>
  </si>
  <si>
    <t>Montáže vzduchotechnických zařízení</t>
  </si>
  <si>
    <t>240-01.R</t>
  </si>
  <si>
    <t>Vzduchotechnika viz.samostatný rozpočet</t>
  </si>
  <si>
    <t>-529475127</t>
  </si>
  <si>
    <t>DÍL 08 - Mediciální plyny - rozvod kyslíku</t>
  </si>
  <si>
    <t xml:space="preserve">    23-M - Montáže potrubí</t>
  </si>
  <si>
    <t>23-M</t>
  </si>
  <si>
    <t>Montáže potrubí</t>
  </si>
  <si>
    <t>230-01.R</t>
  </si>
  <si>
    <t>Mediciální plyny viz.samostatný rozpočet</t>
  </si>
  <si>
    <t>438364406</t>
  </si>
  <si>
    <t>SEZNAM FIGUR</t>
  </si>
  <si>
    <t>Výměra</t>
  </si>
  <si>
    <t>A</t>
  </si>
  <si>
    <t xml:space="preserve"> SO 02/ DÍL 02</t>
  </si>
  <si>
    <t>Použití figury:</t>
  </si>
  <si>
    <t>Bourání podkladů pod dlažby nebo mazanin betonových nebo z litého asfaltu tl do 100 mm pl přes 4 m2</t>
  </si>
  <si>
    <t>Odstranění násypů pod podlahami tl do 100 mm pl přes 2 m2</t>
  </si>
  <si>
    <t>bourání podlahy pvc</t>
  </si>
  <si>
    <t>Příčka z cihel broušených na tenkovrstvou maltu tloušťky 115 mm</t>
  </si>
  <si>
    <t>Vápenocementová omítka štuková dvouvrstvá vnitřních stěn nanášená ručně</t>
  </si>
  <si>
    <t>Dvojnásobné bílé malby ze směsí za mokra minimálně otěruvzdorných v místnostech do 3,80 m</t>
  </si>
  <si>
    <t>Příčka z cihel broušených na tenkovrstvou maltu tloušťky 140 mm</t>
  </si>
  <si>
    <t>Zazdívka otvorů v příčkách nebo stěnách plochy do 4 m2 cihlami děrovanými tl 115 mm</t>
  </si>
  <si>
    <t>Montáž obkladů vnitřních keramických velkoformátových hladkých do 6 ks/m2 lepených flexibilním lepidlem</t>
  </si>
  <si>
    <t>Oprava vnitřní vápenocementové štukové omítky stěn v rozsahu plochy do 30%</t>
  </si>
  <si>
    <t>Nátěr penetrační na stěnu</t>
  </si>
  <si>
    <t>Izolace pod obklad nátěrem nebo stěrkou ve dvou vrstvách</t>
  </si>
  <si>
    <t>Hloubková jednonásobná penetrace podkladu v místnostech výšky do 3,80 m</t>
  </si>
  <si>
    <t>Krycí dvojnásobný syntetický nátěr hladkých, zrnitých tenkovrstvých nebo štukových omítek</t>
  </si>
  <si>
    <t>Ometení omítek před provedením nátěru</t>
  </si>
  <si>
    <t>Základní jednonásobný syntetický nátěr zámečnických konstrukcí</t>
  </si>
  <si>
    <t>Mezinátěr jednonásobný syntetický standardní zámečnických konstrukcí</t>
  </si>
  <si>
    <t>Krycí jednonásobný syntetický standardní nátěr zámečnických konstrukcí</t>
  </si>
  <si>
    <t>Vyrovnání podkladu vnitřních stěn tmelem tl do 2 mm</t>
  </si>
  <si>
    <t>Potažení vnitřních stěn vápenným štukem tloušťky do 3 mm</t>
  </si>
  <si>
    <t>Otlučení (osekání) vnitřní vápenné nebo vápenocementové omítky stěn v rozsahu do 30 %</t>
  </si>
  <si>
    <t>Lepení pásů z přírodního linolea (marmolea) standardním lepidlem</t>
  </si>
  <si>
    <t>Potěr cementový samonivelační litý C20 tl do 50 mm</t>
  </si>
  <si>
    <t>Montáž izolace tepelné podlah volně kladenými rohožemi, pásy, dílci, deskami 1 vrstva</t>
  </si>
  <si>
    <t>Montáž izolace tepelné podlah, stropů vrchem nebo střech překrytí separační fólií z PE</t>
  </si>
  <si>
    <t>Vysátí podkladu povlakových podlah</t>
  </si>
  <si>
    <t>Vyrovnání podkladu povlakových podlah stěrkou pevnosti 20 MPa tl 5 mm</t>
  </si>
  <si>
    <t>Vyčištění budov bytové a občanské výstavby při výšce podlaží do 4 m</t>
  </si>
  <si>
    <t>SDK příčka tl 150 mm profil CW+UW 100 desky 2xA 12,5 s izolací EI 60 Rw do 56 dB</t>
  </si>
  <si>
    <t>SDK příčka tl 150 mm profil CW+UW 100 desky 2xH2 12,5 s izolací EI 60 Rw do 56 dB</t>
  </si>
  <si>
    <t>SDK podhled deska 1xH2 12,5 bez izolace jednovrstvá spodní kce profil CD+UD</t>
  </si>
  <si>
    <t>Příplatek k SDK podhledu za výšku zavěšení přes 0,5 do 1,0 m</t>
  </si>
  <si>
    <t>SDK podhled deska 1xA 12,5 bez izolace jednovrstvá spodní kce profil CD+UD</t>
  </si>
  <si>
    <t>Lepení lamel a čtverců z vinylu standardním lepidlem</t>
  </si>
  <si>
    <t>Výztuž mazanin svařovanými sítěmi Kari</t>
  </si>
  <si>
    <t>Základní čištění nově položených podlahovin vysátím a setřením vlhkým mopem</t>
  </si>
  <si>
    <t>Lešení pomocné pro objekty pozemních staveb s lešeňovou podlahou v do 1,9 m zatížení do 150 kg/m2</t>
  </si>
  <si>
    <t>Lepení lamel a čtverců z vinylu 2-složkovým lepidlem</t>
  </si>
  <si>
    <t>Provedení izolace proti zemní vlhkosti hydroizolační stěrkou vodorovné na betonu, 2 vrstvy</t>
  </si>
  <si>
    <t>Příčka z pórobetonových hladkých tvárnic na tenkovrstvou maltu tl 100 mm</t>
  </si>
  <si>
    <t>Potažení vnitřních stěn sklovláknitým pletivem vtlačeným do tenkovrstvé hmoty</t>
  </si>
  <si>
    <t>Příčka z pórobetonových hladkých tvárnic na tenkovrstvou maltu tl 150 mm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</si>
  <si>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</si>
  <si>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</si>
  <si>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</si>
  <si>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</si>
  <si>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</si>
  <si>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</si>
  <si>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</si>
  <si>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</si>
  <si>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</si>
  <si>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</si>
  <si>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</si>
  <si>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</si>
  <si>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</si>
  <si>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</si>
  <si>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</si>
  <si>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</si>
  <si>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</si>
  <si>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</si>
  <si>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</si>
  <si>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</si>
  <si>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</si>
  <si>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</si>
  <si>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</si>
  <si>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</si>
  <si>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</si>
  <si>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</si>
  <si>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</si>
  <si>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</si>
  <si>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</si>
  <si>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</si>
  <si>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</si>
  <si>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</si>
  <si>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</si>
  <si>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</si>
  <si>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</si>
  <si>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</si>
  <si>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</si>
  <si>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</si>
  <si>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</si>
  <si>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</si>
  <si>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</si>
  <si>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</si>
  <si>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</si>
  <si>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</si>
  <si>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</si>
  <si>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</si>
  <si>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</si>
  <si>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</si>
  <si>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</si>
  <si>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</si>
  <si>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</si>
  <si>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</si>
  <si>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</si>
  <si>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</si>
  <si>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</si>
  <si>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</si>
  <si>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</si>
  <si>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</si>
  <si>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</si>
  <si>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</si>
  <si>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</si>
  <si>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</si>
  <si>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</si>
  <si>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</si>
  <si>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</si>
  <si>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</si>
  <si>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</si>
  <si>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</si>
  <si>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</si>
  <si>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</si>
  <si>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</si>
  <si>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</si>
  <si>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</si>
  <si>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</si>
  <si>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</si>
  <si>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</si>
  <si>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</si>
  <si>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</si>
  <si>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</si>
  <si>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</si>
  <si>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</si>
  <si>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</si>
  <si>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</si>
  <si>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</si>
  <si>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</si>
  <si>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</si>
  <si>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</si>
  <si>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</si>
  <si>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</si>
  <si>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</si>
  <si>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</si>
  <si>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</si>
  <si>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</si>
  <si>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</si>
  <si>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</si>
  <si>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</si>
  <si>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</si>
  <si>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</si>
  <si>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</si>
  <si>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</si>
  <si>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</si>
  <si>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</si>
  <si>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</si>
  <si>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</si>
  <si>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</si>
  <si>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</si>
  <si>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</si>
  <si>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</si>
  <si>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</si>
  <si>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</si>
  <si>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</si>
  <si>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</si>
  <si>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</si>
  <si>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</si>
  <si>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</si>
  <si>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</si>
  <si>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</si>
  <si>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</si>
  <si>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</si>
  <si>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</si>
  <si>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</si>
  <si>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</si>
  <si>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</si>
  <si>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</si>
  <si>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</si>
  <si>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</si>
  <si>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</si>
  <si>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</si>
  <si>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</si>
  <si>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</si>
  <si>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</si>
  <si>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</si>
  <si>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</si>
  <si>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</si>
  <si>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</si>
  <si>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</si>
  <si>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</si>
  <si>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</si>
  <si>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</si>
  <si>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</si>
  <si>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</si>
  <si>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</si>
  <si>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</si>
  <si>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</si>
  <si>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</si>
  <si>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</si>
  <si>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</si>
  <si>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</si>
  <si>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</si>
  <si>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</si>
  <si>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</si>
  <si>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</si>
  <si>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</si>
  <si>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</si>
  <si>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</si>
  <si>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</si>
  <si>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</si>
  <si>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</si>
  <si>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</si>
  <si>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</si>
  <si>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</si>
  <si>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</si>
  <si>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</si>
  <si>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</si>
  <si>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</si>
  <si>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</si>
  <si>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</si>
  <si>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</si>
  <si>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</si>
  <si>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</si>
  <si>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</si>
  <si>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</si>
  <si>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</si>
  <si>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</si>
  <si>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</si>
  <si>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</si>
  <si>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</si>
  <si>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</si>
  <si>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</si>
  <si>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</si>
  <si>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</si>
  <si>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Vyplň</t>
  </si>
  <si>
    <t>Ústřední vytápění</t>
  </si>
  <si>
    <t>735-01.R</t>
  </si>
  <si>
    <t>Vytápění viz.samostatný rozpočet</t>
  </si>
  <si>
    <t xml:space="preserve">    735 - Ústřední vytápění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</si>
</sst>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0000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0" xfId="0" applyProtection="1"/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4" fontId="20" fillId="5" borderId="23" xfId="0" applyNumberFormat="1" applyFont="1" applyFill="1" applyBorder="1" applyAlignment="1" applyProtection="1">
      <alignment vertical="center"/>
      <protection locked="0"/>
    </xf>
    <xf numFmtId="4" fontId="35" fillId="5" borderId="23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  <xf numFmtId="0" fontId="2" fillId="5" borderId="0" xfId="0" applyFont="1" applyFill="1" applyAlignment="1" applyProtection="1">
      <alignment horizontal="left" vertical="center"/>
      <protection locked="0"/>
    </xf>
    <xf numFmtId="0" fontId="0" fillId="5" borderId="0" xfId="0" applyFill="1" applyProtection="1">
      <protection locked="0"/>
    </xf>
    <xf numFmtId="0" fontId="13" fillId="0" borderId="0" xfId="0" applyFont="1" applyAlignment="1" applyProtection="1">
      <alignment horizontal="left" vertical="center"/>
    </xf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 applyProtection="1">
      <alignment horizontal="center" vertical="center"/>
    </xf>
    <xf numFmtId="0" fontId="18" fillId="0" borderId="13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27" fillId="0" borderId="0" xfId="1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4" xfId="0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6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4" fillId="4" borderId="8" xfId="0" applyFont="1" applyFill="1" applyBorder="1" applyAlignment="1" applyProtection="1">
      <alignment horizontal="right" vertical="center"/>
    </xf>
    <xf numFmtId="0" fontId="4" fillId="4" borderId="8" xfId="0" applyFont="1" applyFill="1" applyBorder="1" applyAlignment="1" applyProtection="1">
      <alignment horizontal="center"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4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0" xfId="0" applyFont="1" applyBorder="1" applyAlignment="1" applyProtection="1">
      <alignment horizontal="left" vertical="center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 applyProtection="1">
      <alignment vertical="center"/>
    </xf>
    <xf numFmtId="0" fontId="35" fillId="0" borderId="15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0" fillId="0" borderId="11" xfId="0" applyFont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zoomScale="85" zoomScaleNormal="85" workbookViewId="0">
      <selection activeCell="E23" sqref="E23:AN23"/>
    </sheetView>
  </sheetViews>
  <sheetFormatPr defaultRowHeight="10"/>
  <cols>
    <col min="1" max="1" width="7.109375" style="15" customWidth="1"/>
    <col min="2" max="2" width="1.44140625" style="15" customWidth="1"/>
    <col min="3" max="3" width="3.44140625" style="15" customWidth="1"/>
    <col min="4" max="33" width="2.33203125" style="15" customWidth="1"/>
    <col min="34" max="34" width="2.88671875" style="15" customWidth="1"/>
    <col min="35" max="35" width="27.109375" style="15" customWidth="1"/>
    <col min="36" max="37" width="2.109375" style="15" customWidth="1"/>
    <col min="38" max="38" width="7.109375" style="15" customWidth="1"/>
    <col min="39" max="39" width="2.88671875" style="15" customWidth="1"/>
    <col min="40" max="40" width="11.44140625" style="15" customWidth="1"/>
    <col min="41" max="41" width="6.44140625" style="15" customWidth="1"/>
    <col min="42" max="42" width="3.44140625" style="15" customWidth="1"/>
    <col min="43" max="43" width="13.44140625" style="15" customWidth="1"/>
    <col min="44" max="44" width="11.6640625" style="15" customWidth="1"/>
    <col min="45" max="47" width="22.109375" style="15" hidden="1" customWidth="1"/>
    <col min="48" max="49" width="18.44140625" style="15" hidden="1" customWidth="1"/>
    <col min="50" max="51" width="21.44140625" style="15" hidden="1" customWidth="1"/>
    <col min="52" max="52" width="18.44140625" style="15" hidden="1" customWidth="1"/>
    <col min="53" max="53" width="16.44140625" style="15" hidden="1" customWidth="1"/>
    <col min="54" max="54" width="21.44140625" style="15" hidden="1" customWidth="1"/>
    <col min="55" max="55" width="18.44140625" style="15" hidden="1" customWidth="1"/>
    <col min="56" max="56" width="16.44140625" style="15" hidden="1" customWidth="1"/>
    <col min="57" max="57" width="57" style="15" customWidth="1"/>
    <col min="58" max="70" width="8.88671875" style="15"/>
    <col min="71" max="91" width="9.109375" style="15" hidden="1"/>
    <col min="92" max="16384" width="8.88671875" style="15"/>
  </cols>
  <sheetData>
    <row r="1" spans="1:74">
      <c r="A1" s="126" t="s">
        <v>0</v>
      </c>
      <c r="AZ1" s="126" t="s">
        <v>1</v>
      </c>
      <c r="BA1" s="126" t="s">
        <v>2</v>
      </c>
      <c r="BB1" s="126" t="s">
        <v>3</v>
      </c>
      <c r="BT1" s="126" t="s">
        <v>4</v>
      </c>
      <c r="BU1" s="126" t="s">
        <v>4</v>
      </c>
      <c r="BV1" s="126" t="s">
        <v>5</v>
      </c>
    </row>
    <row r="2" spans="1:74" ht="36.9" customHeight="1">
      <c r="AR2" s="127" t="s">
        <v>6</v>
      </c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S2" s="129" t="s">
        <v>7</v>
      </c>
      <c r="BT2" s="129" t="s">
        <v>8</v>
      </c>
    </row>
    <row r="3" spans="1:74" ht="6.9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2"/>
      <c r="BS3" s="129" t="s">
        <v>7</v>
      </c>
      <c r="BT3" s="129" t="s">
        <v>9</v>
      </c>
    </row>
    <row r="4" spans="1:74" ht="24.9" customHeight="1">
      <c r="B4" s="132"/>
      <c r="D4" s="133" t="s">
        <v>10</v>
      </c>
      <c r="AR4" s="132"/>
      <c r="AS4" s="134" t="s">
        <v>11</v>
      </c>
      <c r="BS4" s="129" t="s">
        <v>12</v>
      </c>
    </row>
    <row r="5" spans="1:74" ht="12" customHeight="1">
      <c r="B5" s="132"/>
      <c r="D5" s="135" t="s">
        <v>13</v>
      </c>
      <c r="K5" s="136" t="s">
        <v>14</v>
      </c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R5" s="132"/>
      <c r="BS5" s="129" t="s">
        <v>7</v>
      </c>
    </row>
    <row r="6" spans="1:74" ht="36.9" customHeight="1">
      <c r="B6" s="132"/>
      <c r="D6" s="137" t="s">
        <v>15</v>
      </c>
      <c r="K6" s="138" t="s">
        <v>16</v>
      </c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R6" s="132"/>
      <c r="BS6" s="129" t="s">
        <v>7</v>
      </c>
    </row>
    <row r="7" spans="1:74" ht="12" customHeight="1">
      <c r="B7" s="132"/>
      <c r="D7" s="139" t="s">
        <v>17</v>
      </c>
      <c r="K7" s="140" t="s">
        <v>3</v>
      </c>
      <c r="AK7" s="139" t="s">
        <v>18</v>
      </c>
      <c r="AN7" s="140" t="s">
        <v>3</v>
      </c>
      <c r="AR7" s="132"/>
      <c r="BS7" s="129" t="s">
        <v>7</v>
      </c>
    </row>
    <row r="8" spans="1:74" ht="12" customHeight="1">
      <c r="B8" s="132"/>
      <c r="D8" s="139" t="s">
        <v>19</v>
      </c>
      <c r="K8" s="140" t="s">
        <v>20</v>
      </c>
      <c r="AK8" s="139" t="s">
        <v>21</v>
      </c>
      <c r="AN8" s="124" t="s">
        <v>1963</v>
      </c>
      <c r="AR8" s="132"/>
      <c r="BS8" s="129" t="s">
        <v>7</v>
      </c>
    </row>
    <row r="9" spans="1:74" ht="14.4" customHeight="1">
      <c r="B9" s="132"/>
      <c r="AR9" s="132"/>
      <c r="BS9" s="129" t="s">
        <v>7</v>
      </c>
    </row>
    <row r="10" spans="1:74" ht="12" customHeight="1">
      <c r="B10" s="132"/>
      <c r="D10" s="139" t="s">
        <v>22</v>
      </c>
      <c r="AK10" s="139" t="s">
        <v>23</v>
      </c>
      <c r="AN10" s="140" t="s">
        <v>3</v>
      </c>
      <c r="AR10" s="132"/>
      <c r="BS10" s="129" t="s">
        <v>7</v>
      </c>
    </row>
    <row r="11" spans="1:74" ht="18.5" customHeight="1">
      <c r="B11" s="132"/>
      <c r="E11" s="140" t="s">
        <v>24</v>
      </c>
      <c r="AK11" s="139" t="s">
        <v>25</v>
      </c>
      <c r="AN11" s="140" t="s">
        <v>3</v>
      </c>
      <c r="AR11" s="132"/>
      <c r="BS11" s="129" t="s">
        <v>7</v>
      </c>
    </row>
    <row r="12" spans="1:74" ht="6.9" customHeight="1">
      <c r="B12" s="132"/>
      <c r="AR12" s="132"/>
      <c r="BS12" s="129" t="s">
        <v>7</v>
      </c>
    </row>
    <row r="13" spans="1:74" ht="12" customHeight="1">
      <c r="B13" s="132"/>
      <c r="D13" s="139" t="s">
        <v>26</v>
      </c>
      <c r="AK13" s="139" t="s">
        <v>23</v>
      </c>
      <c r="AN13" s="124" t="s">
        <v>1963</v>
      </c>
      <c r="AR13" s="132"/>
      <c r="BS13" s="129" t="s">
        <v>7</v>
      </c>
    </row>
    <row r="14" spans="1:74" ht="12.5">
      <c r="B14" s="132"/>
      <c r="E14" s="124" t="s">
        <v>1963</v>
      </c>
      <c r="F14" s="125"/>
      <c r="G14" s="125"/>
      <c r="AK14" s="139" t="s">
        <v>25</v>
      </c>
      <c r="AN14" s="140" t="s">
        <v>3</v>
      </c>
      <c r="AR14" s="132"/>
      <c r="BS14" s="129" t="s">
        <v>7</v>
      </c>
    </row>
    <row r="15" spans="1:74" ht="6.9" customHeight="1">
      <c r="B15" s="132"/>
      <c r="AR15" s="132"/>
      <c r="BS15" s="129" t="s">
        <v>4</v>
      </c>
    </row>
    <row r="16" spans="1:74" ht="12" customHeight="1">
      <c r="B16" s="132"/>
      <c r="D16" s="139" t="s">
        <v>27</v>
      </c>
      <c r="AK16" s="139" t="s">
        <v>23</v>
      </c>
      <c r="AN16" s="140" t="s">
        <v>28</v>
      </c>
      <c r="AR16" s="132"/>
      <c r="BS16" s="129" t="s">
        <v>4</v>
      </c>
    </row>
    <row r="17" spans="1:71" ht="18.5" customHeight="1">
      <c r="B17" s="132"/>
      <c r="E17" s="140" t="s">
        <v>29</v>
      </c>
      <c r="AK17" s="139" t="s">
        <v>25</v>
      </c>
      <c r="AN17" s="140" t="s">
        <v>3</v>
      </c>
      <c r="AR17" s="132"/>
      <c r="BS17" s="129" t="s">
        <v>30</v>
      </c>
    </row>
    <row r="18" spans="1:71" ht="6.9" customHeight="1">
      <c r="B18" s="132"/>
      <c r="AR18" s="132"/>
      <c r="BS18" s="129" t="s">
        <v>7</v>
      </c>
    </row>
    <row r="19" spans="1:71" ht="12" customHeight="1">
      <c r="B19" s="132"/>
      <c r="D19" s="139" t="s">
        <v>31</v>
      </c>
      <c r="AK19" s="139" t="s">
        <v>23</v>
      </c>
      <c r="AN19" s="140" t="s">
        <v>32</v>
      </c>
      <c r="AR19" s="132"/>
      <c r="BS19" s="129" t="s">
        <v>7</v>
      </c>
    </row>
    <row r="20" spans="1:71" ht="18.5" customHeight="1">
      <c r="B20" s="132"/>
      <c r="E20" s="140" t="s">
        <v>33</v>
      </c>
      <c r="AK20" s="139" t="s">
        <v>25</v>
      </c>
      <c r="AN20" s="140" t="s">
        <v>3</v>
      </c>
      <c r="AR20" s="132"/>
      <c r="BS20" s="129" t="s">
        <v>4</v>
      </c>
    </row>
    <row r="21" spans="1:71" ht="6.9" customHeight="1">
      <c r="B21" s="132"/>
      <c r="AR21" s="132"/>
    </row>
    <row r="22" spans="1:71" ht="12" customHeight="1">
      <c r="B22" s="132"/>
      <c r="D22" s="139" t="s">
        <v>34</v>
      </c>
      <c r="AR22" s="132"/>
    </row>
    <row r="23" spans="1:71" ht="57" customHeight="1">
      <c r="B23" s="132"/>
      <c r="E23" s="141" t="s">
        <v>35</v>
      </c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R23" s="132"/>
    </row>
    <row r="24" spans="1:71" ht="6.9" customHeight="1">
      <c r="B24" s="132"/>
      <c r="AR24" s="132"/>
    </row>
    <row r="25" spans="1:71" ht="6.9" customHeight="1">
      <c r="B25" s="13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R25" s="132"/>
    </row>
    <row r="26" spans="1:71" s="149" customFormat="1" ht="26" customHeight="1">
      <c r="A26" s="143"/>
      <c r="B26" s="144"/>
      <c r="C26" s="143"/>
      <c r="D26" s="145" t="s">
        <v>36</v>
      </c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7">
        <f>ROUND(AG54,2)</f>
        <v>0</v>
      </c>
      <c r="AL26" s="148"/>
      <c r="AM26" s="148"/>
      <c r="AN26" s="148"/>
      <c r="AO26" s="148"/>
      <c r="AP26" s="143"/>
      <c r="AQ26" s="143"/>
      <c r="AR26" s="144"/>
      <c r="BE26" s="143"/>
    </row>
    <row r="27" spans="1:71" s="149" customFormat="1" ht="6.9" customHeight="1">
      <c r="A27" s="143"/>
      <c r="B27" s="144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  <c r="AF27" s="143"/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4"/>
      <c r="BE27" s="143"/>
    </row>
    <row r="28" spans="1:71" s="149" customFormat="1" ht="12.5">
      <c r="A28" s="143"/>
      <c r="B28" s="144"/>
      <c r="C28" s="143"/>
      <c r="D28" s="143"/>
      <c r="E28" s="143"/>
      <c r="F28" s="143"/>
      <c r="G28" s="143"/>
      <c r="H28" s="143"/>
      <c r="I28" s="143"/>
      <c r="J28" s="143"/>
      <c r="K28" s="143"/>
      <c r="L28" s="150" t="s">
        <v>37</v>
      </c>
      <c r="M28" s="150"/>
      <c r="N28" s="150"/>
      <c r="O28" s="150"/>
      <c r="P28" s="150"/>
      <c r="Q28" s="143"/>
      <c r="R28" s="143"/>
      <c r="S28" s="143"/>
      <c r="T28" s="143"/>
      <c r="U28" s="143"/>
      <c r="V28" s="143"/>
      <c r="W28" s="150" t="s">
        <v>38</v>
      </c>
      <c r="X28" s="150"/>
      <c r="Y28" s="150"/>
      <c r="Z28" s="150"/>
      <c r="AA28" s="150"/>
      <c r="AB28" s="150"/>
      <c r="AC28" s="150"/>
      <c r="AD28" s="150"/>
      <c r="AE28" s="150"/>
      <c r="AF28" s="143"/>
      <c r="AG28" s="143"/>
      <c r="AH28" s="143"/>
      <c r="AI28" s="143"/>
      <c r="AJ28" s="143"/>
      <c r="AK28" s="150" t="s">
        <v>39</v>
      </c>
      <c r="AL28" s="150"/>
      <c r="AM28" s="150"/>
      <c r="AN28" s="150"/>
      <c r="AO28" s="150"/>
      <c r="AP28" s="143"/>
      <c r="AQ28" s="143"/>
      <c r="AR28" s="144"/>
      <c r="BE28" s="143"/>
    </row>
    <row r="29" spans="1:71" s="151" customFormat="1" ht="14.4" customHeight="1">
      <c r="B29" s="152"/>
      <c r="D29" s="139" t="s">
        <v>40</v>
      </c>
      <c r="F29" s="139" t="s">
        <v>41</v>
      </c>
      <c r="L29" s="153">
        <v>0.21</v>
      </c>
      <c r="M29" s="154"/>
      <c r="N29" s="154"/>
      <c r="O29" s="154"/>
      <c r="P29" s="154"/>
      <c r="W29" s="155">
        <f>ROUND(AZ54, 2)</f>
        <v>0</v>
      </c>
      <c r="X29" s="154"/>
      <c r="Y29" s="154"/>
      <c r="Z29" s="154"/>
      <c r="AA29" s="154"/>
      <c r="AB29" s="154"/>
      <c r="AC29" s="154"/>
      <c r="AD29" s="154"/>
      <c r="AE29" s="154"/>
      <c r="AK29" s="155">
        <f>ROUND(AV54, 2)</f>
        <v>0</v>
      </c>
      <c r="AL29" s="154"/>
      <c r="AM29" s="154"/>
      <c r="AN29" s="154"/>
      <c r="AO29" s="154"/>
      <c r="AR29" s="152"/>
    </row>
    <row r="30" spans="1:71" s="151" customFormat="1" ht="14.4" customHeight="1">
      <c r="B30" s="152"/>
      <c r="F30" s="139" t="s">
        <v>42</v>
      </c>
      <c r="L30" s="153">
        <v>0.15</v>
      </c>
      <c r="M30" s="154"/>
      <c r="N30" s="154"/>
      <c r="O30" s="154"/>
      <c r="P30" s="154"/>
      <c r="W30" s="155">
        <f>ROUND(BA54, 2)</f>
        <v>0</v>
      </c>
      <c r="X30" s="154"/>
      <c r="Y30" s="154"/>
      <c r="Z30" s="154"/>
      <c r="AA30" s="154"/>
      <c r="AB30" s="154"/>
      <c r="AC30" s="154"/>
      <c r="AD30" s="154"/>
      <c r="AE30" s="154"/>
      <c r="AK30" s="155">
        <f>ROUND(AW54, 2)</f>
        <v>0</v>
      </c>
      <c r="AL30" s="154"/>
      <c r="AM30" s="154"/>
      <c r="AN30" s="154"/>
      <c r="AO30" s="154"/>
      <c r="AR30" s="152"/>
    </row>
    <row r="31" spans="1:71" s="151" customFormat="1" ht="14.4" hidden="1" customHeight="1">
      <c r="B31" s="152"/>
      <c r="F31" s="139" t="s">
        <v>43</v>
      </c>
      <c r="L31" s="153">
        <v>0.21</v>
      </c>
      <c r="M31" s="154"/>
      <c r="N31" s="154"/>
      <c r="O31" s="154"/>
      <c r="P31" s="154"/>
      <c r="W31" s="155">
        <f>ROUND(BB54, 2)</f>
        <v>0</v>
      </c>
      <c r="X31" s="154"/>
      <c r="Y31" s="154"/>
      <c r="Z31" s="154"/>
      <c r="AA31" s="154"/>
      <c r="AB31" s="154"/>
      <c r="AC31" s="154"/>
      <c r="AD31" s="154"/>
      <c r="AE31" s="154"/>
      <c r="AK31" s="155">
        <v>0</v>
      </c>
      <c r="AL31" s="154"/>
      <c r="AM31" s="154"/>
      <c r="AN31" s="154"/>
      <c r="AO31" s="154"/>
      <c r="AR31" s="152"/>
    </row>
    <row r="32" spans="1:71" s="151" customFormat="1" ht="14.4" hidden="1" customHeight="1">
      <c r="B32" s="152"/>
      <c r="F32" s="139" t="s">
        <v>44</v>
      </c>
      <c r="L32" s="153">
        <v>0.15</v>
      </c>
      <c r="M32" s="154"/>
      <c r="N32" s="154"/>
      <c r="O32" s="154"/>
      <c r="P32" s="154"/>
      <c r="W32" s="155">
        <f>ROUND(BC54, 2)</f>
        <v>0</v>
      </c>
      <c r="X32" s="154"/>
      <c r="Y32" s="154"/>
      <c r="Z32" s="154"/>
      <c r="AA32" s="154"/>
      <c r="AB32" s="154"/>
      <c r="AC32" s="154"/>
      <c r="AD32" s="154"/>
      <c r="AE32" s="154"/>
      <c r="AK32" s="155">
        <v>0</v>
      </c>
      <c r="AL32" s="154"/>
      <c r="AM32" s="154"/>
      <c r="AN32" s="154"/>
      <c r="AO32" s="154"/>
      <c r="AR32" s="152"/>
    </row>
    <row r="33" spans="1:57" s="151" customFormat="1" ht="14.4" hidden="1" customHeight="1">
      <c r="B33" s="152"/>
      <c r="F33" s="139" t="s">
        <v>45</v>
      </c>
      <c r="L33" s="153">
        <v>0</v>
      </c>
      <c r="M33" s="154"/>
      <c r="N33" s="154"/>
      <c r="O33" s="154"/>
      <c r="P33" s="154"/>
      <c r="W33" s="155">
        <f>ROUND(BD54, 2)</f>
        <v>0</v>
      </c>
      <c r="X33" s="154"/>
      <c r="Y33" s="154"/>
      <c r="Z33" s="154"/>
      <c r="AA33" s="154"/>
      <c r="AB33" s="154"/>
      <c r="AC33" s="154"/>
      <c r="AD33" s="154"/>
      <c r="AE33" s="154"/>
      <c r="AK33" s="155">
        <v>0</v>
      </c>
      <c r="AL33" s="154"/>
      <c r="AM33" s="154"/>
      <c r="AN33" s="154"/>
      <c r="AO33" s="154"/>
      <c r="AR33" s="152"/>
    </row>
    <row r="34" spans="1:57" s="149" customFormat="1" ht="6.9" customHeight="1">
      <c r="A34" s="143"/>
      <c r="B34" s="144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4"/>
      <c r="BE34" s="143"/>
    </row>
    <row r="35" spans="1:57" s="149" customFormat="1" ht="26" customHeight="1">
      <c r="A35" s="143"/>
      <c r="B35" s="144"/>
      <c r="C35" s="156"/>
      <c r="D35" s="157" t="s">
        <v>46</v>
      </c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9" t="s">
        <v>47</v>
      </c>
      <c r="U35" s="158"/>
      <c r="V35" s="158"/>
      <c r="W35" s="158"/>
      <c r="X35" s="160" t="s">
        <v>48</v>
      </c>
      <c r="Y35" s="161"/>
      <c r="Z35" s="161"/>
      <c r="AA35" s="161"/>
      <c r="AB35" s="161"/>
      <c r="AC35" s="158"/>
      <c r="AD35" s="158"/>
      <c r="AE35" s="158"/>
      <c r="AF35" s="158"/>
      <c r="AG35" s="158"/>
      <c r="AH35" s="158"/>
      <c r="AI35" s="158"/>
      <c r="AJ35" s="158"/>
      <c r="AK35" s="162">
        <f>SUM(AK26:AK33)</f>
        <v>0</v>
      </c>
      <c r="AL35" s="161"/>
      <c r="AM35" s="161"/>
      <c r="AN35" s="161"/>
      <c r="AO35" s="163"/>
      <c r="AP35" s="156"/>
      <c r="AQ35" s="156"/>
      <c r="AR35" s="144"/>
      <c r="BE35" s="143"/>
    </row>
    <row r="36" spans="1:57" s="149" customFormat="1" ht="6.9" customHeight="1">
      <c r="A36" s="143"/>
      <c r="B36" s="144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3"/>
      <c r="AK36" s="143"/>
      <c r="AL36" s="143"/>
      <c r="AM36" s="143"/>
      <c r="AN36" s="143"/>
      <c r="AO36" s="143"/>
      <c r="AP36" s="143"/>
      <c r="AQ36" s="143"/>
      <c r="AR36" s="144"/>
      <c r="BE36" s="143"/>
    </row>
    <row r="37" spans="1:57" s="149" customFormat="1" ht="6.9" customHeight="1">
      <c r="A37" s="143"/>
      <c r="B37" s="164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44"/>
      <c r="BE37" s="143"/>
    </row>
    <row r="41" spans="1:57" s="149" customFormat="1" ht="6.9" customHeight="1">
      <c r="A41" s="143"/>
      <c r="B41" s="166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44"/>
      <c r="BE41" s="143"/>
    </row>
    <row r="42" spans="1:57" s="149" customFormat="1" ht="24.9" customHeight="1">
      <c r="A42" s="143"/>
      <c r="B42" s="144"/>
      <c r="C42" s="133" t="s">
        <v>49</v>
      </c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4"/>
      <c r="BE42" s="143"/>
    </row>
    <row r="43" spans="1:57" s="149" customFormat="1" ht="6.9" customHeight="1">
      <c r="A43" s="143"/>
      <c r="B43" s="144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3"/>
      <c r="S43" s="143"/>
      <c r="T43" s="143"/>
      <c r="U43" s="143"/>
      <c r="V43" s="143"/>
      <c r="W43" s="143"/>
      <c r="X43" s="143"/>
      <c r="Y43" s="143"/>
      <c r="Z43" s="143"/>
      <c r="AA43" s="143"/>
      <c r="AB43" s="143"/>
      <c r="AC43" s="143"/>
      <c r="AD43" s="143"/>
      <c r="AE43" s="143"/>
      <c r="AF43" s="143"/>
      <c r="AG43" s="143"/>
      <c r="AH43" s="143"/>
      <c r="AI43" s="143"/>
      <c r="AJ43" s="143"/>
      <c r="AK43" s="143"/>
      <c r="AL43" s="143"/>
      <c r="AM43" s="143"/>
      <c r="AN43" s="143"/>
      <c r="AO43" s="143"/>
      <c r="AP43" s="143"/>
      <c r="AQ43" s="143"/>
      <c r="AR43" s="144"/>
      <c r="BE43" s="143"/>
    </row>
    <row r="44" spans="1:57" s="168" customFormat="1" ht="12" customHeight="1">
      <c r="B44" s="169"/>
      <c r="C44" s="139" t="s">
        <v>13</v>
      </c>
      <c r="L44" s="168" t="str">
        <f>K5</f>
        <v>200505-1Z</v>
      </c>
      <c r="AR44" s="169"/>
    </row>
    <row r="45" spans="1:57" s="170" customFormat="1" ht="36.9" customHeight="1">
      <c r="B45" s="171"/>
      <c r="C45" s="172" t="s">
        <v>15</v>
      </c>
      <c r="L45" s="173" t="str">
        <f>K6</f>
        <v>STAVEBNÍ ÚPRAVY LNP NEMOCNICE BROUMOV II</v>
      </c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  <c r="AF45" s="174"/>
      <c r="AG45" s="174"/>
      <c r="AH45" s="174"/>
      <c r="AI45" s="174"/>
      <c r="AJ45" s="174"/>
      <c r="AK45" s="174"/>
      <c r="AL45" s="174"/>
      <c r="AM45" s="174"/>
      <c r="AN45" s="174"/>
      <c r="AO45" s="174"/>
      <c r="AR45" s="171"/>
    </row>
    <row r="46" spans="1:57" s="149" customFormat="1" ht="6.9" customHeight="1">
      <c r="A46" s="143"/>
      <c r="B46" s="144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4"/>
      <c r="BE46" s="143"/>
    </row>
    <row r="47" spans="1:57" s="149" customFormat="1" ht="12" customHeight="1">
      <c r="A47" s="143"/>
      <c r="B47" s="144"/>
      <c r="C47" s="139" t="s">
        <v>19</v>
      </c>
      <c r="D47" s="143"/>
      <c r="E47" s="143"/>
      <c r="F47" s="143"/>
      <c r="G47" s="143"/>
      <c r="H47" s="143"/>
      <c r="I47" s="143"/>
      <c r="J47" s="143"/>
      <c r="K47" s="143"/>
      <c r="L47" s="175" t="str">
        <f>IF(K8="","",K8)</f>
        <v>nemocnice Broumov,Smetanova 91,Broumov</v>
      </c>
      <c r="M47" s="143"/>
      <c r="N47" s="143"/>
      <c r="O47" s="143"/>
      <c r="P47" s="143"/>
      <c r="Q47" s="143"/>
      <c r="R47" s="143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  <c r="AF47" s="143"/>
      <c r="AG47" s="143"/>
      <c r="AH47" s="143"/>
      <c r="AI47" s="139" t="s">
        <v>21</v>
      </c>
      <c r="AJ47" s="143"/>
      <c r="AK47" s="143"/>
      <c r="AL47" s="143"/>
      <c r="AM47" s="176" t="str">
        <f>IF(AN8= "","",AN8)</f>
        <v>Vyplň</v>
      </c>
      <c r="AN47" s="176"/>
      <c r="AO47" s="143"/>
      <c r="AP47" s="143"/>
      <c r="AQ47" s="143"/>
      <c r="AR47" s="144"/>
      <c r="BE47" s="143"/>
    </row>
    <row r="48" spans="1:57" s="149" customFormat="1" ht="6.9" customHeight="1">
      <c r="A48" s="143"/>
      <c r="B48" s="144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  <c r="Q48" s="143"/>
      <c r="R48" s="143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4"/>
      <c r="BE48" s="143"/>
    </row>
    <row r="49" spans="1:91" s="149" customFormat="1" ht="15.5" customHeight="1">
      <c r="A49" s="143"/>
      <c r="B49" s="144"/>
      <c r="C49" s="139" t="s">
        <v>22</v>
      </c>
      <c r="D49" s="143"/>
      <c r="E49" s="143"/>
      <c r="F49" s="143"/>
      <c r="G49" s="143"/>
      <c r="H49" s="143"/>
      <c r="I49" s="143"/>
      <c r="J49" s="143"/>
      <c r="K49" s="143"/>
      <c r="L49" s="168" t="str">
        <f>IF(E11= "","",E11)</f>
        <v>Královéhradecký kraj</v>
      </c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39" t="s">
        <v>27</v>
      </c>
      <c r="AJ49" s="143"/>
      <c r="AK49" s="143"/>
      <c r="AL49" s="143"/>
      <c r="AM49" s="177" t="str">
        <f>IF(E17="","",E17)</f>
        <v>Proxion s.r.o.</v>
      </c>
      <c r="AN49" s="178"/>
      <c r="AO49" s="178"/>
      <c r="AP49" s="178"/>
      <c r="AQ49" s="143"/>
      <c r="AR49" s="144"/>
      <c r="AS49" s="179" t="s">
        <v>50</v>
      </c>
      <c r="AT49" s="180"/>
      <c r="AU49" s="181"/>
      <c r="AV49" s="181"/>
      <c r="AW49" s="181"/>
      <c r="AX49" s="181"/>
      <c r="AY49" s="181"/>
      <c r="AZ49" s="181"/>
      <c r="BA49" s="181"/>
      <c r="BB49" s="181"/>
      <c r="BC49" s="181"/>
      <c r="BD49" s="182"/>
      <c r="BE49" s="143"/>
    </row>
    <row r="50" spans="1:91" s="149" customFormat="1" ht="15.5" customHeight="1">
      <c r="A50" s="143"/>
      <c r="B50" s="144"/>
      <c r="C50" s="139" t="s">
        <v>26</v>
      </c>
      <c r="D50" s="143"/>
      <c r="E50" s="143"/>
      <c r="F50" s="143"/>
      <c r="G50" s="143"/>
      <c r="H50" s="143"/>
      <c r="I50" s="143"/>
      <c r="J50" s="143"/>
      <c r="K50" s="143"/>
      <c r="L50" s="168" t="str">
        <f>IF(E14="","",E14)</f>
        <v>Vyplň</v>
      </c>
      <c r="M50" s="143"/>
      <c r="N50" s="143"/>
      <c r="O50" s="143"/>
      <c r="P50" s="143"/>
      <c r="Q50" s="143"/>
      <c r="R50" s="143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39" t="s">
        <v>31</v>
      </c>
      <c r="AJ50" s="143"/>
      <c r="AK50" s="143"/>
      <c r="AL50" s="143"/>
      <c r="AM50" s="177" t="str">
        <f>IF(E20="","",E20)</f>
        <v>Ivan Mezera</v>
      </c>
      <c r="AN50" s="178"/>
      <c r="AO50" s="178"/>
      <c r="AP50" s="178"/>
      <c r="AQ50" s="143"/>
      <c r="AR50" s="144"/>
      <c r="AS50" s="183"/>
      <c r="AT50" s="184"/>
      <c r="AU50" s="185"/>
      <c r="AV50" s="185"/>
      <c r="AW50" s="185"/>
      <c r="AX50" s="185"/>
      <c r="AY50" s="185"/>
      <c r="AZ50" s="185"/>
      <c r="BA50" s="185"/>
      <c r="BB50" s="185"/>
      <c r="BC50" s="185"/>
      <c r="BD50" s="186"/>
      <c r="BE50" s="143"/>
    </row>
    <row r="51" spans="1:91" s="149" customFormat="1" ht="11" customHeight="1">
      <c r="A51" s="143"/>
      <c r="B51" s="144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143"/>
      <c r="Z51" s="143"/>
      <c r="AA51" s="143"/>
      <c r="AB51" s="143"/>
      <c r="AC51" s="143"/>
      <c r="AD51" s="143"/>
      <c r="AE51" s="143"/>
      <c r="AF51" s="143"/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4"/>
      <c r="AS51" s="183"/>
      <c r="AT51" s="184"/>
      <c r="AU51" s="185"/>
      <c r="AV51" s="185"/>
      <c r="AW51" s="185"/>
      <c r="AX51" s="185"/>
      <c r="AY51" s="185"/>
      <c r="AZ51" s="185"/>
      <c r="BA51" s="185"/>
      <c r="BB51" s="185"/>
      <c r="BC51" s="185"/>
      <c r="BD51" s="186"/>
      <c r="BE51" s="143"/>
    </row>
    <row r="52" spans="1:91" s="149" customFormat="1" ht="29.25" customHeight="1">
      <c r="A52" s="143"/>
      <c r="B52" s="144"/>
      <c r="C52" s="187" t="s">
        <v>51</v>
      </c>
      <c r="D52" s="188"/>
      <c r="E52" s="188"/>
      <c r="F52" s="188"/>
      <c r="G52" s="188"/>
      <c r="H52" s="189"/>
      <c r="I52" s="190" t="s">
        <v>52</v>
      </c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188"/>
      <c r="Z52" s="188"/>
      <c r="AA52" s="188"/>
      <c r="AB52" s="188"/>
      <c r="AC52" s="188"/>
      <c r="AD52" s="188"/>
      <c r="AE52" s="188"/>
      <c r="AF52" s="188"/>
      <c r="AG52" s="191" t="s">
        <v>53</v>
      </c>
      <c r="AH52" s="188"/>
      <c r="AI52" s="188"/>
      <c r="AJ52" s="188"/>
      <c r="AK52" s="188"/>
      <c r="AL52" s="188"/>
      <c r="AM52" s="188"/>
      <c r="AN52" s="190" t="s">
        <v>54</v>
      </c>
      <c r="AO52" s="188"/>
      <c r="AP52" s="188"/>
      <c r="AQ52" s="192" t="s">
        <v>55</v>
      </c>
      <c r="AR52" s="144"/>
      <c r="AS52" s="193" t="s">
        <v>56</v>
      </c>
      <c r="AT52" s="194" t="s">
        <v>57</v>
      </c>
      <c r="AU52" s="194" t="s">
        <v>58</v>
      </c>
      <c r="AV52" s="194" t="s">
        <v>59</v>
      </c>
      <c r="AW52" s="194" t="s">
        <v>60</v>
      </c>
      <c r="AX52" s="194" t="s">
        <v>61</v>
      </c>
      <c r="AY52" s="194" t="s">
        <v>62</v>
      </c>
      <c r="AZ52" s="194" t="s">
        <v>63</v>
      </c>
      <c r="BA52" s="194" t="s">
        <v>64</v>
      </c>
      <c r="BB52" s="194" t="s">
        <v>65</v>
      </c>
      <c r="BC52" s="194" t="s">
        <v>66</v>
      </c>
      <c r="BD52" s="195" t="s">
        <v>67</v>
      </c>
      <c r="BE52" s="143"/>
    </row>
    <row r="53" spans="1:91" s="149" customFormat="1" ht="11" customHeight="1">
      <c r="A53" s="143"/>
      <c r="B53" s="144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4"/>
      <c r="AS53" s="196"/>
      <c r="AT53" s="197"/>
      <c r="AU53" s="197"/>
      <c r="AV53" s="197"/>
      <c r="AW53" s="197"/>
      <c r="AX53" s="197"/>
      <c r="AY53" s="197"/>
      <c r="AZ53" s="197"/>
      <c r="BA53" s="197"/>
      <c r="BB53" s="197"/>
      <c r="BC53" s="197"/>
      <c r="BD53" s="198"/>
      <c r="BE53" s="143"/>
    </row>
    <row r="54" spans="1:91" s="199" customFormat="1" ht="32.4" customHeight="1">
      <c r="B54" s="200"/>
      <c r="C54" s="201" t="s">
        <v>68</v>
      </c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  <c r="Z54" s="202"/>
      <c r="AA54" s="202"/>
      <c r="AB54" s="202"/>
      <c r="AC54" s="202"/>
      <c r="AD54" s="202"/>
      <c r="AE54" s="202"/>
      <c r="AF54" s="202"/>
      <c r="AG54" s="203">
        <f>ROUND(AG55,2)</f>
        <v>0</v>
      </c>
      <c r="AH54" s="203"/>
      <c r="AI54" s="203"/>
      <c r="AJ54" s="203"/>
      <c r="AK54" s="203"/>
      <c r="AL54" s="203"/>
      <c r="AM54" s="203"/>
      <c r="AN54" s="204">
        <f t="shared" ref="AN54:AN63" si="0">SUM(AG54,AT54)</f>
        <v>0</v>
      </c>
      <c r="AO54" s="204"/>
      <c r="AP54" s="204"/>
      <c r="AQ54" s="205" t="s">
        <v>3</v>
      </c>
      <c r="AR54" s="200"/>
      <c r="AS54" s="206">
        <f>ROUND(AS55,2)</f>
        <v>0</v>
      </c>
      <c r="AT54" s="207">
        <f t="shared" ref="AT54:AT63" si="1">ROUND(SUM(AV54:AW54),2)</f>
        <v>0</v>
      </c>
      <c r="AU54" s="208" t="e">
        <f>ROUND(AU55,5)</f>
        <v>#REF!</v>
      </c>
      <c r="AV54" s="207">
        <f>ROUND(AZ54*L29,2)</f>
        <v>0</v>
      </c>
      <c r="AW54" s="207">
        <f>ROUND(BA54*L30,2)</f>
        <v>0</v>
      </c>
      <c r="AX54" s="207">
        <f>ROUND(BB54*L29,2)</f>
        <v>0</v>
      </c>
      <c r="AY54" s="207">
        <f>ROUND(BC54*L30,2)</f>
        <v>0</v>
      </c>
      <c r="AZ54" s="207">
        <f>ROUND(AZ55,2)</f>
        <v>0</v>
      </c>
      <c r="BA54" s="207">
        <f>ROUND(BA55,2)</f>
        <v>0</v>
      </c>
      <c r="BB54" s="207">
        <f>ROUND(BB55,2)</f>
        <v>0</v>
      </c>
      <c r="BC54" s="207">
        <f>ROUND(BC55,2)</f>
        <v>0</v>
      </c>
      <c r="BD54" s="209">
        <f>ROUND(BD55,2)</f>
        <v>0</v>
      </c>
      <c r="BS54" s="210" t="s">
        <v>69</v>
      </c>
      <c r="BT54" s="210" t="s">
        <v>70</v>
      </c>
      <c r="BU54" s="211" t="s">
        <v>71</v>
      </c>
      <c r="BV54" s="210" t="s">
        <v>72</v>
      </c>
      <c r="BW54" s="210" t="s">
        <v>5</v>
      </c>
      <c r="BX54" s="210" t="s">
        <v>73</v>
      </c>
      <c r="CL54" s="210" t="s">
        <v>3</v>
      </c>
    </row>
    <row r="55" spans="1:91" s="212" customFormat="1" ht="16.399999999999999" customHeight="1">
      <c r="B55" s="213"/>
      <c r="C55" s="214"/>
      <c r="D55" s="215" t="s">
        <v>74</v>
      </c>
      <c r="E55" s="215"/>
      <c r="F55" s="215"/>
      <c r="G55" s="215"/>
      <c r="H55" s="215"/>
      <c r="I55" s="216"/>
      <c r="J55" s="215" t="s">
        <v>75</v>
      </c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7">
        <f>ROUND(SUM(AG56:AG63),2)</f>
        <v>0</v>
      </c>
      <c r="AH55" s="218"/>
      <c r="AI55" s="218"/>
      <c r="AJ55" s="218"/>
      <c r="AK55" s="218"/>
      <c r="AL55" s="218"/>
      <c r="AM55" s="218"/>
      <c r="AN55" s="219">
        <f t="shared" si="0"/>
        <v>0</v>
      </c>
      <c r="AO55" s="218"/>
      <c r="AP55" s="218"/>
      <c r="AQ55" s="220" t="s">
        <v>76</v>
      </c>
      <c r="AR55" s="213"/>
      <c r="AS55" s="221">
        <f>ROUND(SUM(AS56:AS63),2)</f>
        <v>0</v>
      </c>
      <c r="AT55" s="222">
        <f t="shared" si="1"/>
        <v>0</v>
      </c>
      <c r="AU55" s="223" t="e">
        <f>ROUND(SUM(AU56:AU63),5)</f>
        <v>#REF!</v>
      </c>
      <c r="AV55" s="222">
        <f>ROUND(AZ55*L29,2)</f>
        <v>0</v>
      </c>
      <c r="AW55" s="222">
        <f>ROUND(BA55*L30,2)</f>
        <v>0</v>
      </c>
      <c r="AX55" s="222">
        <f>ROUND(BB55*L29,2)</f>
        <v>0</v>
      </c>
      <c r="AY55" s="222">
        <f>ROUND(BC55*L30,2)</f>
        <v>0</v>
      </c>
      <c r="AZ55" s="222">
        <f>ROUND(SUM(AZ56:AZ63),2)</f>
        <v>0</v>
      </c>
      <c r="BA55" s="222">
        <f>ROUND(SUM(BA56:BA63),2)</f>
        <v>0</v>
      </c>
      <c r="BB55" s="222">
        <f>ROUND(SUM(BB56:BB63),2)</f>
        <v>0</v>
      </c>
      <c r="BC55" s="222">
        <f>ROUND(SUM(BC56:BC63),2)</f>
        <v>0</v>
      </c>
      <c r="BD55" s="224">
        <f>ROUND(SUM(BD56:BD63),2)</f>
        <v>0</v>
      </c>
      <c r="BS55" s="225" t="s">
        <v>69</v>
      </c>
      <c r="BT55" s="225" t="s">
        <v>77</v>
      </c>
      <c r="BU55" s="225" t="s">
        <v>71</v>
      </c>
      <c r="BV55" s="225" t="s">
        <v>72</v>
      </c>
      <c r="BW55" s="225" t="s">
        <v>78</v>
      </c>
      <c r="BX55" s="225" t="s">
        <v>5</v>
      </c>
      <c r="CL55" s="225" t="s">
        <v>3</v>
      </c>
      <c r="CM55" s="225" t="s">
        <v>79</v>
      </c>
    </row>
    <row r="56" spans="1:91" s="168" customFormat="1" ht="16.399999999999999" customHeight="1">
      <c r="A56" s="226" t="s">
        <v>80</v>
      </c>
      <c r="B56" s="169"/>
      <c r="C56" s="227"/>
      <c r="D56" s="227"/>
      <c r="E56" s="228" t="s">
        <v>81</v>
      </c>
      <c r="F56" s="228"/>
      <c r="G56" s="228"/>
      <c r="H56" s="228"/>
      <c r="I56" s="228"/>
      <c r="J56" s="227"/>
      <c r="K56" s="228" t="s">
        <v>82</v>
      </c>
      <c r="L56" s="228"/>
      <c r="M56" s="228"/>
      <c r="N56" s="228"/>
      <c r="O56" s="228"/>
      <c r="P56" s="228"/>
      <c r="Q56" s="228"/>
      <c r="R56" s="228"/>
      <c r="S56" s="228"/>
      <c r="T56" s="228"/>
      <c r="U56" s="228"/>
      <c r="V56" s="228"/>
      <c r="W56" s="228"/>
      <c r="X56" s="228"/>
      <c r="Y56" s="228"/>
      <c r="Z56" s="228"/>
      <c r="AA56" s="228"/>
      <c r="AB56" s="228"/>
      <c r="AC56" s="228"/>
      <c r="AD56" s="228"/>
      <c r="AE56" s="228"/>
      <c r="AF56" s="228"/>
      <c r="AG56" s="229">
        <f>'DÍL 01 - Vedlejší a ostat...'!J32</f>
        <v>0</v>
      </c>
      <c r="AH56" s="230"/>
      <c r="AI56" s="230"/>
      <c r="AJ56" s="230"/>
      <c r="AK56" s="230"/>
      <c r="AL56" s="230"/>
      <c r="AM56" s="230"/>
      <c r="AN56" s="229">
        <f t="shared" si="0"/>
        <v>0</v>
      </c>
      <c r="AO56" s="230"/>
      <c r="AP56" s="230"/>
      <c r="AQ56" s="231" t="s">
        <v>83</v>
      </c>
      <c r="AR56" s="169"/>
      <c r="AS56" s="232">
        <v>0</v>
      </c>
      <c r="AT56" s="233">
        <f t="shared" si="1"/>
        <v>0</v>
      </c>
      <c r="AU56" s="234">
        <f>'DÍL 01 - Vedlejší a ostat...'!P90</f>
        <v>0</v>
      </c>
      <c r="AV56" s="233">
        <f>'DÍL 01 - Vedlejší a ostat...'!J35</f>
        <v>0</v>
      </c>
      <c r="AW56" s="233">
        <f>'DÍL 01 - Vedlejší a ostat...'!J36</f>
        <v>0</v>
      </c>
      <c r="AX56" s="233">
        <f>'DÍL 01 - Vedlejší a ostat...'!J37</f>
        <v>0</v>
      </c>
      <c r="AY56" s="233">
        <f>'DÍL 01 - Vedlejší a ostat...'!J38</f>
        <v>0</v>
      </c>
      <c r="AZ56" s="233">
        <f>'DÍL 01 - Vedlejší a ostat...'!F35</f>
        <v>0</v>
      </c>
      <c r="BA56" s="233">
        <f>'DÍL 01 - Vedlejší a ostat...'!F36</f>
        <v>0</v>
      </c>
      <c r="BB56" s="233">
        <f>'DÍL 01 - Vedlejší a ostat...'!F37</f>
        <v>0</v>
      </c>
      <c r="BC56" s="233">
        <f>'DÍL 01 - Vedlejší a ostat...'!F38</f>
        <v>0</v>
      </c>
      <c r="BD56" s="235">
        <f>'DÍL 01 - Vedlejší a ostat...'!F39</f>
        <v>0</v>
      </c>
      <c r="BT56" s="140" t="s">
        <v>79</v>
      </c>
      <c r="BV56" s="140" t="s">
        <v>72</v>
      </c>
      <c r="BW56" s="140" t="s">
        <v>84</v>
      </c>
      <c r="BX56" s="140" t="s">
        <v>78</v>
      </c>
      <c r="CL56" s="140" t="s">
        <v>3</v>
      </c>
    </row>
    <row r="57" spans="1:91" s="168" customFormat="1" ht="16.399999999999999" customHeight="1">
      <c r="A57" s="226" t="s">
        <v>80</v>
      </c>
      <c r="B57" s="169"/>
      <c r="C57" s="227"/>
      <c r="D57" s="227"/>
      <c r="E57" s="228" t="s">
        <v>85</v>
      </c>
      <c r="F57" s="228"/>
      <c r="G57" s="228"/>
      <c r="H57" s="228"/>
      <c r="I57" s="228"/>
      <c r="J57" s="227"/>
      <c r="K57" s="228" t="s">
        <v>86</v>
      </c>
      <c r="L57" s="228"/>
      <c r="M57" s="228"/>
      <c r="N57" s="228"/>
      <c r="O57" s="228"/>
      <c r="P57" s="228"/>
      <c r="Q57" s="228"/>
      <c r="R57" s="228"/>
      <c r="S57" s="228"/>
      <c r="T57" s="228"/>
      <c r="U57" s="228"/>
      <c r="V57" s="228"/>
      <c r="W57" s="228"/>
      <c r="X57" s="228"/>
      <c r="Y57" s="228"/>
      <c r="Z57" s="228"/>
      <c r="AA57" s="228"/>
      <c r="AB57" s="228"/>
      <c r="AC57" s="228"/>
      <c r="AD57" s="228"/>
      <c r="AE57" s="228"/>
      <c r="AF57" s="228"/>
      <c r="AG57" s="229">
        <f>'DÍL 02 - Stavební část'!J32</f>
        <v>0</v>
      </c>
      <c r="AH57" s="230"/>
      <c r="AI57" s="230"/>
      <c r="AJ57" s="230"/>
      <c r="AK57" s="230"/>
      <c r="AL57" s="230"/>
      <c r="AM57" s="230"/>
      <c r="AN57" s="229">
        <f t="shared" si="0"/>
        <v>0</v>
      </c>
      <c r="AO57" s="230"/>
      <c r="AP57" s="230"/>
      <c r="AQ57" s="231" t="s">
        <v>83</v>
      </c>
      <c r="AR57" s="169"/>
      <c r="AS57" s="232">
        <v>0</v>
      </c>
      <c r="AT57" s="233">
        <f t="shared" si="1"/>
        <v>0</v>
      </c>
      <c r="AU57" s="234">
        <f>'DÍL 02 - Stavební část'!P102</f>
        <v>6976.6936880000003</v>
      </c>
      <c r="AV57" s="233">
        <f>'DÍL 02 - Stavební část'!J35</f>
        <v>0</v>
      </c>
      <c r="AW57" s="233">
        <f>'DÍL 02 - Stavební část'!J36</f>
        <v>0</v>
      </c>
      <c r="AX57" s="233">
        <f>'DÍL 02 - Stavební část'!J37</f>
        <v>0</v>
      </c>
      <c r="AY57" s="233">
        <f>'DÍL 02 - Stavební část'!J38</f>
        <v>0</v>
      </c>
      <c r="AZ57" s="233">
        <f>'DÍL 02 - Stavební část'!F35</f>
        <v>0</v>
      </c>
      <c r="BA57" s="233">
        <f>'DÍL 02 - Stavební část'!F36</f>
        <v>0</v>
      </c>
      <c r="BB57" s="233">
        <f>'DÍL 02 - Stavební část'!F37</f>
        <v>0</v>
      </c>
      <c r="BC57" s="233">
        <f>'DÍL 02 - Stavební část'!F38</f>
        <v>0</v>
      </c>
      <c r="BD57" s="235">
        <f>'DÍL 02 - Stavební část'!F39</f>
        <v>0</v>
      </c>
      <c r="BT57" s="140" t="s">
        <v>79</v>
      </c>
      <c r="BV57" s="140" t="s">
        <v>72</v>
      </c>
      <c r="BW57" s="140" t="s">
        <v>87</v>
      </c>
      <c r="BX57" s="140" t="s">
        <v>78</v>
      </c>
      <c r="CL57" s="140" t="s">
        <v>3</v>
      </c>
    </row>
    <row r="58" spans="1:91" s="168" customFormat="1" ht="16.399999999999999" customHeight="1">
      <c r="A58" s="226" t="s">
        <v>80</v>
      </c>
      <c r="B58" s="169"/>
      <c r="C58" s="227"/>
      <c r="D58" s="227"/>
      <c r="E58" s="228" t="s">
        <v>88</v>
      </c>
      <c r="F58" s="228"/>
      <c r="G58" s="228"/>
      <c r="H58" s="228"/>
      <c r="I58" s="228"/>
      <c r="J58" s="227"/>
      <c r="K58" s="228" t="s">
        <v>89</v>
      </c>
      <c r="L58" s="228"/>
      <c r="M58" s="228"/>
      <c r="N58" s="228"/>
      <c r="O58" s="228"/>
      <c r="P58" s="228"/>
      <c r="Q58" s="228"/>
      <c r="R58" s="228"/>
      <c r="S58" s="228"/>
      <c r="T58" s="228"/>
      <c r="U58" s="228"/>
      <c r="V58" s="228"/>
      <c r="W58" s="228"/>
      <c r="X58" s="228"/>
      <c r="Y58" s="228"/>
      <c r="Z58" s="228"/>
      <c r="AA58" s="228"/>
      <c r="AB58" s="228"/>
      <c r="AC58" s="228"/>
      <c r="AD58" s="228"/>
      <c r="AE58" s="228"/>
      <c r="AF58" s="228"/>
      <c r="AG58" s="229">
        <f>'DÍL 03 - Zdravotechnická ...'!J32</f>
        <v>0</v>
      </c>
      <c r="AH58" s="230"/>
      <c r="AI58" s="230"/>
      <c r="AJ58" s="230"/>
      <c r="AK58" s="230"/>
      <c r="AL58" s="230"/>
      <c r="AM58" s="230"/>
      <c r="AN58" s="229">
        <f t="shared" si="0"/>
        <v>0</v>
      </c>
      <c r="AO58" s="230"/>
      <c r="AP58" s="230"/>
      <c r="AQ58" s="231" t="s">
        <v>83</v>
      </c>
      <c r="AR58" s="169"/>
      <c r="AS58" s="232">
        <v>0</v>
      </c>
      <c r="AT58" s="233">
        <f t="shared" si="1"/>
        <v>0</v>
      </c>
      <c r="AU58" s="234">
        <f>'DÍL 03 - Zdravotechnická ...'!P88</f>
        <v>0</v>
      </c>
      <c r="AV58" s="233">
        <f>'DÍL 03 - Zdravotechnická ...'!J35</f>
        <v>0</v>
      </c>
      <c r="AW58" s="233">
        <f>'DÍL 03 - Zdravotechnická ...'!J36</f>
        <v>0</v>
      </c>
      <c r="AX58" s="233">
        <f>'DÍL 03 - Zdravotechnická ...'!J37</f>
        <v>0</v>
      </c>
      <c r="AY58" s="233">
        <f>'DÍL 03 - Zdravotechnická ...'!J38</f>
        <v>0</v>
      </c>
      <c r="AZ58" s="233">
        <f>'DÍL 03 - Zdravotechnická ...'!F35</f>
        <v>0</v>
      </c>
      <c r="BA58" s="233">
        <f>'DÍL 03 - Zdravotechnická ...'!F36</f>
        <v>0</v>
      </c>
      <c r="BB58" s="233">
        <f>'DÍL 03 - Zdravotechnická ...'!F37</f>
        <v>0</v>
      </c>
      <c r="BC58" s="233">
        <f>'DÍL 03 - Zdravotechnická ...'!F38</f>
        <v>0</v>
      </c>
      <c r="BD58" s="235">
        <f>'DÍL 03 - Zdravotechnická ...'!F39</f>
        <v>0</v>
      </c>
      <c r="BT58" s="140" t="s">
        <v>79</v>
      </c>
      <c r="BV58" s="140" t="s">
        <v>72</v>
      </c>
      <c r="BW58" s="140" t="s">
        <v>90</v>
      </c>
      <c r="BX58" s="140" t="s">
        <v>78</v>
      </c>
      <c r="CL58" s="140" t="s">
        <v>3</v>
      </c>
    </row>
    <row r="59" spans="1:91" s="168" customFormat="1" ht="16.399999999999999" customHeight="1">
      <c r="A59" s="226" t="s">
        <v>80</v>
      </c>
      <c r="B59" s="169"/>
      <c r="C59" s="227"/>
      <c r="D59" s="227"/>
      <c r="E59" s="228" t="s">
        <v>91</v>
      </c>
      <c r="F59" s="228"/>
      <c r="G59" s="228"/>
      <c r="H59" s="228"/>
      <c r="I59" s="228"/>
      <c r="J59" s="227"/>
      <c r="K59" s="228" t="s">
        <v>92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9">
        <f>'DÍL 04 - Vytápění'!J32</f>
        <v>0</v>
      </c>
      <c r="AH59" s="230"/>
      <c r="AI59" s="230"/>
      <c r="AJ59" s="230"/>
      <c r="AK59" s="230"/>
      <c r="AL59" s="230"/>
      <c r="AM59" s="230"/>
      <c r="AN59" s="229">
        <f t="shared" si="0"/>
        <v>0</v>
      </c>
      <c r="AO59" s="230"/>
      <c r="AP59" s="230"/>
      <c r="AQ59" s="231" t="s">
        <v>83</v>
      </c>
      <c r="AR59" s="169"/>
      <c r="AS59" s="232">
        <v>0</v>
      </c>
      <c r="AT59" s="233">
        <f t="shared" si="1"/>
        <v>0</v>
      </c>
      <c r="AU59" s="234" t="e">
        <f>'DÍL 04 - Vytápění'!P87</f>
        <v>#REF!</v>
      </c>
      <c r="AV59" s="233">
        <f>'DÍL 04 - Vytápění'!J35</f>
        <v>0</v>
      </c>
      <c r="AW59" s="233">
        <f>'DÍL 04 - Vytápění'!J36</f>
        <v>0</v>
      </c>
      <c r="AX59" s="233">
        <f>'DÍL 04 - Vytápění'!J37</f>
        <v>0</v>
      </c>
      <c r="AY59" s="233">
        <f>'DÍL 04 - Vytápění'!J38</f>
        <v>0</v>
      </c>
      <c r="AZ59" s="233">
        <f>'DÍL 04 - Vytápění'!F35</f>
        <v>0</v>
      </c>
      <c r="BA59" s="233">
        <f>'DÍL 04 - Vytápění'!F36</f>
        <v>0</v>
      </c>
      <c r="BB59" s="233">
        <f>'DÍL 04 - Vytápění'!F37</f>
        <v>0</v>
      </c>
      <c r="BC59" s="233">
        <f>'DÍL 04 - Vytápění'!F38</f>
        <v>0</v>
      </c>
      <c r="BD59" s="235">
        <f>'DÍL 04 - Vytápění'!F39</f>
        <v>0</v>
      </c>
      <c r="BT59" s="140" t="s">
        <v>79</v>
      </c>
      <c r="BV59" s="140" t="s">
        <v>72</v>
      </c>
      <c r="BW59" s="140" t="s">
        <v>93</v>
      </c>
      <c r="BX59" s="140" t="s">
        <v>78</v>
      </c>
      <c r="CL59" s="140" t="s">
        <v>3</v>
      </c>
    </row>
    <row r="60" spans="1:91" s="168" customFormat="1" ht="16.399999999999999" customHeight="1">
      <c r="A60" s="226" t="s">
        <v>80</v>
      </c>
      <c r="B60" s="169"/>
      <c r="C60" s="227"/>
      <c r="D60" s="227"/>
      <c r="E60" s="228" t="s">
        <v>94</v>
      </c>
      <c r="F60" s="228"/>
      <c r="G60" s="228"/>
      <c r="H60" s="228"/>
      <c r="I60" s="228"/>
      <c r="J60" s="227"/>
      <c r="K60" s="228" t="s">
        <v>95</v>
      </c>
      <c r="L60" s="228"/>
      <c r="M60" s="228"/>
      <c r="N60" s="228"/>
      <c r="O60" s="228"/>
      <c r="P60" s="228"/>
      <c r="Q60" s="228"/>
      <c r="R60" s="228"/>
      <c r="S60" s="228"/>
      <c r="T60" s="228"/>
      <c r="U60" s="228"/>
      <c r="V60" s="228"/>
      <c r="W60" s="228"/>
      <c r="X60" s="228"/>
      <c r="Y60" s="228"/>
      <c r="Z60" s="228"/>
      <c r="AA60" s="228"/>
      <c r="AB60" s="228"/>
      <c r="AC60" s="228"/>
      <c r="AD60" s="228"/>
      <c r="AE60" s="228"/>
      <c r="AF60" s="228"/>
      <c r="AG60" s="229">
        <f>'DÍL 05 - Elektroinstalace...'!J32</f>
        <v>0</v>
      </c>
      <c r="AH60" s="230"/>
      <c r="AI60" s="230"/>
      <c r="AJ60" s="230"/>
      <c r="AK60" s="230"/>
      <c r="AL60" s="230"/>
      <c r="AM60" s="230"/>
      <c r="AN60" s="229">
        <f t="shared" si="0"/>
        <v>0</v>
      </c>
      <c r="AO60" s="230"/>
      <c r="AP60" s="230"/>
      <c r="AQ60" s="231" t="s">
        <v>83</v>
      </c>
      <c r="AR60" s="169"/>
      <c r="AS60" s="232">
        <v>0</v>
      </c>
      <c r="AT60" s="233">
        <f t="shared" si="1"/>
        <v>0</v>
      </c>
      <c r="AU60" s="234">
        <f>'DÍL 05 - Elektroinstalace...'!P87</f>
        <v>0</v>
      </c>
      <c r="AV60" s="233">
        <f>'DÍL 05 - Elektroinstalace...'!J35</f>
        <v>0</v>
      </c>
      <c r="AW60" s="233">
        <f>'DÍL 05 - Elektroinstalace...'!J36</f>
        <v>0</v>
      </c>
      <c r="AX60" s="233">
        <f>'DÍL 05 - Elektroinstalace...'!J37</f>
        <v>0</v>
      </c>
      <c r="AY60" s="233">
        <f>'DÍL 05 - Elektroinstalace...'!J38</f>
        <v>0</v>
      </c>
      <c r="AZ60" s="233">
        <f>'DÍL 05 - Elektroinstalace...'!F35</f>
        <v>0</v>
      </c>
      <c r="BA60" s="233">
        <f>'DÍL 05 - Elektroinstalace...'!F36</f>
        <v>0</v>
      </c>
      <c r="BB60" s="233">
        <f>'DÍL 05 - Elektroinstalace...'!F37</f>
        <v>0</v>
      </c>
      <c r="BC60" s="233">
        <f>'DÍL 05 - Elektroinstalace...'!F38</f>
        <v>0</v>
      </c>
      <c r="BD60" s="235">
        <f>'DÍL 05 - Elektroinstalace...'!F39</f>
        <v>0</v>
      </c>
      <c r="BT60" s="140" t="s">
        <v>79</v>
      </c>
      <c r="BV60" s="140" t="s">
        <v>72</v>
      </c>
      <c r="BW60" s="140" t="s">
        <v>96</v>
      </c>
      <c r="BX60" s="140" t="s">
        <v>78</v>
      </c>
      <c r="CL60" s="140" t="s">
        <v>3</v>
      </c>
    </row>
    <row r="61" spans="1:91" s="168" customFormat="1" ht="16.399999999999999" customHeight="1">
      <c r="A61" s="226" t="s">
        <v>80</v>
      </c>
      <c r="B61" s="169"/>
      <c r="C61" s="227"/>
      <c r="D61" s="227"/>
      <c r="E61" s="228" t="s">
        <v>97</v>
      </c>
      <c r="F61" s="228"/>
      <c r="G61" s="228"/>
      <c r="H61" s="228"/>
      <c r="I61" s="228"/>
      <c r="J61" s="227"/>
      <c r="K61" s="228" t="s">
        <v>98</v>
      </c>
      <c r="L61" s="228"/>
      <c r="M61" s="228"/>
      <c r="N61" s="228"/>
      <c r="O61" s="228"/>
      <c r="P61" s="228"/>
      <c r="Q61" s="228"/>
      <c r="R61" s="228"/>
      <c r="S61" s="228"/>
      <c r="T61" s="228"/>
      <c r="U61" s="228"/>
      <c r="V61" s="228"/>
      <c r="W61" s="228"/>
      <c r="X61" s="228"/>
      <c r="Y61" s="228"/>
      <c r="Z61" s="228"/>
      <c r="AA61" s="228"/>
      <c r="AB61" s="228"/>
      <c r="AC61" s="228"/>
      <c r="AD61" s="228"/>
      <c r="AE61" s="228"/>
      <c r="AF61" s="228"/>
      <c r="AG61" s="229">
        <f>'DÍL 06 - Elektroinstalace...'!J32</f>
        <v>0</v>
      </c>
      <c r="AH61" s="230"/>
      <c r="AI61" s="230"/>
      <c r="AJ61" s="230"/>
      <c r="AK61" s="230"/>
      <c r="AL61" s="230"/>
      <c r="AM61" s="230"/>
      <c r="AN61" s="229">
        <f t="shared" si="0"/>
        <v>0</v>
      </c>
      <c r="AO61" s="230"/>
      <c r="AP61" s="230"/>
      <c r="AQ61" s="231" t="s">
        <v>83</v>
      </c>
      <c r="AR61" s="169"/>
      <c r="AS61" s="232">
        <v>0</v>
      </c>
      <c r="AT61" s="233">
        <f t="shared" si="1"/>
        <v>0</v>
      </c>
      <c r="AU61" s="234">
        <f>'DÍL 06 - Elektroinstalace...'!P87</f>
        <v>0</v>
      </c>
      <c r="AV61" s="233">
        <f>'DÍL 06 - Elektroinstalace...'!J35</f>
        <v>0</v>
      </c>
      <c r="AW61" s="233">
        <f>'DÍL 06 - Elektroinstalace...'!J36</f>
        <v>0</v>
      </c>
      <c r="AX61" s="233">
        <f>'DÍL 06 - Elektroinstalace...'!J37</f>
        <v>0</v>
      </c>
      <c r="AY61" s="233">
        <f>'DÍL 06 - Elektroinstalace...'!J38</f>
        <v>0</v>
      </c>
      <c r="AZ61" s="233">
        <f>'DÍL 06 - Elektroinstalace...'!F35</f>
        <v>0</v>
      </c>
      <c r="BA61" s="233">
        <f>'DÍL 06 - Elektroinstalace...'!F36</f>
        <v>0</v>
      </c>
      <c r="BB61" s="233">
        <f>'DÍL 06 - Elektroinstalace...'!F37</f>
        <v>0</v>
      </c>
      <c r="BC61" s="233">
        <f>'DÍL 06 - Elektroinstalace...'!F38</f>
        <v>0</v>
      </c>
      <c r="BD61" s="235">
        <f>'DÍL 06 - Elektroinstalace...'!F39</f>
        <v>0</v>
      </c>
      <c r="BT61" s="140" t="s">
        <v>79</v>
      </c>
      <c r="BV61" s="140" t="s">
        <v>72</v>
      </c>
      <c r="BW61" s="140" t="s">
        <v>99</v>
      </c>
      <c r="BX61" s="140" t="s">
        <v>78</v>
      </c>
      <c r="CL61" s="140" t="s">
        <v>3</v>
      </c>
    </row>
    <row r="62" spans="1:91" s="168" customFormat="1" ht="16.399999999999999" customHeight="1">
      <c r="A62" s="226" t="s">
        <v>80</v>
      </c>
      <c r="B62" s="169"/>
      <c r="C62" s="227"/>
      <c r="D62" s="227"/>
      <c r="E62" s="228" t="s">
        <v>100</v>
      </c>
      <c r="F62" s="228"/>
      <c r="G62" s="228"/>
      <c r="H62" s="228"/>
      <c r="I62" s="228"/>
      <c r="J62" s="227"/>
      <c r="K62" s="228" t="s">
        <v>101</v>
      </c>
      <c r="L62" s="228"/>
      <c r="M62" s="228"/>
      <c r="N62" s="228"/>
      <c r="O62" s="228"/>
      <c r="P62" s="228"/>
      <c r="Q62" s="228"/>
      <c r="R62" s="228"/>
      <c r="S62" s="228"/>
      <c r="T62" s="228"/>
      <c r="U62" s="228"/>
      <c r="V62" s="228"/>
      <c r="W62" s="228"/>
      <c r="X62" s="228"/>
      <c r="Y62" s="228"/>
      <c r="Z62" s="228"/>
      <c r="AA62" s="228"/>
      <c r="AB62" s="228"/>
      <c r="AC62" s="228"/>
      <c r="AD62" s="228"/>
      <c r="AE62" s="228"/>
      <c r="AF62" s="228"/>
      <c r="AG62" s="229">
        <f>'DÍL 07 - Vzduchotechnika'!J32</f>
        <v>0</v>
      </c>
      <c r="AH62" s="230"/>
      <c r="AI62" s="230"/>
      <c r="AJ62" s="230"/>
      <c r="AK62" s="230"/>
      <c r="AL62" s="230"/>
      <c r="AM62" s="230"/>
      <c r="AN62" s="229">
        <f t="shared" si="0"/>
        <v>0</v>
      </c>
      <c r="AO62" s="230"/>
      <c r="AP62" s="230"/>
      <c r="AQ62" s="231" t="s">
        <v>83</v>
      </c>
      <c r="AR62" s="169"/>
      <c r="AS62" s="232">
        <v>0</v>
      </c>
      <c r="AT62" s="233">
        <f t="shared" si="1"/>
        <v>0</v>
      </c>
      <c r="AU62" s="234">
        <f>'DÍL 07 - Vzduchotechnika'!P87</f>
        <v>0</v>
      </c>
      <c r="AV62" s="233">
        <f>'DÍL 07 - Vzduchotechnika'!J35</f>
        <v>0</v>
      </c>
      <c r="AW62" s="233">
        <f>'DÍL 07 - Vzduchotechnika'!J36</f>
        <v>0</v>
      </c>
      <c r="AX62" s="233">
        <f>'DÍL 07 - Vzduchotechnika'!J37</f>
        <v>0</v>
      </c>
      <c r="AY62" s="233">
        <f>'DÍL 07 - Vzduchotechnika'!J38</f>
        <v>0</v>
      </c>
      <c r="AZ62" s="233">
        <f>'DÍL 07 - Vzduchotechnika'!F35</f>
        <v>0</v>
      </c>
      <c r="BA62" s="233">
        <f>'DÍL 07 - Vzduchotechnika'!F36</f>
        <v>0</v>
      </c>
      <c r="BB62" s="233">
        <f>'DÍL 07 - Vzduchotechnika'!F37</f>
        <v>0</v>
      </c>
      <c r="BC62" s="233">
        <f>'DÍL 07 - Vzduchotechnika'!F38</f>
        <v>0</v>
      </c>
      <c r="BD62" s="235">
        <f>'DÍL 07 - Vzduchotechnika'!F39</f>
        <v>0</v>
      </c>
      <c r="BT62" s="140" t="s">
        <v>79</v>
      </c>
      <c r="BV62" s="140" t="s">
        <v>72</v>
      </c>
      <c r="BW62" s="140" t="s">
        <v>102</v>
      </c>
      <c r="BX62" s="140" t="s">
        <v>78</v>
      </c>
      <c r="CL62" s="140" t="s">
        <v>3</v>
      </c>
    </row>
    <row r="63" spans="1:91" s="168" customFormat="1" ht="16.399999999999999" customHeight="1">
      <c r="A63" s="226" t="s">
        <v>80</v>
      </c>
      <c r="B63" s="169"/>
      <c r="C63" s="227"/>
      <c r="D63" s="227"/>
      <c r="E63" s="228" t="s">
        <v>103</v>
      </c>
      <c r="F63" s="228"/>
      <c r="G63" s="228"/>
      <c r="H63" s="228"/>
      <c r="I63" s="228"/>
      <c r="J63" s="227"/>
      <c r="K63" s="228" t="s">
        <v>104</v>
      </c>
      <c r="L63" s="228"/>
      <c r="M63" s="228"/>
      <c r="N63" s="228"/>
      <c r="O63" s="228"/>
      <c r="P63" s="228"/>
      <c r="Q63" s="228"/>
      <c r="R63" s="228"/>
      <c r="S63" s="228"/>
      <c r="T63" s="228"/>
      <c r="U63" s="228"/>
      <c r="V63" s="228"/>
      <c r="W63" s="228"/>
      <c r="X63" s="228"/>
      <c r="Y63" s="228"/>
      <c r="Z63" s="228"/>
      <c r="AA63" s="228"/>
      <c r="AB63" s="228"/>
      <c r="AC63" s="228"/>
      <c r="AD63" s="228"/>
      <c r="AE63" s="228"/>
      <c r="AF63" s="228"/>
      <c r="AG63" s="229">
        <f>'DÍL 08 - Mediciální plyny...'!J32</f>
        <v>0</v>
      </c>
      <c r="AH63" s="230"/>
      <c r="AI63" s="230"/>
      <c r="AJ63" s="230"/>
      <c r="AK63" s="230"/>
      <c r="AL63" s="230"/>
      <c r="AM63" s="230"/>
      <c r="AN63" s="229">
        <f t="shared" si="0"/>
        <v>0</v>
      </c>
      <c r="AO63" s="230"/>
      <c r="AP63" s="230"/>
      <c r="AQ63" s="231" t="s">
        <v>83</v>
      </c>
      <c r="AR63" s="169"/>
      <c r="AS63" s="236">
        <v>0</v>
      </c>
      <c r="AT63" s="237">
        <f t="shared" si="1"/>
        <v>0</v>
      </c>
      <c r="AU63" s="238">
        <f>'DÍL 08 - Mediciální plyny...'!P87</f>
        <v>0</v>
      </c>
      <c r="AV63" s="237">
        <f>'DÍL 08 - Mediciální plyny...'!J35</f>
        <v>0</v>
      </c>
      <c r="AW63" s="237">
        <f>'DÍL 08 - Mediciální plyny...'!J36</f>
        <v>0</v>
      </c>
      <c r="AX63" s="237">
        <f>'DÍL 08 - Mediciální plyny...'!J37</f>
        <v>0</v>
      </c>
      <c r="AY63" s="237">
        <f>'DÍL 08 - Mediciální plyny...'!J38</f>
        <v>0</v>
      </c>
      <c r="AZ63" s="237">
        <f>'DÍL 08 - Mediciální plyny...'!F35</f>
        <v>0</v>
      </c>
      <c r="BA63" s="237">
        <f>'DÍL 08 - Mediciální plyny...'!F36</f>
        <v>0</v>
      </c>
      <c r="BB63" s="237">
        <f>'DÍL 08 - Mediciální plyny...'!F37</f>
        <v>0</v>
      </c>
      <c r="BC63" s="237">
        <f>'DÍL 08 - Mediciální plyny...'!F38</f>
        <v>0</v>
      </c>
      <c r="BD63" s="239">
        <f>'DÍL 08 - Mediciální plyny...'!F39</f>
        <v>0</v>
      </c>
      <c r="BT63" s="140" t="s">
        <v>79</v>
      </c>
      <c r="BV63" s="140" t="s">
        <v>72</v>
      </c>
      <c r="BW63" s="140" t="s">
        <v>105</v>
      </c>
      <c r="BX63" s="140" t="s">
        <v>78</v>
      </c>
      <c r="CL63" s="140" t="s">
        <v>3</v>
      </c>
    </row>
    <row r="64" spans="1:91" s="149" customFormat="1" ht="30" customHeight="1">
      <c r="A64" s="143"/>
      <c r="B64" s="144"/>
      <c r="C64" s="143"/>
      <c r="D64" s="143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X64" s="143"/>
      <c r="Y64" s="143"/>
      <c r="Z64" s="143"/>
      <c r="AA64" s="143"/>
      <c r="AB64" s="143"/>
      <c r="AC64" s="143"/>
      <c r="AD64" s="143"/>
      <c r="AE64" s="143"/>
      <c r="AF64" s="143"/>
      <c r="AG64" s="143"/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4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</row>
    <row r="65" spans="1:57" s="149" customFormat="1" ht="6.9" customHeight="1">
      <c r="A65" s="143"/>
      <c r="B65" s="164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65"/>
      <c r="AE65" s="165"/>
      <c r="AF65" s="165"/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44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</row>
  </sheetData>
  <sheetProtection algorithmName="SHA-512" hashValue="mfVcXiCT5ZS0gZzHi9ebudkwFQaREkA7c7HyOqRYPixcaA2eDQmDPkKTjQtq9uR3NOQ3lZVyRTGVgpm9SV+a+w==" saltValue="kYrgsg7rvtEM0R7la3kKZg==" spinCount="100000" sheet="1" objects="1" scenarios="1" formatColumns="0" formatRows="0"/>
  <mergeCells count="72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K58:AF58"/>
    <mergeCell ref="AN58:AP58"/>
    <mergeCell ref="AG58:AM58"/>
    <mergeCell ref="E58:I58"/>
    <mergeCell ref="AN59:AP59"/>
    <mergeCell ref="AG59:AM59"/>
    <mergeCell ref="E59:I59"/>
    <mergeCell ref="K59:AF59"/>
    <mergeCell ref="E56:I56"/>
    <mergeCell ref="K56:AF56"/>
    <mergeCell ref="AN56:AP56"/>
    <mergeCell ref="AG56:AM56"/>
    <mergeCell ref="K57:AF57"/>
    <mergeCell ref="AG57:AM57"/>
    <mergeCell ref="E57:I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6" location="'DÍL 01 - Vedlejší a ostat...'!C2" display="/" xr:uid="{00000000-0004-0000-0000-000000000000}"/>
    <hyperlink ref="A57" location="'DÍL 02 - Stavební část'!C2" display="/" xr:uid="{00000000-0004-0000-0000-000001000000}"/>
    <hyperlink ref="A58" location="'DÍL 03 - Zdravotechnická ...'!C2" display="/" xr:uid="{00000000-0004-0000-0000-000002000000}"/>
    <hyperlink ref="A59" location="'DÍL 04 - Vytápění'!C2" display="/" xr:uid="{00000000-0004-0000-0000-000003000000}"/>
    <hyperlink ref="A60" location="'DÍL 05 - Elektroinstalace...'!C2" display="/" xr:uid="{00000000-0004-0000-0000-000004000000}"/>
    <hyperlink ref="A61" location="'DÍL 06 - Elektroinstalace...'!C2" display="/" xr:uid="{00000000-0004-0000-0000-000005000000}"/>
    <hyperlink ref="A62" location="'DÍL 07 - Vzduchotechnika'!C2" display="/" xr:uid="{00000000-0004-0000-0000-000006000000}"/>
    <hyperlink ref="A63" location="'DÍL 08 - Mediciální plyny...'!C2" display="/" xr:uid="{00000000-0004-0000-0000-000007000000}"/>
  </hyperlinks>
  <pageMargins left="0.98425196850393704" right="0.39370078740157483" top="0.39370078740157483" bottom="0.39370078740157483" header="0" footer="0"/>
  <pageSetup paperSize="9" scale="71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371"/>
  <sheetViews>
    <sheetView showGridLines="0" workbookViewId="0">
      <selection activeCell="D33" sqref="D33"/>
    </sheetView>
  </sheetViews>
  <sheetFormatPr defaultRowHeight="10"/>
  <cols>
    <col min="1" max="1" width="7.109375" style="109" customWidth="1"/>
    <col min="2" max="2" width="1.44140625" style="109" customWidth="1"/>
    <col min="3" max="3" width="21.44140625" style="109" customWidth="1"/>
    <col min="4" max="4" width="65" style="109" customWidth="1"/>
    <col min="5" max="5" width="11.44140625" style="109" customWidth="1"/>
    <col min="6" max="6" width="17.109375" style="109" customWidth="1"/>
    <col min="7" max="7" width="1.44140625" style="109" customWidth="1"/>
    <col min="8" max="8" width="7.109375" style="109" customWidth="1"/>
    <col min="9" max="16384" width="8.88671875" style="109"/>
  </cols>
  <sheetData>
    <row r="1" spans="1:8" ht="11.25" customHeight="1"/>
    <row r="2" spans="1:8" ht="36.9" customHeight="1"/>
    <row r="3" spans="1:8" ht="6.9" customHeight="1">
      <c r="B3" s="6"/>
      <c r="C3" s="7"/>
      <c r="D3" s="7"/>
      <c r="E3" s="7"/>
      <c r="F3" s="7"/>
      <c r="G3" s="7"/>
      <c r="H3" s="8"/>
    </row>
    <row r="4" spans="1:8" ht="24.9" customHeight="1">
      <c r="B4" s="8"/>
      <c r="C4" s="9" t="s">
        <v>1735</v>
      </c>
      <c r="H4" s="8"/>
    </row>
    <row r="5" spans="1:8" ht="12" customHeight="1">
      <c r="B5" s="8"/>
      <c r="C5" s="10" t="s">
        <v>13</v>
      </c>
      <c r="D5" s="115" t="s">
        <v>14</v>
      </c>
      <c r="E5" s="113"/>
      <c r="F5" s="113"/>
      <c r="H5" s="8"/>
    </row>
    <row r="6" spans="1:8" ht="36.9" customHeight="1">
      <c r="B6" s="8"/>
      <c r="C6" s="11" t="s">
        <v>15</v>
      </c>
      <c r="D6" s="114" t="s">
        <v>16</v>
      </c>
      <c r="E6" s="113"/>
      <c r="F6" s="113"/>
      <c r="H6" s="8"/>
    </row>
    <row r="7" spans="1:8" ht="16.399999999999999" customHeight="1">
      <c r="B7" s="8"/>
      <c r="C7" s="112" t="s">
        <v>21</v>
      </c>
      <c r="D7" s="110" t="str">
        <f>'Rekapitulace stavby'!AN8</f>
        <v>Vyplň</v>
      </c>
      <c r="H7" s="8"/>
    </row>
    <row r="8" spans="1:8" s="2" customFormat="1" ht="11" customHeight="1">
      <c r="A8" s="111"/>
      <c r="B8" s="12"/>
      <c r="C8" s="111"/>
      <c r="D8" s="111"/>
      <c r="E8" s="111"/>
      <c r="F8" s="111"/>
      <c r="G8" s="111"/>
      <c r="H8" s="12"/>
    </row>
    <row r="9" spans="1:8" s="3" customFormat="1" ht="29.25" customHeight="1">
      <c r="A9" s="16"/>
      <c r="B9" s="17"/>
      <c r="C9" s="18" t="s">
        <v>51</v>
      </c>
      <c r="D9" s="19" t="s">
        <v>52</v>
      </c>
      <c r="E9" s="19" t="s">
        <v>122</v>
      </c>
      <c r="F9" s="20" t="s">
        <v>1736</v>
      </c>
      <c r="G9" s="16"/>
      <c r="H9" s="17"/>
    </row>
    <row r="10" spans="1:8" s="2" customFormat="1" ht="26.4" customHeight="1">
      <c r="A10" s="111"/>
      <c r="B10" s="12"/>
      <c r="C10" s="21" t="s">
        <v>1738</v>
      </c>
      <c r="D10" s="21" t="s">
        <v>86</v>
      </c>
      <c r="E10" s="111"/>
      <c r="F10" s="111"/>
      <c r="G10" s="111"/>
      <c r="H10" s="12"/>
    </row>
    <row r="11" spans="1:8" s="2" customFormat="1" ht="17" customHeight="1">
      <c r="A11" s="111"/>
      <c r="B11" s="12"/>
      <c r="C11" s="22" t="s">
        <v>181</v>
      </c>
      <c r="D11" s="23" t="s">
        <v>182</v>
      </c>
      <c r="E11" s="24" t="s">
        <v>3</v>
      </c>
      <c r="F11" s="25">
        <v>92.19</v>
      </c>
      <c r="G11" s="111"/>
      <c r="H11" s="12"/>
    </row>
    <row r="12" spans="1:8" s="2" customFormat="1" ht="17" customHeight="1">
      <c r="A12" s="111"/>
      <c r="B12" s="12"/>
      <c r="C12" s="26" t="s">
        <v>181</v>
      </c>
      <c r="D12" s="26" t="s">
        <v>1431</v>
      </c>
      <c r="E12" s="5" t="s">
        <v>3</v>
      </c>
      <c r="F12" s="27">
        <v>92.19</v>
      </c>
      <c r="G12" s="111"/>
      <c r="H12" s="12"/>
    </row>
    <row r="13" spans="1:8" s="2" customFormat="1" ht="17" customHeight="1">
      <c r="A13" s="111"/>
      <c r="B13" s="12"/>
      <c r="C13" s="28" t="s">
        <v>1739</v>
      </c>
      <c r="D13" s="111"/>
      <c r="E13" s="111"/>
      <c r="F13" s="111"/>
      <c r="G13" s="111"/>
      <c r="H13" s="12"/>
    </row>
    <row r="14" spans="1:8" s="2" customFormat="1" ht="17" customHeight="1">
      <c r="A14" s="111"/>
      <c r="B14" s="12"/>
      <c r="C14" s="26" t="s">
        <v>1428</v>
      </c>
      <c r="D14" s="26" t="s">
        <v>1429</v>
      </c>
      <c r="E14" s="5" t="s">
        <v>261</v>
      </c>
      <c r="F14" s="27">
        <v>92.19</v>
      </c>
      <c r="G14" s="111"/>
      <c r="H14" s="12"/>
    </row>
    <row r="15" spans="1:8" s="2" customFormat="1" ht="20">
      <c r="A15" s="111"/>
      <c r="B15" s="12"/>
      <c r="C15" s="26" t="s">
        <v>747</v>
      </c>
      <c r="D15" s="26" t="s">
        <v>1740</v>
      </c>
      <c r="E15" s="5" t="s">
        <v>304</v>
      </c>
      <c r="F15" s="27">
        <v>28.497</v>
      </c>
      <c r="G15" s="111"/>
      <c r="H15" s="12"/>
    </row>
    <row r="16" spans="1:8" s="2" customFormat="1" ht="17" customHeight="1">
      <c r="A16" s="111"/>
      <c r="B16" s="12"/>
      <c r="C16" s="26" t="s">
        <v>757</v>
      </c>
      <c r="D16" s="26" t="s">
        <v>1741</v>
      </c>
      <c r="E16" s="5" t="s">
        <v>304</v>
      </c>
      <c r="F16" s="27">
        <v>12.212999999999999</v>
      </c>
      <c r="G16" s="111"/>
      <c r="H16" s="12"/>
    </row>
    <row r="17" spans="1:8" s="2" customFormat="1" ht="17" customHeight="1">
      <c r="A17" s="111"/>
      <c r="B17" s="12"/>
      <c r="C17" s="22" t="s">
        <v>1448</v>
      </c>
      <c r="D17" s="23" t="s">
        <v>1742</v>
      </c>
      <c r="E17" s="24" t="s">
        <v>3</v>
      </c>
      <c r="F17" s="25">
        <v>314.91000000000003</v>
      </c>
      <c r="G17" s="111"/>
      <c r="H17" s="12"/>
    </row>
    <row r="18" spans="1:8" s="2" customFormat="1" ht="20">
      <c r="A18" s="111"/>
      <c r="B18" s="12"/>
      <c r="C18" s="26" t="s">
        <v>3</v>
      </c>
      <c r="D18" s="26" t="s">
        <v>1447</v>
      </c>
      <c r="E18" s="5" t="s">
        <v>3</v>
      </c>
      <c r="F18" s="27">
        <v>314.91000000000003</v>
      </c>
      <c r="G18" s="111"/>
      <c r="H18" s="12"/>
    </row>
    <row r="19" spans="1:8" s="2" customFormat="1" ht="17" customHeight="1">
      <c r="A19" s="111"/>
      <c r="B19" s="12"/>
      <c r="C19" s="26" t="s">
        <v>1448</v>
      </c>
      <c r="D19" s="26" t="s">
        <v>274</v>
      </c>
      <c r="E19" s="5" t="s">
        <v>3</v>
      </c>
      <c r="F19" s="27">
        <v>314.91000000000003</v>
      </c>
      <c r="G19" s="111"/>
      <c r="H19" s="12"/>
    </row>
    <row r="20" spans="1:8" s="2" customFormat="1" ht="17" customHeight="1">
      <c r="A20" s="111"/>
      <c r="B20" s="12"/>
      <c r="C20" s="22" t="s">
        <v>184</v>
      </c>
      <c r="D20" s="23" t="s">
        <v>185</v>
      </c>
      <c r="E20" s="24" t="s">
        <v>3</v>
      </c>
      <c r="F20" s="25">
        <v>7.2</v>
      </c>
      <c r="G20" s="111"/>
      <c r="H20" s="12"/>
    </row>
    <row r="21" spans="1:8" s="2" customFormat="1" ht="17" customHeight="1">
      <c r="A21" s="111"/>
      <c r="B21" s="12"/>
      <c r="C21" s="26" t="s">
        <v>3</v>
      </c>
      <c r="D21" s="26" t="s">
        <v>354</v>
      </c>
      <c r="E21" s="5" t="s">
        <v>3</v>
      </c>
      <c r="F21" s="27">
        <v>0</v>
      </c>
      <c r="G21" s="111"/>
      <c r="H21" s="12"/>
    </row>
    <row r="22" spans="1:8" s="2" customFormat="1" ht="17" customHeight="1">
      <c r="A22" s="111"/>
      <c r="B22" s="12"/>
      <c r="C22" s="26" t="s">
        <v>3</v>
      </c>
      <c r="D22" s="26" t="s">
        <v>355</v>
      </c>
      <c r="E22" s="5" t="s">
        <v>3</v>
      </c>
      <c r="F22" s="27">
        <v>7.2</v>
      </c>
      <c r="G22" s="111"/>
      <c r="H22" s="12"/>
    </row>
    <row r="23" spans="1:8" s="2" customFormat="1" ht="17" customHeight="1">
      <c r="A23" s="111"/>
      <c r="B23" s="12"/>
      <c r="C23" s="26" t="s">
        <v>184</v>
      </c>
      <c r="D23" s="26" t="s">
        <v>274</v>
      </c>
      <c r="E23" s="5" t="s">
        <v>3</v>
      </c>
      <c r="F23" s="27">
        <v>7.2</v>
      </c>
      <c r="G23" s="111"/>
      <c r="H23" s="12"/>
    </row>
    <row r="24" spans="1:8" s="2" customFormat="1" ht="17" customHeight="1">
      <c r="A24" s="111"/>
      <c r="B24" s="12"/>
      <c r="C24" s="28" t="s">
        <v>1739</v>
      </c>
      <c r="D24" s="111"/>
      <c r="E24" s="111"/>
      <c r="F24" s="111"/>
      <c r="G24" s="111"/>
      <c r="H24" s="12"/>
    </row>
    <row r="25" spans="1:8" s="2" customFormat="1" ht="17" customHeight="1">
      <c r="A25" s="111"/>
      <c r="B25" s="12"/>
      <c r="C25" s="26" t="s">
        <v>351</v>
      </c>
      <c r="D25" s="26" t="s">
        <v>1743</v>
      </c>
      <c r="E25" s="5" t="s">
        <v>261</v>
      </c>
      <c r="F25" s="27">
        <v>7.2</v>
      </c>
      <c r="G25" s="111"/>
      <c r="H25" s="12"/>
    </row>
    <row r="26" spans="1:8" s="2" customFormat="1" ht="17" customHeight="1">
      <c r="A26" s="111"/>
      <c r="B26" s="12"/>
      <c r="C26" s="26" t="s">
        <v>402</v>
      </c>
      <c r="D26" s="26" t="s">
        <v>1744</v>
      </c>
      <c r="E26" s="5" t="s">
        <v>261</v>
      </c>
      <c r="F26" s="27">
        <v>130.048</v>
      </c>
      <c r="G26" s="111"/>
      <c r="H26" s="12"/>
    </row>
    <row r="27" spans="1:8" s="2" customFormat="1" ht="20">
      <c r="A27" s="111"/>
      <c r="B27" s="12"/>
      <c r="C27" s="26" t="s">
        <v>1693</v>
      </c>
      <c r="D27" s="26" t="s">
        <v>1745</v>
      </c>
      <c r="E27" s="5" t="s">
        <v>261</v>
      </c>
      <c r="F27" s="27">
        <v>1334.338</v>
      </c>
      <c r="G27" s="111"/>
      <c r="H27" s="12"/>
    </row>
    <row r="28" spans="1:8" s="2" customFormat="1" ht="17" customHeight="1">
      <c r="A28" s="111"/>
      <c r="B28" s="12"/>
      <c r="C28" s="22" t="s">
        <v>187</v>
      </c>
      <c r="D28" s="23" t="s">
        <v>188</v>
      </c>
      <c r="E28" s="24" t="s">
        <v>3</v>
      </c>
      <c r="F28" s="25">
        <v>15.78</v>
      </c>
      <c r="G28" s="111"/>
      <c r="H28" s="12"/>
    </row>
    <row r="29" spans="1:8" s="2" customFormat="1" ht="17" customHeight="1">
      <c r="A29" s="111"/>
      <c r="B29" s="12"/>
      <c r="C29" s="26" t="s">
        <v>3</v>
      </c>
      <c r="D29" s="26" t="s">
        <v>359</v>
      </c>
      <c r="E29" s="5" t="s">
        <v>3</v>
      </c>
      <c r="F29" s="27">
        <v>2.52</v>
      </c>
      <c r="G29" s="111"/>
      <c r="H29" s="12"/>
    </row>
    <row r="30" spans="1:8" s="2" customFormat="1" ht="17" customHeight="1">
      <c r="A30" s="111"/>
      <c r="B30" s="12"/>
      <c r="C30" s="26" t="s">
        <v>3</v>
      </c>
      <c r="D30" s="26" t="s">
        <v>360</v>
      </c>
      <c r="E30" s="5" t="s">
        <v>3</v>
      </c>
      <c r="F30" s="27">
        <v>11.34</v>
      </c>
      <c r="G30" s="111"/>
      <c r="H30" s="12"/>
    </row>
    <row r="31" spans="1:8" s="2" customFormat="1" ht="17" customHeight="1">
      <c r="A31" s="111"/>
      <c r="B31" s="12"/>
      <c r="C31" s="26" t="s">
        <v>3</v>
      </c>
      <c r="D31" s="26" t="s">
        <v>361</v>
      </c>
      <c r="E31" s="5" t="s">
        <v>3</v>
      </c>
      <c r="F31" s="27">
        <v>1.92</v>
      </c>
      <c r="G31" s="111"/>
      <c r="H31" s="12"/>
    </row>
    <row r="32" spans="1:8" s="2" customFormat="1" ht="17" customHeight="1">
      <c r="A32" s="111"/>
      <c r="B32" s="12"/>
      <c r="C32" s="26" t="s">
        <v>187</v>
      </c>
      <c r="D32" s="26" t="s">
        <v>274</v>
      </c>
      <c r="E32" s="5" t="s">
        <v>3</v>
      </c>
      <c r="F32" s="27">
        <v>15.78</v>
      </c>
      <c r="G32" s="111"/>
      <c r="H32" s="12"/>
    </row>
    <row r="33" spans="1:8" s="2" customFormat="1" ht="17" customHeight="1">
      <c r="A33" s="111"/>
      <c r="B33" s="12"/>
      <c r="C33" s="28" t="s">
        <v>1739</v>
      </c>
      <c r="D33" s="111"/>
      <c r="E33" s="111"/>
      <c r="F33" s="111"/>
      <c r="G33" s="111"/>
      <c r="H33" s="12"/>
    </row>
    <row r="34" spans="1:8" s="2" customFormat="1" ht="17" customHeight="1">
      <c r="A34" s="111"/>
      <c r="B34" s="12"/>
      <c r="C34" s="26" t="s">
        <v>356</v>
      </c>
      <c r="D34" s="26" t="s">
        <v>1746</v>
      </c>
      <c r="E34" s="5" t="s">
        <v>261</v>
      </c>
      <c r="F34" s="27">
        <v>15.78</v>
      </c>
      <c r="G34" s="111"/>
      <c r="H34" s="12"/>
    </row>
    <row r="35" spans="1:8" s="2" customFormat="1" ht="17" customHeight="1">
      <c r="A35" s="111"/>
      <c r="B35" s="12"/>
      <c r="C35" s="26" t="s">
        <v>402</v>
      </c>
      <c r="D35" s="26" t="s">
        <v>1744</v>
      </c>
      <c r="E35" s="5" t="s">
        <v>261</v>
      </c>
      <c r="F35" s="27">
        <v>130.048</v>
      </c>
      <c r="G35" s="111"/>
      <c r="H35" s="12"/>
    </row>
    <row r="36" spans="1:8" s="2" customFormat="1" ht="20">
      <c r="A36" s="111"/>
      <c r="B36" s="12"/>
      <c r="C36" s="26" t="s">
        <v>1693</v>
      </c>
      <c r="D36" s="26" t="s">
        <v>1745</v>
      </c>
      <c r="E36" s="5" t="s">
        <v>261</v>
      </c>
      <c r="F36" s="27">
        <v>1334.338</v>
      </c>
      <c r="G36" s="111"/>
      <c r="H36" s="12"/>
    </row>
    <row r="37" spans="1:8" s="2" customFormat="1" ht="17" customHeight="1">
      <c r="A37" s="111"/>
      <c r="B37" s="12"/>
      <c r="C37" s="22" t="s">
        <v>190</v>
      </c>
      <c r="D37" s="23" t="s">
        <v>191</v>
      </c>
      <c r="E37" s="24" t="s">
        <v>3</v>
      </c>
      <c r="F37" s="25">
        <v>8.2940000000000005</v>
      </c>
      <c r="G37" s="111"/>
      <c r="H37" s="12"/>
    </row>
    <row r="38" spans="1:8" s="2" customFormat="1" ht="17" customHeight="1">
      <c r="A38" s="111"/>
      <c r="B38" s="12"/>
      <c r="C38" s="26" t="s">
        <v>3</v>
      </c>
      <c r="D38" s="26" t="s">
        <v>338</v>
      </c>
      <c r="E38" s="5" t="s">
        <v>3</v>
      </c>
      <c r="F38" s="27">
        <v>0</v>
      </c>
      <c r="G38" s="111"/>
      <c r="H38" s="12"/>
    </row>
    <row r="39" spans="1:8" s="2" customFormat="1" ht="17" customHeight="1">
      <c r="A39" s="111"/>
      <c r="B39" s="12"/>
      <c r="C39" s="26" t="s">
        <v>3</v>
      </c>
      <c r="D39" s="26" t="s">
        <v>339</v>
      </c>
      <c r="E39" s="5" t="s">
        <v>3</v>
      </c>
      <c r="F39" s="27">
        <v>2.94</v>
      </c>
      <c r="G39" s="111"/>
      <c r="H39" s="12"/>
    </row>
    <row r="40" spans="1:8" s="2" customFormat="1" ht="17" customHeight="1">
      <c r="A40" s="111"/>
      <c r="B40" s="12"/>
      <c r="C40" s="26" t="s">
        <v>3</v>
      </c>
      <c r="D40" s="26" t="s">
        <v>340</v>
      </c>
      <c r="E40" s="5" t="s">
        <v>3</v>
      </c>
      <c r="F40" s="27">
        <v>1.6930000000000001</v>
      </c>
      <c r="G40" s="111"/>
      <c r="H40" s="12"/>
    </row>
    <row r="41" spans="1:8" s="2" customFormat="1" ht="17" customHeight="1">
      <c r="A41" s="111"/>
      <c r="B41" s="12"/>
      <c r="C41" s="26" t="s">
        <v>3</v>
      </c>
      <c r="D41" s="26" t="s">
        <v>341</v>
      </c>
      <c r="E41" s="5" t="s">
        <v>3</v>
      </c>
      <c r="F41" s="27">
        <v>2.1</v>
      </c>
      <c r="G41" s="111"/>
      <c r="H41" s="12"/>
    </row>
    <row r="42" spans="1:8" s="2" customFormat="1" ht="17" customHeight="1">
      <c r="A42" s="111"/>
      <c r="B42" s="12"/>
      <c r="C42" s="26" t="s">
        <v>3</v>
      </c>
      <c r="D42" s="26" t="s">
        <v>342</v>
      </c>
      <c r="E42" s="5" t="s">
        <v>3</v>
      </c>
      <c r="F42" s="27">
        <v>0.58399999999999996</v>
      </c>
      <c r="G42" s="111"/>
      <c r="H42" s="12"/>
    </row>
    <row r="43" spans="1:8" s="2" customFormat="1" ht="17" customHeight="1">
      <c r="A43" s="111"/>
      <c r="B43" s="12"/>
      <c r="C43" s="26" t="s">
        <v>3</v>
      </c>
      <c r="D43" s="26" t="s">
        <v>343</v>
      </c>
      <c r="E43" s="5" t="s">
        <v>3</v>
      </c>
      <c r="F43" s="27">
        <v>2.577</v>
      </c>
      <c r="G43" s="111"/>
      <c r="H43" s="12"/>
    </row>
    <row r="44" spans="1:8" s="2" customFormat="1" ht="17" customHeight="1">
      <c r="A44" s="111"/>
      <c r="B44" s="12"/>
      <c r="C44" s="26" t="s">
        <v>3</v>
      </c>
      <c r="D44" s="26" t="s">
        <v>344</v>
      </c>
      <c r="E44" s="5" t="s">
        <v>3</v>
      </c>
      <c r="F44" s="27">
        <v>2.4820000000000002</v>
      </c>
      <c r="G44" s="111"/>
      <c r="H44" s="12"/>
    </row>
    <row r="45" spans="1:8" s="2" customFormat="1" ht="17" customHeight="1">
      <c r="A45" s="111"/>
      <c r="B45" s="12"/>
      <c r="C45" s="26" t="s">
        <v>3</v>
      </c>
      <c r="D45" s="26" t="s">
        <v>345</v>
      </c>
      <c r="E45" s="5" t="s">
        <v>3</v>
      </c>
      <c r="F45" s="27">
        <v>2.5009999999999999</v>
      </c>
      <c r="G45" s="111"/>
      <c r="H45" s="12"/>
    </row>
    <row r="46" spans="1:8" s="2" customFormat="1" ht="17" customHeight="1">
      <c r="A46" s="111"/>
      <c r="B46" s="12"/>
      <c r="C46" s="26" t="s">
        <v>3</v>
      </c>
      <c r="D46" s="26" t="s">
        <v>346</v>
      </c>
      <c r="E46" s="5" t="s">
        <v>3</v>
      </c>
      <c r="F46" s="27">
        <v>4.9770000000000003</v>
      </c>
      <c r="G46" s="111"/>
      <c r="H46" s="12"/>
    </row>
    <row r="47" spans="1:8" s="2" customFormat="1" ht="17" customHeight="1">
      <c r="A47" s="111"/>
      <c r="B47" s="12"/>
      <c r="C47" s="26" t="s">
        <v>3</v>
      </c>
      <c r="D47" s="26" t="s">
        <v>347</v>
      </c>
      <c r="E47" s="5" t="s">
        <v>3</v>
      </c>
      <c r="F47" s="27">
        <v>-1.38</v>
      </c>
      <c r="G47" s="111"/>
      <c r="H47" s="12"/>
    </row>
    <row r="48" spans="1:8" s="2" customFormat="1" ht="17" customHeight="1">
      <c r="A48" s="111"/>
      <c r="B48" s="12"/>
      <c r="C48" s="26" t="s">
        <v>3</v>
      </c>
      <c r="D48" s="26" t="s">
        <v>347</v>
      </c>
      <c r="E48" s="5" t="s">
        <v>3</v>
      </c>
      <c r="F48" s="27">
        <v>-1.38</v>
      </c>
      <c r="G48" s="111"/>
      <c r="H48" s="12"/>
    </row>
    <row r="49" spans="1:8" s="2" customFormat="1" ht="17" customHeight="1">
      <c r="A49" s="111"/>
      <c r="B49" s="12"/>
      <c r="C49" s="26" t="s">
        <v>3</v>
      </c>
      <c r="D49" s="26" t="s">
        <v>348</v>
      </c>
      <c r="E49" s="5" t="s">
        <v>3</v>
      </c>
      <c r="F49" s="27">
        <v>-2.4</v>
      </c>
      <c r="G49" s="111"/>
      <c r="H49" s="12"/>
    </row>
    <row r="50" spans="1:8" s="2" customFormat="1" ht="17" customHeight="1">
      <c r="A50" s="111"/>
      <c r="B50" s="12"/>
      <c r="C50" s="26" t="s">
        <v>3</v>
      </c>
      <c r="D50" s="26" t="s">
        <v>349</v>
      </c>
      <c r="E50" s="5" t="s">
        <v>3</v>
      </c>
      <c r="F50" s="27">
        <v>-1.6</v>
      </c>
      <c r="G50" s="111"/>
      <c r="H50" s="12"/>
    </row>
    <row r="51" spans="1:8" s="2" customFormat="1" ht="17" customHeight="1">
      <c r="A51" s="111"/>
      <c r="B51" s="12"/>
      <c r="C51" s="26" t="s">
        <v>3</v>
      </c>
      <c r="D51" s="26" t="s">
        <v>349</v>
      </c>
      <c r="E51" s="5" t="s">
        <v>3</v>
      </c>
      <c r="F51" s="27">
        <v>-1.6</v>
      </c>
      <c r="G51" s="111"/>
      <c r="H51" s="12"/>
    </row>
    <row r="52" spans="1:8" s="2" customFormat="1" ht="17" customHeight="1">
      <c r="A52" s="111"/>
      <c r="B52" s="12"/>
      <c r="C52" s="26" t="s">
        <v>3</v>
      </c>
      <c r="D52" s="26" t="s">
        <v>349</v>
      </c>
      <c r="E52" s="5" t="s">
        <v>3</v>
      </c>
      <c r="F52" s="27">
        <v>-1.6</v>
      </c>
      <c r="G52" s="111"/>
      <c r="H52" s="12"/>
    </row>
    <row r="53" spans="1:8" s="2" customFormat="1" ht="17" customHeight="1">
      <c r="A53" s="111"/>
      <c r="B53" s="12"/>
      <c r="C53" s="26" t="s">
        <v>3</v>
      </c>
      <c r="D53" s="26" t="s">
        <v>349</v>
      </c>
      <c r="E53" s="5" t="s">
        <v>3</v>
      </c>
      <c r="F53" s="27">
        <v>-1.6</v>
      </c>
      <c r="G53" s="111"/>
      <c r="H53" s="12"/>
    </row>
    <row r="54" spans="1:8" s="2" customFormat="1" ht="17" customHeight="1">
      <c r="A54" s="111"/>
      <c r="B54" s="12"/>
      <c r="C54" s="26" t="s">
        <v>190</v>
      </c>
      <c r="D54" s="26" t="s">
        <v>274</v>
      </c>
      <c r="E54" s="5" t="s">
        <v>3</v>
      </c>
      <c r="F54" s="27">
        <v>8.2940000000000005</v>
      </c>
      <c r="G54" s="111"/>
      <c r="H54" s="12"/>
    </row>
    <row r="55" spans="1:8" s="2" customFormat="1" ht="17" customHeight="1">
      <c r="A55" s="111"/>
      <c r="B55" s="12"/>
      <c r="C55" s="28" t="s">
        <v>1739</v>
      </c>
      <c r="D55" s="111"/>
      <c r="E55" s="111"/>
      <c r="F55" s="111"/>
      <c r="G55" s="111"/>
      <c r="H55" s="12"/>
    </row>
    <row r="56" spans="1:8" s="2" customFormat="1" ht="20">
      <c r="A56" s="111"/>
      <c r="B56" s="12"/>
      <c r="C56" s="26" t="s">
        <v>335</v>
      </c>
      <c r="D56" s="26" t="s">
        <v>1747</v>
      </c>
      <c r="E56" s="5" t="s">
        <v>261</v>
      </c>
      <c r="F56" s="27">
        <v>8.2940000000000005</v>
      </c>
      <c r="G56" s="111"/>
      <c r="H56" s="12"/>
    </row>
    <row r="57" spans="1:8" s="2" customFormat="1" ht="17" customHeight="1">
      <c r="A57" s="111"/>
      <c r="B57" s="12"/>
      <c r="C57" s="26" t="s">
        <v>402</v>
      </c>
      <c r="D57" s="26" t="s">
        <v>1744</v>
      </c>
      <c r="E57" s="5" t="s">
        <v>261</v>
      </c>
      <c r="F57" s="27">
        <v>130.048</v>
      </c>
      <c r="G57" s="111"/>
      <c r="H57" s="12"/>
    </row>
    <row r="58" spans="1:8" s="2" customFormat="1" ht="20">
      <c r="A58" s="111"/>
      <c r="B58" s="12"/>
      <c r="C58" s="26" t="s">
        <v>1693</v>
      </c>
      <c r="D58" s="26" t="s">
        <v>1745</v>
      </c>
      <c r="E58" s="5" t="s">
        <v>261</v>
      </c>
      <c r="F58" s="27">
        <v>1334.338</v>
      </c>
      <c r="G58" s="111"/>
      <c r="H58" s="12"/>
    </row>
    <row r="59" spans="1:8" s="2" customFormat="1" ht="17" customHeight="1">
      <c r="A59" s="111"/>
      <c r="B59" s="12"/>
      <c r="C59" s="22" t="s">
        <v>193</v>
      </c>
      <c r="D59" s="23" t="s">
        <v>194</v>
      </c>
      <c r="E59" s="24" t="s">
        <v>3</v>
      </c>
      <c r="F59" s="25">
        <v>254.55600000000001</v>
      </c>
      <c r="G59" s="111"/>
      <c r="H59" s="12"/>
    </row>
    <row r="60" spans="1:8" s="2" customFormat="1" ht="17" customHeight="1">
      <c r="A60" s="111"/>
      <c r="B60" s="12"/>
      <c r="C60" s="26" t="s">
        <v>3</v>
      </c>
      <c r="D60" s="26" t="s">
        <v>338</v>
      </c>
      <c r="E60" s="5" t="s">
        <v>3</v>
      </c>
      <c r="F60" s="27">
        <v>0</v>
      </c>
      <c r="G60" s="111"/>
      <c r="H60" s="12"/>
    </row>
    <row r="61" spans="1:8" s="2" customFormat="1" ht="17" customHeight="1">
      <c r="A61" s="111"/>
      <c r="B61" s="12"/>
      <c r="C61" s="26" t="s">
        <v>3</v>
      </c>
      <c r="D61" s="26" t="s">
        <v>1578</v>
      </c>
      <c r="E61" s="5" t="s">
        <v>3</v>
      </c>
      <c r="F61" s="27">
        <v>19.625</v>
      </c>
      <c r="G61" s="111"/>
      <c r="H61" s="12"/>
    </row>
    <row r="62" spans="1:8" s="2" customFormat="1" ht="17" customHeight="1">
      <c r="A62" s="111"/>
      <c r="B62" s="12"/>
      <c r="C62" s="26" t="s">
        <v>3</v>
      </c>
      <c r="D62" s="26" t="s">
        <v>1579</v>
      </c>
      <c r="E62" s="5" t="s">
        <v>3</v>
      </c>
      <c r="F62" s="27">
        <v>14.971</v>
      </c>
      <c r="G62" s="111"/>
      <c r="H62" s="12"/>
    </row>
    <row r="63" spans="1:8" s="2" customFormat="1" ht="17" customHeight="1">
      <c r="A63" s="111"/>
      <c r="B63" s="12"/>
      <c r="C63" s="26" t="s">
        <v>3</v>
      </c>
      <c r="D63" s="26" t="s">
        <v>1580</v>
      </c>
      <c r="E63" s="5" t="s">
        <v>3</v>
      </c>
      <c r="F63" s="27">
        <v>14.593999999999999</v>
      </c>
      <c r="G63" s="111"/>
      <c r="H63" s="12"/>
    </row>
    <row r="64" spans="1:8" s="2" customFormat="1" ht="17" customHeight="1">
      <c r="A64" s="111"/>
      <c r="B64" s="12"/>
      <c r="C64" s="26" t="s">
        <v>3</v>
      </c>
      <c r="D64" s="26" t="s">
        <v>1581</v>
      </c>
      <c r="E64" s="5" t="s">
        <v>3</v>
      </c>
      <c r="F64" s="27">
        <v>37.549999999999997</v>
      </c>
      <c r="G64" s="111"/>
      <c r="H64" s="12"/>
    </row>
    <row r="65" spans="1:8" s="2" customFormat="1" ht="17" customHeight="1">
      <c r="A65" s="111"/>
      <c r="B65" s="12"/>
      <c r="C65" s="26" t="s">
        <v>3</v>
      </c>
      <c r="D65" s="26" t="s">
        <v>1582</v>
      </c>
      <c r="E65" s="5" t="s">
        <v>3</v>
      </c>
      <c r="F65" s="27">
        <v>20.123000000000001</v>
      </c>
      <c r="G65" s="111"/>
      <c r="H65" s="12"/>
    </row>
    <row r="66" spans="1:8" s="2" customFormat="1" ht="17" customHeight="1">
      <c r="A66" s="111"/>
      <c r="B66" s="12"/>
      <c r="C66" s="26" t="s">
        <v>3</v>
      </c>
      <c r="D66" s="26" t="s">
        <v>1583</v>
      </c>
      <c r="E66" s="5" t="s">
        <v>3</v>
      </c>
      <c r="F66" s="27">
        <v>13.86</v>
      </c>
      <c r="G66" s="111"/>
      <c r="H66" s="12"/>
    </row>
    <row r="67" spans="1:8" s="2" customFormat="1" ht="17" customHeight="1">
      <c r="A67" s="111"/>
      <c r="B67" s="12"/>
      <c r="C67" s="26" t="s">
        <v>3</v>
      </c>
      <c r="D67" s="26" t="s">
        <v>1584</v>
      </c>
      <c r="E67" s="5" t="s">
        <v>3</v>
      </c>
      <c r="F67" s="27">
        <v>10.262</v>
      </c>
      <c r="G67" s="111"/>
      <c r="H67" s="12"/>
    </row>
    <row r="68" spans="1:8" s="2" customFormat="1" ht="17" customHeight="1">
      <c r="A68" s="111"/>
      <c r="B68" s="12"/>
      <c r="C68" s="26" t="s">
        <v>3</v>
      </c>
      <c r="D68" s="26" t="s">
        <v>1585</v>
      </c>
      <c r="E68" s="5" t="s">
        <v>3</v>
      </c>
      <c r="F68" s="27">
        <v>15.529</v>
      </c>
      <c r="G68" s="111"/>
      <c r="H68" s="12"/>
    </row>
    <row r="69" spans="1:8" s="2" customFormat="1" ht="17" customHeight="1">
      <c r="A69" s="111"/>
      <c r="B69" s="12"/>
      <c r="C69" s="26" t="s">
        <v>3</v>
      </c>
      <c r="D69" s="26" t="s">
        <v>1586</v>
      </c>
      <c r="E69" s="5" t="s">
        <v>3</v>
      </c>
      <c r="F69" s="27">
        <v>21.018999999999998</v>
      </c>
      <c r="G69" s="111"/>
      <c r="H69" s="12"/>
    </row>
    <row r="70" spans="1:8" s="2" customFormat="1" ht="17" customHeight="1">
      <c r="A70" s="111"/>
      <c r="B70" s="12"/>
      <c r="C70" s="26" t="s">
        <v>3</v>
      </c>
      <c r="D70" s="26" t="s">
        <v>1587</v>
      </c>
      <c r="E70" s="5" t="s">
        <v>3</v>
      </c>
      <c r="F70" s="27">
        <v>22.878</v>
      </c>
      <c r="G70" s="111"/>
      <c r="H70" s="12"/>
    </row>
    <row r="71" spans="1:8" s="2" customFormat="1" ht="17" customHeight="1">
      <c r="A71" s="111"/>
      <c r="B71" s="12"/>
      <c r="C71" s="26" t="s">
        <v>3</v>
      </c>
      <c r="D71" s="26" t="s">
        <v>1588</v>
      </c>
      <c r="E71" s="5" t="s">
        <v>3</v>
      </c>
      <c r="F71" s="27">
        <v>16.154</v>
      </c>
      <c r="G71" s="111"/>
      <c r="H71" s="12"/>
    </row>
    <row r="72" spans="1:8" s="2" customFormat="1" ht="17" customHeight="1">
      <c r="A72" s="111"/>
      <c r="B72" s="12"/>
      <c r="C72" s="26" t="s">
        <v>3</v>
      </c>
      <c r="D72" s="26" t="s">
        <v>1589</v>
      </c>
      <c r="E72" s="5" t="s">
        <v>3</v>
      </c>
      <c r="F72" s="27">
        <v>37.21</v>
      </c>
      <c r="G72" s="111"/>
      <c r="H72" s="12"/>
    </row>
    <row r="73" spans="1:8" s="2" customFormat="1" ht="17" customHeight="1">
      <c r="A73" s="111"/>
      <c r="B73" s="12"/>
      <c r="C73" s="26" t="s">
        <v>3</v>
      </c>
      <c r="D73" s="26" t="s">
        <v>1590</v>
      </c>
      <c r="E73" s="5" t="s">
        <v>3</v>
      </c>
      <c r="F73" s="27">
        <v>12.853999999999999</v>
      </c>
      <c r="G73" s="111"/>
      <c r="H73" s="12"/>
    </row>
    <row r="74" spans="1:8" s="2" customFormat="1" ht="17" customHeight="1">
      <c r="A74" s="111"/>
      <c r="B74" s="12"/>
      <c r="C74" s="26" t="s">
        <v>3</v>
      </c>
      <c r="D74" s="26" t="s">
        <v>1591</v>
      </c>
      <c r="E74" s="5" t="s">
        <v>3</v>
      </c>
      <c r="F74" s="27">
        <v>14.432</v>
      </c>
      <c r="G74" s="111"/>
      <c r="H74" s="12"/>
    </row>
    <row r="75" spans="1:8" s="2" customFormat="1" ht="17" customHeight="1">
      <c r="A75" s="111"/>
      <c r="B75" s="12"/>
      <c r="C75" s="26" t="s">
        <v>3</v>
      </c>
      <c r="D75" s="26" t="s">
        <v>349</v>
      </c>
      <c r="E75" s="5" t="s">
        <v>3</v>
      </c>
      <c r="F75" s="27">
        <v>-1.6</v>
      </c>
      <c r="G75" s="111"/>
      <c r="H75" s="12"/>
    </row>
    <row r="76" spans="1:8" s="2" customFormat="1" ht="17" customHeight="1">
      <c r="A76" s="111"/>
      <c r="B76" s="12"/>
      <c r="C76" s="26" t="s">
        <v>3</v>
      </c>
      <c r="D76" s="26" t="s">
        <v>349</v>
      </c>
      <c r="E76" s="5" t="s">
        <v>3</v>
      </c>
      <c r="F76" s="27">
        <v>-1.6</v>
      </c>
      <c r="G76" s="111"/>
      <c r="H76" s="12"/>
    </row>
    <row r="77" spans="1:8" s="2" customFormat="1" ht="17" customHeight="1">
      <c r="A77" s="111"/>
      <c r="B77" s="12"/>
      <c r="C77" s="26" t="s">
        <v>3</v>
      </c>
      <c r="D77" s="26" t="s">
        <v>1592</v>
      </c>
      <c r="E77" s="5" t="s">
        <v>3</v>
      </c>
      <c r="F77" s="27">
        <v>1.304</v>
      </c>
      <c r="G77" s="111"/>
      <c r="H77" s="12"/>
    </row>
    <row r="78" spans="1:8" s="2" customFormat="1" ht="17" customHeight="1">
      <c r="A78" s="111"/>
      <c r="B78" s="12"/>
      <c r="C78" s="26" t="s">
        <v>3</v>
      </c>
      <c r="D78" s="26" t="s">
        <v>1593</v>
      </c>
      <c r="E78" s="5" t="s">
        <v>3</v>
      </c>
      <c r="F78" s="27">
        <v>1.518</v>
      </c>
      <c r="G78" s="111"/>
      <c r="H78" s="12"/>
    </row>
    <row r="79" spans="1:8" s="2" customFormat="1" ht="17" customHeight="1">
      <c r="A79" s="111"/>
      <c r="B79" s="12"/>
      <c r="C79" s="26" t="s">
        <v>3</v>
      </c>
      <c r="D79" s="26" t="s">
        <v>1594</v>
      </c>
      <c r="E79" s="5" t="s">
        <v>3</v>
      </c>
      <c r="F79" s="27">
        <v>1.5589999999999999</v>
      </c>
      <c r="G79" s="111"/>
      <c r="H79" s="12"/>
    </row>
    <row r="80" spans="1:8" s="2" customFormat="1" ht="17" customHeight="1">
      <c r="A80" s="111"/>
      <c r="B80" s="12"/>
      <c r="C80" s="26" t="s">
        <v>3</v>
      </c>
      <c r="D80" s="26" t="s">
        <v>1595</v>
      </c>
      <c r="E80" s="5" t="s">
        <v>3</v>
      </c>
      <c r="F80" s="27">
        <v>1.4910000000000001</v>
      </c>
      <c r="G80" s="111"/>
      <c r="H80" s="12"/>
    </row>
    <row r="81" spans="1:8" s="2" customFormat="1" ht="17" customHeight="1">
      <c r="A81" s="111"/>
      <c r="B81" s="12"/>
      <c r="C81" s="26" t="s">
        <v>3</v>
      </c>
      <c r="D81" s="26" t="s">
        <v>1594</v>
      </c>
      <c r="E81" s="5" t="s">
        <v>3</v>
      </c>
      <c r="F81" s="27">
        <v>1.5589999999999999</v>
      </c>
      <c r="G81" s="111"/>
      <c r="H81" s="12"/>
    </row>
    <row r="82" spans="1:8" s="2" customFormat="1" ht="17" customHeight="1">
      <c r="A82" s="111"/>
      <c r="B82" s="12"/>
      <c r="C82" s="26" t="s">
        <v>3</v>
      </c>
      <c r="D82" s="26" t="s">
        <v>1593</v>
      </c>
      <c r="E82" s="5" t="s">
        <v>3</v>
      </c>
      <c r="F82" s="27">
        <v>1.518</v>
      </c>
      <c r="G82" s="111"/>
      <c r="H82" s="12"/>
    </row>
    <row r="83" spans="1:8" s="2" customFormat="1" ht="17" customHeight="1">
      <c r="A83" s="111"/>
      <c r="B83" s="12"/>
      <c r="C83" s="26" t="s">
        <v>3</v>
      </c>
      <c r="D83" s="26" t="s">
        <v>1596</v>
      </c>
      <c r="E83" s="5" t="s">
        <v>3</v>
      </c>
      <c r="F83" s="27">
        <v>1.5049999999999999</v>
      </c>
      <c r="G83" s="111"/>
      <c r="H83" s="12"/>
    </row>
    <row r="84" spans="1:8" s="2" customFormat="1" ht="17" customHeight="1">
      <c r="A84" s="111"/>
      <c r="B84" s="12"/>
      <c r="C84" s="26" t="s">
        <v>3</v>
      </c>
      <c r="D84" s="26" t="s">
        <v>1597</v>
      </c>
      <c r="E84" s="5" t="s">
        <v>3</v>
      </c>
      <c r="F84" s="27">
        <v>1.5720000000000001</v>
      </c>
      <c r="G84" s="111"/>
      <c r="H84" s="12"/>
    </row>
    <row r="85" spans="1:8" s="2" customFormat="1" ht="17" customHeight="1">
      <c r="A85" s="111"/>
      <c r="B85" s="12"/>
      <c r="C85" s="26" t="s">
        <v>3</v>
      </c>
      <c r="D85" s="26" t="s">
        <v>1598</v>
      </c>
      <c r="E85" s="5" t="s">
        <v>3</v>
      </c>
      <c r="F85" s="27">
        <v>2.4449999999999998</v>
      </c>
      <c r="G85" s="111"/>
      <c r="H85" s="12"/>
    </row>
    <row r="86" spans="1:8" s="2" customFormat="1" ht="17" customHeight="1">
      <c r="A86" s="111"/>
      <c r="B86" s="12"/>
      <c r="C86" s="26" t="s">
        <v>3</v>
      </c>
      <c r="D86" s="26" t="s">
        <v>1599</v>
      </c>
      <c r="E86" s="5" t="s">
        <v>3</v>
      </c>
      <c r="F86" s="27">
        <v>2.15</v>
      </c>
      <c r="G86" s="111"/>
      <c r="H86" s="12"/>
    </row>
    <row r="87" spans="1:8" s="2" customFormat="1" ht="17" customHeight="1">
      <c r="A87" s="111"/>
      <c r="B87" s="12"/>
      <c r="C87" s="26" t="s">
        <v>3</v>
      </c>
      <c r="D87" s="26" t="s">
        <v>1600</v>
      </c>
      <c r="E87" s="5" t="s">
        <v>3</v>
      </c>
      <c r="F87" s="27">
        <v>2.19</v>
      </c>
      <c r="G87" s="111"/>
      <c r="H87" s="12"/>
    </row>
    <row r="88" spans="1:8" s="2" customFormat="1" ht="17" customHeight="1">
      <c r="A88" s="111"/>
      <c r="B88" s="12"/>
      <c r="C88" s="26" t="s">
        <v>3</v>
      </c>
      <c r="D88" s="26" t="s">
        <v>1601</v>
      </c>
      <c r="E88" s="5" t="s">
        <v>3</v>
      </c>
      <c r="F88" s="27">
        <v>2.4180000000000001</v>
      </c>
      <c r="G88" s="111"/>
      <c r="H88" s="12"/>
    </row>
    <row r="89" spans="1:8" s="2" customFormat="1" ht="17" customHeight="1">
      <c r="A89" s="111"/>
      <c r="B89" s="12"/>
      <c r="C89" s="26" t="s">
        <v>3</v>
      </c>
      <c r="D89" s="26" t="s">
        <v>1602</v>
      </c>
      <c r="E89" s="5" t="s">
        <v>3</v>
      </c>
      <c r="F89" s="27">
        <v>2.2850000000000001</v>
      </c>
      <c r="G89" s="111"/>
      <c r="H89" s="12"/>
    </row>
    <row r="90" spans="1:8" s="2" customFormat="1" ht="17" customHeight="1">
      <c r="A90" s="111"/>
      <c r="B90" s="12"/>
      <c r="C90" s="26" t="s">
        <v>3</v>
      </c>
      <c r="D90" s="26" t="s">
        <v>1603</v>
      </c>
      <c r="E90" s="5" t="s">
        <v>3</v>
      </c>
      <c r="F90" s="27">
        <v>1.6519999999999999</v>
      </c>
      <c r="G90" s="111"/>
      <c r="H90" s="12"/>
    </row>
    <row r="91" spans="1:8" s="2" customFormat="1" ht="17" customHeight="1">
      <c r="A91" s="111"/>
      <c r="B91" s="12"/>
      <c r="C91" s="26" t="s">
        <v>3</v>
      </c>
      <c r="D91" s="26" t="s">
        <v>1604</v>
      </c>
      <c r="E91" s="5" t="s">
        <v>3</v>
      </c>
      <c r="F91" s="27">
        <v>1.64</v>
      </c>
      <c r="G91" s="111"/>
      <c r="H91" s="12"/>
    </row>
    <row r="92" spans="1:8" s="2" customFormat="1" ht="17" customHeight="1">
      <c r="A92" s="111"/>
      <c r="B92" s="12"/>
      <c r="C92" s="26" t="s">
        <v>3</v>
      </c>
      <c r="D92" s="26" t="s">
        <v>1605</v>
      </c>
      <c r="E92" s="5" t="s">
        <v>3</v>
      </c>
      <c r="F92" s="27">
        <v>1.7190000000000001</v>
      </c>
      <c r="G92" s="111"/>
      <c r="H92" s="12"/>
    </row>
    <row r="93" spans="1:8" s="2" customFormat="1" ht="17" customHeight="1">
      <c r="A93" s="111"/>
      <c r="B93" s="12"/>
      <c r="C93" s="26" t="s">
        <v>3</v>
      </c>
      <c r="D93" s="26" t="s">
        <v>470</v>
      </c>
      <c r="E93" s="5" t="s">
        <v>3</v>
      </c>
      <c r="F93" s="27">
        <v>-1.5760000000000001</v>
      </c>
      <c r="G93" s="111"/>
      <c r="H93" s="12"/>
    </row>
    <row r="94" spans="1:8" s="2" customFormat="1" ht="17" customHeight="1">
      <c r="A94" s="111"/>
      <c r="B94" s="12"/>
      <c r="C94" s="26" t="s">
        <v>3</v>
      </c>
      <c r="D94" s="26" t="s">
        <v>470</v>
      </c>
      <c r="E94" s="5" t="s">
        <v>3</v>
      </c>
      <c r="F94" s="27">
        <v>-1.5760000000000001</v>
      </c>
      <c r="G94" s="111"/>
      <c r="H94" s="12"/>
    </row>
    <row r="95" spans="1:8" s="2" customFormat="1" ht="17" customHeight="1">
      <c r="A95" s="111"/>
      <c r="B95" s="12"/>
      <c r="C95" s="26" t="s">
        <v>3</v>
      </c>
      <c r="D95" s="26" t="s">
        <v>470</v>
      </c>
      <c r="E95" s="5" t="s">
        <v>3</v>
      </c>
      <c r="F95" s="27">
        <v>-1.5760000000000001</v>
      </c>
      <c r="G95" s="111"/>
      <c r="H95" s="12"/>
    </row>
    <row r="96" spans="1:8" s="2" customFormat="1" ht="17" customHeight="1">
      <c r="A96" s="111"/>
      <c r="B96" s="12"/>
      <c r="C96" s="26" t="s">
        <v>3</v>
      </c>
      <c r="D96" s="26" t="s">
        <v>470</v>
      </c>
      <c r="E96" s="5" t="s">
        <v>3</v>
      </c>
      <c r="F96" s="27">
        <v>-1.5760000000000001</v>
      </c>
      <c r="G96" s="111"/>
      <c r="H96" s="12"/>
    </row>
    <row r="97" spans="1:8" s="2" customFormat="1" ht="17" customHeight="1">
      <c r="A97" s="111"/>
      <c r="B97" s="12"/>
      <c r="C97" s="26" t="s">
        <v>3</v>
      </c>
      <c r="D97" s="26" t="s">
        <v>470</v>
      </c>
      <c r="E97" s="5" t="s">
        <v>3</v>
      </c>
      <c r="F97" s="27">
        <v>-1.5760000000000001</v>
      </c>
      <c r="G97" s="111"/>
      <c r="H97" s="12"/>
    </row>
    <row r="98" spans="1:8" s="2" customFormat="1" ht="17" customHeight="1">
      <c r="A98" s="111"/>
      <c r="B98" s="12"/>
      <c r="C98" s="26" t="s">
        <v>3</v>
      </c>
      <c r="D98" s="26" t="s">
        <v>470</v>
      </c>
      <c r="E98" s="5" t="s">
        <v>3</v>
      </c>
      <c r="F98" s="27">
        <v>-1.5760000000000001</v>
      </c>
      <c r="G98" s="111"/>
      <c r="H98" s="12"/>
    </row>
    <row r="99" spans="1:8" s="2" customFormat="1" ht="17" customHeight="1">
      <c r="A99" s="111"/>
      <c r="B99" s="12"/>
      <c r="C99" s="26" t="s">
        <v>3</v>
      </c>
      <c r="D99" s="26" t="s">
        <v>1606</v>
      </c>
      <c r="E99" s="5" t="s">
        <v>3</v>
      </c>
      <c r="F99" s="27">
        <v>-1.72</v>
      </c>
      <c r="G99" s="111"/>
      <c r="H99" s="12"/>
    </row>
    <row r="100" spans="1:8" s="2" customFormat="1" ht="17" customHeight="1">
      <c r="A100" s="111"/>
      <c r="B100" s="12"/>
      <c r="C100" s="26" t="s">
        <v>3</v>
      </c>
      <c r="D100" s="26" t="s">
        <v>472</v>
      </c>
      <c r="E100" s="5" t="s">
        <v>3</v>
      </c>
      <c r="F100" s="27">
        <v>1.3380000000000001</v>
      </c>
      <c r="G100" s="111"/>
      <c r="H100" s="12"/>
    </row>
    <row r="101" spans="1:8" s="2" customFormat="1" ht="17" customHeight="1">
      <c r="A101" s="111"/>
      <c r="B101" s="12"/>
      <c r="C101" s="26" t="s">
        <v>3</v>
      </c>
      <c r="D101" s="26" t="s">
        <v>473</v>
      </c>
      <c r="E101" s="5" t="s">
        <v>3</v>
      </c>
      <c r="F101" s="27">
        <v>1.526</v>
      </c>
      <c r="G101" s="111"/>
      <c r="H101" s="12"/>
    </row>
    <row r="102" spans="1:8" s="2" customFormat="1" ht="17" customHeight="1">
      <c r="A102" s="111"/>
      <c r="B102" s="12"/>
      <c r="C102" s="26" t="s">
        <v>3</v>
      </c>
      <c r="D102" s="26" t="s">
        <v>474</v>
      </c>
      <c r="E102" s="5" t="s">
        <v>3</v>
      </c>
      <c r="F102" s="27">
        <v>1.633</v>
      </c>
      <c r="G102" s="111"/>
      <c r="H102" s="12"/>
    </row>
    <row r="103" spans="1:8" s="2" customFormat="1" ht="17" customHeight="1">
      <c r="A103" s="111"/>
      <c r="B103" s="12"/>
      <c r="C103" s="26" t="s">
        <v>3</v>
      </c>
      <c r="D103" s="26" t="s">
        <v>1607</v>
      </c>
      <c r="E103" s="5" t="s">
        <v>3</v>
      </c>
      <c r="F103" s="27">
        <v>-2.6859999999999999</v>
      </c>
      <c r="G103" s="111"/>
      <c r="H103" s="12"/>
    </row>
    <row r="104" spans="1:8" s="2" customFormat="1" ht="17" customHeight="1">
      <c r="A104" s="111"/>
      <c r="B104" s="12"/>
      <c r="C104" s="26" t="s">
        <v>3</v>
      </c>
      <c r="D104" s="26" t="s">
        <v>1607</v>
      </c>
      <c r="E104" s="5" t="s">
        <v>3</v>
      </c>
      <c r="F104" s="27">
        <v>-2.6859999999999999</v>
      </c>
      <c r="G104" s="111"/>
      <c r="H104" s="12"/>
    </row>
    <row r="105" spans="1:8" s="2" customFormat="1" ht="17" customHeight="1">
      <c r="A105" s="111"/>
      <c r="B105" s="12"/>
      <c r="C105" s="26" t="s">
        <v>3</v>
      </c>
      <c r="D105" s="26" t="s">
        <v>1608</v>
      </c>
      <c r="E105" s="5" t="s">
        <v>3</v>
      </c>
      <c r="F105" s="27">
        <v>-0.73099999999999998</v>
      </c>
      <c r="G105" s="111"/>
      <c r="H105" s="12"/>
    </row>
    <row r="106" spans="1:8" s="2" customFormat="1" ht="17" customHeight="1">
      <c r="A106" s="111"/>
      <c r="B106" s="12"/>
      <c r="C106" s="26" t="s">
        <v>3</v>
      </c>
      <c r="D106" s="26" t="s">
        <v>478</v>
      </c>
      <c r="E106" s="5" t="s">
        <v>3</v>
      </c>
      <c r="F106" s="27">
        <v>-2.1669999999999998</v>
      </c>
      <c r="G106" s="111"/>
      <c r="H106" s="12"/>
    </row>
    <row r="107" spans="1:8" s="2" customFormat="1" ht="17" customHeight="1">
      <c r="A107" s="111"/>
      <c r="B107" s="12"/>
      <c r="C107" s="26" t="s">
        <v>3</v>
      </c>
      <c r="D107" s="26" t="s">
        <v>1609</v>
      </c>
      <c r="E107" s="5" t="s">
        <v>3</v>
      </c>
      <c r="F107" s="27">
        <v>-1.5680000000000001</v>
      </c>
      <c r="G107" s="111"/>
      <c r="H107" s="12"/>
    </row>
    <row r="108" spans="1:8" s="2" customFormat="1" ht="17" customHeight="1">
      <c r="A108" s="111"/>
      <c r="B108" s="12"/>
      <c r="C108" s="26" t="s">
        <v>3</v>
      </c>
      <c r="D108" s="26" t="s">
        <v>370</v>
      </c>
      <c r="E108" s="5" t="s">
        <v>3</v>
      </c>
      <c r="F108" s="27">
        <v>-1.379</v>
      </c>
      <c r="G108" s="111"/>
      <c r="H108" s="12"/>
    </row>
    <row r="109" spans="1:8" s="2" customFormat="1" ht="17" customHeight="1">
      <c r="A109" s="111"/>
      <c r="B109" s="12"/>
      <c r="C109" s="26" t="s">
        <v>3</v>
      </c>
      <c r="D109" s="26" t="s">
        <v>370</v>
      </c>
      <c r="E109" s="5" t="s">
        <v>3</v>
      </c>
      <c r="F109" s="27">
        <v>-1.379</v>
      </c>
      <c r="G109" s="111"/>
      <c r="H109" s="12"/>
    </row>
    <row r="110" spans="1:8" s="2" customFormat="1" ht="17" customHeight="1">
      <c r="A110" s="111"/>
      <c r="B110" s="12"/>
      <c r="C110" s="26" t="s">
        <v>3</v>
      </c>
      <c r="D110" s="26" t="s">
        <v>480</v>
      </c>
      <c r="E110" s="5" t="s">
        <v>3</v>
      </c>
      <c r="F110" s="27">
        <v>-4.1369999999999996</v>
      </c>
      <c r="G110" s="111"/>
      <c r="H110" s="12"/>
    </row>
    <row r="111" spans="1:8" s="2" customFormat="1" ht="17" customHeight="1">
      <c r="A111" s="111"/>
      <c r="B111" s="12"/>
      <c r="C111" s="26" t="s">
        <v>3</v>
      </c>
      <c r="D111" s="26" t="s">
        <v>481</v>
      </c>
      <c r="E111" s="5" t="s">
        <v>3</v>
      </c>
      <c r="F111" s="27">
        <v>-5.516</v>
      </c>
      <c r="G111" s="111"/>
      <c r="H111" s="12"/>
    </row>
    <row r="112" spans="1:8" s="2" customFormat="1" ht="17" customHeight="1">
      <c r="A112" s="111"/>
      <c r="B112" s="12"/>
      <c r="C112" s="26" t="s">
        <v>3</v>
      </c>
      <c r="D112" s="26" t="s">
        <v>1610</v>
      </c>
      <c r="E112" s="5" t="s">
        <v>3</v>
      </c>
      <c r="F112" s="27">
        <v>-1.397</v>
      </c>
      <c r="G112" s="111"/>
      <c r="H112" s="12"/>
    </row>
    <row r="113" spans="1:8" s="2" customFormat="1" ht="17" customHeight="1">
      <c r="A113" s="111"/>
      <c r="B113" s="12"/>
      <c r="C113" s="26" t="s">
        <v>3</v>
      </c>
      <c r="D113" s="26" t="s">
        <v>483</v>
      </c>
      <c r="E113" s="5" t="s">
        <v>3</v>
      </c>
      <c r="F113" s="27">
        <v>-1.57</v>
      </c>
      <c r="G113" s="111"/>
      <c r="H113" s="12"/>
    </row>
    <row r="114" spans="1:8" s="2" customFormat="1" ht="17" customHeight="1">
      <c r="A114" s="111"/>
      <c r="B114" s="12"/>
      <c r="C114" s="26" t="s">
        <v>3</v>
      </c>
      <c r="D114" s="26" t="s">
        <v>1611</v>
      </c>
      <c r="E114" s="5" t="s">
        <v>3</v>
      </c>
      <c r="F114" s="27">
        <v>-1.548</v>
      </c>
      <c r="G114" s="111"/>
      <c r="H114" s="12"/>
    </row>
    <row r="115" spans="1:8" s="2" customFormat="1" ht="17" customHeight="1">
      <c r="A115" s="111"/>
      <c r="B115" s="12"/>
      <c r="C115" s="26" t="s">
        <v>3</v>
      </c>
      <c r="D115" s="26" t="s">
        <v>485</v>
      </c>
      <c r="E115" s="5" t="s">
        <v>3</v>
      </c>
      <c r="F115" s="27">
        <v>-1.7729999999999999</v>
      </c>
      <c r="G115" s="111"/>
      <c r="H115" s="12"/>
    </row>
    <row r="116" spans="1:8" s="2" customFormat="1" ht="17" customHeight="1">
      <c r="A116" s="111"/>
      <c r="B116" s="12"/>
      <c r="C116" s="26" t="s">
        <v>3</v>
      </c>
      <c r="D116" s="26" t="s">
        <v>1612</v>
      </c>
      <c r="E116" s="5" t="s">
        <v>3</v>
      </c>
      <c r="F116" s="27">
        <v>-2.8580000000000001</v>
      </c>
      <c r="G116" s="111"/>
      <c r="H116" s="12"/>
    </row>
    <row r="117" spans="1:8" s="2" customFormat="1" ht="17" customHeight="1">
      <c r="A117" s="111"/>
      <c r="B117" s="12"/>
      <c r="C117" s="26" t="s">
        <v>3</v>
      </c>
      <c r="D117" s="26" t="s">
        <v>487</v>
      </c>
      <c r="E117" s="5" t="s">
        <v>3</v>
      </c>
      <c r="F117" s="27">
        <v>-2.2040000000000002</v>
      </c>
      <c r="G117" s="111"/>
      <c r="H117" s="12"/>
    </row>
    <row r="118" spans="1:8" s="2" customFormat="1" ht="17" customHeight="1">
      <c r="A118" s="111"/>
      <c r="B118" s="12"/>
      <c r="C118" s="26" t="s">
        <v>3</v>
      </c>
      <c r="D118" s="26" t="s">
        <v>488</v>
      </c>
      <c r="E118" s="5" t="s">
        <v>3</v>
      </c>
      <c r="F118" s="27">
        <v>-1.552</v>
      </c>
      <c r="G118" s="111"/>
      <c r="H118" s="12"/>
    </row>
    <row r="119" spans="1:8" s="2" customFormat="1" ht="17" customHeight="1">
      <c r="A119" s="111"/>
      <c r="B119" s="12"/>
      <c r="C119" s="26" t="s">
        <v>193</v>
      </c>
      <c r="D119" s="26" t="s">
        <v>274</v>
      </c>
      <c r="E119" s="5" t="s">
        <v>3</v>
      </c>
      <c r="F119" s="27">
        <v>254.55600000000001</v>
      </c>
      <c r="G119" s="111"/>
      <c r="H119" s="12"/>
    </row>
    <row r="120" spans="1:8" s="2" customFormat="1" ht="17" customHeight="1">
      <c r="A120" s="111"/>
      <c r="B120" s="12"/>
      <c r="C120" s="28" t="s">
        <v>1739</v>
      </c>
      <c r="D120" s="111"/>
      <c r="E120" s="111"/>
      <c r="F120" s="111"/>
      <c r="G120" s="111"/>
      <c r="H120" s="12"/>
    </row>
    <row r="121" spans="1:8" s="2" customFormat="1" ht="20">
      <c r="A121" s="111"/>
      <c r="B121" s="12"/>
      <c r="C121" s="26" t="s">
        <v>1575</v>
      </c>
      <c r="D121" s="26" t="s">
        <v>1748</v>
      </c>
      <c r="E121" s="5" t="s">
        <v>261</v>
      </c>
      <c r="F121" s="27">
        <v>254.55600000000001</v>
      </c>
      <c r="G121" s="111"/>
      <c r="H121" s="12"/>
    </row>
    <row r="122" spans="1:8" s="2" customFormat="1" ht="17" customHeight="1">
      <c r="A122" s="111"/>
      <c r="B122" s="12"/>
      <c r="C122" s="26" t="s">
        <v>428</v>
      </c>
      <c r="D122" s="26" t="s">
        <v>1749</v>
      </c>
      <c r="E122" s="5" t="s">
        <v>261</v>
      </c>
      <c r="F122" s="27">
        <v>737.21199999999999</v>
      </c>
      <c r="G122" s="111"/>
      <c r="H122" s="12"/>
    </row>
    <row r="123" spans="1:8" s="2" customFormat="1" ht="17" customHeight="1">
      <c r="A123" s="111"/>
      <c r="B123" s="12"/>
      <c r="C123" s="26" t="s">
        <v>1556</v>
      </c>
      <c r="D123" s="26" t="s">
        <v>1750</v>
      </c>
      <c r="E123" s="5" t="s">
        <v>261</v>
      </c>
      <c r="F123" s="27">
        <v>254.55600000000001</v>
      </c>
      <c r="G123" s="111"/>
      <c r="H123" s="12"/>
    </row>
    <row r="124" spans="1:8" s="2" customFormat="1" ht="17" customHeight="1">
      <c r="A124" s="111"/>
      <c r="B124" s="12"/>
      <c r="C124" s="26" t="s">
        <v>1560</v>
      </c>
      <c r="D124" s="26" t="s">
        <v>1751</v>
      </c>
      <c r="E124" s="5" t="s">
        <v>261</v>
      </c>
      <c r="F124" s="27">
        <v>101.822</v>
      </c>
      <c r="G124" s="111"/>
      <c r="H124" s="12"/>
    </row>
    <row r="125" spans="1:8" s="2" customFormat="1" ht="17" customHeight="1">
      <c r="A125" s="111"/>
      <c r="B125" s="12"/>
      <c r="C125" s="22" t="s">
        <v>133</v>
      </c>
      <c r="D125" s="23" t="s">
        <v>237</v>
      </c>
      <c r="E125" s="24" t="s">
        <v>3</v>
      </c>
      <c r="F125" s="25">
        <v>1334.338</v>
      </c>
      <c r="G125" s="111"/>
      <c r="H125" s="12"/>
    </row>
    <row r="126" spans="1:8" s="2" customFormat="1" ht="17" customHeight="1">
      <c r="A126" s="111"/>
      <c r="B126" s="12"/>
      <c r="C126" s="26" t="s">
        <v>3</v>
      </c>
      <c r="D126" s="26" t="s">
        <v>1696</v>
      </c>
      <c r="E126" s="5" t="s">
        <v>3</v>
      </c>
      <c r="F126" s="27">
        <v>1334.338</v>
      </c>
      <c r="G126" s="111"/>
      <c r="H126" s="12"/>
    </row>
    <row r="127" spans="1:8" s="2" customFormat="1" ht="17" customHeight="1">
      <c r="A127" s="111"/>
      <c r="B127" s="12"/>
      <c r="C127" s="26" t="s">
        <v>133</v>
      </c>
      <c r="D127" s="26" t="s">
        <v>274</v>
      </c>
      <c r="E127" s="5" t="s">
        <v>3</v>
      </c>
      <c r="F127" s="27">
        <v>1334.338</v>
      </c>
      <c r="G127" s="111"/>
      <c r="H127" s="12"/>
    </row>
    <row r="128" spans="1:8" s="2" customFormat="1" ht="17" customHeight="1">
      <c r="A128" s="111"/>
      <c r="B128" s="12"/>
      <c r="C128" s="28" t="s">
        <v>1739</v>
      </c>
      <c r="D128" s="111"/>
      <c r="E128" s="111"/>
      <c r="F128" s="111"/>
      <c r="G128" s="111"/>
      <c r="H128" s="12"/>
    </row>
    <row r="129" spans="1:8" s="2" customFormat="1" ht="20">
      <c r="A129" s="111"/>
      <c r="B129" s="12"/>
      <c r="C129" s="26" t="s">
        <v>1693</v>
      </c>
      <c r="D129" s="26" t="s">
        <v>1745</v>
      </c>
      <c r="E129" s="5" t="s">
        <v>261</v>
      </c>
      <c r="F129" s="27">
        <v>1334.338</v>
      </c>
      <c r="G129" s="111"/>
      <c r="H129" s="12"/>
    </row>
    <row r="130" spans="1:8" s="2" customFormat="1" ht="17" customHeight="1">
      <c r="A130" s="111"/>
      <c r="B130" s="12"/>
      <c r="C130" s="26" t="s">
        <v>1689</v>
      </c>
      <c r="D130" s="26" t="s">
        <v>1752</v>
      </c>
      <c r="E130" s="5" t="s">
        <v>261</v>
      </c>
      <c r="F130" s="27">
        <v>1334.338</v>
      </c>
      <c r="G130" s="111"/>
      <c r="H130" s="12"/>
    </row>
    <row r="131" spans="1:8" s="2" customFormat="1" ht="17" customHeight="1">
      <c r="A131" s="111"/>
      <c r="B131" s="12"/>
      <c r="C131" s="22" t="s">
        <v>196</v>
      </c>
      <c r="D131" s="23" t="s">
        <v>197</v>
      </c>
      <c r="E131" s="24" t="s">
        <v>3</v>
      </c>
      <c r="F131" s="25">
        <v>828.25099999999998</v>
      </c>
      <c r="G131" s="111"/>
      <c r="H131" s="12"/>
    </row>
    <row r="132" spans="1:8" s="2" customFormat="1" ht="17" customHeight="1">
      <c r="A132" s="111"/>
      <c r="B132" s="12"/>
      <c r="C132" s="26" t="s">
        <v>3</v>
      </c>
      <c r="D132" s="26" t="s">
        <v>1668</v>
      </c>
      <c r="E132" s="5" t="s">
        <v>3</v>
      </c>
      <c r="F132" s="27">
        <v>47.231999999999999</v>
      </c>
      <c r="G132" s="111"/>
      <c r="H132" s="12"/>
    </row>
    <row r="133" spans="1:8" s="2" customFormat="1" ht="17" customHeight="1">
      <c r="A133" s="111"/>
      <c r="B133" s="12"/>
      <c r="C133" s="26" t="s">
        <v>3</v>
      </c>
      <c r="D133" s="26" t="s">
        <v>433</v>
      </c>
      <c r="E133" s="5" t="s">
        <v>3</v>
      </c>
      <c r="F133" s="27">
        <v>-1.7729999999999999</v>
      </c>
      <c r="G133" s="111"/>
      <c r="H133" s="12"/>
    </row>
    <row r="134" spans="1:8" s="2" customFormat="1" ht="17" customHeight="1">
      <c r="A134" s="111"/>
      <c r="B134" s="12"/>
      <c r="C134" s="26" t="s">
        <v>3</v>
      </c>
      <c r="D134" s="26" t="s">
        <v>1669</v>
      </c>
      <c r="E134" s="5" t="s">
        <v>3</v>
      </c>
      <c r="F134" s="27">
        <v>30.709</v>
      </c>
      <c r="G134" s="111"/>
      <c r="H134" s="12"/>
    </row>
    <row r="135" spans="1:8" s="2" customFormat="1" ht="17" customHeight="1">
      <c r="A135" s="111"/>
      <c r="B135" s="12"/>
      <c r="C135" s="26" t="s">
        <v>3</v>
      </c>
      <c r="D135" s="26" t="s">
        <v>435</v>
      </c>
      <c r="E135" s="5" t="s">
        <v>3</v>
      </c>
      <c r="F135" s="27">
        <v>-7.0919999999999996</v>
      </c>
      <c r="G135" s="111"/>
      <c r="H135" s="12"/>
    </row>
    <row r="136" spans="1:8" s="2" customFormat="1" ht="17" customHeight="1">
      <c r="A136" s="111"/>
      <c r="B136" s="12"/>
      <c r="C136" s="26" t="s">
        <v>3</v>
      </c>
      <c r="D136" s="26" t="s">
        <v>1670</v>
      </c>
      <c r="E136" s="5" t="s">
        <v>3</v>
      </c>
      <c r="F136" s="27">
        <v>38.908999999999999</v>
      </c>
      <c r="G136" s="111"/>
      <c r="H136" s="12"/>
    </row>
    <row r="137" spans="1:8" s="2" customFormat="1" ht="17" customHeight="1">
      <c r="A137" s="111"/>
      <c r="B137" s="12"/>
      <c r="C137" s="26" t="s">
        <v>3</v>
      </c>
      <c r="D137" s="26" t="s">
        <v>1671</v>
      </c>
      <c r="E137" s="5" t="s">
        <v>3</v>
      </c>
      <c r="F137" s="27">
        <v>-5.74</v>
      </c>
      <c r="G137" s="111"/>
      <c r="H137" s="12"/>
    </row>
    <row r="138" spans="1:8" s="2" customFormat="1" ht="17" customHeight="1">
      <c r="A138" s="111"/>
      <c r="B138" s="12"/>
      <c r="C138" s="26" t="s">
        <v>3</v>
      </c>
      <c r="D138" s="26" t="s">
        <v>1672</v>
      </c>
      <c r="E138" s="5" t="s">
        <v>3</v>
      </c>
      <c r="F138" s="27">
        <v>28.782</v>
      </c>
      <c r="G138" s="111"/>
      <c r="H138" s="12"/>
    </row>
    <row r="139" spans="1:8" s="2" customFormat="1" ht="17" customHeight="1">
      <c r="A139" s="111"/>
      <c r="B139" s="12"/>
      <c r="C139" s="26" t="s">
        <v>3</v>
      </c>
      <c r="D139" s="26" t="s">
        <v>1671</v>
      </c>
      <c r="E139" s="5" t="s">
        <v>3</v>
      </c>
      <c r="F139" s="27">
        <v>-5.74</v>
      </c>
      <c r="G139" s="111"/>
      <c r="H139" s="12"/>
    </row>
    <row r="140" spans="1:8" s="2" customFormat="1" ht="17" customHeight="1">
      <c r="A140" s="111"/>
      <c r="B140" s="12"/>
      <c r="C140" s="26" t="s">
        <v>3</v>
      </c>
      <c r="D140" s="26" t="s">
        <v>1673</v>
      </c>
      <c r="E140" s="5" t="s">
        <v>3</v>
      </c>
      <c r="F140" s="27">
        <v>162.17599999999999</v>
      </c>
      <c r="G140" s="111"/>
      <c r="H140" s="12"/>
    </row>
    <row r="141" spans="1:8" s="2" customFormat="1" ht="17" customHeight="1">
      <c r="A141" s="111"/>
      <c r="B141" s="12"/>
      <c r="C141" s="26" t="s">
        <v>3</v>
      </c>
      <c r="D141" s="26" t="s">
        <v>1674</v>
      </c>
      <c r="E141" s="5" t="s">
        <v>3</v>
      </c>
      <c r="F141" s="27">
        <v>-20.228999999999999</v>
      </c>
      <c r="G141" s="111"/>
      <c r="H141" s="12"/>
    </row>
    <row r="142" spans="1:8" s="2" customFormat="1" ht="17" customHeight="1">
      <c r="A142" s="111"/>
      <c r="B142" s="12"/>
      <c r="C142" s="26" t="s">
        <v>3</v>
      </c>
      <c r="D142" s="26" t="s">
        <v>1675</v>
      </c>
      <c r="E142" s="5" t="s">
        <v>3</v>
      </c>
      <c r="F142" s="27">
        <v>104.878</v>
      </c>
      <c r="G142" s="111"/>
      <c r="H142" s="12"/>
    </row>
    <row r="143" spans="1:8" s="2" customFormat="1" ht="17" customHeight="1">
      <c r="A143" s="111"/>
      <c r="B143" s="12"/>
      <c r="C143" s="26" t="s">
        <v>3</v>
      </c>
      <c r="D143" s="26" t="s">
        <v>1676</v>
      </c>
      <c r="E143" s="5" t="s">
        <v>3</v>
      </c>
      <c r="F143" s="27">
        <v>-11.464</v>
      </c>
      <c r="G143" s="111"/>
      <c r="H143" s="12"/>
    </row>
    <row r="144" spans="1:8" s="2" customFormat="1" ht="17" customHeight="1">
      <c r="A144" s="111"/>
      <c r="B144" s="12"/>
      <c r="C144" s="26" t="s">
        <v>3</v>
      </c>
      <c r="D144" s="26" t="s">
        <v>1677</v>
      </c>
      <c r="E144" s="5" t="s">
        <v>3</v>
      </c>
      <c r="F144" s="27">
        <v>143.09</v>
      </c>
      <c r="G144" s="111"/>
      <c r="H144" s="12"/>
    </row>
    <row r="145" spans="1:8" s="2" customFormat="1" ht="17" customHeight="1">
      <c r="A145" s="111"/>
      <c r="B145" s="12"/>
      <c r="C145" s="26" t="s">
        <v>3</v>
      </c>
      <c r="D145" s="26" t="s">
        <v>1678</v>
      </c>
      <c r="E145" s="5" t="s">
        <v>3</v>
      </c>
      <c r="F145" s="27">
        <v>-16.655999999999999</v>
      </c>
      <c r="G145" s="111"/>
      <c r="H145" s="12"/>
    </row>
    <row r="146" spans="1:8" s="2" customFormat="1" ht="17" customHeight="1">
      <c r="A146" s="111"/>
      <c r="B146" s="12"/>
      <c r="C146" s="26" t="s">
        <v>3</v>
      </c>
      <c r="D146" s="26" t="s">
        <v>1679</v>
      </c>
      <c r="E146" s="5" t="s">
        <v>3</v>
      </c>
      <c r="F146" s="27">
        <v>90.241</v>
      </c>
      <c r="G146" s="111"/>
      <c r="H146" s="12"/>
    </row>
    <row r="147" spans="1:8" s="2" customFormat="1" ht="17" customHeight="1">
      <c r="A147" s="111"/>
      <c r="B147" s="12"/>
      <c r="C147" s="26" t="s">
        <v>3</v>
      </c>
      <c r="D147" s="26" t="s">
        <v>1680</v>
      </c>
      <c r="E147" s="5" t="s">
        <v>3</v>
      </c>
      <c r="F147" s="27">
        <v>-13.728</v>
      </c>
      <c r="G147" s="111"/>
      <c r="H147" s="12"/>
    </row>
    <row r="148" spans="1:8" s="2" customFormat="1" ht="17" customHeight="1">
      <c r="A148" s="111"/>
      <c r="B148" s="12"/>
      <c r="C148" s="26" t="s">
        <v>3</v>
      </c>
      <c r="D148" s="26" t="s">
        <v>1681</v>
      </c>
      <c r="E148" s="5" t="s">
        <v>3</v>
      </c>
      <c r="F148" s="27">
        <v>18.239999999999998</v>
      </c>
      <c r="G148" s="111"/>
      <c r="H148" s="12"/>
    </row>
    <row r="149" spans="1:8" s="2" customFormat="1" ht="17" customHeight="1">
      <c r="A149" s="111"/>
      <c r="B149" s="12"/>
      <c r="C149" s="26" t="s">
        <v>3</v>
      </c>
      <c r="D149" s="26" t="s">
        <v>1682</v>
      </c>
      <c r="E149" s="5" t="s">
        <v>3</v>
      </c>
      <c r="F149" s="27">
        <v>243.70400000000001</v>
      </c>
      <c r="G149" s="111"/>
      <c r="H149" s="12"/>
    </row>
    <row r="150" spans="1:8" s="2" customFormat="1" ht="30">
      <c r="A150" s="111"/>
      <c r="B150" s="12"/>
      <c r="C150" s="26" t="s">
        <v>3</v>
      </c>
      <c r="D150" s="26" t="s">
        <v>1683</v>
      </c>
      <c r="E150" s="5" t="s">
        <v>3</v>
      </c>
      <c r="F150" s="27">
        <v>-66.84</v>
      </c>
      <c r="G150" s="111"/>
      <c r="H150" s="12"/>
    </row>
    <row r="151" spans="1:8" s="2" customFormat="1" ht="17" customHeight="1">
      <c r="A151" s="111"/>
      <c r="B151" s="12"/>
      <c r="C151" s="26" t="s">
        <v>3</v>
      </c>
      <c r="D151" s="26" t="s">
        <v>450</v>
      </c>
      <c r="E151" s="5" t="s">
        <v>3</v>
      </c>
      <c r="F151" s="27">
        <v>55.02</v>
      </c>
      <c r="G151" s="111"/>
      <c r="H151" s="12"/>
    </row>
    <row r="152" spans="1:8" s="2" customFormat="1" ht="17" customHeight="1">
      <c r="A152" s="111"/>
      <c r="B152" s="12"/>
      <c r="C152" s="26" t="s">
        <v>3</v>
      </c>
      <c r="D152" s="26" t="s">
        <v>1684</v>
      </c>
      <c r="E152" s="5" t="s">
        <v>3</v>
      </c>
      <c r="F152" s="27">
        <v>17.547999999999998</v>
      </c>
      <c r="G152" s="111"/>
      <c r="H152" s="12"/>
    </row>
    <row r="153" spans="1:8" s="2" customFormat="1" ht="17" customHeight="1">
      <c r="A153" s="111"/>
      <c r="B153" s="12"/>
      <c r="C153" s="26" t="s">
        <v>3</v>
      </c>
      <c r="D153" s="26" t="s">
        <v>1685</v>
      </c>
      <c r="E153" s="5" t="s">
        <v>3</v>
      </c>
      <c r="F153" s="27">
        <v>-3.016</v>
      </c>
      <c r="G153" s="111"/>
      <c r="H153" s="12"/>
    </row>
    <row r="154" spans="1:8" s="2" customFormat="1" ht="17" customHeight="1">
      <c r="A154" s="111"/>
      <c r="B154" s="12"/>
      <c r="C154" s="26" t="s">
        <v>196</v>
      </c>
      <c r="D154" s="26" t="s">
        <v>274</v>
      </c>
      <c r="E154" s="5" t="s">
        <v>3</v>
      </c>
      <c r="F154" s="27">
        <v>828.25099999999998</v>
      </c>
      <c r="G154" s="111"/>
      <c r="H154" s="12"/>
    </row>
    <row r="155" spans="1:8" s="2" customFormat="1" ht="17" customHeight="1">
      <c r="A155" s="111"/>
      <c r="B155" s="12"/>
      <c r="C155" s="28" t="s">
        <v>1739</v>
      </c>
      <c r="D155" s="111"/>
      <c r="E155" s="111"/>
      <c r="F155" s="111"/>
      <c r="G155" s="111"/>
      <c r="H155" s="12"/>
    </row>
    <row r="156" spans="1:8" s="2" customFormat="1" ht="20">
      <c r="A156" s="111"/>
      <c r="B156" s="12"/>
      <c r="C156" s="26" t="s">
        <v>1665</v>
      </c>
      <c r="D156" s="26" t="s">
        <v>1753</v>
      </c>
      <c r="E156" s="5" t="s">
        <v>261</v>
      </c>
      <c r="F156" s="27">
        <v>828.25099999999998</v>
      </c>
      <c r="G156" s="111"/>
      <c r="H156" s="12"/>
    </row>
    <row r="157" spans="1:8" s="2" customFormat="1" ht="17" customHeight="1">
      <c r="A157" s="111"/>
      <c r="B157" s="12"/>
      <c r="C157" s="26" t="s">
        <v>1661</v>
      </c>
      <c r="D157" s="26" t="s">
        <v>1754</v>
      </c>
      <c r="E157" s="5" t="s">
        <v>261</v>
      </c>
      <c r="F157" s="27">
        <v>828.25099999999998</v>
      </c>
      <c r="G157" s="111"/>
      <c r="H157" s="12"/>
    </row>
    <row r="158" spans="1:8" s="2" customFormat="1" ht="17" customHeight="1">
      <c r="A158" s="111"/>
      <c r="B158" s="12"/>
      <c r="C158" s="22" t="s">
        <v>199</v>
      </c>
      <c r="D158" s="23" t="s">
        <v>200</v>
      </c>
      <c r="E158" s="24" t="s">
        <v>3</v>
      </c>
      <c r="F158" s="25">
        <v>39.1</v>
      </c>
      <c r="G158" s="111"/>
      <c r="H158" s="12"/>
    </row>
    <row r="159" spans="1:8" s="2" customFormat="1" ht="17" customHeight="1">
      <c r="A159" s="111"/>
      <c r="B159" s="12"/>
      <c r="C159" s="26" t="s">
        <v>3</v>
      </c>
      <c r="D159" s="26" t="s">
        <v>1641</v>
      </c>
      <c r="E159" s="5" t="s">
        <v>3</v>
      </c>
      <c r="F159" s="27">
        <v>6.4960000000000004</v>
      </c>
      <c r="G159" s="111"/>
      <c r="H159" s="12"/>
    </row>
    <row r="160" spans="1:8" s="2" customFormat="1" ht="17" customHeight="1">
      <c r="A160" s="111"/>
      <c r="B160" s="12"/>
      <c r="C160" s="26" t="s">
        <v>3</v>
      </c>
      <c r="D160" s="26" t="s">
        <v>1642</v>
      </c>
      <c r="E160" s="5" t="s">
        <v>3</v>
      </c>
      <c r="F160" s="27">
        <v>1.8959999999999999</v>
      </c>
      <c r="G160" s="111"/>
      <c r="H160" s="12"/>
    </row>
    <row r="161" spans="1:8" s="2" customFormat="1" ht="17" customHeight="1">
      <c r="A161" s="111"/>
      <c r="B161" s="12"/>
      <c r="C161" s="26" t="s">
        <v>3</v>
      </c>
      <c r="D161" s="26" t="s">
        <v>1643</v>
      </c>
      <c r="E161" s="5" t="s">
        <v>3</v>
      </c>
      <c r="F161" s="27">
        <v>1.0669999999999999</v>
      </c>
      <c r="G161" s="111"/>
      <c r="H161" s="12"/>
    </row>
    <row r="162" spans="1:8" s="2" customFormat="1" ht="17" customHeight="1">
      <c r="A162" s="111"/>
      <c r="B162" s="12"/>
      <c r="C162" s="26" t="s">
        <v>3</v>
      </c>
      <c r="D162" s="26" t="s">
        <v>1644</v>
      </c>
      <c r="E162" s="5" t="s">
        <v>3</v>
      </c>
      <c r="F162" s="27">
        <v>3.5550000000000002</v>
      </c>
      <c r="G162" s="111"/>
      <c r="H162" s="12"/>
    </row>
    <row r="163" spans="1:8" s="2" customFormat="1" ht="17" customHeight="1">
      <c r="A163" s="111"/>
      <c r="B163" s="12"/>
      <c r="C163" s="26" t="s">
        <v>3</v>
      </c>
      <c r="D163" s="26" t="s">
        <v>1645</v>
      </c>
      <c r="E163" s="5" t="s">
        <v>3</v>
      </c>
      <c r="F163" s="27">
        <v>1.9359999999999999</v>
      </c>
      <c r="G163" s="111"/>
      <c r="H163" s="12"/>
    </row>
    <row r="164" spans="1:8" s="2" customFormat="1" ht="17" customHeight="1">
      <c r="A164" s="111"/>
      <c r="B164" s="12"/>
      <c r="C164" s="26" t="s">
        <v>3</v>
      </c>
      <c r="D164" s="26" t="s">
        <v>1646</v>
      </c>
      <c r="E164" s="5" t="s">
        <v>3</v>
      </c>
      <c r="F164" s="27">
        <v>2.42</v>
      </c>
      <c r="G164" s="111"/>
      <c r="H164" s="12"/>
    </row>
    <row r="165" spans="1:8" s="2" customFormat="1" ht="17" customHeight="1">
      <c r="A165" s="111"/>
      <c r="B165" s="12"/>
      <c r="C165" s="26" t="s">
        <v>3</v>
      </c>
      <c r="D165" s="26" t="s">
        <v>1647</v>
      </c>
      <c r="E165" s="5" t="s">
        <v>3</v>
      </c>
      <c r="F165" s="27">
        <v>3.78</v>
      </c>
      <c r="G165" s="111"/>
      <c r="H165" s="12"/>
    </row>
    <row r="166" spans="1:8" s="2" customFormat="1" ht="17" customHeight="1">
      <c r="A166" s="111"/>
      <c r="B166" s="12"/>
      <c r="C166" s="26" t="s">
        <v>3</v>
      </c>
      <c r="D166" s="26" t="s">
        <v>1648</v>
      </c>
      <c r="E166" s="5" t="s">
        <v>3</v>
      </c>
      <c r="F166" s="27">
        <v>2.016</v>
      </c>
      <c r="G166" s="111"/>
      <c r="H166" s="12"/>
    </row>
    <row r="167" spans="1:8" s="2" customFormat="1" ht="17" customHeight="1">
      <c r="A167" s="111"/>
      <c r="B167" s="12"/>
      <c r="C167" s="26" t="s">
        <v>3</v>
      </c>
      <c r="D167" s="26" t="s">
        <v>1649</v>
      </c>
      <c r="E167" s="5" t="s">
        <v>3</v>
      </c>
      <c r="F167" s="27">
        <v>1.2849999999999999</v>
      </c>
      <c r="G167" s="111"/>
      <c r="H167" s="12"/>
    </row>
    <row r="168" spans="1:8" s="2" customFormat="1" ht="17" customHeight="1">
      <c r="A168" s="111"/>
      <c r="B168" s="12"/>
      <c r="C168" s="26" t="s">
        <v>3</v>
      </c>
      <c r="D168" s="26" t="s">
        <v>1650</v>
      </c>
      <c r="E168" s="5" t="s">
        <v>3</v>
      </c>
      <c r="F168" s="27">
        <v>2.3130000000000002</v>
      </c>
      <c r="G168" s="111"/>
      <c r="H168" s="12"/>
    </row>
    <row r="169" spans="1:8" s="2" customFormat="1" ht="17" customHeight="1">
      <c r="A169" s="111"/>
      <c r="B169" s="12"/>
      <c r="C169" s="26" t="s">
        <v>3</v>
      </c>
      <c r="D169" s="26" t="s">
        <v>1651</v>
      </c>
      <c r="E169" s="5" t="s">
        <v>3</v>
      </c>
      <c r="F169" s="27">
        <v>12.336</v>
      </c>
      <c r="G169" s="111"/>
      <c r="H169" s="12"/>
    </row>
    <row r="170" spans="1:8" s="2" customFormat="1" ht="17" customHeight="1">
      <c r="A170" s="111"/>
      <c r="B170" s="12"/>
      <c r="C170" s="26" t="s">
        <v>199</v>
      </c>
      <c r="D170" s="26" t="s">
        <v>274</v>
      </c>
      <c r="E170" s="5" t="s">
        <v>3</v>
      </c>
      <c r="F170" s="27">
        <v>39.1</v>
      </c>
      <c r="G170" s="111"/>
      <c r="H170" s="12"/>
    </row>
    <row r="171" spans="1:8" s="2" customFormat="1" ht="17" customHeight="1">
      <c r="A171" s="111"/>
      <c r="B171" s="12"/>
      <c r="C171" s="28" t="s">
        <v>1739</v>
      </c>
      <c r="D171" s="111"/>
      <c r="E171" s="111"/>
      <c r="F171" s="111"/>
      <c r="G171" s="111"/>
      <c r="H171" s="12"/>
    </row>
    <row r="172" spans="1:8" s="2" customFormat="1" ht="17" customHeight="1">
      <c r="A172" s="111"/>
      <c r="B172" s="12"/>
      <c r="C172" s="26" t="s">
        <v>1638</v>
      </c>
      <c r="D172" s="26" t="s">
        <v>1755</v>
      </c>
      <c r="E172" s="5" t="s">
        <v>261</v>
      </c>
      <c r="F172" s="27">
        <v>39.1</v>
      </c>
      <c r="G172" s="111"/>
      <c r="H172" s="12"/>
    </row>
    <row r="173" spans="1:8" s="2" customFormat="1" ht="17" customHeight="1">
      <c r="A173" s="111"/>
      <c r="B173" s="12"/>
      <c r="C173" s="26" t="s">
        <v>1653</v>
      </c>
      <c r="D173" s="26" t="s">
        <v>1756</v>
      </c>
      <c r="E173" s="5" t="s">
        <v>261</v>
      </c>
      <c r="F173" s="27">
        <v>39.1</v>
      </c>
      <c r="G173" s="111"/>
      <c r="H173" s="12"/>
    </row>
    <row r="174" spans="1:8" s="2" customFormat="1" ht="17" customHeight="1">
      <c r="A174" s="111"/>
      <c r="B174" s="12"/>
      <c r="C174" s="26" t="s">
        <v>1657</v>
      </c>
      <c r="D174" s="26" t="s">
        <v>1757</v>
      </c>
      <c r="E174" s="5" t="s">
        <v>261</v>
      </c>
      <c r="F174" s="27">
        <v>39.1</v>
      </c>
      <c r="G174" s="111"/>
      <c r="H174" s="12"/>
    </row>
    <row r="175" spans="1:8" s="2" customFormat="1" ht="17" customHeight="1">
      <c r="A175" s="111"/>
      <c r="B175" s="12"/>
      <c r="C175" s="22" t="s">
        <v>202</v>
      </c>
      <c r="D175" s="23" t="s">
        <v>203</v>
      </c>
      <c r="E175" s="24" t="s">
        <v>3</v>
      </c>
      <c r="F175" s="25">
        <v>130.048</v>
      </c>
      <c r="G175" s="111"/>
      <c r="H175" s="12"/>
    </row>
    <row r="176" spans="1:8" s="2" customFormat="1" ht="17" customHeight="1">
      <c r="A176" s="111"/>
      <c r="B176" s="12"/>
      <c r="C176" s="26" t="s">
        <v>3</v>
      </c>
      <c r="D176" s="26" t="s">
        <v>405</v>
      </c>
      <c r="E176" s="5" t="s">
        <v>3</v>
      </c>
      <c r="F176" s="27">
        <v>130.048</v>
      </c>
      <c r="G176" s="111"/>
      <c r="H176" s="12"/>
    </row>
    <row r="177" spans="1:8" s="2" customFormat="1" ht="17" customHeight="1">
      <c r="A177" s="111"/>
      <c r="B177" s="12"/>
      <c r="C177" s="26" t="s">
        <v>202</v>
      </c>
      <c r="D177" s="26" t="s">
        <v>274</v>
      </c>
      <c r="E177" s="5" t="s">
        <v>3</v>
      </c>
      <c r="F177" s="27">
        <v>130.048</v>
      </c>
      <c r="G177" s="111"/>
      <c r="H177" s="12"/>
    </row>
    <row r="178" spans="1:8" s="2" customFormat="1" ht="17" customHeight="1">
      <c r="A178" s="111"/>
      <c r="B178" s="12"/>
      <c r="C178" s="28" t="s">
        <v>1739</v>
      </c>
      <c r="D178" s="111"/>
      <c r="E178" s="111"/>
      <c r="F178" s="111"/>
      <c r="G178" s="111"/>
      <c r="H178" s="12"/>
    </row>
    <row r="179" spans="1:8" s="2" customFormat="1" ht="17" customHeight="1">
      <c r="A179" s="111"/>
      <c r="B179" s="12"/>
      <c r="C179" s="26" t="s">
        <v>402</v>
      </c>
      <c r="D179" s="26" t="s">
        <v>1744</v>
      </c>
      <c r="E179" s="5" t="s">
        <v>261</v>
      </c>
      <c r="F179" s="27">
        <v>130.048</v>
      </c>
      <c r="G179" s="111"/>
      <c r="H179" s="12"/>
    </row>
    <row r="180" spans="1:8" s="2" customFormat="1" ht="17" customHeight="1">
      <c r="A180" s="111"/>
      <c r="B180" s="12"/>
      <c r="C180" s="26" t="s">
        <v>380</v>
      </c>
      <c r="D180" s="26" t="s">
        <v>1758</v>
      </c>
      <c r="E180" s="5" t="s">
        <v>261</v>
      </c>
      <c r="F180" s="27">
        <v>867.26</v>
      </c>
      <c r="G180" s="111"/>
      <c r="H180" s="12"/>
    </row>
    <row r="181" spans="1:8" s="2" customFormat="1" ht="17" customHeight="1">
      <c r="A181" s="111"/>
      <c r="B181" s="12"/>
      <c r="C181" s="26" t="s">
        <v>428</v>
      </c>
      <c r="D181" s="26" t="s">
        <v>1749</v>
      </c>
      <c r="E181" s="5" t="s">
        <v>261</v>
      </c>
      <c r="F181" s="27">
        <v>737.21199999999999</v>
      </c>
      <c r="G181" s="111"/>
      <c r="H181" s="12"/>
    </row>
    <row r="182" spans="1:8" s="2" customFormat="1" ht="20">
      <c r="A182" s="111"/>
      <c r="B182" s="12"/>
      <c r="C182" s="26" t="s">
        <v>1693</v>
      </c>
      <c r="D182" s="26" t="s">
        <v>1745</v>
      </c>
      <c r="E182" s="5" t="s">
        <v>261</v>
      </c>
      <c r="F182" s="27">
        <v>1334.338</v>
      </c>
      <c r="G182" s="111"/>
      <c r="H182" s="12"/>
    </row>
    <row r="183" spans="1:8" s="2" customFormat="1" ht="17" customHeight="1">
      <c r="A183" s="111"/>
      <c r="B183" s="12"/>
      <c r="C183" s="22" t="s">
        <v>205</v>
      </c>
      <c r="D183" s="23" t="s">
        <v>206</v>
      </c>
      <c r="E183" s="24" t="s">
        <v>3</v>
      </c>
      <c r="F183" s="25">
        <v>737.21199999999999</v>
      </c>
      <c r="G183" s="111"/>
      <c r="H183" s="12"/>
    </row>
    <row r="184" spans="1:8" s="2" customFormat="1" ht="17" customHeight="1">
      <c r="A184" s="111"/>
      <c r="B184" s="12"/>
      <c r="C184" s="26" t="s">
        <v>3</v>
      </c>
      <c r="D184" s="26" t="s">
        <v>431</v>
      </c>
      <c r="E184" s="5" t="s">
        <v>3</v>
      </c>
      <c r="F184" s="27">
        <v>0</v>
      </c>
      <c r="G184" s="111"/>
      <c r="H184" s="12"/>
    </row>
    <row r="185" spans="1:8" s="2" customFormat="1" ht="17" customHeight="1">
      <c r="A185" s="111"/>
      <c r="B185" s="12"/>
      <c r="C185" s="26" t="s">
        <v>3</v>
      </c>
      <c r="D185" s="26" t="s">
        <v>432</v>
      </c>
      <c r="E185" s="5" t="s">
        <v>3</v>
      </c>
      <c r="F185" s="27">
        <v>64.512</v>
      </c>
      <c r="G185" s="111"/>
      <c r="H185" s="12"/>
    </row>
    <row r="186" spans="1:8" s="2" customFormat="1" ht="17" customHeight="1">
      <c r="A186" s="111"/>
      <c r="B186" s="12"/>
      <c r="C186" s="26" t="s">
        <v>3</v>
      </c>
      <c r="D186" s="26" t="s">
        <v>433</v>
      </c>
      <c r="E186" s="5" t="s">
        <v>3</v>
      </c>
      <c r="F186" s="27">
        <v>-1.7729999999999999</v>
      </c>
      <c r="G186" s="111"/>
      <c r="H186" s="12"/>
    </row>
    <row r="187" spans="1:8" s="2" customFormat="1" ht="17" customHeight="1">
      <c r="A187" s="111"/>
      <c r="B187" s="12"/>
      <c r="C187" s="26" t="s">
        <v>3</v>
      </c>
      <c r="D187" s="26" t="s">
        <v>434</v>
      </c>
      <c r="E187" s="5" t="s">
        <v>3</v>
      </c>
      <c r="F187" s="27">
        <v>41.944000000000003</v>
      </c>
      <c r="G187" s="111"/>
      <c r="H187" s="12"/>
    </row>
    <row r="188" spans="1:8" s="2" customFormat="1" ht="17" customHeight="1">
      <c r="A188" s="111"/>
      <c r="B188" s="12"/>
      <c r="C188" s="26" t="s">
        <v>3</v>
      </c>
      <c r="D188" s="26" t="s">
        <v>435</v>
      </c>
      <c r="E188" s="5" t="s">
        <v>3</v>
      </c>
      <c r="F188" s="27">
        <v>-7.0919999999999996</v>
      </c>
      <c r="G188" s="111"/>
      <c r="H188" s="12"/>
    </row>
    <row r="189" spans="1:8" s="2" customFormat="1" ht="17" customHeight="1">
      <c r="A189" s="111"/>
      <c r="B189" s="12"/>
      <c r="C189" s="26" t="s">
        <v>3</v>
      </c>
      <c r="D189" s="26" t="s">
        <v>436</v>
      </c>
      <c r="E189" s="5" t="s">
        <v>3</v>
      </c>
      <c r="F189" s="27">
        <v>53.143999999999998</v>
      </c>
      <c r="G189" s="111"/>
      <c r="H189" s="12"/>
    </row>
    <row r="190" spans="1:8" s="2" customFormat="1" ht="17" customHeight="1">
      <c r="A190" s="111"/>
      <c r="B190" s="12"/>
      <c r="C190" s="26" t="s">
        <v>3</v>
      </c>
      <c r="D190" s="26" t="s">
        <v>437</v>
      </c>
      <c r="E190" s="5" t="s">
        <v>3</v>
      </c>
      <c r="F190" s="27">
        <v>-6.19</v>
      </c>
      <c r="G190" s="111"/>
      <c r="H190" s="12"/>
    </row>
    <row r="191" spans="1:8" s="2" customFormat="1" ht="17" customHeight="1">
      <c r="A191" s="111"/>
      <c r="B191" s="12"/>
      <c r="C191" s="26" t="s">
        <v>3</v>
      </c>
      <c r="D191" s="26" t="s">
        <v>438</v>
      </c>
      <c r="E191" s="5" t="s">
        <v>3</v>
      </c>
      <c r="F191" s="27">
        <v>39.311999999999998</v>
      </c>
      <c r="G191" s="111"/>
      <c r="H191" s="12"/>
    </row>
    <row r="192" spans="1:8" s="2" customFormat="1" ht="17" customHeight="1">
      <c r="A192" s="111"/>
      <c r="B192" s="12"/>
      <c r="C192" s="26" t="s">
        <v>3</v>
      </c>
      <c r="D192" s="26" t="s">
        <v>437</v>
      </c>
      <c r="E192" s="5" t="s">
        <v>3</v>
      </c>
      <c r="F192" s="27">
        <v>-6.19</v>
      </c>
      <c r="G192" s="111"/>
      <c r="H192" s="12"/>
    </row>
    <row r="193" spans="1:8" s="2" customFormat="1" ht="17" customHeight="1">
      <c r="A193" s="111"/>
      <c r="B193" s="12"/>
      <c r="C193" s="26" t="s">
        <v>3</v>
      </c>
      <c r="D193" s="26" t="s">
        <v>439</v>
      </c>
      <c r="E193" s="5" t="s">
        <v>3</v>
      </c>
      <c r="F193" s="27">
        <v>221.50800000000001</v>
      </c>
      <c r="G193" s="111"/>
      <c r="H193" s="12"/>
    </row>
    <row r="194" spans="1:8" s="2" customFormat="1" ht="17" customHeight="1">
      <c r="A194" s="111"/>
      <c r="B194" s="12"/>
      <c r="C194" s="26" t="s">
        <v>3</v>
      </c>
      <c r="D194" s="26" t="s">
        <v>440</v>
      </c>
      <c r="E194" s="5" t="s">
        <v>3</v>
      </c>
      <c r="F194" s="27">
        <v>-22.478999999999999</v>
      </c>
      <c r="G194" s="111"/>
      <c r="H194" s="12"/>
    </row>
    <row r="195" spans="1:8" s="2" customFormat="1" ht="17" customHeight="1">
      <c r="A195" s="111"/>
      <c r="B195" s="12"/>
      <c r="C195" s="26" t="s">
        <v>3</v>
      </c>
      <c r="D195" s="26" t="s">
        <v>441</v>
      </c>
      <c r="E195" s="5" t="s">
        <v>3</v>
      </c>
      <c r="F195" s="27">
        <v>143.24799999999999</v>
      </c>
      <c r="G195" s="111"/>
      <c r="H195" s="12"/>
    </row>
    <row r="196" spans="1:8" s="2" customFormat="1" ht="17" customHeight="1">
      <c r="A196" s="111"/>
      <c r="B196" s="12"/>
      <c r="C196" s="26" t="s">
        <v>3</v>
      </c>
      <c r="D196" s="26" t="s">
        <v>442</v>
      </c>
      <c r="E196" s="5" t="s">
        <v>3</v>
      </c>
      <c r="F196" s="27">
        <v>-12.364000000000001</v>
      </c>
      <c r="G196" s="111"/>
      <c r="H196" s="12"/>
    </row>
    <row r="197" spans="1:8" s="2" customFormat="1" ht="17" customHeight="1">
      <c r="A197" s="111"/>
      <c r="B197" s="12"/>
      <c r="C197" s="26" t="s">
        <v>3</v>
      </c>
      <c r="D197" s="26" t="s">
        <v>443</v>
      </c>
      <c r="E197" s="5" t="s">
        <v>3</v>
      </c>
      <c r="F197" s="27">
        <v>195.44</v>
      </c>
      <c r="G197" s="111"/>
      <c r="H197" s="12"/>
    </row>
    <row r="198" spans="1:8" s="2" customFormat="1" ht="17" customHeight="1">
      <c r="A198" s="111"/>
      <c r="B198" s="12"/>
      <c r="C198" s="26" t="s">
        <v>3</v>
      </c>
      <c r="D198" s="26" t="s">
        <v>444</v>
      </c>
      <c r="E198" s="5" t="s">
        <v>3</v>
      </c>
      <c r="F198" s="27">
        <v>-18.456</v>
      </c>
      <c r="G198" s="111"/>
      <c r="H198" s="12"/>
    </row>
    <row r="199" spans="1:8" s="2" customFormat="1" ht="17" customHeight="1">
      <c r="A199" s="111"/>
      <c r="B199" s="12"/>
      <c r="C199" s="26" t="s">
        <v>3</v>
      </c>
      <c r="D199" s="26" t="s">
        <v>445</v>
      </c>
      <c r="E199" s="5" t="s">
        <v>3</v>
      </c>
      <c r="F199" s="27">
        <v>123.256</v>
      </c>
      <c r="G199" s="111"/>
      <c r="H199" s="12"/>
    </row>
    <row r="200" spans="1:8" s="2" customFormat="1" ht="17" customHeight="1">
      <c r="A200" s="111"/>
      <c r="B200" s="12"/>
      <c r="C200" s="26" t="s">
        <v>3</v>
      </c>
      <c r="D200" s="26" t="s">
        <v>446</v>
      </c>
      <c r="E200" s="5" t="s">
        <v>3</v>
      </c>
      <c r="F200" s="27">
        <v>-15.978</v>
      </c>
      <c r="G200" s="111"/>
      <c r="H200" s="12"/>
    </row>
    <row r="201" spans="1:8" s="2" customFormat="1" ht="17" customHeight="1">
      <c r="A201" s="111"/>
      <c r="B201" s="12"/>
      <c r="C201" s="26" t="s">
        <v>3</v>
      </c>
      <c r="D201" s="26" t="s">
        <v>447</v>
      </c>
      <c r="E201" s="5" t="s">
        <v>3</v>
      </c>
      <c r="F201" s="27">
        <v>22.8</v>
      </c>
      <c r="G201" s="111"/>
      <c r="H201" s="12"/>
    </row>
    <row r="202" spans="1:8" s="2" customFormat="1" ht="17" customHeight="1">
      <c r="A202" s="111"/>
      <c r="B202" s="12"/>
      <c r="C202" s="26" t="s">
        <v>3</v>
      </c>
      <c r="D202" s="26" t="s">
        <v>448</v>
      </c>
      <c r="E202" s="5" t="s">
        <v>3</v>
      </c>
      <c r="F202" s="27">
        <v>332.86399999999998</v>
      </c>
      <c r="G202" s="111"/>
      <c r="H202" s="12"/>
    </row>
    <row r="203" spans="1:8" s="2" customFormat="1" ht="30">
      <c r="A203" s="111"/>
      <c r="B203" s="12"/>
      <c r="C203" s="26" t="s">
        <v>3</v>
      </c>
      <c r="D203" s="26" t="s">
        <v>449</v>
      </c>
      <c r="E203" s="5" t="s">
        <v>3</v>
      </c>
      <c r="F203" s="27">
        <v>-69.314999999999998</v>
      </c>
      <c r="G203" s="111"/>
      <c r="H203" s="12"/>
    </row>
    <row r="204" spans="1:8" s="2" customFormat="1" ht="17" customHeight="1">
      <c r="A204" s="111"/>
      <c r="B204" s="12"/>
      <c r="C204" s="26" t="s">
        <v>3</v>
      </c>
      <c r="D204" s="26" t="s">
        <v>450</v>
      </c>
      <c r="E204" s="5" t="s">
        <v>3</v>
      </c>
      <c r="F204" s="27">
        <v>55.02</v>
      </c>
      <c r="G204" s="111"/>
      <c r="H204" s="12"/>
    </row>
    <row r="205" spans="1:8" s="2" customFormat="1" ht="17" customHeight="1">
      <c r="A205" s="111"/>
      <c r="B205" s="12"/>
      <c r="C205" s="26" t="s">
        <v>3</v>
      </c>
      <c r="D205" s="26" t="s">
        <v>451</v>
      </c>
      <c r="E205" s="5" t="s">
        <v>3</v>
      </c>
      <c r="F205" s="27">
        <v>23.968</v>
      </c>
      <c r="G205" s="111"/>
      <c r="H205" s="12"/>
    </row>
    <row r="206" spans="1:8" s="2" customFormat="1" ht="17" customHeight="1">
      <c r="A206" s="111"/>
      <c r="B206" s="12"/>
      <c r="C206" s="26" t="s">
        <v>3</v>
      </c>
      <c r="D206" s="26" t="s">
        <v>452</v>
      </c>
      <c r="E206" s="5" t="s">
        <v>3</v>
      </c>
      <c r="F206" s="27">
        <v>-3.3759999999999999</v>
      </c>
      <c r="G206" s="111"/>
      <c r="H206" s="12"/>
    </row>
    <row r="207" spans="1:8" s="2" customFormat="1" ht="17" customHeight="1">
      <c r="A207" s="111"/>
      <c r="B207" s="12"/>
      <c r="C207" s="26" t="s">
        <v>3</v>
      </c>
      <c r="D207" s="26" t="s">
        <v>453</v>
      </c>
      <c r="E207" s="5" t="s">
        <v>3</v>
      </c>
      <c r="F207" s="27">
        <v>-354.50400000000002</v>
      </c>
      <c r="G207" s="111"/>
      <c r="H207" s="12"/>
    </row>
    <row r="208" spans="1:8" s="2" customFormat="1" ht="17" customHeight="1">
      <c r="A208" s="111"/>
      <c r="B208" s="12"/>
      <c r="C208" s="26" t="s">
        <v>3</v>
      </c>
      <c r="D208" s="26" t="s">
        <v>454</v>
      </c>
      <c r="E208" s="5" t="s">
        <v>3</v>
      </c>
      <c r="F208" s="27">
        <v>-130.048</v>
      </c>
      <c r="G208" s="111"/>
      <c r="H208" s="12"/>
    </row>
    <row r="209" spans="1:8" s="2" customFormat="1" ht="17" customHeight="1">
      <c r="A209" s="111"/>
      <c r="B209" s="12"/>
      <c r="C209" s="26" t="s">
        <v>3</v>
      </c>
      <c r="D209" s="26" t="s">
        <v>455</v>
      </c>
      <c r="E209" s="5" t="s">
        <v>3</v>
      </c>
      <c r="F209" s="27">
        <v>0</v>
      </c>
      <c r="G209" s="111"/>
      <c r="H209" s="12"/>
    </row>
    <row r="210" spans="1:8" s="2" customFormat="1" ht="17" customHeight="1">
      <c r="A210" s="111"/>
      <c r="B210" s="12"/>
      <c r="C210" s="26" t="s">
        <v>3</v>
      </c>
      <c r="D210" s="26" t="s">
        <v>338</v>
      </c>
      <c r="E210" s="5" t="s">
        <v>3</v>
      </c>
      <c r="F210" s="27">
        <v>0</v>
      </c>
      <c r="G210" s="111"/>
      <c r="H210" s="12"/>
    </row>
    <row r="211" spans="1:8" s="2" customFormat="1" ht="17" customHeight="1">
      <c r="A211" s="111"/>
      <c r="B211" s="12"/>
      <c r="C211" s="26" t="s">
        <v>3</v>
      </c>
      <c r="D211" s="26" t="s">
        <v>456</v>
      </c>
      <c r="E211" s="5" t="s">
        <v>3</v>
      </c>
      <c r="F211" s="27">
        <v>26.803999999999998</v>
      </c>
      <c r="G211" s="111"/>
      <c r="H211" s="12"/>
    </row>
    <row r="212" spans="1:8" s="2" customFormat="1" ht="17" customHeight="1">
      <c r="A212" s="111"/>
      <c r="B212" s="12"/>
      <c r="C212" s="26" t="s">
        <v>3</v>
      </c>
      <c r="D212" s="26" t="s">
        <v>457</v>
      </c>
      <c r="E212" s="5" t="s">
        <v>3</v>
      </c>
      <c r="F212" s="27">
        <v>20.448</v>
      </c>
      <c r="G212" s="111"/>
      <c r="H212" s="12"/>
    </row>
    <row r="213" spans="1:8" s="2" customFormat="1" ht="17" customHeight="1">
      <c r="A213" s="111"/>
      <c r="B213" s="12"/>
      <c r="C213" s="26" t="s">
        <v>3</v>
      </c>
      <c r="D213" s="26" t="s">
        <v>458</v>
      </c>
      <c r="E213" s="5" t="s">
        <v>3</v>
      </c>
      <c r="F213" s="27">
        <v>19.933</v>
      </c>
      <c r="G213" s="111"/>
      <c r="H213" s="12"/>
    </row>
    <row r="214" spans="1:8" s="2" customFormat="1" ht="17" customHeight="1">
      <c r="A214" s="111"/>
      <c r="B214" s="12"/>
      <c r="C214" s="26" t="s">
        <v>3</v>
      </c>
      <c r="D214" s="26" t="s">
        <v>459</v>
      </c>
      <c r="E214" s="5" t="s">
        <v>3</v>
      </c>
      <c r="F214" s="27">
        <v>51.287999999999997</v>
      </c>
      <c r="G214" s="111"/>
      <c r="H214" s="12"/>
    </row>
    <row r="215" spans="1:8" s="2" customFormat="1" ht="17" customHeight="1">
      <c r="A215" s="111"/>
      <c r="B215" s="12"/>
      <c r="C215" s="26" t="s">
        <v>3</v>
      </c>
      <c r="D215" s="26" t="s">
        <v>460</v>
      </c>
      <c r="E215" s="5" t="s">
        <v>3</v>
      </c>
      <c r="F215" s="27">
        <v>27.484999999999999</v>
      </c>
      <c r="G215" s="111"/>
      <c r="H215" s="12"/>
    </row>
    <row r="216" spans="1:8" s="2" customFormat="1" ht="17" customHeight="1">
      <c r="A216" s="111"/>
      <c r="B216" s="12"/>
      <c r="C216" s="26" t="s">
        <v>3</v>
      </c>
      <c r="D216" s="26" t="s">
        <v>461</v>
      </c>
      <c r="E216" s="5" t="s">
        <v>3</v>
      </c>
      <c r="F216" s="27">
        <v>18.931000000000001</v>
      </c>
      <c r="G216" s="111"/>
      <c r="H216" s="12"/>
    </row>
    <row r="217" spans="1:8" s="2" customFormat="1" ht="17" customHeight="1">
      <c r="A217" s="111"/>
      <c r="B217" s="12"/>
      <c r="C217" s="26" t="s">
        <v>3</v>
      </c>
      <c r="D217" s="26" t="s">
        <v>462</v>
      </c>
      <c r="E217" s="5" t="s">
        <v>3</v>
      </c>
      <c r="F217" s="27">
        <v>14.016999999999999</v>
      </c>
      <c r="G217" s="111"/>
      <c r="H217" s="12"/>
    </row>
    <row r="218" spans="1:8" s="2" customFormat="1" ht="17" customHeight="1">
      <c r="A218" s="111"/>
      <c r="B218" s="12"/>
      <c r="C218" s="26" t="s">
        <v>3</v>
      </c>
      <c r="D218" s="26" t="s">
        <v>463</v>
      </c>
      <c r="E218" s="5" t="s">
        <v>3</v>
      </c>
      <c r="F218" s="27">
        <v>21.21</v>
      </c>
      <c r="G218" s="111"/>
      <c r="H218" s="12"/>
    </row>
    <row r="219" spans="1:8" s="2" customFormat="1" ht="17" customHeight="1">
      <c r="A219" s="111"/>
      <c r="B219" s="12"/>
      <c r="C219" s="26" t="s">
        <v>3</v>
      </c>
      <c r="D219" s="26" t="s">
        <v>464</v>
      </c>
      <c r="E219" s="5" t="s">
        <v>3</v>
      </c>
      <c r="F219" s="27">
        <v>28.707999999999998</v>
      </c>
      <c r="G219" s="111"/>
      <c r="H219" s="12"/>
    </row>
    <row r="220" spans="1:8" s="2" customFormat="1" ht="17" customHeight="1">
      <c r="A220" s="111"/>
      <c r="B220" s="12"/>
      <c r="C220" s="26" t="s">
        <v>3</v>
      </c>
      <c r="D220" s="26" t="s">
        <v>465</v>
      </c>
      <c r="E220" s="5" t="s">
        <v>3</v>
      </c>
      <c r="F220" s="27">
        <v>31.248000000000001</v>
      </c>
      <c r="G220" s="111"/>
      <c r="H220" s="12"/>
    </row>
    <row r="221" spans="1:8" s="2" customFormat="1" ht="17" customHeight="1">
      <c r="A221" s="111"/>
      <c r="B221" s="12"/>
      <c r="C221" s="26" t="s">
        <v>3</v>
      </c>
      <c r="D221" s="26" t="s">
        <v>466</v>
      </c>
      <c r="E221" s="5" t="s">
        <v>3</v>
      </c>
      <c r="F221" s="27">
        <v>22.064</v>
      </c>
      <c r="G221" s="111"/>
      <c r="H221" s="12"/>
    </row>
    <row r="222" spans="1:8" s="2" customFormat="1" ht="17" customHeight="1">
      <c r="A222" s="111"/>
      <c r="B222" s="12"/>
      <c r="C222" s="26" t="s">
        <v>3</v>
      </c>
      <c r="D222" s="26" t="s">
        <v>467</v>
      </c>
      <c r="E222" s="5" t="s">
        <v>3</v>
      </c>
      <c r="F222" s="27">
        <v>50.823</v>
      </c>
      <c r="G222" s="111"/>
      <c r="H222" s="12"/>
    </row>
    <row r="223" spans="1:8" s="2" customFormat="1" ht="17" customHeight="1">
      <c r="A223" s="111"/>
      <c r="B223" s="12"/>
      <c r="C223" s="26" t="s">
        <v>3</v>
      </c>
      <c r="D223" s="26" t="s">
        <v>468</v>
      </c>
      <c r="E223" s="5" t="s">
        <v>3</v>
      </c>
      <c r="F223" s="27">
        <v>17.556000000000001</v>
      </c>
      <c r="G223" s="111"/>
      <c r="H223" s="12"/>
    </row>
    <row r="224" spans="1:8" s="2" customFormat="1" ht="17" customHeight="1">
      <c r="A224" s="111"/>
      <c r="B224" s="12"/>
      <c r="C224" s="26" t="s">
        <v>3</v>
      </c>
      <c r="D224" s="26" t="s">
        <v>469</v>
      </c>
      <c r="E224" s="5" t="s">
        <v>3</v>
      </c>
      <c r="F224" s="27">
        <v>19.712</v>
      </c>
      <c r="G224" s="111"/>
      <c r="H224" s="12"/>
    </row>
    <row r="225" spans="1:8" s="2" customFormat="1" ht="17" customHeight="1">
      <c r="A225" s="111"/>
      <c r="B225" s="12"/>
      <c r="C225" s="26" t="s">
        <v>3</v>
      </c>
      <c r="D225" s="26" t="s">
        <v>349</v>
      </c>
      <c r="E225" s="5" t="s">
        <v>3</v>
      </c>
      <c r="F225" s="27">
        <v>-1.6</v>
      </c>
      <c r="G225" s="111"/>
      <c r="H225" s="12"/>
    </row>
    <row r="226" spans="1:8" s="2" customFormat="1" ht="17" customHeight="1">
      <c r="A226" s="111"/>
      <c r="B226" s="12"/>
      <c r="C226" s="26" t="s">
        <v>3</v>
      </c>
      <c r="D226" s="26" t="s">
        <v>349</v>
      </c>
      <c r="E226" s="5" t="s">
        <v>3</v>
      </c>
      <c r="F226" s="27">
        <v>-1.6</v>
      </c>
      <c r="G226" s="111"/>
      <c r="H226" s="12"/>
    </row>
    <row r="227" spans="1:8" s="2" customFormat="1" ht="17" customHeight="1">
      <c r="A227" s="111"/>
      <c r="B227" s="12"/>
      <c r="C227" s="26" t="s">
        <v>3</v>
      </c>
      <c r="D227" s="26" t="s">
        <v>470</v>
      </c>
      <c r="E227" s="5" t="s">
        <v>3</v>
      </c>
      <c r="F227" s="27">
        <v>-1.5760000000000001</v>
      </c>
      <c r="G227" s="111"/>
      <c r="H227" s="12"/>
    </row>
    <row r="228" spans="1:8" s="2" customFormat="1" ht="17" customHeight="1">
      <c r="A228" s="111"/>
      <c r="B228" s="12"/>
      <c r="C228" s="26" t="s">
        <v>3</v>
      </c>
      <c r="D228" s="26" t="s">
        <v>470</v>
      </c>
      <c r="E228" s="5" t="s">
        <v>3</v>
      </c>
      <c r="F228" s="27">
        <v>-1.5760000000000001</v>
      </c>
      <c r="G228" s="111"/>
      <c r="H228" s="12"/>
    </row>
    <row r="229" spans="1:8" s="2" customFormat="1" ht="17" customHeight="1">
      <c r="A229" s="111"/>
      <c r="B229" s="12"/>
      <c r="C229" s="26" t="s">
        <v>3</v>
      </c>
      <c r="D229" s="26" t="s">
        <v>470</v>
      </c>
      <c r="E229" s="5" t="s">
        <v>3</v>
      </c>
      <c r="F229" s="27">
        <v>-1.5760000000000001</v>
      </c>
      <c r="G229" s="111"/>
      <c r="H229" s="12"/>
    </row>
    <row r="230" spans="1:8" s="2" customFormat="1" ht="17" customHeight="1">
      <c r="A230" s="111"/>
      <c r="B230" s="12"/>
      <c r="C230" s="26" t="s">
        <v>3</v>
      </c>
      <c r="D230" s="26" t="s">
        <v>470</v>
      </c>
      <c r="E230" s="5" t="s">
        <v>3</v>
      </c>
      <c r="F230" s="27">
        <v>-1.5760000000000001</v>
      </c>
      <c r="G230" s="111"/>
      <c r="H230" s="12"/>
    </row>
    <row r="231" spans="1:8" s="2" customFormat="1" ht="17" customHeight="1">
      <c r="A231" s="111"/>
      <c r="B231" s="12"/>
      <c r="C231" s="26" t="s">
        <v>3</v>
      </c>
      <c r="D231" s="26" t="s">
        <v>470</v>
      </c>
      <c r="E231" s="5" t="s">
        <v>3</v>
      </c>
      <c r="F231" s="27">
        <v>-1.5760000000000001</v>
      </c>
      <c r="G231" s="111"/>
      <c r="H231" s="12"/>
    </row>
    <row r="232" spans="1:8" s="2" customFormat="1" ht="17" customHeight="1">
      <c r="A232" s="111"/>
      <c r="B232" s="12"/>
      <c r="C232" s="26" t="s">
        <v>3</v>
      </c>
      <c r="D232" s="26" t="s">
        <v>470</v>
      </c>
      <c r="E232" s="5" t="s">
        <v>3</v>
      </c>
      <c r="F232" s="27">
        <v>-1.5760000000000001</v>
      </c>
      <c r="G232" s="111"/>
      <c r="H232" s="12"/>
    </row>
    <row r="233" spans="1:8" s="2" customFormat="1" ht="17" customHeight="1">
      <c r="A233" s="111"/>
      <c r="B233" s="12"/>
      <c r="C233" s="26" t="s">
        <v>3</v>
      </c>
      <c r="D233" s="26" t="s">
        <v>471</v>
      </c>
      <c r="E233" s="5" t="s">
        <v>3</v>
      </c>
      <c r="F233" s="27">
        <v>-2.15</v>
      </c>
      <c r="G233" s="111"/>
      <c r="H233" s="12"/>
    </row>
    <row r="234" spans="1:8" s="2" customFormat="1" ht="17" customHeight="1">
      <c r="A234" s="111"/>
      <c r="B234" s="12"/>
      <c r="C234" s="26" t="s">
        <v>3</v>
      </c>
      <c r="D234" s="26" t="s">
        <v>472</v>
      </c>
      <c r="E234" s="5" t="s">
        <v>3</v>
      </c>
      <c r="F234" s="27">
        <v>1.3380000000000001</v>
      </c>
      <c r="G234" s="111"/>
      <c r="H234" s="12"/>
    </row>
    <row r="235" spans="1:8" s="2" customFormat="1" ht="17" customHeight="1">
      <c r="A235" s="111"/>
      <c r="B235" s="12"/>
      <c r="C235" s="26" t="s">
        <v>3</v>
      </c>
      <c r="D235" s="26" t="s">
        <v>473</v>
      </c>
      <c r="E235" s="5" t="s">
        <v>3</v>
      </c>
      <c r="F235" s="27">
        <v>1.526</v>
      </c>
      <c r="G235" s="111"/>
      <c r="H235" s="12"/>
    </row>
    <row r="236" spans="1:8" s="2" customFormat="1" ht="17" customHeight="1">
      <c r="A236" s="111"/>
      <c r="B236" s="12"/>
      <c r="C236" s="26" t="s">
        <v>3</v>
      </c>
      <c r="D236" s="26" t="s">
        <v>474</v>
      </c>
      <c r="E236" s="5" t="s">
        <v>3</v>
      </c>
      <c r="F236" s="27">
        <v>1.633</v>
      </c>
      <c r="G236" s="111"/>
      <c r="H236" s="12"/>
    </row>
    <row r="237" spans="1:8" s="2" customFormat="1" ht="17" customHeight="1">
      <c r="A237" s="111"/>
      <c r="B237" s="12"/>
      <c r="C237" s="26" t="s">
        <v>3</v>
      </c>
      <c r="D237" s="26" t="s">
        <v>475</v>
      </c>
      <c r="E237" s="5" t="s">
        <v>3</v>
      </c>
      <c r="F237" s="27">
        <v>-3.3570000000000002</v>
      </c>
      <c r="G237" s="111"/>
      <c r="H237" s="12"/>
    </row>
    <row r="238" spans="1:8" s="2" customFormat="1" ht="17" customHeight="1">
      <c r="A238" s="111"/>
      <c r="B238" s="12"/>
      <c r="C238" s="26" t="s">
        <v>3</v>
      </c>
      <c r="D238" s="26" t="s">
        <v>476</v>
      </c>
      <c r="E238" s="5" t="s">
        <v>3</v>
      </c>
      <c r="F238" s="27">
        <v>-2.238</v>
      </c>
      <c r="G238" s="111"/>
      <c r="H238" s="12"/>
    </row>
    <row r="239" spans="1:8" s="2" customFormat="1" ht="17" customHeight="1">
      <c r="A239" s="111"/>
      <c r="B239" s="12"/>
      <c r="C239" s="26" t="s">
        <v>3</v>
      </c>
      <c r="D239" s="26" t="s">
        <v>477</v>
      </c>
      <c r="E239" s="5" t="s">
        <v>3</v>
      </c>
      <c r="F239" s="27">
        <v>-0.91400000000000003</v>
      </c>
      <c r="G239" s="111"/>
      <c r="H239" s="12"/>
    </row>
    <row r="240" spans="1:8" s="2" customFormat="1" ht="17" customHeight="1">
      <c r="A240" s="111"/>
      <c r="B240" s="12"/>
      <c r="C240" s="26" t="s">
        <v>3</v>
      </c>
      <c r="D240" s="26" t="s">
        <v>478</v>
      </c>
      <c r="E240" s="5" t="s">
        <v>3</v>
      </c>
      <c r="F240" s="27">
        <v>-2.1669999999999998</v>
      </c>
      <c r="G240" s="111"/>
      <c r="H240" s="12"/>
    </row>
    <row r="241" spans="1:8" s="2" customFormat="1" ht="17" customHeight="1">
      <c r="A241" s="111"/>
      <c r="B241" s="12"/>
      <c r="C241" s="26" t="s">
        <v>3</v>
      </c>
      <c r="D241" s="26" t="s">
        <v>479</v>
      </c>
      <c r="E241" s="5" t="s">
        <v>3</v>
      </c>
      <c r="F241" s="27">
        <v>-1.9610000000000001</v>
      </c>
      <c r="G241" s="111"/>
      <c r="H241" s="12"/>
    </row>
    <row r="242" spans="1:8" s="2" customFormat="1" ht="17" customHeight="1">
      <c r="A242" s="111"/>
      <c r="B242" s="12"/>
      <c r="C242" s="26" t="s">
        <v>3</v>
      </c>
      <c r="D242" s="26" t="s">
        <v>370</v>
      </c>
      <c r="E242" s="5" t="s">
        <v>3</v>
      </c>
      <c r="F242" s="27">
        <v>-1.379</v>
      </c>
      <c r="G242" s="111"/>
      <c r="H242" s="12"/>
    </row>
    <row r="243" spans="1:8" s="2" customFormat="1" ht="17" customHeight="1">
      <c r="A243" s="111"/>
      <c r="B243" s="12"/>
      <c r="C243" s="26" t="s">
        <v>3</v>
      </c>
      <c r="D243" s="26" t="s">
        <v>370</v>
      </c>
      <c r="E243" s="5" t="s">
        <v>3</v>
      </c>
      <c r="F243" s="27">
        <v>-1.379</v>
      </c>
      <c r="G243" s="111"/>
      <c r="H243" s="12"/>
    </row>
    <row r="244" spans="1:8" s="2" customFormat="1" ht="17" customHeight="1">
      <c r="A244" s="111"/>
      <c r="B244" s="12"/>
      <c r="C244" s="26" t="s">
        <v>3</v>
      </c>
      <c r="D244" s="26" t="s">
        <v>480</v>
      </c>
      <c r="E244" s="5" t="s">
        <v>3</v>
      </c>
      <c r="F244" s="27">
        <v>-4.1369999999999996</v>
      </c>
      <c r="G244" s="111"/>
      <c r="H244" s="12"/>
    </row>
    <row r="245" spans="1:8" s="2" customFormat="1" ht="17" customHeight="1">
      <c r="A245" s="111"/>
      <c r="B245" s="12"/>
      <c r="C245" s="26" t="s">
        <v>3</v>
      </c>
      <c r="D245" s="26" t="s">
        <v>481</v>
      </c>
      <c r="E245" s="5" t="s">
        <v>3</v>
      </c>
      <c r="F245" s="27">
        <v>-5.516</v>
      </c>
      <c r="G245" s="111"/>
      <c r="H245" s="12"/>
    </row>
    <row r="246" spans="1:8" s="2" customFormat="1" ht="17" customHeight="1">
      <c r="A246" s="111"/>
      <c r="B246" s="12"/>
      <c r="C246" s="26" t="s">
        <v>3</v>
      </c>
      <c r="D246" s="26" t="s">
        <v>482</v>
      </c>
      <c r="E246" s="5" t="s">
        <v>3</v>
      </c>
      <c r="F246" s="27">
        <v>-1.746</v>
      </c>
      <c r="G246" s="111"/>
      <c r="H246" s="12"/>
    </row>
    <row r="247" spans="1:8" s="2" customFormat="1" ht="17" customHeight="1">
      <c r="A247" s="111"/>
      <c r="B247" s="12"/>
      <c r="C247" s="26" t="s">
        <v>3</v>
      </c>
      <c r="D247" s="26" t="s">
        <v>483</v>
      </c>
      <c r="E247" s="5" t="s">
        <v>3</v>
      </c>
      <c r="F247" s="27">
        <v>-1.57</v>
      </c>
      <c r="G247" s="111"/>
      <c r="H247" s="12"/>
    </row>
    <row r="248" spans="1:8" s="2" customFormat="1" ht="17" customHeight="1">
      <c r="A248" s="111"/>
      <c r="B248" s="12"/>
      <c r="C248" s="26" t="s">
        <v>3</v>
      </c>
      <c r="D248" s="26" t="s">
        <v>484</v>
      </c>
      <c r="E248" s="5" t="s">
        <v>3</v>
      </c>
      <c r="F248" s="27">
        <v>-1.9350000000000001</v>
      </c>
      <c r="G248" s="111"/>
      <c r="H248" s="12"/>
    </row>
    <row r="249" spans="1:8" s="2" customFormat="1" ht="17" customHeight="1">
      <c r="A249" s="111"/>
      <c r="B249" s="12"/>
      <c r="C249" s="26" t="s">
        <v>3</v>
      </c>
      <c r="D249" s="26" t="s">
        <v>485</v>
      </c>
      <c r="E249" s="5" t="s">
        <v>3</v>
      </c>
      <c r="F249" s="27">
        <v>-1.7729999999999999</v>
      </c>
      <c r="G249" s="111"/>
      <c r="H249" s="12"/>
    </row>
    <row r="250" spans="1:8" s="2" customFormat="1" ht="17" customHeight="1">
      <c r="A250" s="111"/>
      <c r="B250" s="12"/>
      <c r="C250" s="26" t="s">
        <v>3</v>
      </c>
      <c r="D250" s="26" t="s">
        <v>486</v>
      </c>
      <c r="E250" s="5" t="s">
        <v>3</v>
      </c>
      <c r="F250" s="27">
        <v>-3.573</v>
      </c>
      <c r="G250" s="111"/>
      <c r="H250" s="12"/>
    </row>
    <row r="251" spans="1:8" s="2" customFormat="1" ht="17" customHeight="1">
      <c r="A251" s="111"/>
      <c r="B251" s="12"/>
      <c r="C251" s="26" t="s">
        <v>3</v>
      </c>
      <c r="D251" s="26" t="s">
        <v>487</v>
      </c>
      <c r="E251" s="5" t="s">
        <v>3</v>
      </c>
      <c r="F251" s="27">
        <v>-2.2040000000000002</v>
      </c>
      <c r="G251" s="111"/>
      <c r="H251" s="12"/>
    </row>
    <row r="252" spans="1:8" s="2" customFormat="1" ht="17" customHeight="1">
      <c r="A252" s="111"/>
      <c r="B252" s="12"/>
      <c r="C252" s="26" t="s">
        <v>3</v>
      </c>
      <c r="D252" s="26" t="s">
        <v>488</v>
      </c>
      <c r="E252" s="5" t="s">
        <v>3</v>
      </c>
      <c r="F252" s="27">
        <v>-1.552</v>
      </c>
      <c r="G252" s="111"/>
      <c r="H252" s="12"/>
    </row>
    <row r="253" spans="1:8" s="2" customFormat="1" ht="17" customHeight="1">
      <c r="A253" s="111"/>
      <c r="B253" s="12"/>
      <c r="C253" s="26" t="s">
        <v>3</v>
      </c>
      <c r="D253" s="26" t="s">
        <v>489</v>
      </c>
      <c r="E253" s="5" t="s">
        <v>3</v>
      </c>
      <c r="F253" s="27">
        <v>-254.55600000000001</v>
      </c>
      <c r="G253" s="111"/>
      <c r="H253" s="12"/>
    </row>
    <row r="254" spans="1:8" s="2" customFormat="1" ht="17" customHeight="1">
      <c r="A254" s="111"/>
      <c r="B254" s="12"/>
      <c r="C254" s="26" t="s">
        <v>205</v>
      </c>
      <c r="D254" s="26" t="s">
        <v>274</v>
      </c>
      <c r="E254" s="5" t="s">
        <v>3</v>
      </c>
      <c r="F254" s="27">
        <v>737.21199999999999</v>
      </c>
      <c r="G254" s="111"/>
      <c r="H254" s="12"/>
    </row>
    <row r="255" spans="1:8" s="2" customFormat="1" ht="17" customHeight="1">
      <c r="A255" s="111"/>
      <c r="B255" s="12"/>
      <c r="C255" s="28" t="s">
        <v>1739</v>
      </c>
      <c r="D255" s="111"/>
      <c r="E255" s="111"/>
      <c r="F255" s="111"/>
      <c r="G255" s="111"/>
      <c r="H255" s="12"/>
    </row>
    <row r="256" spans="1:8" s="2" customFormat="1" ht="17" customHeight="1">
      <c r="A256" s="111"/>
      <c r="B256" s="12"/>
      <c r="C256" s="26" t="s">
        <v>428</v>
      </c>
      <c r="D256" s="26" t="s">
        <v>1749</v>
      </c>
      <c r="E256" s="5" t="s">
        <v>261</v>
      </c>
      <c r="F256" s="27">
        <v>737.21199999999999</v>
      </c>
      <c r="G256" s="111"/>
      <c r="H256" s="12"/>
    </row>
    <row r="257" spans="1:8" s="2" customFormat="1" ht="17" customHeight="1">
      <c r="A257" s="111"/>
      <c r="B257" s="12"/>
      <c r="C257" s="26" t="s">
        <v>380</v>
      </c>
      <c r="D257" s="26" t="s">
        <v>1758</v>
      </c>
      <c r="E257" s="5" t="s">
        <v>261</v>
      </c>
      <c r="F257" s="27">
        <v>867.26</v>
      </c>
      <c r="G257" s="111"/>
      <c r="H257" s="12"/>
    </row>
    <row r="258" spans="1:8" s="2" customFormat="1" ht="17" customHeight="1">
      <c r="A258" s="111"/>
      <c r="B258" s="12"/>
      <c r="C258" s="26" t="s">
        <v>397</v>
      </c>
      <c r="D258" s="26" t="s">
        <v>1759</v>
      </c>
      <c r="E258" s="5" t="s">
        <v>261</v>
      </c>
      <c r="F258" s="27">
        <v>872.74800000000005</v>
      </c>
      <c r="G258" s="111"/>
      <c r="H258" s="12"/>
    </row>
    <row r="259" spans="1:8" s="2" customFormat="1" ht="20">
      <c r="A259" s="111"/>
      <c r="B259" s="12"/>
      <c r="C259" s="26" t="s">
        <v>1693</v>
      </c>
      <c r="D259" s="26" t="s">
        <v>1745</v>
      </c>
      <c r="E259" s="5" t="s">
        <v>261</v>
      </c>
      <c r="F259" s="27">
        <v>1334.338</v>
      </c>
      <c r="G259" s="111"/>
      <c r="H259" s="12"/>
    </row>
    <row r="260" spans="1:8" s="2" customFormat="1" ht="20">
      <c r="A260" s="111"/>
      <c r="B260" s="12"/>
      <c r="C260" s="26" t="s">
        <v>928</v>
      </c>
      <c r="D260" s="26" t="s">
        <v>1760</v>
      </c>
      <c r="E260" s="5" t="s">
        <v>261</v>
      </c>
      <c r="F260" s="27">
        <v>737.21199999999999</v>
      </c>
      <c r="G260" s="111"/>
      <c r="H260" s="12"/>
    </row>
    <row r="261" spans="1:8" s="2" customFormat="1" ht="17" customHeight="1">
      <c r="A261" s="111"/>
      <c r="B261" s="12"/>
      <c r="C261" s="22" t="s">
        <v>233</v>
      </c>
      <c r="D261" s="23" t="s">
        <v>3</v>
      </c>
      <c r="E261" s="24" t="s">
        <v>3</v>
      </c>
      <c r="F261" s="25">
        <v>320.33999999999997</v>
      </c>
      <c r="G261" s="111"/>
      <c r="H261" s="12"/>
    </row>
    <row r="262" spans="1:8" s="2" customFormat="1" ht="20">
      <c r="A262" s="111"/>
      <c r="B262" s="12"/>
      <c r="C262" s="26" t="s">
        <v>3</v>
      </c>
      <c r="D262" s="26" t="s">
        <v>1471</v>
      </c>
      <c r="E262" s="5" t="s">
        <v>3</v>
      </c>
      <c r="F262" s="27">
        <v>320.33999999999997</v>
      </c>
      <c r="G262" s="111"/>
      <c r="H262" s="12"/>
    </row>
    <row r="263" spans="1:8" s="2" customFormat="1" ht="17" customHeight="1">
      <c r="A263" s="111"/>
      <c r="B263" s="12"/>
      <c r="C263" s="26" t="s">
        <v>233</v>
      </c>
      <c r="D263" s="26" t="s">
        <v>1472</v>
      </c>
      <c r="E263" s="5" t="s">
        <v>3</v>
      </c>
      <c r="F263" s="27">
        <v>320.33999999999997</v>
      </c>
      <c r="G263" s="111"/>
      <c r="H263" s="12"/>
    </row>
    <row r="264" spans="1:8" s="2" customFormat="1" ht="17" customHeight="1">
      <c r="A264" s="111"/>
      <c r="B264" s="12"/>
      <c r="C264" s="28" t="s">
        <v>1739</v>
      </c>
      <c r="D264" s="111"/>
      <c r="E264" s="111"/>
      <c r="F264" s="111"/>
      <c r="G264" s="111"/>
      <c r="H264" s="12"/>
    </row>
    <row r="265" spans="1:8" s="2" customFormat="1" ht="17" customHeight="1">
      <c r="A265" s="111"/>
      <c r="B265" s="12"/>
      <c r="C265" s="26" t="s">
        <v>1468</v>
      </c>
      <c r="D265" s="26" t="s">
        <v>1761</v>
      </c>
      <c r="E265" s="5" t="s">
        <v>261</v>
      </c>
      <c r="F265" s="27">
        <v>479.63</v>
      </c>
      <c r="G265" s="111"/>
      <c r="H265" s="12"/>
    </row>
    <row r="266" spans="1:8" s="2" customFormat="1" ht="17" customHeight="1">
      <c r="A266" s="111"/>
      <c r="B266" s="12"/>
      <c r="C266" s="26" t="s">
        <v>559</v>
      </c>
      <c r="D266" s="26" t="s">
        <v>1762</v>
      </c>
      <c r="E266" s="5" t="s">
        <v>261</v>
      </c>
      <c r="F266" s="27">
        <v>372.82</v>
      </c>
      <c r="G266" s="111"/>
      <c r="H266" s="12"/>
    </row>
    <row r="267" spans="1:8" s="2" customFormat="1" ht="20">
      <c r="A267" s="111"/>
      <c r="B267" s="12"/>
      <c r="C267" s="26" t="s">
        <v>1048</v>
      </c>
      <c r="D267" s="26" t="s">
        <v>1763</v>
      </c>
      <c r="E267" s="5" t="s">
        <v>261</v>
      </c>
      <c r="F267" s="27">
        <v>403.15</v>
      </c>
      <c r="G267" s="111"/>
      <c r="H267" s="12"/>
    </row>
    <row r="268" spans="1:8" s="2" customFormat="1" ht="20">
      <c r="A268" s="111"/>
      <c r="B268" s="12"/>
      <c r="C268" s="26" t="s">
        <v>1058</v>
      </c>
      <c r="D268" s="26" t="s">
        <v>1764</v>
      </c>
      <c r="E268" s="5" t="s">
        <v>261</v>
      </c>
      <c r="F268" s="27">
        <v>806.3</v>
      </c>
      <c r="G268" s="111"/>
      <c r="H268" s="12"/>
    </row>
    <row r="269" spans="1:8" s="2" customFormat="1" ht="17" customHeight="1">
      <c r="A269" s="111"/>
      <c r="B269" s="12"/>
      <c r="C269" s="26" t="s">
        <v>1435</v>
      </c>
      <c r="D269" s="26" t="s">
        <v>1765</v>
      </c>
      <c r="E269" s="5" t="s">
        <v>261</v>
      </c>
      <c r="F269" s="27">
        <v>562.44000000000005</v>
      </c>
      <c r="G269" s="111"/>
      <c r="H269" s="12"/>
    </row>
    <row r="270" spans="1:8" s="2" customFormat="1" ht="17" customHeight="1">
      <c r="A270" s="111"/>
      <c r="B270" s="12"/>
      <c r="C270" s="26" t="s">
        <v>1439</v>
      </c>
      <c r="D270" s="26" t="s">
        <v>1766</v>
      </c>
      <c r="E270" s="5" t="s">
        <v>261</v>
      </c>
      <c r="F270" s="27">
        <v>501.27</v>
      </c>
      <c r="G270" s="111"/>
      <c r="H270" s="12"/>
    </row>
    <row r="271" spans="1:8" s="2" customFormat="1" ht="17" customHeight="1">
      <c r="A271" s="111"/>
      <c r="B271" s="12"/>
      <c r="C271" s="26" t="s">
        <v>667</v>
      </c>
      <c r="D271" s="26" t="s">
        <v>1767</v>
      </c>
      <c r="E271" s="5" t="s">
        <v>261</v>
      </c>
      <c r="F271" s="27">
        <v>1351.96</v>
      </c>
      <c r="G271" s="111"/>
      <c r="H271" s="12"/>
    </row>
    <row r="272" spans="1:8" s="2" customFormat="1" ht="17" customHeight="1">
      <c r="A272" s="111"/>
      <c r="B272" s="12"/>
      <c r="C272" s="22" t="s">
        <v>235</v>
      </c>
      <c r="D272" s="23" t="s">
        <v>3</v>
      </c>
      <c r="E272" s="24" t="s">
        <v>3</v>
      </c>
      <c r="F272" s="25">
        <v>159.29</v>
      </c>
      <c r="G272" s="111"/>
      <c r="H272" s="12"/>
    </row>
    <row r="273" spans="1:8" s="2" customFormat="1" ht="17" customHeight="1">
      <c r="A273" s="111"/>
      <c r="B273" s="12"/>
      <c r="C273" s="26" t="s">
        <v>3</v>
      </c>
      <c r="D273" s="26" t="s">
        <v>236</v>
      </c>
      <c r="E273" s="5" t="s">
        <v>3</v>
      </c>
      <c r="F273" s="27">
        <v>159.29</v>
      </c>
      <c r="G273" s="111"/>
      <c r="H273" s="12"/>
    </row>
    <row r="274" spans="1:8" s="2" customFormat="1" ht="17" customHeight="1">
      <c r="A274" s="111"/>
      <c r="B274" s="12"/>
      <c r="C274" s="26" t="s">
        <v>235</v>
      </c>
      <c r="D274" s="26" t="s">
        <v>1472</v>
      </c>
      <c r="E274" s="5" t="s">
        <v>3</v>
      </c>
      <c r="F274" s="27">
        <v>159.29</v>
      </c>
      <c r="G274" s="111"/>
      <c r="H274" s="12"/>
    </row>
    <row r="275" spans="1:8" s="2" customFormat="1" ht="17" customHeight="1">
      <c r="A275" s="111"/>
      <c r="B275" s="12"/>
      <c r="C275" s="28" t="s">
        <v>1739</v>
      </c>
      <c r="D275" s="111"/>
      <c r="E275" s="111"/>
      <c r="F275" s="111"/>
      <c r="G275" s="111"/>
      <c r="H275" s="12"/>
    </row>
    <row r="276" spans="1:8" s="2" customFormat="1" ht="17" customHeight="1">
      <c r="A276" s="111"/>
      <c r="B276" s="12"/>
      <c r="C276" s="26" t="s">
        <v>1468</v>
      </c>
      <c r="D276" s="26" t="s">
        <v>1761</v>
      </c>
      <c r="E276" s="5" t="s">
        <v>261</v>
      </c>
      <c r="F276" s="27">
        <v>479.63</v>
      </c>
      <c r="G276" s="111"/>
      <c r="H276" s="12"/>
    </row>
    <row r="277" spans="1:8" s="2" customFormat="1" ht="17" customHeight="1">
      <c r="A277" s="111"/>
      <c r="B277" s="12"/>
      <c r="C277" s="26" t="s">
        <v>1435</v>
      </c>
      <c r="D277" s="26" t="s">
        <v>1765</v>
      </c>
      <c r="E277" s="5" t="s">
        <v>261</v>
      </c>
      <c r="F277" s="27">
        <v>562.44000000000005</v>
      </c>
      <c r="G277" s="111"/>
      <c r="H277" s="12"/>
    </row>
    <row r="278" spans="1:8" s="2" customFormat="1" ht="17" customHeight="1">
      <c r="A278" s="111"/>
      <c r="B278" s="12"/>
      <c r="C278" s="26" t="s">
        <v>1439</v>
      </c>
      <c r="D278" s="26" t="s">
        <v>1766</v>
      </c>
      <c r="E278" s="5" t="s">
        <v>261</v>
      </c>
      <c r="F278" s="27">
        <v>501.27</v>
      </c>
      <c r="G278" s="111"/>
      <c r="H278" s="12"/>
    </row>
    <row r="279" spans="1:8" s="2" customFormat="1" ht="17" customHeight="1">
      <c r="A279" s="111"/>
      <c r="B279" s="12"/>
      <c r="C279" s="26" t="s">
        <v>667</v>
      </c>
      <c r="D279" s="26" t="s">
        <v>1767</v>
      </c>
      <c r="E279" s="5" t="s">
        <v>261</v>
      </c>
      <c r="F279" s="27">
        <v>1351.96</v>
      </c>
      <c r="G279" s="111"/>
      <c r="H279" s="12"/>
    </row>
    <row r="280" spans="1:8" s="2" customFormat="1" ht="17" customHeight="1">
      <c r="A280" s="111"/>
      <c r="B280" s="12"/>
      <c r="C280" s="22" t="s">
        <v>209</v>
      </c>
      <c r="D280" s="23" t="s">
        <v>210</v>
      </c>
      <c r="E280" s="24" t="s">
        <v>3</v>
      </c>
      <c r="F280" s="25">
        <v>157.119</v>
      </c>
      <c r="G280" s="111"/>
      <c r="H280" s="12"/>
    </row>
    <row r="281" spans="1:8" s="2" customFormat="1" ht="17" customHeight="1">
      <c r="A281" s="111"/>
      <c r="B281" s="12"/>
      <c r="C281" s="26" t="s">
        <v>3</v>
      </c>
      <c r="D281" s="26" t="s">
        <v>1092</v>
      </c>
      <c r="E281" s="5" t="s">
        <v>3</v>
      </c>
      <c r="F281" s="27">
        <v>0</v>
      </c>
      <c r="G281" s="111"/>
      <c r="H281" s="12"/>
    </row>
    <row r="282" spans="1:8" s="2" customFormat="1" ht="17" customHeight="1">
      <c r="A282" s="111"/>
      <c r="B282" s="12"/>
      <c r="C282" s="26" t="s">
        <v>3</v>
      </c>
      <c r="D282" s="26" t="s">
        <v>1093</v>
      </c>
      <c r="E282" s="5" t="s">
        <v>3</v>
      </c>
      <c r="F282" s="27">
        <v>19.454000000000001</v>
      </c>
      <c r="G282" s="111"/>
      <c r="H282" s="12"/>
    </row>
    <row r="283" spans="1:8" s="2" customFormat="1" ht="17" customHeight="1">
      <c r="A283" s="111"/>
      <c r="B283" s="12"/>
      <c r="C283" s="26" t="s">
        <v>3</v>
      </c>
      <c r="D283" s="26" t="s">
        <v>1094</v>
      </c>
      <c r="E283" s="5" t="s">
        <v>3</v>
      </c>
      <c r="F283" s="27">
        <v>0</v>
      </c>
      <c r="G283" s="111"/>
      <c r="H283" s="12"/>
    </row>
    <row r="284" spans="1:8" s="2" customFormat="1" ht="17" customHeight="1">
      <c r="A284" s="111"/>
      <c r="B284" s="12"/>
      <c r="C284" s="26" t="s">
        <v>3</v>
      </c>
      <c r="D284" s="26" t="s">
        <v>1095</v>
      </c>
      <c r="E284" s="5" t="s">
        <v>3</v>
      </c>
      <c r="F284" s="27">
        <v>58.360999999999997</v>
      </c>
      <c r="G284" s="111"/>
      <c r="H284" s="12"/>
    </row>
    <row r="285" spans="1:8" s="2" customFormat="1" ht="17" customHeight="1">
      <c r="A285" s="111"/>
      <c r="B285" s="12"/>
      <c r="C285" s="26" t="s">
        <v>3</v>
      </c>
      <c r="D285" s="26" t="s">
        <v>1096</v>
      </c>
      <c r="E285" s="5" t="s">
        <v>3</v>
      </c>
      <c r="F285" s="27">
        <v>0</v>
      </c>
      <c r="G285" s="111"/>
      <c r="H285" s="12"/>
    </row>
    <row r="286" spans="1:8" s="2" customFormat="1" ht="17" customHeight="1">
      <c r="A286" s="111"/>
      <c r="B286" s="12"/>
      <c r="C286" s="26" t="s">
        <v>3</v>
      </c>
      <c r="D286" s="26" t="s">
        <v>1097</v>
      </c>
      <c r="E286" s="5" t="s">
        <v>3</v>
      </c>
      <c r="F286" s="27">
        <v>68.44</v>
      </c>
      <c r="G286" s="111"/>
      <c r="H286" s="12"/>
    </row>
    <row r="287" spans="1:8" s="2" customFormat="1" ht="17" customHeight="1">
      <c r="A287" s="111"/>
      <c r="B287" s="12"/>
      <c r="C287" s="26" t="s">
        <v>3</v>
      </c>
      <c r="D287" s="26" t="s">
        <v>1098</v>
      </c>
      <c r="E287" s="5" t="s">
        <v>3</v>
      </c>
      <c r="F287" s="27">
        <v>-8</v>
      </c>
      <c r="G287" s="111"/>
      <c r="H287" s="12"/>
    </row>
    <row r="288" spans="1:8" s="2" customFormat="1" ht="17" customHeight="1">
      <c r="A288" s="111"/>
      <c r="B288" s="12"/>
      <c r="C288" s="26" t="s">
        <v>3</v>
      </c>
      <c r="D288" s="26" t="s">
        <v>1099</v>
      </c>
      <c r="E288" s="5" t="s">
        <v>3</v>
      </c>
      <c r="F288" s="27">
        <v>0</v>
      </c>
      <c r="G288" s="111"/>
      <c r="H288" s="12"/>
    </row>
    <row r="289" spans="1:8" s="2" customFormat="1" ht="17" customHeight="1">
      <c r="A289" s="111"/>
      <c r="B289" s="12"/>
      <c r="C289" s="26" t="s">
        <v>3</v>
      </c>
      <c r="D289" s="26" t="s">
        <v>1100</v>
      </c>
      <c r="E289" s="5" t="s">
        <v>3</v>
      </c>
      <c r="F289" s="27">
        <v>18.864000000000001</v>
      </c>
      <c r="G289" s="111"/>
      <c r="H289" s="12"/>
    </row>
    <row r="290" spans="1:8" s="2" customFormat="1" ht="17" customHeight="1">
      <c r="A290" s="111"/>
      <c r="B290" s="12"/>
      <c r="C290" s="26" t="s">
        <v>209</v>
      </c>
      <c r="D290" s="26" t="s">
        <v>274</v>
      </c>
      <c r="E290" s="5" t="s">
        <v>3</v>
      </c>
      <c r="F290" s="27">
        <v>157.119</v>
      </c>
      <c r="G290" s="111"/>
      <c r="H290" s="12"/>
    </row>
    <row r="291" spans="1:8" s="2" customFormat="1" ht="17" customHeight="1">
      <c r="A291" s="111"/>
      <c r="B291" s="12"/>
      <c r="C291" s="28" t="s">
        <v>1739</v>
      </c>
      <c r="D291" s="111"/>
      <c r="E291" s="111"/>
      <c r="F291" s="111"/>
      <c r="G291" s="111"/>
      <c r="H291" s="12"/>
    </row>
    <row r="292" spans="1:8" s="2" customFormat="1" ht="20">
      <c r="A292" s="111"/>
      <c r="B292" s="12"/>
      <c r="C292" s="26" t="s">
        <v>1089</v>
      </c>
      <c r="D292" s="26" t="s">
        <v>1768</v>
      </c>
      <c r="E292" s="5" t="s">
        <v>261</v>
      </c>
      <c r="F292" s="27">
        <v>157.119</v>
      </c>
      <c r="G292" s="111"/>
      <c r="H292" s="12"/>
    </row>
    <row r="293" spans="1:8" s="2" customFormat="1" ht="17" customHeight="1">
      <c r="A293" s="111"/>
      <c r="B293" s="12"/>
      <c r="C293" s="26" t="s">
        <v>428</v>
      </c>
      <c r="D293" s="26" t="s">
        <v>1749</v>
      </c>
      <c r="E293" s="5" t="s">
        <v>261</v>
      </c>
      <c r="F293" s="27">
        <v>737.21199999999999</v>
      </c>
      <c r="G293" s="111"/>
      <c r="H293" s="12"/>
    </row>
    <row r="294" spans="1:8" s="2" customFormat="1" ht="20">
      <c r="A294" s="111"/>
      <c r="B294" s="12"/>
      <c r="C294" s="26" t="s">
        <v>1693</v>
      </c>
      <c r="D294" s="26" t="s">
        <v>1745</v>
      </c>
      <c r="E294" s="5" t="s">
        <v>261</v>
      </c>
      <c r="F294" s="27">
        <v>1334.338</v>
      </c>
      <c r="G294" s="111"/>
      <c r="H294" s="12"/>
    </row>
    <row r="295" spans="1:8" s="2" customFormat="1" ht="17" customHeight="1">
      <c r="A295" s="111"/>
      <c r="B295" s="12"/>
      <c r="C295" s="22" t="s">
        <v>212</v>
      </c>
      <c r="D295" s="23" t="s">
        <v>213</v>
      </c>
      <c r="E295" s="24" t="s">
        <v>3</v>
      </c>
      <c r="F295" s="25">
        <v>20.132999999999999</v>
      </c>
      <c r="G295" s="111"/>
      <c r="H295" s="12"/>
    </row>
    <row r="296" spans="1:8" s="2" customFormat="1" ht="17" customHeight="1">
      <c r="A296" s="111"/>
      <c r="B296" s="12"/>
      <c r="C296" s="26" t="s">
        <v>3</v>
      </c>
      <c r="D296" s="26" t="s">
        <v>1105</v>
      </c>
      <c r="E296" s="5" t="s">
        <v>3</v>
      </c>
      <c r="F296" s="27">
        <v>0</v>
      </c>
      <c r="G296" s="111"/>
      <c r="H296" s="12"/>
    </row>
    <row r="297" spans="1:8" s="2" customFormat="1" ht="17" customHeight="1">
      <c r="A297" s="111"/>
      <c r="B297" s="12"/>
      <c r="C297" s="26" t="s">
        <v>3</v>
      </c>
      <c r="D297" s="26" t="s">
        <v>1106</v>
      </c>
      <c r="E297" s="5" t="s">
        <v>3</v>
      </c>
      <c r="F297" s="27">
        <v>21.733000000000001</v>
      </c>
      <c r="G297" s="111"/>
      <c r="H297" s="12"/>
    </row>
    <row r="298" spans="1:8" s="2" customFormat="1" ht="17" customHeight="1">
      <c r="A298" s="111"/>
      <c r="B298" s="12"/>
      <c r="C298" s="26" t="s">
        <v>3</v>
      </c>
      <c r="D298" s="26" t="s">
        <v>728</v>
      </c>
      <c r="E298" s="5" t="s">
        <v>3</v>
      </c>
      <c r="F298" s="27">
        <v>-1.6</v>
      </c>
      <c r="G298" s="111"/>
      <c r="H298" s="12"/>
    </row>
    <row r="299" spans="1:8" s="2" customFormat="1" ht="17" customHeight="1">
      <c r="A299" s="111"/>
      <c r="B299" s="12"/>
      <c r="C299" s="26" t="s">
        <v>212</v>
      </c>
      <c r="D299" s="26" t="s">
        <v>274</v>
      </c>
      <c r="E299" s="5" t="s">
        <v>3</v>
      </c>
      <c r="F299" s="27">
        <v>20.132999999999999</v>
      </c>
      <c r="G299" s="111"/>
      <c r="H299" s="12"/>
    </row>
    <row r="300" spans="1:8" s="2" customFormat="1" ht="17" customHeight="1">
      <c r="A300" s="111"/>
      <c r="B300" s="12"/>
      <c r="C300" s="28" t="s">
        <v>1739</v>
      </c>
      <c r="D300" s="111"/>
      <c r="E300" s="111"/>
      <c r="F300" s="111"/>
      <c r="G300" s="111"/>
      <c r="H300" s="12"/>
    </row>
    <row r="301" spans="1:8" s="2" customFormat="1" ht="20">
      <c r="A301" s="111"/>
      <c r="B301" s="12"/>
      <c r="C301" s="26" t="s">
        <v>1102</v>
      </c>
      <c r="D301" s="26" t="s">
        <v>1769</v>
      </c>
      <c r="E301" s="5" t="s">
        <v>261</v>
      </c>
      <c r="F301" s="27">
        <v>20.132999999999999</v>
      </c>
      <c r="G301" s="111"/>
      <c r="H301" s="12"/>
    </row>
    <row r="302" spans="1:8" s="2" customFormat="1" ht="17" customHeight="1">
      <c r="A302" s="111"/>
      <c r="B302" s="12"/>
      <c r="C302" s="26" t="s">
        <v>428</v>
      </c>
      <c r="D302" s="26" t="s">
        <v>1749</v>
      </c>
      <c r="E302" s="5" t="s">
        <v>261</v>
      </c>
      <c r="F302" s="27">
        <v>737.21199999999999</v>
      </c>
      <c r="G302" s="111"/>
      <c r="H302" s="12"/>
    </row>
    <row r="303" spans="1:8" s="2" customFormat="1" ht="20">
      <c r="A303" s="111"/>
      <c r="B303" s="12"/>
      <c r="C303" s="26" t="s">
        <v>1693</v>
      </c>
      <c r="D303" s="26" t="s">
        <v>1745</v>
      </c>
      <c r="E303" s="5" t="s">
        <v>261</v>
      </c>
      <c r="F303" s="27">
        <v>1334.338</v>
      </c>
      <c r="G303" s="111"/>
      <c r="H303" s="12"/>
    </row>
    <row r="304" spans="1:8" s="2" customFormat="1" ht="17" customHeight="1">
      <c r="A304" s="111"/>
      <c r="B304" s="12"/>
      <c r="C304" s="22" t="s">
        <v>215</v>
      </c>
      <c r="D304" s="23" t="s">
        <v>216</v>
      </c>
      <c r="E304" s="24" t="s">
        <v>3</v>
      </c>
      <c r="F304" s="25">
        <v>54.12</v>
      </c>
      <c r="G304" s="111"/>
      <c r="H304" s="12"/>
    </row>
    <row r="305" spans="1:8" s="2" customFormat="1" ht="17" customHeight="1">
      <c r="A305" s="111"/>
      <c r="B305" s="12"/>
      <c r="C305" s="26" t="s">
        <v>3</v>
      </c>
      <c r="D305" s="26" t="s">
        <v>1138</v>
      </c>
      <c r="E305" s="5" t="s">
        <v>3</v>
      </c>
      <c r="F305" s="27">
        <v>54.12</v>
      </c>
      <c r="G305" s="111"/>
      <c r="H305" s="12"/>
    </row>
    <row r="306" spans="1:8" s="2" customFormat="1" ht="17" customHeight="1">
      <c r="A306" s="111"/>
      <c r="B306" s="12"/>
      <c r="C306" s="26" t="s">
        <v>215</v>
      </c>
      <c r="D306" s="26" t="s">
        <v>274</v>
      </c>
      <c r="E306" s="5" t="s">
        <v>3</v>
      </c>
      <c r="F306" s="27">
        <v>54.12</v>
      </c>
      <c r="G306" s="111"/>
      <c r="H306" s="12"/>
    </row>
    <row r="307" spans="1:8" s="2" customFormat="1" ht="17" customHeight="1">
      <c r="A307" s="111"/>
      <c r="B307" s="12"/>
      <c r="C307" s="28" t="s">
        <v>1739</v>
      </c>
      <c r="D307" s="111"/>
      <c r="E307" s="111"/>
      <c r="F307" s="111"/>
      <c r="G307" s="111"/>
      <c r="H307" s="12"/>
    </row>
    <row r="308" spans="1:8" s="2" customFormat="1" ht="17" customHeight="1">
      <c r="A308" s="111"/>
      <c r="B308" s="12"/>
      <c r="C308" s="26" t="s">
        <v>1135</v>
      </c>
      <c r="D308" s="26" t="s">
        <v>1770</v>
      </c>
      <c r="E308" s="5" t="s">
        <v>261</v>
      </c>
      <c r="F308" s="27">
        <v>54.12</v>
      </c>
      <c r="G308" s="111"/>
      <c r="H308" s="12"/>
    </row>
    <row r="309" spans="1:8" s="2" customFormat="1" ht="17" customHeight="1">
      <c r="A309" s="111"/>
      <c r="B309" s="12"/>
      <c r="C309" s="26" t="s">
        <v>1140</v>
      </c>
      <c r="D309" s="26" t="s">
        <v>1771</v>
      </c>
      <c r="E309" s="5" t="s">
        <v>261</v>
      </c>
      <c r="F309" s="27">
        <v>81.3</v>
      </c>
      <c r="G309" s="111"/>
      <c r="H309" s="12"/>
    </row>
    <row r="310" spans="1:8" s="2" customFormat="1" ht="20">
      <c r="A310" s="111"/>
      <c r="B310" s="12"/>
      <c r="C310" s="26" t="s">
        <v>1693</v>
      </c>
      <c r="D310" s="26" t="s">
        <v>1745</v>
      </c>
      <c r="E310" s="5" t="s">
        <v>261</v>
      </c>
      <c r="F310" s="27">
        <v>1334.338</v>
      </c>
      <c r="G310" s="111"/>
      <c r="H310" s="12"/>
    </row>
    <row r="311" spans="1:8" s="2" customFormat="1" ht="17" customHeight="1">
      <c r="A311" s="111"/>
      <c r="B311" s="12"/>
      <c r="C311" s="22" t="s">
        <v>218</v>
      </c>
      <c r="D311" s="23" t="s">
        <v>219</v>
      </c>
      <c r="E311" s="24" t="s">
        <v>3</v>
      </c>
      <c r="F311" s="25">
        <v>27.18</v>
      </c>
      <c r="G311" s="111"/>
      <c r="H311" s="12"/>
    </row>
    <row r="312" spans="1:8" s="2" customFormat="1" ht="17" customHeight="1">
      <c r="A312" s="111"/>
      <c r="B312" s="12"/>
      <c r="C312" s="26" t="s">
        <v>3</v>
      </c>
      <c r="D312" s="26" t="s">
        <v>1133</v>
      </c>
      <c r="E312" s="5" t="s">
        <v>3</v>
      </c>
      <c r="F312" s="27">
        <v>27.18</v>
      </c>
      <c r="G312" s="111"/>
      <c r="H312" s="12"/>
    </row>
    <row r="313" spans="1:8" s="2" customFormat="1" ht="17" customHeight="1">
      <c r="A313" s="111"/>
      <c r="B313" s="12"/>
      <c r="C313" s="26" t="s">
        <v>3</v>
      </c>
      <c r="D313" s="26" t="s">
        <v>3</v>
      </c>
      <c r="E313" s="5" t="s">
        <v>3</v>
      </c>
      <c r="F313" s="27">
        <v>0</v>
      </c>
      <c r="G313" s="111"/>
      <c r="H313" s="12"/>
    </row>
    <row r="314" spans="1:8" s="2" customFormat="1" ht="17" customHeight="1">
      <c r="A314" s="111"/>
      <c r="B314" s="12"/>
      <c r="C314" s="26" t="s">
        <v>218</v>
      </c>
      <c r="D314" s="26" t="s">
        <v>274</v>
      </c>
      <c r="E314" s="5" t="s">
        <v>3</v>
      </c>
      <c r="F314" s="27">
        <v>27.18</v>
      </c>
      <c r="G314" s="111"/>
      <c r="H314" s="12"/>
    </row>
    <row r="315" spans="1:8" s="2" customFormat="1" ht="17" customHeight="1">
      <c r="A315" s="111"/>
      <c r="B315" s="12"/>
      <c r="C315" s="28" t="s">
        <v>1739</v>
      </c>
      <c r="D315" s="111"/>
      <c r="E315" s="111"/>
      <c r="F315" s="111"/>
      <c r="G315" s="111"/>
      <c r="H315" s="12"/>
    </row>
    <row r="316" spans="1:8" s="2" customFormat="1" ht="17" customHeight="1">
      <c r="A316" s="111"/>
      <c r="B316" s="12"/>
      <c r="C316" s="26" t="s">
        <v>1130</v>
      </c>
      <c r="D316" s="26" t="s">
        <v>1772</v>
      </c>
      <c r="E316" s="5" t="s">
        <v>261</v>
      </c>
      <c r="F316" s="27">
        <v>27.18</v>
      </c>
      <c r="G316" s="111"/>
      <c r="H316" s="12"/>
    </row>
    <row r="317" spans="1:8" s="2" customFormat="1" ht="17" customHeight="1">
      <c r="A317" s="111"/>
      <c r="B317" s="12"/>
      <c r="C317" s="26" t="s">
        <v>1140</v>
      </c>
      <c r="D317" s="26" t="s">
        <v>1771</v>
      </c>
      <c r="E317" s="5" t="s">
        <v>261</v>
      </c>
      <c r="F317" s="27">
        <v>81.3</v>
      </c>
      <c r="G317" s="111"/>
      <c r="H317" s="12"/>
    </row>
    <row r="318" spans="1:8" s="2" customFormat="1" ht="20">
      <c r="A318" s="111"/>
      <c r="B318" s="12"/>
      <c r="C318" s="26" t="s">
        <v>1693</v>
      </c>
      <c r="D318" s="26" t="s">
        <v>1745</v>
      </c>
      <c r="E318" s="5" t="s">
        <v>261</v>
      </c>
      <c r="F318" s="27">
        <v>1334.338</v>
      </c>
      <c r="G318" s="111"/>
      <c r="H318" s="12"/>
    </row>
    <row r="319" spans="1:8" s="2" customFormat="1" ht="17" customHeight="1">
      <c r="A319" s="111"/>
      <c r="B319" s="12"/>
      <c r="C319" s="22" t="s">
        <v>221</v>
      </c>
      <c r="D319" s="23" t="s">
        <v>222</v>
      </c>
      <c r="E319" s="24" t="s">
        <v>3</v>
      </c>
      <c r="F319" s="25">
        <v>21.64</v>
      </c>
      <c r="G319" s="111"/>
      <c r="H319" s="12"/>
    </row>
    <row r="320" spans="1:8" s="2" customFormat="1" ht="17" customHeight="1">
      <c r="A320" s="111"/>
      <c r="B320" s="12"/>
      <c r="C320" s="26" t="s">
        <v>3</v>
      </c>
      <c r="D320" s="26" t="s">
        <v>1453</v>
      </c>
      <c r="E320" s="5" t="s">
        <v>3</v>
      </c>
      <c r="F320" s="27">
        <v>21.64</v>
      </c>
      <c r="G320" s="111"/>
      <c r="H320" s="12"/>
    </row>
    <row r="321" spans="1:8" s="2" customFormat="1" ht="17" customHeight="1">
      <c r="A321" s="111"/>
      <c r="B321" s="12"/>
      <c r="C321" s="26" t="s">
        <v>221</v>
      </c>
      <c r="D321" s="26" t="s">
        <v>274</v>
      </c>
      <c r="E321" s="5" t="s">
        <v>3</v>
      </c>
      <c r="F321" s="27">
        <v>21.64</v>
      </c>
      <c r="G321" s="111"/>
      <c r="H321" s="12"/>
    </row>
    <row r="322" spans="1:8" s="2" customFormat="1" ht="17" customHeight="1">
      <c r="A322" s="111"/>
      <c r="B322" s="12"/>
      <c r="C322" s="28" t="s">
        <v>1739</v>
      </c>
      <c r="D322" s="111"/>
      <c r="E322" s="111"/>
      <c r="F322" s="111"/>
      <c r="G322" s="111"/>
      <c r="H322" s="12"/>
    </row>
    <row r="323" spans="1:8" s="2" customFormat="1" ht="17" customHeight="1">
      <c r="A323" s="111"/>
      <c r="B323" s="12"/>
      <c r="C323" s="26" t="s">
        <v>1450</v>
      </c>
      <c r="D323" s="26" t="s">
        <v>1773</v>
      </c>
      <c r="E323" s="5" t="s">
        <v>261</v>
      </c>
      <c r="F323" s="27">
        <v>21.64</v>
      </c>
      <c r="G323" s="111"/>
      <c r="H323" s="12"/>
    </row>
    <row r="324" spans="1:8" s="2" customFormat="1" ht="17" customHeight="1">
      <c r="A324" s="111"/>
      <c r="B324" s="12"/>
      <c r="C324" s="26" t="s">
        <v>554</v>
      </c>
      <c r="D324" s="26" t="s">
        <v>1774</v>
      </c>
      <c r="E324" s="5" t="s">
        <v>310</v>
      </c>
      <c r="F324" s="27">
        <v>1.016</v>
      </c>
      <c r="G324" s="111"/>
      <c r="H324" s="12"/>
    </row>
    <row r="325" spans="1:8" s="2" customFormat="1" ht="17" customHeight="1">
      <c r="A325" s="111"/>
      <c r="B325" s="12"/>
      <c r="C325" s="26" t="s">
        <v>559</v>
      </c>
      <c r="D325" s="26" t="s">
        <v>1762</v>
      </c>
      <c r="E325" s="5" t="s">
        <v>261</v>
      </c>
      <c r="F325" s="27">
        <v>372.82</v>
      </c>
      <c r="G325" s="111"/>
      <c r="H325" s="12"/>
    </row>
    <row r="326" spans="1:8" s="2" customFormat="1" ht="20">
      <c r="A326" s="111"/>
      <c r="B326" s="12"/>
      <c r="C326" s="26" t="s">
        <v>1048</v>
      </c>
      <c r="D326" s="26" t="s">
        <v>1763</v>
      </c>
      <c r="E326" s="5" t="s">
        <v>261</v>
      </c>
      <c r="F326" s="27">
        <v>403.15</v>
      </c>
      <c r="G326" s="111"/>
      <c r="H326" s="12"/>
    </row>
    <row r="327" spans="1:8" s="2" customFormat="1" ht="20">
      <c r="A327" s="111"/>
      <c r="B327" s="12"/>
      <c r="C327" s="26" t="s">
        <v>1058</v>
      </c>
      <c r="D327" s="26" t="s">
        <v>1764</v>
      </c>
      <c r="E327" s="5" t="s">
        <v>261</v>
      </c>
      <c r="F327" s="27">
        <v>806.3</v>
      </c>
      <c r="G327" s="111"/>
      <c r="H327" s="12"/>
    </row>
    <row r="328" spans="1:8" s="2" customFormat="1" ht="17" customHeight="1">
      <c r="A328" s="111"/>
      <c r="B328" s="12"/>
      <c r="C328" s="26" t="s">
        <v>1435</v>
      </c>
      <c r="D328" s="26" t="s">
        <v>1765</v>
      </c>
      <c r="E328" s="5" t="s">
        <v>261</v>
      </c>
      <c r="F328" s="27">
        <v>562.44000000000005</v>
      </c>
      <c r="G328" s="111"/>
      <c r="H328" s="12"/>
    </row>
    <row r="329" spans="1:8" s="2" customFormat="1" ht="17" customHeight="1">
      <c r="A329" s="111"/>
      <c r="B329" s="12"/>
      <c r="C329" s="26" t="s">
        <v>1439</v>
      </c>
      <c r="D329" s="26" t="s">
        <v>1766</v>
      </c>
      <c r="E329" s="5" t="s">
        <v>261</v>
      </c>
      <c r="F329" s="27">
        <v>501.27</v>
      </c>
      <c r="G329" s="111"/>
      <c r="H329" s="12"/>
    </row>
    <row r="330" spans="1:8" s="2" customFormat="1" ht="17" customHeight="1">
      <c r="A330" s="111"/>
      <c r="B330" s="12"/>
      <c r="C330" s="26" t="s">
        <v>1545</v>
      </c>
      <c r="D330" s="26" t="s">
        <v>1775</v>
      </c>
      <c r="E330" s="5" t="s">
        <v>261</v>
      </c>
      <c r="F330" s="27">
        <v>562.44000000000005</v>
      </c>
      <c r="G330" s="111"/>
      <c r="H330" s="12"/>
    </row>
    <row r="331" spans="1:8" s="2" customFormat="1" ht="20">
      <c r="A331" s="111"/>
      <c r="B331" s="12"/>
      <c r="C331" s="26" t="s">
        <v>658</v>
      </c>
      <c r="D331" s="26" t="s">
        <v>1776</v>
      </c>
      <c r="E331" s="5" t="s">
        <v>261</v>
      </c>
      <c r="F331" s="27">
        <v>337.464</v>
      </c>
      <c r="G331" s="111"/>
      <c r="H331" s="12"/>
    </row>
    <row r="332" spans="1:8" s="2" customFormat="1" ht="17" customHeight="1">
      <c r="A332" s="111"/>
      <c r="B332" s="12"/>
      <c r="C332" s="26" t="s">
        <v>667</v>
      </c>
      <c r="D332" s="26" t="s">
        <v>1767</v>
      </c>
      <c r="E332" s="5" t="s">
        <v>261</v>
      </c>
      <c r="F332" s="27">
        <v>1351.96</v>
      </c>
      <c r="G332" s="111"/>
      <c r="H332" s="12"/>
    </row>
    <row r="333" spans="1:8" s="2" customFormat="1" ht="17" customHeight="1">
      <c r="A333" s="111"/>
      <c r="B333" s="12"/>
      <c r="C333" s="22" t="s">
        <v>224</v>
      </c>
      <c r="D333" s="23" t="s">
        <v>225</v>
      </c>
      <c r="E333" s="24" t="s">
        <v>3</v>
      </c>
      <c r="F333" s="25">
        <v>61.17</v>
      </c>
      <c r="G333" s="111"/>
      <c r="H333" s="12"/>
    </row>
    <row r="334" spans="1:8" s="2" customFormat="1" ht="17" customHeight="1">
      <c r="A334" s="111"/>
      <c r="B334" s="12"/>
      <c r="C334" s="26" t="s">
        <v>3</v>
      </c>
      <c r="D334" s="26" t="s">
        <v>1463</v>
      </c>
      <c r="E334" s="5" t="s">
        <v>3</v>
      </c>
      <c r="F334" s="27">
        <v>61.17</v>
      </c>
      <c r="G334" s="111"/>
      <c r="H334" s="12"/>
    </row>
    <row r="335" spans="1:8" s="2" customFormat="1" ht="17" customHeight="1">
      <c r="A335" s="111"/>
      <c r="B335" s="12"/>
      <c r="C335" s="26" t="s">
        <v>224</v>
      </c>
      <c r="D335" s="26" t="s">
        <v>274</v>
      </c>
      <c r="E335" s="5" t="s">
        <v>3</v>
      </c>
      <c r="F335" s="27">
        <v>61.17</v>
      </c>
      <c r="G335" s="111"/>
      <c r="H335" s="12"/>
    </row>
    <row r="336" spans="1:8" s="2" customFormat="1" ht="17" customHeight="1">
      <c r="A336" s="111"/>
      <c r="B336" s="12"/>
      <c r="C336" s="28" t="s">
        <v>1739</v>
      </c>
      <c r="D336" s="111"/>
      <c r="E336" s="111"/>
      <c r="F336" s="111"/>
      <c r="G336" s="111"/>
      <c r="H336" s="12"/>
    </row>
    <row r="337" spans="1:8" s="2" customFormat="1" ht="17" customHeight="1">
      <c r="A337" s="111"/>
      <c r="B337" s="12"/>
      <c r="C337" s="26" t="s">
        <v>1460</v>
      </c>
      <c r="D337" s="26" t="s">
        <v>1777</v>
      </c>
      <c r="E337" s="5" t="s">
        <v>261</v>
      </c>
      <c r="F337" s="27">
        <v>61.17</v>
      </c>
      <c r="G337" s="111"/>
      <c r="H337" s="12"/>
    </row>
    <row r="338" spans="1:8" s="2" customFormat="1" ht="17" customHeight="1">
      <c r="A338" s="111"/>
      <c r="B338" s="12"/>
      <c r="C338" s="26" t="s">
        <v>554</v>
      </c>
      <c r="D338" s="26" t="s">
        <v>1774</v>
      </c>
      <c r="E338" s="5" t="s">
        <v>310</v>
      </c>
      <c r="F338" s="27">
        <v>1.016</v>
      </c>
      <c r="G338" s="111"/>
      <c r="H338" s="12"/>
    </row>
    <row r="339" spans="1:8" s="2" customFormat="1" ht="17" customHeight="1">
      <c r="A339" s="111"/>
      <c r="B339" s="12"/>
      <c r="C339" s="26" t="s">
        <v>559</v>
      </c>
      <c r="D339" s="26" t="s">
        <v>1762</v>
      </c>
      <c r="E339" s="5" t="s">
        <v>261</v>
      </c>
      <c r="F339" s="27">
        <v>372.82</v>
      </c>
      <c r="G339" s="111"/>
      <c r="H339" s="12"/>
    </row>
    <row r="340" spans="1:8" s="2" customFormat="1" ht="20">
      <c r="A340" s="111"/>
      <c r="B340" s="12"/>
      <c r="C340" s="26" t="s">
        <v>1032</v>
      </c>
      <c r="D340" s="26" t="s">
        <v>1778</v>
      </c>
      <c r="E340" s="5" t="s">
        <v>261</v>
      </c>
      <c r="F340" s="27">
        <v>61.17</v>
      </c>
      <c r="G340" s="111"/>
      <c r="H340" s="12"/>
    </row>
    <row r="341" spans="1:8" s="2" customFormat="1" ht="20">
      <c r="A341" s="111"/>
      <c r="B341" s="12"/>
      <c r="C341" s="26" t="s">
        <v>1048</v>
      </c>
      <c r="D341" s="26" t="s">
        <v>1763</v>
      </c>
      <c r="E341" s="5" t="s">
        <v>261</v>
      </c>
      <c r="F341" s="27">
        <v>403.15</v>
      </c>
      <c r="G341" s="111"/>
      <c r="H341" s="12"/>
    </row>
    <row r="342" spans="1:8" s="2" customFormat="1" ht="20">
      <c r="A342" s="111"/>
      <c r="B342" s="12"/>
      <c r="C342" s="26" t="s">
        <v>1058</v>
      </c>
      <c r="D342" s="26" t="s">
        <v>1764</v>
      </c>
      <c r="E342" s="5" t="s">
        <v>261</v>
      </c>
      <c r="F342" s="27">
        <v>806.3</v>
      </c>
      <c r="G342" s="111"/>
      <c r="H342" s="12"/>
    </row>
    <row r="343" spans="1:8" s="2" customFormat="1" ht="17" customHeight="1">
      <c r="A343" s="111"/>
      <c r="B343" s="12"/>
      <c r="C343" s="26" t="s">
        <v>1435</v>
      </c>
      <c r="D343" s="26" t="s">
        <v>1765</v>
      </c>
      <c r="E343" s="5" t="s">
        <v>261</v>
      </c>
      <c r="F343" s="27">
        <v>562.44000000000005</v>
      </c>
      <c r="G343" s="111"/>
      <c r="H343" s="12"/>
    </row>
    <row r="344" spans="1:8" s="2" customFormat="1" ht="17" customHeight="1">
      <c r="A344" s="111"/>
      <c r="B344" s="12"/>
      <c r="C344" s="26" t="s">
        <v>1545</v>
      </c>
      <c r="D344" s="26" t="s">
        <v>1775</v>
      </c>
      <c r="E344" s="5" t="s">
        <v>261</v>
      </c>
      <c r="F344" s="27">
        <v>562.44000000000005</v>
      </c>
      <c r="G344" s="111"/>
      <c r="H344" s="12"/>
    </row>
    <row r="345" spans="1:8" s="2" customFormat="1" ht="20">
      <c r="A345" s="111"/>
      <c r="B345" s="12"/>
      <c r="C345" s="26" t="s">
        <v>658</v>
      </c>
      <c r="D345" s="26" t="s">
        <v>1776</v>
      </c>
      <c r="E345" s="5" t="s">
        <v>261</v>
      </c>
      <c r="F345" s="27">
        <v>337.464</v>
      </c>
      <c r="G345" s="111"/>
      <c r="H345" s="12"/>
    </row>
    <row r="346" spans="1:8" s="2" customFormat="1" ht="17" customHeight="1">
      <c r="A346" s="111"/>
      <c r="B346" s="12"/>
      <c r="C346" s="26" t="s">
        <v>667</v>
      </c>
      <c r="D346" s="26" t="s">
        <v>1767</v>
      </c>
      <c r="E346" s="5" t="s">
        <v>261</v>
      </c>
      <c r="F346" s="27">
        <v>1351.96</v>
      </c>
      <c r="G346" s="111"/>
      <c r="H346" s="12"/>
    </row>
    <row r="347" spans="1:8" s="2" customFormat="1" ht="17" customHeight="1">
      <c r="A347" s="111"/>
      <c r="B347" s="12"/>
      <c r="C347" s="22" t="s">
        <v>227</v>
      </c>
      <c r="D347" s="23" t="s">
        <v>228</v>
      </c>
      <c r="E347" s="24" t="s">
        <v>3</v>
      </c>
      <c r="F347" s="25">
        <v>63.237000000000002</v>
      </c>
      <c r="G347" s="111"/>
      <c r="H347" s="12"/>
    </row>
    <row r="348" spans="1:8" s="2" customFormat="1" ht="17" customHeight="1">
      <c r="A348" s="111"/>
      <c r="B348" s="12"/>
      <c r="C348" s="26" t="s">
        <v>3</v>
      </c>
      <c r="D348" s="26" t="s">
        <v>338</v>
      </c>
      <c r="E348" s="5" t="s">
        <v>3</v>
      </c>
      <c r="F348" s="27">
        <v>0</v>
      </c>
      <c r="G348" s="111"/>
      <c r="H348" s="12"/>
    </row>
    <row r="349" spans="1:8" s="2" customFormat="1" ht="17" customHeight="1">
      <c r="A349" s="111"/>
      <c r="B349" s="12"/>
      <c r="C349" s="26" t="s">
        <v>3</v>
      </c>
      <c r="D349" s="26" t="s">
        <v>366</v>
      </c>
      <c r="E349" s="5" t="s">
        <v>3</v>
      </c>
      <c r="F349" s="27">
        <v>23.783000000000001</v>
      </c>
      <c r="G349" s="111"/>
      <c r="H349" s="12"/>
    </row>
    <row r="350" spans="1:8" s="2" customFormat="1" ht="17" customHeight="1">
      <c r="A350" s="111"/>
      <c r="B350" s="12"/>
      <c r="C350" s="26" t="s">
        <v>3</v>
      </c>
      <c r="D350" s="26" t="s">
        <v>367</v>
      </c>
      <c r="E350" s="5" t="s">
        <v>3</v>
      </c>
      <c r="F350" s="27">
        <v>26.721</v>
      </c>
      <c r="G350" s="111"/>
      <c r="H350" s="12"/>
    </row>
    <row r="351" spans="1:8" s="2" customFormat="1" ht="17" customHeight="1">
      <c r="A351" s="111"/>
      <c r="B351" s="12"/>
      <c r="C351" s="26" t="s">
        <v>3</v>
      </c>
      <c r="D351" s="26" t="s">
        <v>368</v>
      </c>
      <c r="E351" s="5" t="s">
        <v>3</v>
      </c>
      <c r="F351" s="27">
        <v>23.763000000000002</v>
      </c>
      <c r="G351" s="111"/>
      <c r="H351" s="12"/>
    </row>
    <row r="352" spans="1:8" s="2" customFormat="1" ht="17" customHeight="1">
      <c r="A352" s="111"/>
      <c r="B352" s="12"/>
      <c r="C352" s="26" t="s">
        <v>3</v>
      </c>
      <c r="D352" s="26" t="s">
        <v>369</v>
      </c>
      <c r="E352" s="5" t="s">
        <v>3</v>
      </c>
      <c r="F352" s="27">
        <v>-2.758</v>
      </c>
      <c r="G352" s="111"/>
      <c r="H352" s="12"/>
    </row>
    <row r="353" spans="1:8" s="2" customFormat="1" ht="17" customHeight="1">
      <c r="A353" s="111"/>
      <c r="B353" s="12"/>
      <c r="C353" s="26" t="s">
        <v>3</v>
      </c>
      <c r="D353" s="26" t="s">
        <v>369</v>
      </c>
      <c r="E353" s="5" t="s">
        <v>3</v>
      </c>
      <c r="F353" s="27">
        <v>-2.758</v>
      </c>
      <c r="G353" s="111"/>
      <c r="H353" s="12"/>
    </row>
    <row r="354" spans="1:8" s="2" customFormat="1" ht="17" customHeight="1">
      <c r="A354" s="111"/>
      <c r="B354" s="12"/>
      <c r="C354" s="26" t="s">
        <v>3</v>
      </c>
      <c r="D354" s="26" t="s">
        <v>370</v>
      </c>
      <c r="E354" s="5" t="s">
        <v>3</v>
      </c>
      <c r="F354" s="27">
        <v>-1.379</v>
      </c>
      <c r="G354" s="111"/>
      <c r="H354" s="12"/>
    </row>
    <row r="355" spans="1:8" s="2" customFormat="1" ht="17" customHeight="1">
      <c r="A355" s="111"/>
      <c r="B355" s="12"/>
      <c r="C355" s="26" t="s">
        <v>3</v>
      </c>
      <c r="D355" s="26" t="s">
        <v>369</v>
      </c>
      <c r="E355" s="5" t="s">
        <v>3</v>
      </c>
      <c r="F355" s="27">
        <v>-2.758</v>
      </c>
      <c r="G355" s="111"/>
      <c r="H355" s="12"/>
    </row>
    <row r="356" spans="1:8" s="2" customFormat="1" ht="17" customHeight="1">
      <c r="A356" s="111"/>
      <c r="B356" s="12"/>
      <c r="C356" s="26" t="s">
        <v>3</v>
      </c>
      <c r="D356" s="26" t="s">
        <v>371</v>
      </c>
      <c r="E356" s="5" t="s">
        <v>3</v>
      </c>
      <c r="F356" s="27">
        <v>-1.377</v>
      </c>
      <c r="G356" s="111"/>
      <c r="H356" s="12"/>
    </row>
    <row r="357" spans="1:8" s="2" customFormat="1" ht="17" customHeight="1">
      <c r="A357" s="111"/>
      <c r="B357" s="12"/>
      <c r="C357" s="26" t="s">
        <v>227</v>
      </c>
      <c r="D357" s="26" t="s">
        <v>274</v>
      </c>
      <c r="E357" s="5" t="s">
        <v>3</v>
      </c>
      <c r="F357" s="27">
        <v>63.237000000000002</v>
      </c>
      <c r="G357" s="111"/>
      <c r="H357" s="12"/>
    </row>
    <row r="358" spans="1:8" s="2" customFormat="1" ht="17" customHeight="1">
      <c r="A358" s="111"/>
      <c r="B358" s="12"/>
      <c r="C358" s="28" t="s">
        <v>1739</v>
      </c>
      <c r="D358" s="111"/>
      <c r="E358" s="111"/>
      <c r="F358" s="111"/>
      <c r="G358" s="111"/>
      <c r="H358" s="12"/>
    </row>
    <row r="359" spans="1:8" s="2" customFormat="1" ht="17" customHeight="1">
      <c r="A359" s="111"/>
      <c r="B359" s="12"/>
      <c r="C359" s="26" t="s">
        <v>363</v>
      </c>
      <c r="D359" s="26" t="s">
        <v>1779</v>
      </c>
      <c r="E359" s="5" t="s">
        <v>261</v>
      </c>
      <c r="F359" s="27">
        <v>63.237000000000002</v>
      </c>
      <c r="G359" s="111"/>
      <c r="H359" s="12"/>
    </row>
    <row r="360" spans="1:8" s="2" customFormat="1" ht="17" customHeight="1">
      <c r="A360" s="111"/>
      <c r="B360" s="12"/>
      <c r="C360" s="26" t="s">
        <v>393</v>
      </c>
      <c r="D360" s="26" t="s">
        <v>1780</v>
      </c>
      <c r="E360" s="5" t="s">
        <v>261</v>
      </c>
      <c r="F360" s="27">
        <v>135.536</v>
      </c>
      <c r="G360" s="111"/>
      <c r="H360" s="12"/>
    </row>
    <row r="361" spans="1:8" s="2" customFormat="1" ht="17" customHeight="1">
      <c r="A361" s="111"/>
      <c r="B361" s="12"/>
      <c r="C361" s="26" t="s">
        <v>397</v>
      </c>
      <c r="D361" s="26" t="s">
        <v>1759</v>
      </c>
      <c r="E361" s="5" t="s">
        <v>261</v>
      </c>
      <c r="F361" s="27">
        <v>872.74800000000005</v>
      </c>
      <c r="G361" s="111"/>
      <c r="H361" s="12"/>
    </row>
    <row r="362" spans="1:8" s="2" customFormat="1" ht="17" customHeight="1">
      <c r="A362" s="111"/>
      <c r="B362" s="12"/>
      <c r="C362" s="22" t="s">
        <v>230</v>
      </c>
      <c r="D362" s="23" t="s">
        <v>231</v>
      </c>
      <c r="E362" s="24" t="s">
        <v>3</v>
      </c>
      <c r="F362" s="25">
        <v>4.5309999999999997</v>
      </c>
      <c r="G362" s="111"/>
      <c r="H362" s="12"/>
    </row>
    <row r="363" spans="1:8" s="2" customFormat="1" ht="17" customHeight="1">
      <c r="A363" s="111"/>
      <c r="B363" s="12"/>
      <c r="C363" s="26" t="s">
        <v>3</v>
      </c>
      <c r="D363" s="26" t="s">
        <v>376</v>
      </c>
      <c r="E363" s="5" t="s">
        <v>3</v>
      </c>
      <c r="F363" s="27">
        <v>6.6980000000000004</v>
      </c>
      <c r="G363" s="111"/>
      <c r="H363" s="12"/>
    </row>
    <row r="364" spans="1:8" s="2" customFormat="1" ht="17" customHeight="1">
      <c r="A364" s="111"/>
      <c r="B364" s="12"/>
      <c r="C364" s="26" t="s">
        <v>3</v>
      </c>
      <c r="D364" s="26" t="s">
        <v>377</v>
      </c>
      <c r="E364" s="5" t="s">
        <v>3</v>
      </c>
      <c r="F364" s="27">
        <v>-2.1669999999999998</v>
      </c>
      <c r="G364" s="111"/>
      <c r="H364" s="12"/>
    </row>
    <row r="365" spans="1:8" s="2" customFormat="1" ht="17" customHeight="1">
      <c r="A365" s="111"/>
      <c r="B365" s="12"/>
      <c r="C365" s="26" t="s">
        <v>230</v>
      </c>
      <c r="D365" s="26" t="s">
        <v>274</v>
      </c>
      <c r="E365" s="5" t="s">
        <v>3</v>
      </c>
      <c r="F365" s="27">
        <v>4.5309999999999997</v>
      </c>
      <c r="G365" s="111"/>
      <c r="H365" s="12"/>
    </row>
    <row r="366" spans="1:8" s="2" customFormat="1" ht="17" customHeight="1">
      <c r="A366" s="111"/>
      <c r="B366" s="12"/>
      <c r="C366" s="28" t="s">
        <v>1739</v>
      </c>
      <c r="D366" s="111"/>
      <c r="E366" s="111"/>
      <c r="F366" s="111"/>
      <c r="G366" s="111"/>
      <c r="H366" s="12"/>
    </row>
    <row r="367" spans="1:8" s="2" customFormat="1" ht="17" customHeight="1">
      <c r="A367" s="111"/>
      <c r="B367" s="12"/>
      <c r="C367" s="26" t="s">
        <v>373</v>
      </c>
      <c r="D367" s="26" t="s">
        <v>1781</v>
      </c>
      <c r="E367" s="5" t="s">
        <v>261</v>
      </c>
      <c r="F367" s="27">
        <v>4.5309999999999997</v>
      </c>
      <c r="G367" s="111"/>
      <c r="H367" s="12"/>
    </row>
    <row r="368" spans="1:8" s="2" customFormat="1" ht="17" customHeight="1">
      <c r="A368" s="111"/>
      <c r="B368" s="12"/>
      <c r="C368" s="26" t="s">
        <v>393</v>
      </c>
      <c r="D368" s="26" t="s">
        <v>1780</v>
      </c>
      <c r="E368" s="5" t="s">
        <v>261</v>
      </c>
      <c r="F368" s="27">
        <v>135.536</v>
      </c>
      <c r="G368" s="111"/>
      <c r="H368" s="12"/>
    </row>
    <row r="369" spans="1:8" s="2" customFormat="1" ht="17" customHeight="1">
      <c r="A369" s="111"/>
      <c r="B369" s="12"/>
      <c r="C369" s="26" t="s">
        <v>397</v>
      </c>
      <c r="D369" s="26" t="s">
        <v>1759</v>
      </c>
      <c r="E369" s="5" t="s">
        <v>261</v>
      </c>
      <c r="F369" s="27">
        <v>872.74800000000005</v>
      </c>
      <c r="G369" s="111"/>
      <c r="H369" s="12"/>
    </row>
    <row r="370" spans="1:8" s="2" customFormat="1" ht="7.4" customHeight="1">
      <c r="A370" s="111"/>
      <c r="B370" s="13"/>
      <c r="C370" s="14"/>
      <c r="D370" s="14"/>
      <c r="E370" s="14"/>
      <c r="F370" s="14"/>
      <c r="G370" s="14"/>
      <c r="H370" s="12"/>
    </row>
    <row r="371" spans="1:8" s="2" customFormat="1">
      <c r="A371" s="111"/>
      <c r="B371" s="111"/>
      <c r="C371" s="111"/>
      <c r="D371" s="111"/>
      <c r="E371" s="111"/>
      <c r="F371" s="111"/>
      <c r="G371" s="111"/>
      <c r="H371" s="111"/>
    </row>
  </sheetData>
  <sheetProtection algorithmName="SHA-512" hashValue="Q3JCVOl9df+Gu/Ge3cyfRYBIzPMuv4bstA9YxsaqLtKP+RwtXpq6XGAC/jCiS+LD9RdsAhULwEra4sO1lHjANg==" saltValue="vN/MMU7wOL9pF1/iGy0VUA==" spinCount="100000" sheet="1" objects="1" scenarios="1" formatColumns="0" formatRows="0"/>
  <mergeCells count="2">
    <mergeCell ref="D5:F5"/>
    <mergeCell ref="D6:F6"/>
  </mergeCells>
  <pageMargins left="0.98425196850393704" right="0.39370078740157483" top="0.39370078740157483" bottom="0.39370078740157483" header="0" footer="0"/>
  <pageSetup paperSize="9" scale="94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218"/>
  <sheetViews>
    <sheetView showGridLines="0" zoomScale="110" zoomScaleNormal="110" workbookViewId="0">
      <selection activeCell="H13" sqref="H13"/>
    </sheetView>
  </sheetViews>
  <sheetFormatPr defaultRowHeight="10"/>
  <cols>
    <col min="1" max="1" width="8.109375" style="29" customWidth="1"/>
    <col min="2" max="2" width="1.44140625" style="29" customWidth="1"/>
    <col min="3" max="4" width="4.88671875" style="29" customWidth="1"/>
    <col min="5" max="5" width="11.44140625" style="29" customWidth="1"/>
    <col min="6" max="6" width="9" style="29" customWidth="1"/>
    <col min="7" max="7" width="4.88671875" style="29" customWidth="1"/>
    <col min="8" max="8" width="77.6640625" style="29" customWidth="1"/>
    <col min="9" max="10" width="19.88671875" style="29" customWidth="1"/>
    <col min="11" max="11" width="1.44140625" style="29" customWidth="1"/>
  </cols>
  <sheetData>
    <row r="1" spans="2:11" s="1" customFormat="1" ht="37.5" customHeight="1"/>
    <row r="2" spans="2:11" s="1" customFormat="1" ht="7.5" customHeight="1">
      <c r="B2" s="30"/>
      <c r="C2" s="31"/>
      <c r="D2" s="31"/>
      <c r="E2" s="31"/>
      <c r="F2" s="31"/>
      <c r="G2" s="31"/>
      <c r="H2" s="31"/>
      <c r="I2" s="31"/>
      <c r="J2" s="31"/>
      <c r="K2" s="32"/>
    </row>
    <row r="3" spans="2:11" s="4" customFormat="1" ht="45" customHeight="1">
      <c r="B3" s="33"/>
      <c r="C3" s="117" t="s">
        <v>1782</v>
      </c>
      <c r="D3" s="117"/>
      <c r="E3" s="117"/>
      <c r="F3" s="117"/>
      <c r="G3" s="117"/>
      <c r="H3" s="117"/>
      <c r="I3" s="117"/>
      <c r="J3" s="117"/>
      <c r="K3" s="34"/>
    </row>
    <row r="4" spans="2:11" s="1" customFormat="1" ht="25.5" customHeight="1">
      <c r="B4" s="35"/>
      <c r="C4" s="122" t="s">
        <v>1783</v>
      </c>
      <c r="D4" s="122"/>
      <c r="E4" s="122"/>
      <c r="F4" s="122"/>
      <c r="G4" s="122"/>
      <c r="H4" s="122"/>
      <c r="I4" s="122"/>
      <c r="J4" s="122"/>
      <c r="K4" s="36"/>
    </row>
    <row r="5" spans="2:11" s="1" customFormat="1" ht="5.25" customHeight="1">
      <c r="B5" s="35"/>
      <c r="C5" s="37"/>
      <c r="D5" s="37"/>
      <c r="E5" s="37"/>
      <c r="F5" s="37"/>
      <c r="G5" s="37"/>
      <c r="H5" s="37"/>
      <c r="I5" s="37"/>
      <c r="J5" s="37"/>
      <c r="K5" s="36"/>
    </row>
    <row r="6" spans="2:11" s="1" customFormat="1" ht="15" customHeight="1">
      <c r="B6" s="35"/>
      <c r="C6" s="121" t="s">
        <v>1784</v>
      </c>
      <c r="D6" s="121"/>
      <c r="E6" s="121"/>
      <c r="F6" s="121"/>
      <c r="G6" s="121"/>
      <c r="H6" s="121"/>
      <c r="I6" s="121"/>
      <c r="J6" s="121"/>
      <c r="K6" s="36"/>
    </row>
    <row r="7" spans="2:11" s="1" customFormat="1" ht="15" customHeight="1">
      <c r="B7" s="39"/>
      <c r="C7" s="121" t="s">
        <v>1785</v>
      </c>
      <c r="D7" s="121"/>
      <c r="E7" s="121"/>
      <c r="F7" s="121"/>
      <c r="G7" s="121"/>
      <c r="H7" s="121"/>
      <c r="I7" s="121"/>
      <c r="J7" s="121"/>
      <c r="K7" s="36"/>
    </row>
    <row r="8" spans="2:11" s="1" customFormat="1" ht="12.75" customHeight="1">
      <c r="B8" s="39"/>
      <c r="C8" s="38"/>
      <c r="D8" s="38"/>
      <c r="E8" s="38"/>
      <c r="F8" s="38"/>
      <c r="G8" s="38"/>
      <c r="H8" s="38"/>
      <c r="I8" s="38"/>
      <c r="J8" s="38"/>
      <c r="K8" s="36"/>
    </row>
    <row r="9" spans="2:11" s="1" customFormat="1" ht="15" customHeight="1">
      <c r="B9" s="39"/>
      <c r="C9" s="121" t="s">
        <v>1786</v>
      </c>
      <c r="D9" s="121"/>
      <c r="E9" s="121"/>
      <c r="F9" s="121"/>
      <c r="G9" s="121"/>
      <c r="H9" s="121"/>
      <c r="I9" s="121"/>
      <c r="J9" s="121"/>
      <c r="K9" s="36"/>
    </row>
    <row r="10" spans="2:11" s="1" customFormat="1" ht="15" customHeight="1">
      <c r="B10" s="39"/>
      <c r="C10" s="38"/>
      <c r="D10" s="121" t="s">
        <v>1787</v>
      </c>
      <c r="E10" s="121"/>
      <c r="F10" s="121"/>
      <c r="G10" s="121"/>
      <c r="H10" s="121"/>
      <c r="I10" s="121"/>
      <c r="J10" s="121"/>
      <c r="K10" s="36"/>
    </row>
    <row r="11" spans="2:11" s="1" customFormat="1" ht="15" customHeight="1">
      <c r="B11" s="39"/>
      <c r="C11" s="40"/>
      <c r="D11" s="121" t="s">
        <v>1788</v>
      </c>
      <c r="E11" s="121"/>
      <c r="F11" s="121"/>
      <c r="G11" s="121"/>
      <c r="H11" s="121"/>
      <c r="I11" s="121"/>
      <c r="J11" s="121"/>
      <c r="K11" s="36"/>
    </row>
    <row r="12" spans="2:11" s="1" customFormat="1" ht="15" customHeight="1">
      <c r="B12" s="39"/>
      <c r="C12" s="40"/>
      <c r="D12" s="38"/>
      <c r="E12" s="38"/>
      <c r="F12" s="38"/>
      <c r="G12" s="38"/>
      <c r="H12" s="38"/>
      <c r="I12" s="38"/>
      <c r="J12" s="38"/>
      <c r="K12" s="36"/>
    </row>
    <row r="13" spans="2:11" s="1" customFormat="1" ht="15" customHeight="1">
      <c r="B13" s="39"/>
      <c r="C13" s="40"/>
      <c r="D13" s="41" t="s">
        <v>1789</v>
      </c>
      <c r="E13" s="38"/>
      <c r="F13" s="38"/>
      <c r="G13" s="38"/>
      <c r="H13" s="38"/>
      <c r="I13" s="38"/>
      <c r="J13" s="38"/>
      <c r="K13" s="36"/>
    </row>
    <row r="14" spans="2:11" s="1" customFormat="1" ht="12.75" customHeight="1">
      <c r="B14" s="39"/>
      <c r="C14" s="40"/>
      <c r="D14" s="40"/>
      <c r="E14" s="40"/>
      <c r="F14" s="40"/>
      <c r="G14" s="40"/>
      <c r="H14" s="40"/>
      <c r="I14" s="40"/>
      <c r="J14" s="40"/>
      <c r="K14" s="36"/>
    </row>
    <row r="15" spans="2:11" s="1" customFormat="1" ht="15" customHeight="1">
      <c r="B15" s="39"/>
      <c r="C15" s="40"/>
      <c r="D15" s="121" t="s">
        <v>1790</v>
      </c>
      <c r="E15" s="121"/>
      <c r="F15" s="121"/>
      <c r="G15" s="121"/>
      <c r="H15" s="121"/>
      <c r="I15" s="121"/>
      <c r="J15" s="121"/>
      <c r="K15" s="36"/>
    </row>
    <row r="16" spans="2:11" s="1" customFormat="1" ht="15" customHeight="1">
      <c r="B16" s="39"/>
      <c r="C16" s="40"/>
      <c r="D16" s="121" t="s">
        <v>1791</v>
      </c>
      <c r="E16" s="121"/>
      <c r="F16" s="121"/>
      <c r="G16" s="121"/>
      <c r="H16" s="121"/>
      <c r="I16" s="121"/>
      <c r="J16" s="121"/>
      <c r="K16" s="36"/>
    </row>
    <row r="17" spans="2:11" s="1" customFormat="1" ht="15" customHeight="1">
      <c r="B17" s="39"/>
      <c r="C17" s="40"/>
      <c r="D17" s="121" t="s">
        <v>1792</v>
      </c>
      <c r="E17" s="121"/>
      <c r="F17" s="121"/>
      <c r="G17" s="121"/>
      <c r="H17" s="121"/>
      <c r="I17" s="121"/>
      <c r="J17" s="121"/>
      <c r="K17" s="36"/>
    </row>
    <row r="18" spans="2:11" s="1" customFormat="1" ht="15" customHeight="1">
      <c r="B18" s="39"/>
      <c r="C18" s="40"/>
      <c r="D18" s="40"/>
      <c r="E18" s="42" t="s">
        <v>76</v>
      </c>
      <c r="F18" s="121" t="s">
        <v>1793</v>
      </c>
      <c r="G18" s="121"/>
      <c r="H18" s="121"/>
      <c r="I18" s="121"/>
      <c r="J18" s="121"/>
      <c r="K18" s="36"/>
    </row>
    <row r="19" spans="2:11" s="1" customFormat="1" ht="15" customHeight="1">
      <c r="B19" s="39"/>
      <c r="C19" s="40"/>
      <c r="D19" s="40"/>
      <c r="E19" s="42" t="s">
        <v>1794</v>
      </c>
      <c r="F19" s="121" t="s">
        <v>1795</v>
      </c>
      <c r="G19" s="121"/>
      <c r="H19" s="121"/>
      <c r="I19" s="121"/>
      <c r="J19" s="121"/>
      <c r="K19" s="36"/>
    </row>
    <row r="20" spans="2:11" s="1" customFormat="1" ht="15" customHeight="1">
      <c r="B20" s="39"/>
      <c r="C20" s="40"/>
      <c r="D20" s="40"/>
      <c r="E20" s="42" t="s">
        <v>1796</v>
      </c>
      <c r="F20" s="121" t="s">
        <v>1797</v>
      </c>
      <c r="G20" s="121"/>
      <c r="H20" s="121"/>
      <c r="I20" s="121"/>
      <c r="J20" s="121"/>
      <c r="K20" s="36"/>
    </row>
    <row r="21" spans="2:11" s="1" customFormat="1" ht="15" customHeight="1">
      <c r="B21" s="39"/>
      <c r="C21" s="40"/>
      <c r="D21" s="40"/>
      <c r="E21" s="42" t="s">
        <v>1798</v>
      </c>
      <c r="F21" s="121" t="s">
        <v>82</v>
      </c>
      <c r="G21" s="121"/>
      <c r="H21" s="121"/>
      <c r="I21" s="121"/>
      <c r="J21" s="121"/>
      <c r="K21" s="36"/>
    </row>
    <row r="22" spans="2:11" s="1" customFormat="1" ht="15" customHeight="1">
      <c r="B22" s="39"/>
      <c r="C22" s="40"/>
      <c r="D22" s="40"/>
      <c r="E22" s="42" t="s">
        <v>137</v>
      </c>
      <c r="F22" s="121" t="s">
        <v>138</v>
      </c>
      <c r="G22" s="121"/>
      <c r="H22" s="121"/>
      <c r="I22" s="121"/>
      <c r="J22" s="121"/>
      <c r="K22" s="36"/>
    </row>
    <row r="23" spans="2:11" s="1" customFormat="1" ht="15" customHeight="1">
      <c r="B23" s="39"/>
      <c r="C23" s="40"/>
      <c r="D23" s="40"/>
      <c r="E23" s="42" t="s">
        <v>83</v>
      </c>
      <c r="F23" s="121" t="s">
        <v>1799</v>
      </c>
      <c r="G23" s="121"/>
      <c r="H23" s="121"/>
      <c r="I23" s="121"/>
      <c r="J23" s="121"/>
      <c r="K23" s="36"/>
    </row>
    <row r="24" spans="2:11" s="1" customFormat="1" ht="12.75" customHeight="1">
      <c r="B24" s="39"/>
      <c r="C24" s="40"/>
      <c r="D24" s="40"/>
      <c r="E24" s="40"/>
      <c r="F24" s="40"/>
      <c r="G24" s="40"/>
      <c r="H24" s="40"/>
      <c r="I24" s="40"/>
      <c r="J24" s="40"/>
      <c r="K24" s="36"/>
    </row>
    <row r="25" spans="2:11" s="1" customFormat="1" ht="15" customHeight="1">
      <c r="B25" s="39"/>
      <c r="C25" s="121" t="s">
        <v>1800</v>
      </c>
      <c r="D25" s="121"/>
      <c r="E25" s="121"/>
      <c r="F25" s="121"/>
      <c r="G25" s="121"/>
      <c r="H25" s="121"/>
      <c r="I25" s="121"/>
      <c r="J25" s="121"/>
      <c r="K25" s="36"/>
    </row>
    <row r="26" spans="2:11" s="1" customFormat="1" ht="15" customHeight="1">
      <c r="B26" s="39"/>
      <c r="C26" s="121" t="s">
        <v>1801</v>
      </c>
      <c r="D26" s="121"/>
      <c r="E26" s="121"/>
      <c r="F26" s="121"/>
      <c r="G26" s="121"/>
      <c r="H26" s="121"/>
      <c r="I26" s="121"/>
      <c r="J26" s="121"/>
      <c r="K26" s="36"/>
    </row>
    <row r="27" spans="2:11" s="1" customFormat="1" ht="15" customHeight="1">
      <c r="B27" s="39"/>
      <c r="C27" s="38"/>
      <c r="D27" s="121" t="s">
        <v>1802</v>
      </c>
      <c r="E27" s="121"/>
      <c r="F27" s="121"/>
      <c r="G27" s="121"/>
      <c r="H27" s="121"/>
      <c r="I27" s="121"/>
      <c r="J27" s="121"/>
      <c r="K27" s="36"/>
    </row>
    <row r="28" spans="2:11" s="1" customFormat="1" ht="15" customHeight="1">
      <c r="B28" s="39"/>
      <c r="C28" s="40"/>
      <c r="D28" s="121" t="s">
        <v>1803</v>
      </c>
      <c r="E28" s="121"/>
      <c r="F28" s="121"/>
      <c r="G28" s="121"/>
      <c r="H28" s="121"/>
      <c r="I28" s="121"/>
      <c r="J28" s="121"/>
      <c r="K28" s="36"/>
    </row>
    <row r="29" spans="2:11" s="1" customFormat="1" ht="12.75" customHeight="1">
      <c r="B29" s="39"/>
      <c r="C29" s="40"/>
      <c r="D29" s="40"/>
      <c r="E29" s="40"/>
      <c r="F29" s="40"/>
      <c r="G29" s="40"/>
      <c r="H29" s="40"/>
      <c r="I29" s="40"/>
      <c r="J29" s="40"/>
      <c r="K29" s="36"/>
    </row>
    <row r="30" spans="2:11" s="1" customFormat="1" ht="15" customHeight="1">
      <c r="B30" s="39"/>
      <c r="C30" s="40"/>
      <c r="D30" s="121" t="s">
        <v>1804</v>
      </c>
      <c r="E30" s="121"/>
      <c r="F30" s="121"/>
      <c r="G30" s="121"/>
      <c r="H30" s="121"/>
      <c r="I30" s="121"/>
      <c r="J30" s="121"/>
      <c r="K30" s="36"/>
    </row>
    <row r="31" spans="2:11" s="1" customFormat="1" ht="15" customHeight="1">
      <c r="B31" s="39"/>
      <c r="C31" s="40"/>
      <c r="D31" s="121" t="s">
        <v>1805</v>
      </c>
      <c r="E31" s="121"/>
      <c r="F31" s="121"/>
      <c r="G31" s="121"/>
      <c r="H31" s="121"/>
      <c r="I31" s="121"/>
      <c r="J31" s="121"/>
      <c r="K31" s="36"/>
    </row>
    <row r="32" spans="2:11" s="1" customFormat="1" ht="12.75" customHeight="1">
      <c r="B32" s="39"/>
      <c r="C32" s="40"/>
      <c r="D32" s="40"/>
      <c r="E32" s="40"/>
      <c r="F32" s="40"/>
      <c r="G32" s="40"/>
      <c r="H32" s="40"/>
      <c r="I32" s="40"/>
      <c r="J32" s="40"/>
      <c r="K32" s="36"/>
    </row>
    <row r="33" spans="2:11" s="1" customFormat="1" ht="15" customHeight="1">
      <c r="B33" s="39"/>
      <c r="C33" s="40"/>
      <c r="D33" s="121" t="s">
        <v>1806</v>
      </c>
      <c r="E33" s="121"/>
      <c r="F33" s="121"/>
      <c r="G33" s="121"/>
      <c r="H33" s="121"/>
      <c r="I33" s="121"/>
      <c r="J33" s="121"/>
      <c r="K33" s="36"/>
    </row>
    <row r="34" spans="2:11" s="1" customFormat="1" ht="15" customHeight="1">
      <c r="B34" s="39"/>
      <c r="C34" s="40"/>
      <c r="D34" s="121" t="s">
        <v>1807</v>
      </c>
      <c r="E34" s="121"/>
      <c r="F34" s="121"/>
      <c r="G34" s="121"/>
      <c r="H34" s="121"/>
      <c r="I34" s="121"/>
      <c r="J34" s="121"/>
      <c r="K34" s="36"/>
    </row>
    <row r="35" spans="2:11" s="1" customFormat="1" ht="15" customHeight="1">
      <c r="B35" s="39"/>
      <c r="C35" s="40"/>
      <c r="D35" s="121" t="s">
        <v>1808</v>
      </c>
      <c r="E35" s="121"/>
      <c r="F35" s="121"/>
      <c r="G35" s="121"/>
      <c r="H35" s="121"/>
      <c r="I35" s="121"/>
      <c r="J35" s="121"/>
      <c r="K35" s="36"/>
    </row>
    <row r="36" spans="2:11" s="1" customFormat="1" ht="15" customHeight="1">
      <c r="B36" s="39"/>
      <c r="C36" s="40"/>
      <c r="D36" s="38"/>
      <c r="E36" s="41" t="s">
        <v>121</v>
      </c>
      <c r="F36" s="38"/>
      <c r="G36" s="121" t="s">
        <v>1809</v>
      </c>
      <c r="H36" s="121"/>
      <c r="I36" s="121"/>
      <c r="J36" s="121"/>
      <c r="K36" s="36"/>
    </row>
    <row r="37" spans="2:11" s="1" customFormat="1" ht="30.75" customHeight="1">
      <c r="B37" s="39"/>
      <c r="C37" s="40"/>
      <c r="D37" s="38"/>
      <c r="E37" s="41" t="s">
        <v>1810</v>
      </c>
      <c r="F37" s="38"/>
      <c r="G37" s="121" t="s">
        <v>1811</v>
      </c>
      <c r="H37" s="121"/>
      <c r="I37" s="121"/>
      <c r="J37" s="121"/>
      <c r="K37" s="36"/>
    </row>
    <row r="38" spans="2:11" s="1" customFormat="1" ht="15" customHeight="1">
      <c r="B38" s="39"/>
      <c r="C38" s="40"/>
      <c r="D38" s="38"/>
      <c r="E38" s="41" t="s">
        <v>51</v>
      </c>
      <c r="F38" s="38"/>
      <c r="G38" s="121" t="s">
        <v>1812</v>
      </c>
      <c r="H38" s="121"/>
      <c r="I38" s="121"/>
      <c r="J38" s="121"/>
      <c r="K38" s="36"/>
    </row>
    <row r="39" spans="2:11" s="1" customFormat="1" ht="15" customHeight="1">
      <c r="B39" s="39"/>
      <c r="C39" s="40"/>
      <c r="D39" s="38"/>
      <c r="E39" s="41" t="s">
        <v>52</v>
      </c>
      <c r="F39" s="38"/>
      <c r="G39" s="121" t="s">
        <v>1813</v>
      </c>
      <c r="H39" s="121"/>
      <c r="I39" s="121"/>
      <c r="J39" s="121"/>
      <c r="K39" s="36"/>
    </row>
    <row r="40" spans="2:11" s="1" customFormat="1" ht="15" customHeight="1">
      <c r="B40" s="39"/>
      <c r="C40" s="40"/>
      <c r="D40" s="38"/>
      <c r="E40" s="41" t="s">
        <v>122</v>
      </c>
      <c r="F40" s="38"/>
      <c r="G40" s="121" t="s">
        <v>1814</v>
      </c>
      <c r="H40" s="121"/>
      <c r="I40" s="121"/>
      <c r="J40" s="121"/>
      <c r="K40" s="36"/>
    </row>
    <row r="41" spans="2:11" s="1" customFormat="1" ht="15" customHeight="1">
      <c r="B41" s="39"/>
      <c r="C41" s="40"/>
      <c r="D41" s="38"/>
      <c r="E41" s="41" t="s">
        <v>123</v>
      </c>
      <c r="F41" s="38"/>
      <c r="G41" s="121" t="s">
        <v>1815</v>
      </c>
      <c r="H41" s="121"/>
      <c r="I41" s="121"/>
      <c r="J41" s="121"/>
      <c r="K41" s="36"/>
    </row>
    <row r="42" spans="2:11" s="1" customFormat="1" ht="15" customHeight="1">
      <c r="B42" s="39"/>
      <c r="C42" s="40"/>
      <c r="D42" s="38"/>
      <c r="E42" s="41" t="s">
        <v>1816</v>
      </c>
      <c r="F42" s="38"/>
      <c r="G42" s="121" t="s">
        <v>1817</v>
      </c>
      <c r="H42" s="121"/>
      <c r="I42" s="121"/>
      <c r="J42" s="121"/>
      <c r="K42" s="36"/>
    </row>
    <row r="43" spans="2:11" s="1" customFormat="1" ht="15" customHeight="1">
      <c r="B43" s="39"/>
      <c r="C43" s="40"/>
      <c r="D43" s="38"/>
      <c r="E43" s="41"/>
      <c r="F43" s="38"/>
      <c r="G43" s="121" t="s">
        <v>1818</v>
      </c>
      <c r="H43" s="121"/>
      <c r="I43" s="121"/>
      <c r="J43" s="121"/>
      <c r="K43" s="36"/>
    </row>
    <row r="44" spans="2:11" s="1" customFormat="1" ht="15" customHeight="1">
      <c r="B44" s="39"/>
      <c r="C44" s="40"/>
      <c r="D44" s="38"/>
      <c r="E44" s="41" t="s">
        <v>1819</v>
      </c>
      <c r="F44" s="38"/>
      <c r="G44" s="121" t="s">
        <v>1820</v>
      </c>
      <c r="H44" s="121"/>
      <c r="I44" s="121"/>
      <c r="J44" s="121"/>
      <c r="K44" s="36"/>
    </row>
    <row r="45" spans="2:11" s="1" customFormat="1" ht="15" customHeight="1">
      <c r="B45" s="39"/>
      <c r="C45" s="40"/>
      <c r="D45" s="38"/>
      <c r="E45" s="41" t="s">
        <v>125</v>
      </c>
      <c r="F45" s="38"/>
      <c r="G45" s="121" t="s">
        <v>1821</v>
      </c>
      <c r="H45" s="121"/>
      <c r="I45" s="121"/>
      <c r="J45" s="121"/>
      <c r="K45" s="36"/>
    </row>
    <row r="46" spans="2:11" s="1" customFormat="1" ht="12.75" customHeight="1">
      <c r="B46" s="39"/>
      <c r="C46" s="40"/>
      <c r="D46" s="38"/>
      <c r="E46" s="38"/>
      <c r="F46" s="38"/>
      <c r="G46" s="38"/>
      <c r="H46" s="38"/>
      <c r="I46" s="38"/>
      <c r="J46" s="38"/>
      <c r="K46" s="36"/>
    </row>
    <row r="47" spans="2:11" s="1" customFormat="1" ht="15" customHeight="1">
      <c r="B47" s="39"/>
      <c r="C47" s="40"/>
      <c r="D47" s="121" t="s">
        <v>1822</v>
      </c>
      <c r="E47" s="121"/>
      <c r="F47" s="121"/>
      <c r="G47" s="121"/>
      <c r="H47" s="121"/>
      <c r="I47" s="121"/>
      <c r="J47" s="121"/>
      <c r="K47" s="36"/>
    </row>
    <row r="48" spans="2:11" s="1" customFormat="1" ht="15" customHeight="1">
      <c r="B48" s="39"/>
      <c r="C48" s="40"/>
      <c r="D48" s="40"/>
      <c r="E48" s="121" t="s">
        <v>1823</v>
      </c>
      <c r="F48" s="121"/>
      <c r="G48" s="121"/>
      <c r="H48" s="121"/>
      <c r="I48" s="121"/>
      <c r="J48" s="121"/>
      <c r="K48" s="36"/>
    </row>
    <row r="49" spans="2:11" s="1" customFormat="1" ht="15" customHeight="1">
      <c r="B49" s="39"/>
      <c r="C49" s="40"/>
      <c r="D49" s="40"/>
      <c r="E49" s="121" t="s">
        <v>1824</v>
      </c>
      <c r="F49" s="121"/>
      <c r="G49" s="121"/>
      <c r="H49" s="121"/>
      <c r="I49" s="121"/>
      <c r="J49" s="121"/>
      <c r="K49" s="36"/>
    </row>
    <row r="50" spans="2:11" s="1" customFormat="1" ht="15" customHeight="1">
      <c r="B50" s="39"/>
      <c r="C50" s="40"/>
      <c r="D50" s="40"/>
      <c r="E50" s="121" t="s">
        <v>1825</v>
      </c>
      <c r="F50" s="121"/>
      <c r="G50" s="121"/>
      <c r="H50" s="121"/>
      <c r="I50" s="121"/>
      <c r="J50" s="121"/>
      <c r="K50" s="36"/>
    </row>
    <row r="51" spans="2:11" s="1" customFormat="1" ht="15" customHeight="1">
      <c r="B51" s="39"/>
      <c r="C51" s="40"/>
      <c r="D51" s="121" t="s">
        <v>1826</v>
      </c>
      <c r="E51" s="121"/>
      <c r="F51" s="121"/>
      <c r="G51" s="121"/>
      <c r="H51" s="121"/>
      <c r="I51" s="121"/>
      <c r="J51" s="121"/>
      <c r="K51" s="36"/>
    </row>
    <row r="52" spans="2:11" s="1" customFormat="1" ht="25.5" customHeight="1">
      <c r="B52" s="35"/>
      <c r="C52" s="122" t="s">
        <v>1827</v>
      </c>
      <c r="D52" s="122"/>
      <c r="E52" s="122"/>
      <c r="F52" s="122"/>
      <c r="G52" s="122"/>
      <c r="H52" s="122"/>
      <c r="I52" s="122"/>
      <c r="J52" s="122"/>
      <c r="K52" s="36"/>
    </row>
    <row r="53" spans="2:11" s="1" customFormat="1" ht="5.25" customHeight="1">
      <c r="B53" s="35"/>
      <c r="C53" s="37"/>
      <c r="D53" s="37"/>
      <c r="E53" s="37"/>
      <c r="F53" s="37"/>
      <c r="G53" s="37"/>
      <c r="H53" s="37"/>
      <c r="I53" s="37"/>
      <c r="J53" s="37"/>
      <c r="K53" s="36"/>
    </row>
    <row r="54" spans="2:11" s="1" customFormat="1" ht="15" customHeight="1">
      <c r="B54" s="35"/>
      <c r="C54" s="121" t="s">
        <v>1828</v>
      </c>
      <c r="D54" s="121"/>
      <c r="E54" s="121"/>
      <c r="F54" s="121"/>
      <c r="G54" s="121"/>
      <c r="H54" s="121"/>
      <c r="I54" s="121"/>
      <c r="J54" s="121"/>
      <c r="K54" s="36"/>
    </row>
    <row r="55" spans="2:11" s="1" customFormat="1" ht="15" customHeight="1">
      <c r="B55" s="35"/>
      <c r="C55" s="121" t="s">
        <v>1829</v>
      </c>
      <c r="D55" s="121"/>
      <c r="E55" s="121"/>
      <c r="F55" s="121"/>
      <c r="G55" s="121"/>
      <c r="H55" s="121"/>
      <c r="I55" s="121"/>
      <c r="J55" s="121"/>
      <c r="K55" s="36"/>
    </row>
    <row r="56" spans="2:11" s="1" customFormat="1" ht="12.75" customHeight="1">
      <c r="B56" s="35"/>
      <c r="C56" s="38"/>
      <c r="D56" s="38"/>
      <c r="E56" s="38"/>
      <c r="F56" s="38"/>
      <c r="G56" s="38"/>
      <c r="H56" s="38"/>
      <c r="I56" s="38"/>
      <c r="J56" s="38"/>
      <c r="K56" s="36"/>
    </row>
    <row r="57" spans="2:11" s="1" customFormat="1" ht="15" customHeight="1">
      <c r="B57" s="35"/>
      <c r="C57" s="121" t="s">
        <v>1830</v>
      </c>
      <c r="D57" s="121"/>
      <c r="E57" s="121"/>
      <c r="F57" s="121"/>
      <c r="G57" s="121"/>
      <c r="H57" s="121"/>
      <c r="I57" s="121"/>
      <c r="J57" s="121"/>
      <c r="K57" s="36"/>
    </row>
    <row r="58" spans="2:11" s="1" customFormat="1" ht="15" customHeight="1">
      <c r="B58" s="35"/>
      <c r="C58" s="40"/>
      <c r="D58" s="121" t="s">
        <v>1831</v>
      </c>
      <c r="E58" s="121"/>
      <c r="F58" s="121"/>
      <c r="G58" s="121"/>
      <c r="H58" s="121"/>
      <c r="I58" s="121"/>
      <c r="J58" s="121"/>
      <c r="K58" s="36"/>
    </row>
    <row r="59" spans="2:11" s="1" customFormat="1" ht="15" customHeight="1">
      <c r="B59" s="35"/>
      <c r="C59" s="40"/>
      <c r="D59" s="121" t="s">
        <v>1832</v>
      </c>
      <c r="E59" s="121"/>
      <c r="F59" s="121"/>
      <c r="G59" s="121"/>
      <c r="H59" s="121"/>
      <c r="I59" s="121"/>
      <c r="J59" s="121"/>
      <c r="K59" s="36"/>
    </row>
    <row r="60" spans="2:11" s="1" customFormat="1" ht="15" customHeight="1">
      <c r="B60" s="35"/>
      <c r="C60" s="40"/>
      <c r="D60" s="121" t="s">
        <v>1833</v>
      </c>
      <c r="E60" s="121"/>
      <c r="F60" s="121"/>
      <c r="G60" s="121"/>
      <c r="H60" s="121"/>
      <c r="I60" s="121"/>
      <c r="J60" s="121"/>
      <c r="K60" s="36"/>
    </row>
    <row r="61" spans="2:11" s="1" customFormat="1" ht="15" customHeight="1">
      <c r="B61" s="35"/>
      <c r="C61" s="40"/>
      <c r="D61" s="121" t="s">
        <v>1834</v>
      </c>
      <c r="E61" s="121"/>
      <c r="F61" s="121"/>
      <c r="G61" s="121"/>
      <c r="H61" s="121"/>
      <c r="I61" s="121"/>
      <c r="J61" s="121"/>
      <c r="K61" s="36"/>
    </row>
    <row r="62" spans="2:11" s="1" customFormat="1" ht="15" customHeight="1">
      <c r="B62" s="35"/>
      <c r="C62" s="40"/>
      <c r="D62" s="123" t="s">
        <v>1835</v>
      </c>
      <c r="E62" s="123"/>
      <c r="F62" s="123"/>
      <c r="G62" s="123"/>
      <c r="H62" s="123"/>
      <c r="I62" s="123"/>
      <c r="J62" s="123"/>
      <c r="K62" s="36"/>
    </row>
    <row r="63" spans="2:11" s="1" customFormat="1" ht="15" customHeight="1">
      <c r="B63" s="35"/>
      <c r="C63" s="40"/>
      <c r="D63" s="121" t="s">
        <v>1836</v>
      </c>
      <c r="E63" s="121"/>
      <c r="F63" s="121"/>
      <c r="G63" s="121"/>
      <c r="H63" s="121"/>
      <c r="I63" s="121"/>
      <c r="J63" s="121"/>
      <c r="K63" s="36"/>
    </row>
    <row r="64" spans="2:11" s="1" customFormat="1" ht="12.75" customHeight="1">
      <c r="B64" s="35"/>
      <c r="C64" s="40"/>
      <c r="D64" s="40"/>
      <c r="E64" s="43"/>
      <c r="F64" s="40"/>
      <c r="G64" s="40"/>
      <c r="H64" s="40"/>
      <c r="I64" s="40"/>
      <c r="J64" s="40"/>
      <c r="K64" s="36"/>
    </row>
    <row r="65" spans="2:11" s="1" customFormat="1" ht="15" customHeight="1">
      <c r="B65" s="35"/>
      <c r="C65" s="40"/>
      <c r="D65" s="121" t="s">
        <v>1837</v>
      </c>
      <c r="E65" s="121"/>
      <c r="F65" s="121"/>
      <c r="G65" s="121"/>
      <c r="H65" s="121"/>
      <c r="I65" s="121"/>
      <c r="J65" s="121"/>
      <c r="K65" s="36"/>
    </row>
    <row r="66" spans="2:11" s="1" customFormat="1" ht="15" customHeight="1">
      <c r="B66" s="35"/>
      <c r="C66" s="40"/>
      <c r="D66" s="123" t="s">
        <v>1838</v>
      </c>
      <c r="E66" s="123"/>
      <c r="F66" s="123"/>
      <c r="G66" s="123"/>
      <c r="H66" s="123"/>
      <c r="I66" s="123"/>
      <c r="J66" s="123"/>
      <c r="K66" s="36"/>
    </row>
    <row r="67" spans="2:11" s="1" customFormat="1" ht="15" customHeight="1">
      <c r="B67" s="35"/>
      <c r="C67" s="40"/>
      <c r="D67" s="121" t="s">
        <v>1839</v>
      </c>
      <c r="E67" s="121"/>
      <c r="F67" s="121"/>
      <c r="G67" s="121"/>
      <c r="H67" s="121"/>
      <c r="I67" s="121"/>
      <c r="J67" s="121"/>
      <c r="K67" s="36"/>
    </row>
    <row r="68" spans="2:11" s="1" customFormat="1" ht="15" customHeight="1">
      <c r="B68" s="35"/>
      <c r="C68" s="40"/>
      <c r="D68" s="121" t="s">
        <v>1840</v>
      </c>
      <c r="E68" s="121"/>
      <c r="F68" s="121"/>
      <c r="G68" s="121"/>
      <c r="H68" s="121"/>
      <c r="I68" s="121"/>
      <c r="J68" s="121"/>
      <c r="K68" s="36"/>
    </row>
    <row r="69" spans="2:11" s="1" customFormat="1" ht="15" customHeight="1">
      <c r="B69" s="35"/>
      <c r="C69" s="40"/>
      <c r="D69" s="121" t="s">
        <v>1841</v>
      </c>
      <c r="E69" s="121"/>
      <c r="F69" s="121"/>
      <c r="G69" s="121"/>
      <c r="H69" s="121"/>
      <c r="I69" s="121"/>
      <c r="J69" s="121"/>
      <c r="K69" s="36"/>
    </row>
    <row r="70" spans="2:11" s="1" customFormat="1" ht="15" customHeight="1">
      <c r="B70" s="35"/>
      <c r="C70" s="40"/>
      <c r="D70" s="121" t="s">
        <v>1842</v>
      </c>
      <c r="E70" s="121"/>
      <c r="F70" s="121"/>
      <c r="G70" s="121"/>
      <c r="H70" s="121"/>
      <c r="I70" s="121"/>
      <c r="J70" s="121"/>
      <c r="K70" s="36"/>
    </row>
    <row r="71" spans="2:11" s="1" customFormat="1" ht="12.75" customHeight="1">
      <c r="B71" s="44"/>
      <c r="C71" s="45"/>
      <c r="D71" s="45"/>
      <c r="E71" s="45"/>
      <c r="F71" s="45"/>
      <c r="G71" s="45"/>
      <c r="H71" s="45"/>
      <c r="I71" s="45"/>
      <c r="J71" s="45"/>
      <c r="K71" s="46"/>
    </row>
    <row r="72" spans="2:11" s="1" customFormat="1" ht="18.75" customHeight="1">
      <c r="B72" s="47"/>
      <c r="C72" s="47"/>
      <c r="D72" s="47"/>
      <c r="E72" s="47"/>
      <c r="F72" s="47"/>
      <c r="G72" s="47"/>
      <c r="H72" s="47"/>
      <c r="I72" s="47"/>
      <c r="J72" s="47"/>
      <c r="K72" s="48"/>
    </row>
    <row r="73" spans="2:11" s="1" customFormat="1" ht="18.75" customHeight="1">
      <c r="B73" s="48"/>
      <c r="C73" s="48"/>
      <c r="D73" s="48"/>
      <c r="E73" s="48"/>
      <c r="F73" s="48"/>
      <c r="G73" s="48"/>
      <c r="H73" s="48"/>
      <c r="I73" s="48"/>
      <c r="J73" s="48"/>
      <c r="K73" s="48"/>
    </row>
    <row r="74" spans="2:11" s="1" customFormat="1" ht="7.5" customHeight="1">
      <c r="B74" s="49"/>
      <c r="C74" s="50"/>
      <c r="D74" s="50"/>
      <c r="E74" s="50"/>
      <c r="F74" s="50"/>
      <c r="G74" s="50"/>
      <c r="H74" s="50"/>
      <c r="I74" s="50"/>
      <c r="J74" s="50"/>
      <c r="K74" s="51"/>
    </row>
    <row r="75" spans="2:11" s="1" customFormat="1" ht="45" customHeight="1">
      <c r="B75" s="52"/>
      <c r="C75" s="116" t="s">
        <v>1843</v>
      </c>
      <c r="D75" s="116"/>
      <c r="E75" s="116"/>
      <c r="F75" s="116"/>
      <c r="G75" s="116"/>
      <c r="H75" s="116"/>
      <c r="I75" s="116"/>
      <c r="J75" s="116"/>
      <c r="K75" s="53"/>
    </row>
    <row r="76" spans="2:11" s="1" customFormat="1" ht="17.25" customHeight="1">
      <c r="B76" s="52"/>
      <c r="C76" s="54" t="s">
        <v>1844</v>
      </c>
      <c r="D76" s="54"/>
      <c r="E76" s="54"/>
      <c r="F76" s="54" t="s">
        <v>1845</v>
      </c>
      <c r="G76" s="55"/>
      <c r="H76" s="54" t="s">
        <v>52</v>
      </c>
      <c r="I76" s="54" t="s">
        <v>55</v>
      </c>
      <c r="J76" s="54" t="s">
        <v>1846</v>
      </c>
      <c r="K76" s="53"/>
    </row>
    <row r="77" spans="2:11" s="1" customFormat="1" ht="17.25" customHeight="1">
      <c r="B77" s="52"/>
      <c r="C77" s="56" t="s">
        <v>1847</v>
      </c>
      <c r="D77" s="56"/>
      <c r="E77" s="56"/>
      <c r="F77" s="57" t="s">
        <v>1848</v>
      </c>
      <c r="G77" s="58"/>
      <c r="H77" s="56"/>
      <c r="I77" s="56"/>
      <c r="J77" s="56" t="s">
        <v>1849</v>
      </c>
      <c r="K77" s="53"/>
    </row>
    <row r="78" spans="2:11" s="1" customFormat="1" ht="5.25" customHeight="1">
      <c r="B78" s="52"/>
      <c r="C78" s="59"/>
      <c r="D78" s="59"/>
      <c r="E78" s="59"/>
      <c r="F78" s="59"/>
      <c r="G78" s="60"/>
      <c r="H78" s="59"/>
      <c r="I78" s="59"/>
      <c r="J78" s="59"/>
      <c r="K78" s="53"/>
    </row>
    <row r="79" spans="2:11" s="1" customFormat="1" ht="15" customHeight="1">
      <c r="B79" s="52"/>
      <c r="C79" s="41" t="s">
        <v>51</v>
      </c>
      <c r="D79" s="59"/>
      <c r="E79" s="59"/>
      <c r="F79" s="61" t="s">
        <v>1737</v>
      </c>
      <c r="G79" s="60"/>
      <c r="H79" s="41" t="s">
        <v>1850</v>
      </c>
      <c r="I79" s="41" t="s">
        <v>1851</v>
      </c>
      <c r="J79" s="41">
        <v>20</v>
      </c>
      <c r="K79" s="53"/>
    </row>
    <row r="80" spans="2:11" s="1" customFormat="1" ht="15" customHeight="1">
      <c r="B80" s="52"/>
      <c r="C80" s="41" t="s">
        <v>1852</v>
      </c>
      <c r="D80" s="41"/>
      <c r="E80" s="41"/>
      <c r="F80" s="61" t="s">
        <v>1737</v>
      </c>
      <c r="G80" s="60"/>
      <c r="H80" s="41" t="s">
        <v>1853</v>
      </c>
      <c r="I80" s="41" t="s">
        <v>1851</v>
      </c>
      <c r="J80" s="41">
        <v>120</v>
      </c>
      <c r="K80" s="53"/>
    </row>
    <row r="81" spans="2:11" s="1" customFormat="1" ht="15" customHeight="1">
      <c r="B81" s="62"/>
      <c r="C81" s="41" t="s">
        <v>1854</v>
      </c>
      <c r="D81" s="41"/>
      <c r="E81" s="41"/>
      <c r="F81" s="61" t="s">
        <v>1855</v>
      </c>
      <c r="G81" s="60"/>
      <c r="H81" s="41" t="s">
        <v>1856</v>
      </c>
      <c r="I81" s="41" t="s">
        <v>1851</v>
      </c>
      <c r="J81" s="41">
        <v>50</v>
      </c>
      <c r="K81" s="53"/>
    </row>
    <row r="82" spans="2:11" s="1" customFormat="1" ht="15" customHeight="1">
      <c r="B82" s="62"/>
      <c r="C82" s="41" t="s">
        <v>1857</v>
      </c>
      <c r="D82" s="41"/>
      <c r="E82" s="41"/>
      <c r="F82" s="61" t="s">
        <v>1737</v>
      </c>
      <c r="G82" s="60"/>
      <c r="H82" s="41" t="s">
        <v>1858</v>
      </c>
      <c r="I82" s="41" t="s">
        <v>1859</v>
      </c>
      <c r="J82" s="41"/>
      <c r="K82" s="53"/>
    </row>
    <row r="83" spans="2:11" s="1" customFormat="1" ht="15" customHeight="1">
      <c r="B83" s="62"/>
      <c r="C83" s="63" t="s">
        <v>1860</v>
      </c>
      <c r="D83" s="63"/>
      <c r="E83" s="63"/>
      <c r="F83" s="64" t="s">
        <v>1855</v>
      </c>
      <c r="G83" s="63"/>
      <c r="H83" s="63" t="s">
        <v>1861</v>
      </c>
      <c r="I83" s="63" t="s">
        <v>1851</v>
      </c>
      <c r="J83" s="63">
        <v>15</v>
      </c>
      <c r="K83" s="53"/>
    </row>
    <row r="84" spans="2:11" s="1" customFormat="1" ht="15" customHeight="1">
      <c r="B84" s="62"/>
      <c r="C84" s="63" t="s">
        <v>1862</v>
      </c>
      <c r="D84" s="63"/>
      <c r="E84" s="63"/>
      <c r="F84" s="64" t="s">
        <v>1855</v>
      </c>
      <c r="G84" s="63"/>
      <c r="H84" s="63" t="s">
        <v>1863</v>
      </c>
      <c r="I84" s="63" t="s">
        <v>1851</v>
      </c>
      <c r="J84" s="63">
        <v>15</v>
      </c>
      <c r="K84" s="53"/>
    </row>
    <row r="85" spans="2:11" s="1" customFormat="1" ht="15" customHeight="1">
      <c r="B85" s="62"/>
      <c r="C85" s="63" t="s">
        <v>1864</v>
      </c>
      <c r="D85" s="63"/>
      <c r="E85" s="63"/>
      <c r="F85" s="64" t="s">
        <v>1855</v>
      </c>
      <c r="G85" s="63"/>
      <c r="H85" s="63" t="s">
        <v>1865</v>
      </c>
      <c r="I85" s="63" t="s">
        <v>1851</v>
      </c>
      <c r="J85" s="63">
        <v>20</v>
      </c>
      <c r="K85" s="53"/>
    </row>
    <row r="86" spans="2:11" s="1" customFormat="1" ht="15" customHeight="1">
      <c r="B86" s="62"/>
      <c r="C86" s="63" t="s">
        <v>1866</v>
      </c>
      <c r="D86" s="63"/>
      <c r="E86" s="63"/>
      <c r="F86" s="64" t="s">
        <v>1855</v>
      </c>
      <c r="G86" s="63"/>
      <c r="H86" s="63" t="s">
        <v>1867</v>
      </c>
      <c r="I86" s="63" t="s">
        <v>1851</v>
      </c>
      <c r="J86" s="63">
        <v>20</v>
      </c>
      <c r="K86" s="53"/>
    </row>
    <row r="87" spans="2:11" s="1" customFormat="1" ht="15" customHeight="1">
      <c r="B87" s="62"/>
      <c r="C87" s="41" t="s">
        <v>1868</v>
      </c>
      <c r="D87" s="41"/>
      <c r="E87" s="41"/>
      <c r="F87" s="61" t="s">
        <v>1855</v>
      </c>
      <c r="G87" s="60"/>
      <c r="H87" s="41" t="s">
        <v>1869</v>
      </c>
      <c r="I87" s="41" t="s">
        <v>1851</v>
      </c>
      <c r="J87" s="41">
        <v>50</v>
      </c>
      <c r="K87" s="53"/>
    </row>
    <row r="88" spans="2:11" s="1" customFormat="1" ht="15" customHeight="1">
      <c r="B88" s="62"/>
      <c r="C88" s="41" t="s">
        <v>1870</v>
      </c>
      <c r="D88" s="41"/>
      <c r="E88" s="41"/>
      <c r="F88" s="61" t="s">
        <v>1855</v>
      </c>
      <c r="G88" s="60"/>
      <c r="H88" s="41" t="s">
        <v>1871</v>
      </c>
      <c r="I88" s="41" t="s">
        <v>1851</v>
      </c>
      <c r="J88" s="41">
        <v>20</v>
      </c>
      <c r="K88" s="53"/>
    </row>
    <row r="89" spans="2:11" s="1" customFormat="1" ht="15" customHeight="1">
      <c r="B89" s="62"/>
      <c r="C89" s="41" t="s">
        <v>1872</v>
      </c>
      <c r="D89" s="41"/>
      <c r="E89" s="41"/>
      <c r="F89" s="61" t="s">
        <v>1855</v>
      </c>
      <c r="G89" s="60"/>
      <c r="H89" s="41" t="s">
        <v>1873</v>
      </c>
      <c r="I89" s="41" t="s">
        <v>1851</v>
      </c>
      <c r="J89" s="41">
        <v>20</v>
      </c>
      <c r="K89" s="53"/>
    </row>
    <row r="90" spans="2:11" s="1" customFormat="1" ht="15" customHeight="1">
      <c r="B90" s="62"/>
      <c r="C90" s="41" t="s">
        <v>1874</v>
      </c>
      <c r="D90" s="41"/>
      <c r="E90" s="41"/>
      <c r="F90" s="61" t="s">
        <v>1855</v>
      </c>
      <c r="G90" s="60"/>
      <c r="H90" s="41" t="s">
        <v>1875</v>
      </c>
      <c r="I90" s="41" t="s">
        <v>1851</v>
      </c>
      <c r="J90" s="41">
        <v>50</v>
      </c>
      <c r="K90" s="53"/>
    </row>
    <row r="91" spans="2:11" s="1" customFormat="1" ht="15" customHeight="1">
      <c r="B91" s="62"/>
      <c r="C91" s="41" t="s">
        <v>1876</v>
      </c>
      <c r="D91" s="41"/>
      <c r="E91" s="41"/>
      <c r="F91" s="61" t="s">
        <v>1855</v>
      </c>
      <c r="G91" s="60"/>
      <c r="H91" s="41" t="s">
        <v>1876</v>
      </c>
      <c r="I91" s="41" t="s">
        <v>1851</v>
      </c>
      <c r="J91" s="41">
        <v>50</v>
      </c>
      <c r="K91" s="53"/>
    </row>
    <row r="92" spans="2:11" s="1" customFormat="1" ht="15" customHeight="1">
      <c r="B92" s="62"/>
      <c r="C92" s="41" t="s">
        <v>1877</v>
      </c>
      <c r="D92" s="41"/>
      <c r="E92" s="41"/>
      <c r="F92" s="61" t="s">
        <v>1855</v>
      </c>
      <c r="G92" s="60"/>
      <c r="H92" s="41" t="s">
        <v>1878</v>
      </c>
      <c r="I92" s="41" t="s">
        <v>1851</v>
      </c>
      <c r="J92" s="41">
        <v>255</v>
      </c>
      <c r="K92" s="53"/>
    </row>
    <row r="93" spans="2:11" s="1" customFormat="1" ht="15" customHeight="1">
      <c r="B93" s="62"/>
      <c r="C93" s="41" t="s">
        <v>1879</v>
      </c>
      <c r="D93" s="41"/>
      <c r="E93" s="41"/>
      <c r="F93" s="61" t="s">
        <v>1737</v>
      </c>
      <c r="G93" s="60"/>
      <c r="H93" s="41" t="s">
        <v>1880</v>
      </c>
      <c r="I93" s="41" t="s">
        <v>1881</v>
      </c>
      <c r="J93" s="41"/>
      <c r="K93" s="53"/>
    </row>
    <row r="94" spans="2:11" s="1" customFormat="1" ht="15" customHeight="1">
      <c r="B94" s="62"/>
      <c r="C94" s="41" t="s">
        <v>1882</v>
      </c>
      <c r="D94" s="41"/>
      <c r="E94" s="41"/>
      <c r="F94" s="61" t="s">
        <v>1737</v>
      </c>
      <c r="G94" s="60"/>
      <c r="H94" s="41" t="s">
        <v>1883</v>
      </c>
      <c r="I94" s="41" t="s">
        <v>1884</v>
      </c>
      <c r="J94" s="41"/>
      <c r="K94" s="53"/>
    </row>
    <row r="95" spans="2:11" s="1" customFormat="1" ht="15" customHeight="1">
      <c r="B95" s="62"/>
      <c r="C95" s="41" t="s">
        <v>1885</v>
      </c>
      <c r="D95" s="41"/>
      <c r="E95" s="41"/>
      <c r="F95" s="61" t="s">
        <v>1737</v>
      </c>
      <c r="G95" s="60"/>
      <c r="H95" s="41" t="s">
        <v>1885</v>
      </c>
      <c r="I95" s="41" t="s">
        <v>1884</v>
      </c>
      <c r="J95" s="41"/>
      <c r="K95" s="53"/>
    </row>
    <row r="96" spans="2:11" s="1" customFormat="1" ht="15" customHeight="1">
      <c r="B96" s="62"/>
      <c r="C96" s="41" t="s">
        <v>36</v>
      </c>
      <c r="D96" s="41"/>
      <c r="E96" s="41"/>
      <c r="F96" s="61" t="s">
        <v>1737</v>
      </c>
      <c r="G96" s="60"/>
      <c r="H96" s="41" t="s">
        <v>1886</v>
      </c>
      <c r="I96" s="41" t="s">
        <v>1884</v>
      </c>
      <c r="J96" s="41"/>
      <c r="K96" s="53"/>
    </row>
    <row r="97" spans="2:11" s="1" customFormat="1" ht="15" customHeight="1">
      <c r="B97" s="62"/>
      <c r="C97" s="41" t="s">
        <v>46</v>
      </c>
      <c r="D97" s="41"/>
      <c r="E97" s="41"/>
      <c r="F97" s="61" t="s">
        <v>1737</v>
      </c>
      <c r="G97" s="60"/>
      <c r="H97" s="41" t="s">
        <v>1887</v>
      </c>
      <c r="I97" s="41" t="s">
        <v>1884</v>
      </c>
      <c r="J97" s="41"/>
      <c r="K97" s="53"/>
    </row>
    <row r="98" spans="2:11" s="1" customFormat="1" ht="15" customHeight="1">
      <c r="B98" s="65"/>
      <c r="C98" s="66"/>
      <c r="D98" s="66"/>
      <c r="E98" s="66"/>
      <c r="F98" s="66"/>
      <c r="G98" s="66"/>
      <c r="H98" s="66"/>
      <c r="I98" s="66"/>
      <c r="J98" s="66"/>
      <c r="K98" s="67"/>
    </row>
    <row r="99" spans="2:11" s="1" customFormat="1" ht="18.75" customHeight="1">
      <c r="B99" s="68"/>
      <c r="C99" s="69"/>
      <c r="D99" s="69"/>
      <c r="E99" s="69"/>
      <c r="F99" s="69"/>
      <c r="G99" s="69"/>
      <c r="H99" s="69"/>
      <c r="I99" s="69"/>
      <c r="J99" s="69"/>
      <c r="K99" s="68"/>
    </row>
    <row r="100" spans="2:11" s="1" customFormat="1" ht="18.75" customHeight="1">
      <c r="B100" s="48"/>
      <c r="C100" s="48"/>
      <c r="D100" s="48"/>
      <c r="E100" s="48"/>
      <c r="F100" s="48"/>
      <c r="G100" s="48"/>
      <c r="H100" s="48"/>
      <c r="I100" s="48"/>
      <c r="J100" s="48"/>
      <c r="K100" s="48"/>
    </row>
    <row r="101" spans="2:11" s="1" customFormat="1" ht="7.5" customHeight="1">
      <c r="B101" s="49"/>
      <c r="C101" s="50"/>
      <c r="D101" s="50"/>
      <c r="E101" s="50"/>
      <c r="F101" s="50"/>
      <c r="G101" s="50"/>
      <c r="H101" s="50"/>
      <c r="I101" s="50"/>
      <c r="J101" s="50"/>
      <c r="K101" s="51"/>
    </row>
    <row r="102" spans="2:11" s="1" customFormat="1" ht="45" customHeight="1">
      <c r="B102" s="52"/>
      <c r="C102" s="116" t="s">
        <v>1888</v>
      </c>
      <c r="D102" s="116"/>
      <c r="E102" s="116"/>
      <c r="F102" s="116"/>
      <c r="G102" s="116"/>
      <c r="H102" s="116"/>
      <c r="I102" s="116"/>
      <c r="J102" s="116"/>
      <c r="K102" s="53"/>
    </row>
    <row r="103" spans="2:11" s="1" customFormat="1" ht="17.25" customHeight="1">
      <c r="B103" s="52"/>
      <c r="C103" s="54" t="s">
        <v>1844</v>
      </c>
      <c r="D103" s="54"/>
      <c r="E103" s="54"/>
      <c r="F103" s="54" t="s">
        <v>1845</v>
      </c>
      <c r="G103" s="55"/>
      <c r="H103" s="54" t="s">
        <v>52</v>
      </c>
      <c r="I103" s="54" t="s">
        <v>55</v>
      </c>
      <c r="J103" s="54" t="s">
        <v>1846</v>
      </c>
      <c r="K103" s="53"/>
    </row>
    <row r="104" spans="2:11" s="1" customFormat="1" ht="17.25" customHeight="1">
      <c r="B104" s="52"/>
      <c r="C104" s="56" t="s">
        <v>1847</v>
      </c>
      <c r="D104" s="56"/>
      <c r="E104" s="56"/>
      <c r="F104" s="57" t="s">
        <v>1848</v>
      </c>
      <c r="G104" s="58"/>
      <c r="H104" s="56"/>
      <c r="I104" s="56"/>
      <c r="J104" s="56" t="s">
        <v>1849</v>
      </c>
      <c r="K104" s="53"/>
    </row>
    <row r="105" spans="2:11" s="1" customFormat="1" ht="5.25" customHeight="1">
      <c r="B105" s="52"/>
      <c r="C105" s="54"/>
      <c r="D105" s="54"/>
      <c r="E105" s="54"/>
      <c r="F105" s="54"/>
      <c r="G105" s="70"/>
      <c r="H105" s="54"/>
      <c r="I105" s="54"/>
      <c r="J105" s="54"/>
      <c r="K105" s="53"/>
    </row>
    <row r="106" spans="2:11" s="1" customFormat="1" ht="15" customHeight="1">
      <c r="B106" s="52"/>
      <c r="C106" s="41" t="s">
        <v>51</v>
      </c>
      <c r="D106" s="59"/>
      <c r="E106" s="59"/>
      <c r="F106" s="61" t="s">
        <v>1737</v>
      </c>
      <c r="G106" s="70"/>
      <c r="H106" s="41" t="s">
        <v>1889</v>
      </c>
      <c r="I106" s="41" t="s">
        <v>1851</v>
      </c>
      <c r="J106" s="41">
        <v>20</v>
      </c>
      <c r="K106" s="53"/>
    </row>
    <row r="107" spans="2:11" s="1" customFormat="1" ht="15" customHeight="1">
      <c r="B107" s="52"/>
      <c r="C107" s="41" t="s">
        <v>1852</v>
      </c>
      <c r="D107" s="41"/>
      <c r="E107" s="41"/>
      <c r="F107" s="61" t="s">
        <v>1737</v>
      </c>
      <c r="G107" s="41"/>
      <c r="H107" s="41" t="s">
        <v>1889</v>
      </c>
      <c r="I107" s="41" t="s">
        <v>1851</v>
      </c>
      <c r="J107" s="41">
        <v>120</v>
      </c>
      <c r="K107" s="53"/>
    </row>
    <row r="108" spans="2:11" s="1" customFormat="1" ht="15" customHeight="1">
      <c r="B108" s="62"/>
      <c r="C108" s="41" t="s">
        <v>1854</v>
      </c>
      <c r="D108" s="41"/>
      <c r="E108" s="41"/>
      <c r="F108" s="61" t="s">
        <v>1855</v>
      </c>
      <c r="G108" s="41"/>
      <c r="H108" s="41" t="s">
        <v>1889</v>
      </c>
      <c r="I108" s="41" t="s">
        <v>1851</v>
      </c>
      <c r="J108" s="41">
        <v>50</v>
      </c>
      <c r="K108" s="53"/>
    </row>
    <row r="109" spans="2:11" s="1" customFormat="1" ht="15" customHeight="1">
      <c r="B109" s="62"/>
      <c r="C109" s="41" t="s">
        <v>1857</v>
      </c>
      <c r="D109" s="41"/>
      <c r="E109" s="41"/>
      <c r="F109" s="61" t="s">
        <v>1737</v>
      </c>
      <c r="G109" s="41"/>
      <c r="H109" s="41" t="s">
        <v>1889</v>
      </c>
      <c r="I109" s="41" t="s">
        <v>1859</v>
      </c>
      <c r="J109" s="41"/>
      <c r="K109" s="53"/>
    </row>
    <row r="110" spans="2:11" s="1" customFormat="1" ht="15" customHeight="1">
      <c r="B110" s="62"/>
      <c r="C110" s="41" t="s">
        <v>1868</v>
      </c>
      <c r="D110" s="41"/>
      <c r="E110" s="41"/>
      <c r="F110" s="61" t="s">
        <v>1855</v>
      </c>
      <c r="G110" s="41"/>
      <c r="H110" s="41" t="s">
        <v>1889</v>
      </c>
      <c r="I110" s="41" t="s">
        <v>1851</v>
      </c>
      <c r="J110" s="41">
        <v>50</v>
      </c>
      <c r="K110" s="53"/>
    </row>
    <row r="111" spans="2:11" s="1" customFormat="1" ht="15" customHeight="1">
      <c r="B111" s="62"/>
      <c r="C111" s="41" t="s">
        <v>1876</v>
      </c>
      <c r="D111" s="41"/>
      <c r="E111" s="41"/>
      <c r="F111" s="61" t="s">
        <v>1855</v>
      </c>
      <c r="G111" s="41"/>
      <c r="H111" s="41" t="s">
        <v>1889</v>
      </c>
      <c r="I111" s="41" t="s">
        <v>1851</v>
      </c>
      <c r="J111" s="41">
        <v>50</v>
      </c>
      <c r="K111" s="53"/>
    </row>
    <row r="112" spans="2:11" s="1" customFormat="1" ht="15" customHeight="1">
      <c r="B112" s="62"/>
      <c r="C112" s="41" t="s">
        <v>1874</v>
      </c>
      <c r="D112" s="41"/>
      <c r="E112" s="41"/>
      <c r="F112" s="61" t="s">
        <v>1855</v>
      </c>
      <c r="G112" s="41"/>
      <c r="H112" s="41" t="s">
        <v>1889</v>
      </c>
      <c r="I112" s="41" t="s">
        <v>1851</v>
      </c>
      <c r="J112" s="41">
        <v>50</v>
      </c>
      <c r="K112" s="53"/>
    </row>
    <row r="113" spans="2:11" s="1" customFormat="1" ht="15" customHeight="1">
      <c r="B113" s="62"/>
      <c r="C113" s="41" t="s">
        <v>51</v>
      </c>
      <c r="D113" s="41"/>
      <c r="E113" s="41"/>
      <c r="F113" s="61" t="s">
        <v>1737</v>
      </c>
      <c r="G113" s="41"/>
      <c r="H113" s="41" t="s">
        <v>1890</v>
      </c>
      <c r="I113" s="41" t="s">
        <v>1851</v>
      </c>
      <c r="J113" s="41">
        <v>20</v>
      </c>
      <c r="K113" s="53"/>
    </row>
    <row r="114" spans="2:11" s="1" customFormat="1" ht="15" customHeight="1">
      <c r="B114" s="62"/>
      <c r="C114" s="41" t="s">
        <v>1891</v>
      </c>
      <c r="D114" s="41"/>
      <c r="E114" s="41"/>
      <c r="F114" s="61" t="s">
        <v>1737</v>
      </c>
      <c r="G114" s="41"/>
      <c r="H114" s="41" t="s">
        <v>1892</v>
      </c>
      <c r="I114" s="41" t="s">
        <v>1851</v>
      </c>
      <c r="J114" s="41">
        <v>120</v>
      </c>
      <c r="K114" s="53"/>
    </row>
    <row r="115" spans="2:11" s="1" customFormat="1" ht="15" customHeight="1">
      <c r="B115" s="62"/>
      <c r="C115" s="41" t="s">
        <v>36</v>
      </c>
      <c r="D115" s="41"/>
      <c r="E115" s="41"/>
      <c r="F115" s="61" t="s">
        <v>1737</v>
      </c>
      <c r="G115" s="41"/>
      <c r="H115" s="41" t="s">
        <v>1893</v>
      </c>
      <c r="I115" s="41" t="s">
        <v>1884</v>
      </c>
      <c r="J115" s="41"/>
      <c r="K115" s="53"/>
    </row>
    <row r="116" spans="2:11" s="1" customFormat="1" ht="15" customHeight="1">
      <c r="B116" s="62"/>
      <c r="C116" s="41" t="s">
        <v>46</v>
      </c>
      <c r="D116" s="41"/>
      <c r="E116" s="41"/>
      <c r="F116" s="61" t="s">
        <v>1737</v>
      </c>
      <c r="G116" s="41"/>
      <c r="H116" s="41" t="s">
        <v>1894</v>
      </c>
      <c r="I116" s="41" t="s">
        <v>1884</v>
      </c>
      <c r="J116" s="41"/>
      <c r="K116" s="53"/>
    </row>
    <row r="117" spans="2:11" s="1" customFormat="1" ht="15" customHeight="1">
      <c r="B117" s="62"/>
      <c r="C117" s="41" t="s">
        <v>55</v>
      </c>
      <c r="D117" s="41"/>
      <c r="E117" s="41"/>
      <c r="F117" s="61" t="s">
        <v>1737</v>
      </c>
      <c r="G117" s="41"/>
      <c r="H117" s="41" t="s">
        <v>1895</v>
      </c>
      <c r="I117" s="41" t="s">
        <v>1896</v>
      </c>
      <c r="J117" s="41"/>
      <c r="K117" s="53"/>
    </row>
    <row r="118" spans="2:11" s="1" customFormat="1" ht="15" customHeight="1">
      <c r="B118" s="65"/>
      <c r="C118" s="71"/>
      <c r="D118" s="71"/>
      <c r="E118" s="71"/>
      <c r="F118" s="71"/>
      <c r="G118" s="71"/>
      <c r="H118" s="71"/>
      <c r="I118" s="71"/>
      <c r="J118" s="71"/>
      <c r="K118" s="67"/>
    </row>
    <row r="119" spans="2:11" s="1" customFormat="1" ht="18.75" customHeight="1">
      <c r="B119" s="72"/>
      <c r="C119" s="38"/>
      <c r="D119" s="38"/>
      <c r="E119" s="38"/>
      <c r="F119" s="73"/>
      <c r="G119" s="38"/>
      <c r="H119" s="38"/>
      <c r="I119" s="38"/>
      <c r="J119" s="38"/>
      <c r="K119" s="72"/>
    </row>
    <row r="120" spans="2:11" s="1" customFormat="1" ht="18.75" customHeight="1">
      <c r="B120" s="48"/>
      <c r="C120" s="48"/>
      <c r="D120" s="48"/>
      <c r="E120" s="48"/>
      <c r="F120" s="48"/>
      <c r="G120" s="48"/>
      <c r="H120" s="48"/>
      <c r="I120" s="48"/>
      <c r="J120" s="48"/>
      <c r="K120" s="48"/>
    </row>
    <row r="121" spans="2:11" s="1" customFormat="1" ht="7.5" customHeight="1">
      <c r="B121" s="74"/>
      <c r="C121" s="75"/>
      <c r="D121" s="75"/>
      <c r="E121" s="75"/>
      <c r="F121" s="75"/>
      <c r="G121" s="75"/>
      <c r="H121" s="75"/>
      <c r="I121" s="75"/>
      <c r="J121" s="75"/>
      <c r="K121" s="76"/>
    </row>
    <row r="122" spans="2:11" s="1" customFormat="1" ht="45" customHeight="1">
      <c r="B122" s="77"/>
      <c r="C122" s="117" t="s">
        <v>1897</v>
      </c>
      <c r="D122" s="117"/>
      <c r="E122" s="117"/>
      <c r="F122" s="117"/>
      <c r="G122" s="117"/>
      <c r="H122" s="117"/>
      <c r="I122" s="117"/>
      <c r="J122" s="117"/>
      <c r="K122" s="78"/>
    </row>
    <row r="123" spans="2:11" s="1" customFormat="1" ht="17.25" customHeight="1">
      <c r="B123" s="79"/>
      <c r="C123" s="54" t="s">
        <v>1844</v>
      </c>
      <c r="D123" s="54"/>
      <c r="E123" s="54"/>
      <c r="F123" s="54" t="s">
        <v>1845</v>
      </c>
      <c r="G123" s="55"/>
      <c r="H123" s="54" t="s">
        <v>52</v>
      </c>
      <c r="I123" s="54" t="s">
        <v>55</v>
      </c>
      <c r="J123" s="54" t="s">
        <v>1846</v>
      </c>
      <c r="K123" s="80"/>
    </row>
    <row r="124" spans="2:11" s="1" customFormat="1" ht="17.25" customHeight="1">
      <c r="B124" s="79"/>
      <c r="C124" s="56" t="s">
        <v>1847</v>
      </c>
      <c r="D124" s="56"/>
      <c r="E124" s="56"/>
      <c r="F124" s="57" t="s">
        <v>1848</v>
      </c>
      <c r="G124" s="58"/>
      <c r="H124" s="56"/>
      <c r="I124" s="56"/>
      <c r="J124" s="56" t="s">
        <v>1849</v>
      </c>
      <c r="K124" s="80"/>
    </row>
    <row r="125" spans="2:11" s="1" customFormat="1" ht="5.25" customHeight="1">
      <c r="B125" s="81"/>
      <c r="C125" s="59"/>
      <c r="D125" s="59"/>
      <c r="E125" s="59"/>
      <c r="F125" s="59"/>
      <c r="G125" s="41"/>
      <c r="H125" s="59"/>
      <c r="I125" s="59"/>
      <c r="J125" s="59"/>
      <c r="K125" s="82"/>
    </row>
    <row r="126" spans="2:11" s="1" customFormat="1" ht="15" customHeight="1">
      <c r="B126" s="81"/>
      <c r="C126" s="41" t="s">
        <v>1852</v>
      </c>
      <c r="D126" s="59"/>
      <c r="E126" s="59"/>
      <c r="F126" s="61" t="s">
        <v>1737</v>
      </c>
      <c r="G126" s="41"/>
      <c r="H126" s="41" t="s">
        <v>1889</v>
      </c>
      <c r="I126" s="41" t="s">
        <v>1851</v>
      </c>
      <c r="J126" s="41">
        <v>120</v>
      </c>
      <c r="K126" s="83"/>
    </row>
    <row r="127" spans="2:11" s="1" customFormat="1" ht="15" customHeight="1">
      <c r="B127" s="81"/>
      <c r="C127" s="41" t="s">
        <v>1898</v>
      </c>
      <c r="D127" s="41"/>
      <c r="E127" s="41"/>
      <c r="F127" s="61" t="s">
        <v>1737</v>
      </c>
      <c r="G127" s="41"/>
      <c r="H127" s="41" t="s">
        <v>1899</v>
      </c>
      <c r="I127" s="41" t="s">
        <v>1851</v>
      </c>
      <c r="J127" s="41" t="s">
        <v>1900</v>
      </c>
      <c r="K127" s="83"/>
    </row>
    <row r="128" spans="2:11" s="1" customFormat="1" ht="15" customHeight="1">
      <c r="B128" s="81"/>
      <c r="C128" s="41" t="s">
        <v>83</v>
      </c>
      <c r="D128" s="41"/>
      <c r="E128" s="41"/>
      <c r="F128" s="61" t="s">
        <v>1737</v>
      </c>
      <c r="G128" s="41"/>
      <c r="H128" s="41" t="s">
        <v>1901</v>
      </c>
      <c r="I128" s="41" t="s">
        <v>1851</v>
      </c>
      <c r="J128" s="41" t="s">
        <v>1900</v>
      </c>
      <c r="K128" s="83"/>
    </row>
    <row r="129" spans="2:11" s="1" customFormat="1" ht="15" customHeight="1">
      <c r="B129" s="81"/>
      <c r="C129" s="41" t="s">
        <v>1860</v>
      </c>
      <c r="D129" s="41"/>
      <c r="E129" s="41"/>
      <c r="F129" s="61" t="s">
        <v>1855</v>
      </c>
      <c r="G129" s="41"/>
      <c r="H129" s="41" t="s">
        <v>1861</v>
      </c>
      <c r="I129" s="41" t="s">
        <v>1851</v>
      </c>
      <c r="J129" s="41">
        <v>15</v>
      </c>
      <c r="K129" s="83"/>
    </row>
    <row r="130" spans="2:11" s="1" customFormat="1" ht="15" customHeight="1">
      <c r="B130" s="81"/>
      <c r="C130" s="63" t="s">
        <v>1862</v>
      </c>
      <c r="D130" s="63"/>
      <c r="E130" s="63"/>
      <c r="F130" s="64" t="s">
        <v>1855</v>
      </c>
      <c r="G130" s="63"/>
      <c r="H130" s="63" t="s">
        <v>1863</v>
      </c>
      <c r="I130" s="63" t="s">
        <v>1851</v>
      </c>
      <c r="J130" s="63">
        <v>15</v>
      </c>
      <c r="K130" s="83"/>
    </row>
    <row r="131" spans="2:11" s="1" customFormat="1" ht="15" customHeight="1">
      <c r="B131" s="81"/>
      <c r="C131" s="63" t="s">
        <v>1864</v>
      </c>
      <c r="D131" s="63"/>
      <c r="E131" s="63"/>
      <c r="F131" s="64" t="s">
        <v>1855</v>
      </c>
      <c r="G131" s="63"/>
      <c r="H131" s="63" t="s">
        <v>1865</v>
      </c>
      <c r="I131" s="63" t="s">
        <v>1851</v>
      </c>
      <c r="J131" s="63">
        <v>20</v>
      </c>
      <c r="K131" s="83"/>
    </row>
    <row r="132" spans="2:11" s="1" customFormat="1" ht="15" customHeight="1">
      <c r="B132" s="81"/>
      <c r="C132" s="63" t="s">
        <v>1866</v>
      </c>
      <c r="D132" s="63"/>
      <c r="E132" s="63"/>
      <c r="F132" s="64" t="s">
        <v>1855</v>
      </c>
      <c r="G132" s="63"/>
      <c r="H132" s="63" t="s">
        <v>1867</v>
      </c>
      <c r="I132" s="63" t="s">
        <v>1851</v>
      </c>
      <c r="J132" s="63">
        <v>20</v>
      </c>
      <c r="K132" s="83"/>
    </row>
    <row r="133" spans="2:11" s="1" customFormat="1" ht="15" customHeight="1">
      <c r="B133" s="81"/>
      <c r="C133" s="41" t="s">
        <v>1854</v>
      </c>
      <c r="D133" s="41"/>
      <c r="E133" s="41"/>
      <c r="F133" s="61" t="s">
        <v>1855</v>
      </c>
      <c r="G133" s="41"/>
      <c r="H133" s="41" t="s">
        <v>1889</v>
      </c>
      <c r="I133" s="41" t="s">
        <v>1851</v>
      </c>
      <c r="J133" s="41">
        <v>50</v>
      </c>
      <c r="K133" s="83"/>
    </row>
    <row r="134" spans="2:11" s="1" customFormat="1" ht="15" customHeight="1">
      <c r="B134" s="81"/>
      <c r="C134" s="41" t="s">
        <v>1868</v>
      </c>
      <c r="D134" s="41"/>
      <c r="E134" s="41"/>
      <c r="F134" s="61" t="s">
        <v>1855</v>
      </c>
      <c r="G134" s="41"/>
      <c r="H134" s="41" t="s">
        <v>1889</v>
      </c>
      <c r="I134" s="41" t="s">
        <v>1851</v>
      </c>
      <c r="J134" s="41">
        <v>50</v>
      </c>
      <c r="K134" s="83"/>
    </row>
    <row r="135" spans="2:11" s="1" customFormat="1" ht="15" customHeight="1">
      <c r="B135" s="81"/>
      <c r="C135" s="41" t="s">
        <v>1874</v>
      </c>
      <c r="D135" s="41"/>
      <c r="E135" s="41"/>
      <c r="F135" s="61" t="s">
        <v>1855</v>
      </c>
      <c r="G135" s="41"/>
      <c r="H135" s="41" t="s">
        <v>1889</v>
      </c>
      <c r="I135" s="41" t="s">
        <v>1851</v>
      </c>
      <c r="J135" s="41">
        <v>50</v>
      </c>
      <c r="K135" s="83"/>
    </row>
    <row r="136" spans="2:11" s="1" customFormat="1" ht="15" customHeight="1">
      <c r="B136" s="81"/>
      <c r="C136" s="41" t="s">
        <v>1876</v>
      </c>
      <c r="D136" s="41"/>
      <c r="E136" s="41"/>
      <c r="F136" s="61" t="s">
        <v>1855</v>
      </c>
      <c r="G136" s="41"/>
      <c r="H136" s="41" t="s">
        <v>1889</v>
      </c>
      <c r="I136" s="41" t="s">
        <v>1851</v>
      </c>
      <c r="J136" s="41">
        <v>50</v>
      </c>
      <c r="K136" s="83"/>
    </row>
    <row r="137" spans="2:11" s="1" customFormat="1" ht="15" customHeight="1">
      <c r="B137" s="81"/>
      <c r="C137" s="41" t="s">
        <v>1877</v>
      </c>
      <c r="D137" s="41"/>
      <c r="E137" s="41"/>
      <c r="F137" s="61" t="s">
        <v>1855</v>
      </c>
      <c r="G137" s="41"/>
      <c r="H137" s="41" t="s">
        <v>1902</v>
      </c>
      <c r="I137" s="41" t="s">
        <v>1851</v>
      </c>
      <c r="J137" s="41">
        <v>255</v>
      </c>
      <c r="K137" s="83"/>
    </row>
    <row r="138" spans="2:11" s="1" customFormat="1" ht="15" customHeight="1">
      <c r="B138" s="81"/>
      <c r="C138" s="41" t="s">
        <v>1879</v>
      </c>
      <c r="D138" s="41"/>
      <c r="E138" s="41"/>
      <c r="F138" s="61" t="s">
        <v>1737</v>
      </c>
      <c r="G138" s="41"/>
      <c r="H138" s="41" t="s">
        <v>1903</v>
      </c>
      <c r="I138" s="41" t="s">
        <v>1881</v>
      </c>
      <c r="J138" s="41"/>
      <c r="K138" s="83"/>
    </row>
    <row r="139" spans="2:11" s="1" customFormat="1" ht="15" customHeight="1">
      <c r="B139" s="81"/>
      <c r="C139" s="41" t="s">
        <v>1882</v>
      </c>
      <c r="D139" s="41"/>
      <c r="E139" s="41"/>
      <c r="F139" s="61" t="s">
        <v>1737</v>
      </c>
      <c r="G139" s="41"/>
      <c r="H139" s="41" t="s">
        <v>1904</v>
      </c>
      <c r="I139" s="41" t="s">
        <v>1884</v>
      </c>
      <c r="J139" s="41"/>
      <c r="K139" s="83"/>
    </row>
    <row r="140" spans="2:11" s="1" customFormat="1" ht="15" customHeight="1">
      <c r="B140" s="81"/>
      <c r="C140" s="41" t="s">
        <v>1885</v>
      </c>
      <c r="D140" s="41"/>
      <c r="E140" s="41"/>
      <c r="F140" s="61" t="s">
        <v>1737</v>
      </c>
      <c r="G140" s="41"/>
      <c r="H140" s="41" t="s">
        <v>1885</v>
      </c>
      <c r="I140" s="41" t="s">
        <v>1884</v>
      </c>
      <c r="J140" s="41"/>
      <c r="K140" s="83"/>
    </row>
    <row r="141" spans="2:11" s="1" customFormat="1" ht="15" customHeight="1">
      <c r="B141" s="81"/>
      <c r="C141" s="41" t="s">
        <v>36</v>
      </c>
      <c r="D141" s="41"/>
      <c r="E141" s="41"/>
      <c r="F141" s="61" t="s">
        <v>1737</v>
      </c>
      <c r="G141" s="41"/>
      <c r="H141" s="41" t="s">
        <v>1905</v>
      </c>
      <c r="I141" s="41" t="s">
        <v>1884</v>
      </c>
      <c r="J141" s="41"/>
      <c r="K141" s="83"/>
    </row>
    <row r="142" spans="2:11" s="1" customFormat="1" ht="15" customHeight="1">
      <c r="B142" s="81"/>
      <c r="C142" s="41" t="s">
        <v>1906</v>
      </c>
      <c r="D142" s="41"/>
      <c r="E142" s="41"/>
      <c r="F142" s="61" t="s">
        <v>1737</v>
      </c>
      <c r="G142" s="41"/>
      <c r="H142" s="41" t="s">
        <v>1907</v>
      </c>
      <c r="I142" s="41" t="s">
        <v>1884</v>
      </c>
      <c r="J142" s="41"/>
      <c r="K142" s="83"/>
    </row>
    <row r="143" spans="2:11" s="1" customFormat="1" ht="15" customHeight="1">
      <c r="B143" s="84"/>
      <c r="C143" s="85"/>
      <c r="D143" s="85"/>
      <c r="E143" s="85"/>
      <c r="F143" s="85"/>
      <c r="G143" s="85"/>
      <c r="H143" s="85"/>
      <c r="I143" s="85"/>
      <c r="J143" s="85"/>
      <c r="K143" s="86"/>
    </row>
    <row r="144" spans="2:11" s="1" customFormat="1" ht="18.75" customHeight="1">
      <c r="B144" s="38"/>
      <c r="C144" s="38"/>
      <c r="D144" s="38"/>
      <c r="E144" s="38"/>
      <c r="F144" s="73"/>
      <c r="G144" s="38"/>
      <c r="H144" s="38"/>
      <c r="I144" s="38"/>
      <c r="J144" s="38"/>
      <c r="K144" s="38"/>
    </row>
    <row r="145" spans="2:11" s="1" customFormat="1" ht="18.75" customHeight="1">
      <c r="B145" s="48"/>
      <c r="C145" s="48"/>
      <c r="D145" s="48"/>
      <c r="E145" s="48"/>
      <c r="F145" s="48"/>
      <c r="G145" s="48"/>
      <c r="H145" s="48"/>
      <c r="I145" s="48"/>
      <c r="J145" s="48"/>
      <c r="K145" s="48"/>
    </row>
    <row r="146" spans="2:11" s="1" customFormat="1" ht="7.5" customHeight="1">
      <c r="B146" s="49"/>
      <c r="C146" s="50"/>
      <c r="D146" s="50"/>
      <c r="E146" s="50"/>
      <c r="F146" s="50"/>
      <c r="G146" s="50"/>
      <c r="H146" s="50"/>
      <c r="I146" s="50"/>
      <c r="J146" s="50"/>
      <c r="K146" s="51"/>
    </row>
    <row r="147" spans="2:11" s="1" customFormat="1" ht="45" customHeight="1">
      <c r="B147" s="52"/>
      <c r="C147" s="116" t="s">
        <v>1908</v>
      </c>
      <c r="D147" s="116"/>
      <c r="E147" s="116"/>
      <c r="F147" s="116"/>
      <c r="G147" s="116"/>
      <c r="H147" s="116"/>
      <c r="I147" s="116"/>
      <c r="J147" s="116"/>
      <c r="K147" s="53"/>
    </row>
    <row r="148" spans="2:11" s="1" customFormat="1" ht="17.25" customHeight="1">
      <c r="B148" s="52"/>
      <c r="C148" s="54" t="s">
        <v>1844</v>
      </c>
      <c r="D148" s="54"/>
      <c r="E148" s="54"/>
      <c r="F148" s="54" t="s">
        <v>1845</v>
      </c>
      <c r="G148" s="55"/>
      <c r="H148" s="54" t="s">
        <v>52</v>
      </c>
      <c r="I148" s="54" t="s">
        <v>55</v>
      </c>
      <c r="J148" s="54" t="s">
        <v>1846</v>
      </c>
      <c r="K148" s="53"/>
    </row>
    <row r="149" spans="2:11" s="1" customFormat="1" ht="17.25" customHeight="1">
      <c r="B149" s="52"/>
      <c r="C149" s="56" t="s">
        <v>1847</v>
      </c>
      <c r="D149" s="56"/>
      <c r="E149" s="56"/>
      <c r="F149" s="57" t="s">
        <v>1848</v>
      </c>
      <c r="G149" s="58"/>
      <c r="H149" s="56"/>
      <c r="I149" s="56"/>
      <c r="J149" s="56" t="s">
        <v>1849</v>
      </c>
      <c r="K149" s="53"/>
    </row>
    <row r="150" spans="2:11" s="1" customFormat="1" ht="5.25" customHeight="1">
      <c r="B150" s="62"/>
      <c r="C150" s="59"/>
      <c r="D150" s="59"/>
      <c r="E150" s="59"/>
      <c r="F150" s="59"/>
      <c r="G150" s="60"/>
      <c r="H150" s="59"/>
      <c r="I150" s="59"/>
      <c r="J150" s="59"/>
      <c r="K150" s="83"/>
    </row>
    <row r="151" spans="2:11" s="1" customFormat="1" ht="15" customHeight="1">
      <c r="B151" s="62"/>
      <c r="C151" s="87" t="s">
        <v>1852</v>
      </c>
      <c r="D151" s="41"/>
      <c r="E151" s="41"/>
      <c r="F151" s="88" t="s">
        <v>1737</v>
      </c>
      <c r="G151" s="41"/>
      <c r="H151" s="87" t="s">
        <v>1889</v>
      </c>
      <c r="I151" s="87" t="s">
        <v>1851</v>
      </c>
      <c r="J151" s="87">
        <v>120</v>
      </c>
      <c r="K151" s="83"/>
    </row>
    <row r="152" spans="2:11" s="1" customFormat="1" ht="15" customHeight="1">
      <c r="B152" s="62"/>
      <c r="C152" s="87" t="s">
        <v>1898</v>
      </c>
      <c r="D152" s="41"/>
      <c r="E152" s="41"/>
      <c r="F152" s="88" t="s">
        <v>1737</v>
      </c>
      <c r="G152" s="41"/>
      <c r="H152" s="87" t="s">
        <v>1909</v>
      </c>
      <c r="I152" s="87" t="s">
        <v>1851</v>
      </c>
      <c r="J152" s="87" t="s">
        <v>1900</v>
      </c>
      <c r="K152" s="83"/>
    </row>
    <row r="153" spans="2:11" s="1" customFormat="1" ht="15" customHeight="1">
      <c r="B153" s="62"/>
      <c r="C153" s="87" t="s">
        <v>83</v>
      </c>
      <c r="D153" s="41"/>
      <c r="E153" s="41"/>
      <c r="F153" s="88" t="s">
        <v>1737</v>
      </c>
      <c r="G153" s="41"/>
      <c r="H153" s="87" t="s">
        <v>1910</v>
      </c>
      <c r="I153" s="87" t="s">
        <v>1851</v>
      </c>
      <c r="J153" s="87" t="s">
        <v>1900</v>
      </c>
      <c r="K153" s="83"/>
    </row>
    <row r="154" spans="2:11" s="1" customFormat="1" ht="15" customHeight="1">
      <c r="B154" s="62"/>
      <c r="C154" s="87" t="s">
        <v>1854</v>
      </c>
      <c r="D154" s="41"/>
      <c r="E154" s="41"/>
      <c r="F154" s="88" t="s">
        <v>1855</v>
      </c>
      <c r="G154" s="41"/>
      <c r="H154" s="87" t="s">
        <v>1889</v>
      </c>
      <c r="I154" s="87" t="s">
        <v>1851</v>
      </c>
      <c r="J154" s="87">
        <v>50</v>
      </c>
      <c r="K154" s="83"/>
    </row>
    <row r="155" spans="2:11" s="1" customFormat="1" ht="15" customHeight="1">
      <c r="B155" s="62"/>
      <c r="C155" s="87" t="s">
        <v>1857</v>
      </c>
      <c r="D155" s="41"/>
      <c r="E155" s="41"/>
      <c r="F155" s="88" t="s">
        <v>1737</v>
      </c>
      <c r="G155" s="41"/>
      <c r="H155" s="87" t="s">
        <v>1889</v>
      </c>
      <c r="I155" s="87" t="s">
        <v>1859</v>
      </c>
      <c r="J155" s="87"/>
      <c r="K155" s="83"/>
    </row>
    <row r="156" spans="2:11" s="1" customFormat="1" ht="15" customHeight="1">
      <c r="B156" s="62"/>
      <c r="C156" s="87" t="s">
        <v>1868</v>
      </c>
      <c r="D156" s="41"/>
      <c r="E156" s="41"/>
      <c r="F156" s="88" t="s">
        <v>1855</v>
      </c>
      <c r="G156" s="41"/>
      <c r="H156" s="87" t="s">
        <v>1889</v>
      </c>
      <c r="I156" s="87" t="s">
        <v>1851</v>
      </c>
      <c r="J156" s="87">
        <v>50</v>
      </c>
      <c r="K156" s="83"/>
    </row>
    <row r="157" spans="2:11" s="1" customFormat="1" ht="15" customHeight="1">
      <c r="B157" s="62"/>
      <c r="C157" s="87" t="s">
        <v>1876</v>
      </c>
      <c r="D157" s="41"/>
      <c r="E157" s="41"/>
      <c r="F157" s="88" t="s">
        <v>1855</v>
      </c>
      <c r="G157" s="41"/>
      <c r="H157" s="87" t="s">
        <v>1889</v>
      </c>
      <c r="I157" s="87" t="s">
        <v>1851</v>
      </c>
      <c r="J157" s="87">
        <v>50</v>
      </c>
      <c r="K157" s="83"/>
    </row>
    <row r="158" spans="2:11" s="1" customFormat="1" ht="15" customHeight="1">
      <c r="B158" s="62"/>
      <c r="C158" s="87" t="s">
        <v>1874</v>
      </c>
      <c r="D158" s="41"/>
      <c r="E158" s="41"/>
      <c r="F158" s="88" t="s">
        <v>1855</v>
      </c>
      <c r="G158" s="41"/>
      <c r="H158" s="87" t="s">
        <v>1889</v>
      </c>
      <c r="I158" s="87" t="s">
        <v>1851</v>
      </c>
      <c r="J158" s="87">
        <v>50</v>
      </c>
      <c r="K158" s="83"/>
    </row>
    <row r="159" spans="2:11" s="1" customFormat="1" ht="15" customHeight="1">
      <c r="B159" s="62"/>
      <c r="C159" s="87" t="s">
        <v>112</v>
      </c>
      <c r="D159" s="41"/>
      <c r="E159" s="41"/>
      <c r="F159" s="88" t="s">
        <v>1737</v>
      </c>
      <c r="G159" s="41"/>
      <c r="H159" s="87" t="s">
        <v>1911</v>
      </c>
      <c r="I159" s="87" t="s">
        <v>1851</v>
      </c>
      <c r="J159" s="87" t="s">
        <v>1912</v>
      </c>
      <c r="K159" s="83"/>
    </row>
    <row r="160" spans="2:11" s="1" customFormat="1" ht="15" customHeight="1">
      <c r="B160" s="62"/>
      <c r="C160" s="87" t="s">
        <v>1913</v>
      </c>
      <c r="D160" s="41"/>
      <c r="E160" s="41"/>
      <c r="F160" s="88" t="s">
        <v>1737</v>
      </c>
      <c r="G160" s="41"/>
      <c r="H160" s="87" t="s">
        <v>1914</v>
      </c>
      <c r="I160" s="87" t="s">
        <v>1884</v>
      </c>
      <c r="J160" s="87"/>
      <c r="K160" s="83"/>
    </row>
    <row r="161" spans="2:11" s="1" customFormat="1" ht="15" customHeight="1">
      <c r="B161" s="89"/>
      <c r="C161" s="71"/>
      <c r="D161" s="71"/>
      <c r="E161" s="71"/>
      <c r="F161" s="71"/>
      <c r="G161" s="71"/>
      <c r="H161" s="71"/>
      <c r="I161" s="71"/>
      <c r="J161" s="71"/>
      <c r="K161" s="90"/>
    </row>
    <row r="162" spans="2:11" s="1" customFormat="1" ht="18.75" customHeight="1">
      <c r="B162" s="38"/>
      <c r="C162" s="41"/>
      <c r="D162" s="41"/>
      <c r="E162" s="41"/>
      <c r="F162" s="61"/>
      <c r="G162" s="41"/>
      <c r="H162" s="41"/>
      <c r="I162" s="41"/>
      <c r="J162" s="41"/>
      <c r="K162" s="38"/>
    </row>
    <row r="163" spans="2:11" s="1" customFormat="1" ht="18.75" customHeight="1">
      <c r="B163" s="48"/>
      <c r="C163" s="48"/>
      <c r="D163" s="48"/>
      <c r="E163" s="48"/>
      <c r="F163" s="48"/>
      <c r="G163" s="48"/>
      <c r="H163" s="48"/>
      <c r="I163" s="48"/>
      <c r="J163" s="48"/>
      <c r="K163" s="48"/>
    </row>
    <row r="164" spans="2:11" s="1" customFormat="1" ht="7.5" customHeight="1">
      <c r="B164" s="30"/>
      <c r="C164" s="31"/>
      <c r="D164" s="31"/>
      <c r="E164" s="31"/>
      <c r="F164" s="31"/>
      <c r="G164" s="31"/>
      <c r="H164" s="31"/>
      <c r="I164" s="31"/>
      <c r="J164" s="31"/>
      <c r="K164" s="32"/>
    </row>
    <row r="165" spans="2:11" s="1" customFormat="1" ht="45" customHeight="1">
      <c r="B165" s="33"/>
      <c r="C165" s="117" t="s">
        <v>1915</v>
      </c>
      <c r="D165" s="117"/>
      <c r="E165" s="117"/>
      <c r="F165" s="117"/>
      <c r="G165" s="117"/>
      <c r="H165" s="117"/>
      <c r="I165" s="117"/>
      <c r="J165" s="117"/>
      <c r="K165" s="34"/>
    </row>
    <row r="166" spans="2:11" s="1" customFormat="1" ht="17.25" customHeight="1">
      <c r="B166" s="33"/>
      <c r="C166" s="54" t="s">
        <v>1844</v>
      </c>
      <c r="D166" s="54"/>
      <c r="E166" s="54"/>
      <c r="F166" s="54" t="s">
        <v>1845</v>
      </c>
      <c r="G166" s="91"/>
      <c r="H166" s="92" t="s">
        <v>52</v>
      </c>
      <c r="I166" s="92" t="s">
        <v>55</v>
      </c>
      <c r="J166" s="54" t="s">
        <v>1846</v>
      </c>
      <c r="K166" s="34"/>
    </row>
    <row r="167" spans="2:11" s="1" customFormat="1" ht="17.25" customHeight="1">
      <c r="B167" s="35"/>
      <c r="C167" s="56" t="s">
        <v>1847</v>
      </c>
      <c r="D167" s="56"/>
      <c r="E167" s="56"/>
      <c r="F167" s="57" t="s">
        <v>1848</v>
      </c>
      <c r="G167" s="93"/>
      <c r="H167" s="94"/>
      <c r="I167" s="94"/>
      <c r="J167" s="56" t="s">
        <v>1849</v>
      </c>
      <c r="K167" s="36"/>
    </row>
    <row r="168" spans="2:11" s="1" customFormat="1" ht="5.25" customHeight="1">
      <c r="B168" s="62"/>
      <c r="C168" s="59"/>
      <c r="D168" s="59"/>
      <c r="E168" s="59"/>
      <c r="F168" s="59"/>
      <c r="G168" s="60"/>
      <c r="H168" s="59"/>
      <c r="I168" s="59"/>
      <c r="J168" s="59"/>
      <c r="K168" s="83"/>
    </row>
    <row r="169" spans="2:11" s="1" customFormat="1" ht="15" customHeight="1">
      <c r="B169" s="62"/>
      <c r="C169" s="41" t="s">
        <v>1852</v>
      </c>
      <c r="D169" s="41"/>
      <c r="E169" s="41"/>
      <c r="F169" s="61" t="s">
        <v>1737</v>
      </c>
      <c r="G169" s="41"/>
      <c r="H169" s="41" t="s">
        <v>1889</v>
      </c>
      <c r="I169" s="41" t="s">
        <v>1851</v>
      </c>
      <c r="J169" s="41">
        <v>120</v>
      </c>
      <c r="K169" s="83"/>
    </row>
    <row r="170" spans="2:11" s="1" customFormat="1" ht="15" customHeight="1">
      <c r="B170" s="62"/>
      <c r="C170" s="41" t="s">
        <v>1898</v>
      </c>
      <c r="D170" s="41"/>
      <c r="E170" s="41"/>
      <c r="F170" s="61" t="s">
        <v>1737</v>
      </c>
      <c r="G170" s="41"/>
      <c r="H170" s="41" t="s">
        <v>1899</v>
      </c>
      <c r="I170" s="41" t="s">
        <v>1851</v>
      </c>
      <c r="J170" s="41" t="s">
        <v>1900</v>
      </c>
      <c r="K170" s="83"/>
    </row>
    <row r="171" spans="2:11" s="1" customFormat="1" ht="15" customHeight="1">
      <c r="B171" s="62"/>
      <c r="C171" s="41" t="s">
        <v>83</v>
      </c>
      <c r="D171" s="41"/>
      <c r="E171" s="41"/>
      <c r="F171" s="61" t="s">
        <v>1737</v>
      </c>
      <c r="G171" s="41"/>
      <c r="H171" s="41" t="s">
        <v>1916</v>
      </c>
      <c r="I171" s="41" t="s">
        <v>1851</v>
      </c>
      <c r="J171" s="41" t="s">
        <v>1900</v>
      </c>
      <c r="K171" s="83"/>
    </row>
    <row r="172" spans="2:11" s="1" customFormat="1" ht="15" customHeight="1">
      <c r="B172" s="62"/>
      <c r="C172" s="41" t="s">
        <v>1854</v>
      </c>
      <c r="D172" s="41"/>
      <c r="E172" s="41"/>
      <c r="F172" s="61" t="s">
        <v>1855</v>
      </c>
      <c r="G172" s="41"/>
      <c r="H172" s="41" t="s">
        <v>1916</v>
      </c>
      <c r="I172" s="41" t="s">
        <v>1851</v>
      </c>
      <c r="J172" s="41">
        <v>50</v>
      </c>
      <c r="K172" s="83"/>
    </row>
    <row r="173" spans="2:11" s="1" customFormat="1" ht="15" customHeight="1">
      <c r="B173" s="62"/>
      <c r="C173" s="41" t="s">
        <v>1857</v>
      </c>
      <c r="D173" s="41"/>
      <c r="E173" s="41"/>
      <c r="F173" s="61" t="s">
        <v>1737</v>
      </c>
      <c r="G173" s="41"/>
      <c r="H173" s="41" t="s">
        <v>1916</v>
      </c>
      <c r="I173" s="41" t="s">
        <v>1859</v>
      </c>
      <c r="J173" s="41"/>
      <c r="K173" s="83"/>
    </row>
    <row r="174" spans="2:11" s="1" customFormat="1" ht="15" customHeight="1">
      <c r="B174" s="62"/>
      <c r="C174" s="41" t="s">
        <v>1868</v>
      </c>
      <c r="D174" s="41"/>
      <c r="E174" s="41"/>
      <c r="F174" s="61" t="s">
        <v>1855</v>
      </c>
      <c r="G174" s="41"/>
      <c r="H174" s="41" t="s">
        <v>1916</v>
      </c>
      <c r="I174" s="41" t="s">
        <v>1851</v>
      </c>
      <c r="J174" s="41">
        <v>50</v>
      </c>
      <c r="K174" s="83"/>
    </row>
    <row r="175" spans="2:11" s="1" customFormat="1" ht="15" customHeight="1">
      <c r="B175" s="62"/>
      <c r="C175" s="41" t="s">
        <v>1876</v>
      </c>
      <c r="D175" s="41"/>
      <c r="E175" s="41"/>
      <c r="F175" s="61" t="s">
        <v>1855</v>
      </c>
      <c r="G175" s="41"/>
      <c r="H175" s="41" t="s">
        <v>1916</v>
      </c>
      <c r="I175" s="41" t="s">
        <v>1851</v>
      </c>
      <c r="J175" s="41">
        <v>50</v>
      </c>
      <c r="K175" s="83"/>
    </row>
    <row r="176" spans="2:11" s="1" customFormat="1" ht="15" customHeight="1">
      <c r="B176" s="62"/>
      <c r="C176" s="41" t="s">
        <v>1874</v>
      </c>
      <c r="D176" s="41"/>
      <c r="E176" s="41"/>
      <c r="F176" s="61" t="s">
        <v>1855</v>
      </c>
      <c r="G176" s="41"/>
      <c r="H176" s="41" t="s">
        <v>1916</v>
      </c>
      <c r="I176" s="41" t="s">
        <v>1851</v>
      </c>
      <c r="J176" s="41">
        <v>50</v>
      </c>
      <c r="K176" s="83"/>
    </row>
    <row r="177" spans="2:11" s="1" customFormat="1" ht="15" customHeight="1">
      <c r="B177" s="62"/>
      <c r="C177" s="41" t="s">
        <v>121</v>
      </c>
      <c r="D177" s="41"/>
      <c r="E177" s="41"/>
      <c r="F177" s="61" t="s">
        <v>1737</v>
      </c>
      <c r="G177" s="41"/>
      <c r="H177" s="41" t="s">
        <v>1917</v>
      </c>
      <c r="I177" s="41" t="s">
        <v>1918</v>
      </c>
      <c r="J177" s="41"/>
      <c r="K177" s="83"/>
    </row>
    <row r="178" spans="2:11" s="1" customFormat="1" ht="15" customHeight="1">
      <c r="B178" s="62"/>
      <c r="C178" s="41" t="s">
        <v>55</v>
      </c>
      <c r="D178" s="41"/>
      <c r="E178" s="41"/>
      <c r="F178" s="61" t="s">
        <v>1737</v>
      </c>
      <c r="G178" s="41"/>
      <c r="H178" s="41" t="s">
        <v>1919</v>
      </c>
      <c r="I178" s="41" t="s">
        <v>1920</v>
      </c>
      <c r="J178" s="41">
        <v>1</v>
      </c>
      <c r="K178" s="83"/>
    </row>
    <row r="179" spans="2:11" s="1" customFormat="1" ht="15" customHeight="1">
      <c r="B179" s="62"/>
      <c r="C179" s="41" t="s">
        <v>51</v>
      </c>
      <c r="D179" s="41"/>
      <c r="E179" s="41"/>
      <c r="F179" s="61" t="s">
        <v>1737</v>
      </c>
      <c r="G179" s="41"/>
      <c r="H179" s="41" t="s">
        <v>1921</v>
      </c>
      <c r="I179" s="41" t="s">
        <v>1851</v>
      </c>
      <c r="J179" s="41">
        <v>20</v>
      </c>
      <c r="K179" s="83"/>
    </row>
    <row r="180" spans="2:11" s="1" customFormat="1" ht="15" customHeight="1">
      <c r="B180" s="62"/>
      <c r="C180" s="41" t="s">
        <v>52</v>
      </c>
      <c r="D180" s="41"/>
      <c r="E180" s="41"/>
      <c r="F180" s="61" t="s">
        <v>1737</v>
      </c>
      <c r="G180" s="41"/>
      <c r="H180" s="41" t="s">
        <v>1922</v>
      </c>
      <c r="I180" s="41" t="s">
        <v>1851</v>
      </c>
      <c r="J180" s="41">
        <v>255</v>
      </c>
      <c r="K180" s="83"/>
    </row>
    <row r="181" spans="2:11" s="1" customFormat="1" ht="15" customHeight="1">
      <c r="B181" s="62"/>
      <c r="C181" s="41" t="s">
        <v>122</v>
      </c>
      <c r="D181" s="41"/>
      <c r="E181" s="41"/>
      <c r="F181" s="61" t="s">
        <v>1737</v>
      </c>
      <c r="G181" s="41"/>
      <c r="H181" s="41" t="s">
        <v>1814</v>
      </c>
      <c r="I181" s="41" t="s">
        <v>1851</v>
      </c>
      <c r="J181" s="41">
        <v>10</v>
      </c>
      <c r="K181" s="83"/>
    </row>
    <row r="182" spans="2:11" s="1" customFormat="1" ht="15" customHeight="1">
      <c r="B182" s="62"/>
      <c r="C182" s="41" t="s">
        <v>123</v>
      </c>
      <c r="D182" s="41"/>
      <c r="E182" s="41"/>
      <c r="F182" s="61" t="s">
        <v>1737</v>
      </c>
      <c r="G182" s="41"/>
      <c r="H182" s="41" t="s">
        <v>1923</v>
      </c>
      <c r="I182" s="41" t="s">
        <v>1884</v>
      </c>
      <c r="J182" s="41"/>
      <c r="K182" s="83"/>
    </row>
    <row r="183" spans="2:11" s="1" customFormat="1" ht="15" customHeight="1">
      <c r="B183" s="62"/>
      <c r="C183" s="41" t="s">
        <v>1924</v>
      </c>
      <c r="D183" s="41"/>
      <c r="E183" s="41"/>
      <c r="F183" s="61" t="s">
        <v>1737</v>
      </c>
      <c r="G183" s="41"/>
      <c r="H183" s="41" t="s">
        <v>1925</v>
      </c>
      <c r="I183" s="41" t="s">
        <v>1884</v>
      </c>
      <c r="J183" s="41"/>
      <c r="K183" s="83"/>
    </row>
    <row r="184" spans="2:11" s="1" customFormat="1" ht="15" customHeight="1">
      <c r="B184" s="62"/>
      <c r="C184" s="41" t="s">
        <v>1913</v>
      </c>
      <c r="D184" s="41"/>
      <c r="E184" s="41"/>
      <c r="F184" s="61" t="s">
        <v>1737</v>
      </c>
      <c r="G184" s="41"/>
      <c r="H184" s="41" t="s">
        <v>1926</v>
      </c>
      <c r="I184" s="41" t="s">
        <v>1884</v>
      </c>
      <c r="J184" s="41"/>
      <c r="K184" s="83"/>
    </row>
    <row r="185" spans="2:11" s="1" customFormat="1" ht="15" customHeight="1">
      <c r="B185" s="62"/>
      <c r="C185" s="41" t="s">
        <v>125</v>
      </c>
      <c r="D185" s="41"/>
      <c r="E185" s="41"/>
      <c r="F185" s="61" t="s">
        <v>1855</v>
      </c>
      <c r="G185" s="41"/>
      <c r="H185" s="41" t="s">
        <v>1927</v>
      </c>
      <c r="I185" s="41" t="s">
        <v>1851</v>
      </c>
      <c r="J185" s="41">
        <v>50</v>
      </c>
      <c r="K185" s="83"/>
    </row>
    <row r="186" spans="2:11" s="1" customFormat="1" ht="15" customHeight="1">
      <c r="B186" s="62"/>
      <c r="C186" s="41" t="s">
        <v>1928</v>
      </c>
      <c r="D186" s="41"/>
      <c r="E186" s="41"/>
      <c r="F186" s="61" t="s">
        <v>1855</v>
      </c>
      <c r="G186" s="41"/>
      <c r="H186" s="41" t="s">
        <v>1929</v>
      </c>
      <c r="I186" s="41" t="s">
        <v>1930</v>
      </c>
      <c r="J186" s="41"/>
      <c r="K186" s="83"/>
    </row>
    <row r="187" spans="2:11" s="1" customFormat="1" ht="15" customHeight="1">
      <c r="B187" s="62"/>
      <c r="C187" s="41" t="s">
        <v>1931</v>
      </c>
      <c r="D187" s="41"/>
      <c r="E187" s="41"/>
      <c r="F187" s="61" t="s">
        <v>1855</v>
      </c>
      <c r="G187" s="41"/>
      <c r="H187" s="41" t="s">
        <v>1932</v>
      </c>
      <c r="I187" s="41" t="s">
        <v>1930</v>
      </c>
      <c r="J187" s="41"/>
      <c r="K187" s="83"/>
    </row>
    <row r="188" spans="2:11" s="1" customFormat="1" ht="15" customHeight="1">
      <c r="B188" s="62"/>
      <c r="C188" s="41" t="s">
        <v>1933</v>
      </c>
      <c r="D188" s="41"/>
      <c r="E188" s="41"/>
      <c r="F188" s="61" t="s">
        <v>1855</v>
      </c>
      <c r="G188" s="41"/>
      <c r="H188" s="41" t="s">
        <v>1934</v>
      </c>
      <c r="I188" s="41" t="s">
        <v>1930</v>
      </c>
      <c r="J188" s="41"/>
      <c r="K188" s="83"/>
    </row>
    <row r="189" spans="2:11" s="1" customFormat="1" ht="15" customHeight="1">
      <c r="B189" s="62"/>
      <c r="C189" s="95" t="s">
        <v>1935</v>
      </c>
      <c r="D189" s="41"/>
      <c r="E189" s="41"/>
      <c r="F189" s="61" t="s">
        <v>1855</v>
      </c>
      <c r="G189" s="41"/>
      <c r="H189" s="41" t="s">
        <v>1936</v>
      </c>
      <c r="I189" s="41" t="s">
        <v>1937</v>
      </c>
      <c r="J189" s="96" t="s">
        <v>1938</v>
      </c>
      <c r="K189" s="83"/>
    </row>
    <row r="190" spans="2:11" s="1" customFormat="1" ht="15" customHeight="1">
      <c r="B190" s="62"/>
      <c r="C190" s="47" t="s">
        <v>40</v>
      </c>
      <c r="D190" s="41"/>
      <c r="E190" s="41"/>
      <c r="F190" s="61" t="s">
        <v>1737</v>
      </c>
      <c r="G190" s="41"/>
      <c r="H190" s="38" t="s">
        <v>1939</v>
      </c>
      <c r="I190" s="41" t="s">
        <v>1940</v>
      </c>
      <c r="J190" s="41"/>
      <c r="K190" s="83"/>
    </row>
    <row r="191" spans="2:11" s="1" customFormat="1" ht="15" customHeight="1">
      <c r="B191" s="62"/>
      <c r="C191" s="47" t="s">
        <v>1941</v>
      </c>
      <c r="D191" s="41"/>
      <c r="E191" s="41"/>
      <c r="F191" s="61" t="s">
        <v>1737</v>
      </c>
      <c r="G191" s="41"/>
      <c r="H191" s="41" t="s">
        <v>1942</v>
      </c>
      <c r="I191" s="41" t="s">
        <v>1884</v>
      </c>
      <c r="J191" s="41"/>
      <c r="K191" s="83"/>
    </row>
    <row r="192" spans="2:11" s="1" customFormat="1" ht="15" customHeight="1">
      <c r="B192" s="62"/>
      <c r="C192" s="47" t="s">
        <v>1943</v>
      </c>
      <c r="D192" s="41"/>
      <c r="E192" s="41"/>
      <c r="F192" s="61" t="s">
        <v>1737</v>
      </c>
      <c r="G192" s="41"/>
      <c r="H192" s="41" t="s">
        <v>1944</v>
      </c>
      <c r="I192" s="41" t="s">
        <v>1884</v>
      </c>
      <c r="J192" s="41"/>
      <c r="K192" s="83"/>
    </row>
    <row r="193" spans="2:11" s="1" customFormat="1" ht="15" customHeight="1">
      <c r="B193" s="62"/>
      <c r="C193" s="47" t="s">
        <v>1945</v>
      </c>
      <c r="D193" s="41"/>
      <c r="E193" s="41"/>
      <c r="F193" s="61" t="s">
        <v>1855</v>
      </c>
      <c r="G193" s="41"/>
      <c r="H193" s="41" t="s">
        <v>1946</v>
      </c>
      <c r="I193" s="41" t="s">
        <v>1884</v>
      </c>
      <c r="J193" s="41"/>
      <c r="K193" s="83"/>
    </row>
    <row r="194" spans="2:11" s="1" customFormat="1" ht="15" customHeight="1">
      <c r="B194" s="89"/>
      <c r="C194" s="97"/>
      <c r="D194" s="71"/>
      <c r="E194" s="71"/>
      <c r="F194" s="71"/>
      <c r="G194" s="71"/>
      <c r="H194" s="71"/>
      <c r="I194" s="71"/>
      <c r="J194" s="71"/>
      <c r="K194" s="90"/>
    </row>
    <row r="195" spans="2:11" s="1" customFormat="1" ht="18.75" customHeight="1">
      <c r="B195" s="38"/>
      <c r="C195" s="41"/>
      <c r="D195" s="41"/>
      <c r="E195" s="41"/>
      <c r="F195" s="61"/>
      <c r="G195" s="41"/>
      <c r="H195" s="41"/>
      <c r="I195" s="41"/>
      <c r="J195" s="41"/>
      <c r="K195" s="38"/>
    </row>
    <row r="196" spans="2:11" s="1" customFormat="1" ht="18.75" customHeight="1">
      <c r="B196" s="38"/>
      <c r="C196" s="41"/>
      <c r="D196" s="41"/>
      <c r="E196" s="41"/>
      <c r="F196" s="61"/>
      <c r="G196" s="41"/>
      <c r="H196" s="41"/>
      <c r="I196" s="41"/>
      <c r="J196" s="41"/>
      <c r="K196" s="38"/>
    </row>
    <row r="197" spans="2:11" s="1" customFormat="1" ht="18.75" customHeight="1">
      <c r="B197" s="48"/>
      <c r="C197" s="48"/>
      <c r="D197" s="48"/>
      <c r="E197" s="48"/>
      <c r="F197" s="48"/>
      <c r="G197" s="48"/>
      <c r="H197" s="48"/>
      <c r="I197" s="48"/>
      <c r="J197" s="48"/>
      <c r="K197" s="48"/>
    </row>
    <row r="198" spans="2:11" s="1" customFormat="1" ht="12">
      <c r="B198" s="30"/>
      <c r="C198" s="31"/>
      <c r="D198" s="31"/>
      <c r="E198" s="31"/>
      <c r="F198" s="31"/>
      <c r="G198" s="31"/>
      <c r="H198" s="31"/>
      <c r="I198" s="31"/>
      <c r="J198" s="31"/>
      <c r="K198" s="32"/>
    </row>
    <row r="199" spans="2:11" s="1" customFormat="1" ht="20.5">
      <c r="B199" s="33"/>
      <c r="C199" s="117" t="s">
        <v>1947</v>
      </c>
      <c r="D199" s="117"/>
      <c r="E199" s="117"/>
      <c r="F199" s="117"/>
      <c r="G199" s="117"/>
      <c r="H199" s="117"/>
      <c r="I199" s="117"/>
      <c r="J199" s="117"/>
      <c r="K199" s="34"/>
    </row>
    <row r="200" spans="2:11" s="1" customFormat="1" ht="25.5" customHeight="1">
      <c r="B200" s="33"/>
      <c r="C200" s="98" t="s">
        <v>1948</v>
      </c>
      <c r="D200" s="98"/>
      <c r="E200" s="98"/>
      <c r="F200" s="98" t="s">
        <v>1949</v>
      </c>
      <c r="G200" s="99"/>
      <c r="H200" s="118" t="s">
        <v>1950</v>
      </c>
      <c r="I200" s="118"/>
      <c r="J200" s="118"/>
      <c r="K200" s="34"/>
    </row>
    <row r="201" spans="2:11" s="1" customFormat="1" ht="5.25" customHeight="1">
      <c r="B201" s="62"/>
      <c r="C201" s="59"/>
      <c r="D201" s="59"/>
      <c r="E201" s="59"/>
      <c r="F201" s="59"/>
      <c r="G201" s="41"/>
      <c r="H201" s="59"/>
      <c r="I201" s="59"/>
      <c r="J201" s="59"/>
      <c r="K201" s="83"/>
    </row>
    <row r="202" spans="2:11" s="1" customFormat="1" ht="15" customHeight="1">
      <c r="B202" s="62"/>
      <c r="C202" s="41" t="s">
        <v>1940</v>
      </c>
      <c r="D202" s="41"/>
      <c r="E202" s="41"/>
      <c r="F202" s="61" t="s">
        <v>41</v>
      </c>
      <c r="G202" s="41"/>
      <c r="H202" s="119" t="s">
        <v>1951</v>
      </c>
      <c r="I202" s="119"/>
      <c r="J202" s="119"/>
      <c r="K202" s="83"/>
    </row>
    <row r="203" spans="2:11" s="1" customFormat="1" ht="15" customHeight="1">
      <c r="B203" s="62"/>
      <c r="C203" s="68"/>
      <c r="D203" s="41"/>
      <c r="E203" s="41"/>
      <c r="F203" s="61" t="s">
        <v>42</v>
      </c>
      <c r="G203" s="41"/>
      <c r="H203" s="119" t="s">
        <v>1952</v>
      </c>
      <c r="I203" s="119"/>
      <c r="J203" s="119"/>
      <c r="K203" s="83"/>
    </row>
    <row r="204" spans="2:11" s="1" customFormat="1" ht="15" customHeight="1">
      <c r="B204" s="62"/>
      <c r="C204" s="68"/>
      <c r="D204" s="41"/>
      <c r="E204" s="41"/>
      <c r="F204" s="61" t="s">
        <v>45</v>
      </c>
      <c r="G204" s="41"/>
      <c r="H204" s="119" t="s">
        <v>1953</v>
      </c>
      <c r="I204" s="119"/>
      <c r="J204" s="119"/>
      <c r="K204" s="83"/>
    </row>
    <row r="205" spans="2:11" s="1" customFormat="1" ht="15" customHeight="1">
      <c r="B205" s="62"/>
      <c r="C205" s="41"/>
      <c r="D205" s="41"/>
      <c r="E205" s="41"/>
      <c r="F205" s="61" t="s">
        <v>43</v>
      </c>
      <c r="G205" s="41"/>
      <c r="H205" s="119" t="s">
        <v>1954</v>
      </c>
      <c r="I205" s="119"/>
      <c r="J205" s="119"/>
      <c r="K205" s="83"/>
    </row>
    <row r="206" spans="2:11" s="1" customFormat="1" ht="15" customHeight="1">
      <c r="B206" s="62"/>
      <c r="C206" s="41"/>
      <c r="D206" s="41"/>
      <c r="E206" s="41"/>
      <c r="F206" s="61" t="s">
        <v>44</v>
      </c>
      <c r="G206" s="41"/>
      <c r="H206" s="119" t="s">
        <v>1955</v>
      </c>
      <c r="I206" s="119"/>
      <c r="J206" s="119"/>
      <c r="K206" s="83"/>
    </row>
    <row r="207" spans="2:11" s="1" customFormat="1" ht="15" customHeight="1">
      <c r="B207" s="62"/>
      <c r="C207" s="41"/>
      <c r="D207" s="41"/>
      <c r="E207" s="41"/>
      <c r="F207" s="61"/>
      <c r="G207" s="41"/>
      <c r="H207" s="41"/>
      <c r="I207" s="41"/>
      <c r="J207" s="41"/>
      <c r="K207" s="83"/>
    </row>
    <row r="208" spans="2:11" s="1" customFormat="1" ht="15" customHeight="1">
      <c r="B208" s="62"/>
      <c r="C208" s="41" t="s">
        <v>1896</v>
      </c>
      <c r="D208" s="41"/>
      <c r="E208" s="41"/>
      <c r="F208" s="61" t="s">
        <v>76</v>
      </c>
      <c r="G208" s="41"/>
      <c r="H208" s="119" t="s">
        <v>1956</v>
      </c>
      <c r="I208" s="119"/>
      <c r="J208" s="119"/>
      <c r="K208" s="83"/>
    </row>
    <row r="209" spans="2:11" s="1" customFormat="1" ht="15" customHeight="1">
      <c r="B209" s="62"/>
      <c r="C209" s="68"/>
      <c r="D209" s="41"/>
      <c r="E209" s="41"/>
      <c r="F209" s="61" t="s">
        <v>1796</v>
      </c>
      <c r="G209" s="41"/>
      <c r="H209" s="119" t="s">
        <v>1797</v>
      </c>
      <c r="I209" s="119"/>
      <c r="J209" s="119"/>
      <c r="K209" s="83"/>
    </row>
    <row r="210" spans="2:11" s="1" customFormat="1" ht="15" customHeight="1">
      <c r="B210" s="62"/>
      <c r="C210" s="41"/>
      <c r="D210" s="41"/>
      <c r="E210" s="41"/>
      <c r="F210" s="61" t="s">
        <v>1794</v>
      </c>
      <c r="G210" s="41"/>
      <c r="H210" s="119" t="s">
        <v>1957</v>
      </c>
      <c r="I210" s="119"/>
      <c r="J210" s="119"/>
      <c r="K210" s="83"/>
    </row>
    <row r="211" spans="2:11" s="1" customFormat="1" ht="15" customHeight="1">
      <c r="B211" s="100"/>
      <c r="C211" s="68"/>
      <c r="D211" s="68"/>
      <c r="E211" s="68"/>
      <c r="F211" s="61" t="s">
        <v>1798</v>
      </c>
      <c r="G211" s="47"/>
      <c r="H211" s="120" t="s">
        <v>82</v>
      </c>
      <c r="I211" s="120"/>
      <c r="J211" s="120"/>
      <c r="K211" s="101"/>
    </row>
    <row r="212" spans="2:11" s="1" customFormat="1" ht="15" customHeight="1">
      <c r="B212" s="100"/>
      <c r="C212" s="68"/>
      <c r="D212" s="68"/>
      <c r="E212" s="68"/>
      <c r="F212" s="61" t="s">
        <v>137</v>
      </c>
      <c r="G212" s="47"/>
      <c r="H212" s="120" t="s">
        <v>1958</v>
      </c>
      <c r="I212" s="120"/>
      <c r="J212" s="120"/>
      <c r="K212" s="101"/>
    </row>
    <row r="213" spans="2:11" s="1" customFormat="1" ht="15" customHeight="1">
      <c r="B213" s="100"/>
      <c r="C213" s="68"/>
      <c r="D213" s="68"/>
      <c r="E213" s="68"/>
      <c r="F213" s="102"/>
      <c r="G213" s="47"/>
      <c r="H213" s="103"/>
      <c r="I213" s="103"/>
      <c r="J213" s="103"/>
      <c r="K213" s="101"/>
    </row>
    <row r="214" spans="2:11" s="1" customFormat="1" ht="15" customHeight="1">
      <c r="B214" s="100"/>
      <c r="C214" s="41" t="s">
        <v>1920</v>
      </c>
      <c r="D214" s="68"/>
      <c r="E214" s="68"/>
      <c r="F214" s="61">
        <v>1</v>
      </c>
      <c r="G214" s="47"/>
      <c r="H214" s="120" t="s">
        <v>1959</v>
      </c>
      <c r="I214" s="120"/>
      <c r="J214" s="120"/>
      <c r="K214" s="101"/>
    </row>
    <row r="215" spans="2:11" s="1" customFormat="1" ht="15" customHeight="1">
      <c r="B215" s="100"/>
      <c r="C215" s="68"/>
      <c r="D215" s="68"/>
      <c r="E215" s="68"/>
      <c r="F215" s="61">
        <v>2</v>
      </c>
      <c r="G215" s="47"/>
      <c r="H215" s="120" t="s">
        <v>1960</v>
      </c>
      <c r="I215" s="120"/>
      <c r="J215" s="120"/>
      <c r="K215" s="101"/>
    </row>
    <row r="216" spans="2:11" s="1" customFormat="1" ht="15" customHeight="1">
      <c r="B216" s="100"/>
      <c r="C216" s="68"/>
      <c r="D216" s="68"/>
      <c r="E216" s="68"/>
      <c r="F216" s="61">
        <v>3</v>
      </c>
      <c r="G216" s="47"/>
      <c r="H216" s="120" t="s">
        <v>1961</v>
      </c>
      <c r="I216" s="120"/>
      <c r="J216" s="120"/>
      <c r="K216" s="101"/>
    </row>
    <row r="217" spans="2:11" s="1" customFormat="1" ht="15" customHeight="1">
      <c r="B217" s="100"/>
      <c r="C217" s="68"/>
      <c r="D217" s="68"/>
      <c r="E217" s="68"/>
      <c r="F217" s="61">
        <v>4</v>
      </c>
      <c r="G217" s="47"/>
      <c r="H217" s="120" t="s">
        <v>1962</v>
      </c>
      <c r="I217" s="120"/>
      <c r="J217" s="120"/>
      <c r="K217" s="101"/>
    </row>
    <row r="218" spans="2:11" s="1" customFormat="1" ht="12.75" customHeight="1">
      <c r="B218" s="104"/>
      <c r="C218" s="105"/>
      <c r="D218" s="105"/>
      <c r="E218" s="105"/>
      <c r="F218" s="105"/>
      <c r="G218" s="105"/>
      <c r="H218" s="105"/>
      <c r="I218" s="105"/>
      <c r="J218" s="105"/>
      <c r="K218" s="106"/>
    </row>
  </sheetData>
  <sheetProtection algorithmName="SHA-512" hashValue="Jwelll1LtDE4ctjo+mGNR1Xgz7JcnALkG1BADOO98KHkJEcTTLUeX5zHBsjRt2NJnzPdwqnEFlD2dHFz9LztPg==" saltValue="hNVQdbP2mbblv4oWdzOxJQ==" spinCount="100000" sheet="1" objects="1" scenarios="1" formatColumns="0" formatRow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55118110236227" right="0.59055118110236227" top="0.59055118110236227" bottom="0.59055118110236227" header="0" footer="0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04"/>
  <sheetViews>
    <sheetView showGridLines="0" topLeftCell="A85" workbookViewId="0">
      <selection activeCell="I99" sqref="I99"/>
    </sheetView>
  </sheetViews>
  <sheetFormatPr defaultRowHeight="10"/>
  <cols>
    <col min="1" max="1" width="7.109375" style="15" customWidth="1"/>
    <col min="2" max="2" width="1.44140625" style="15" customWidth="1"/>
    <col min="3" max="3" width="3.44140625" style="15" customWidth="1"/>
    <col min="4" max="4" width="3.6640625" style="15" customWidth="1"/>
    <col min="5" max="5" width="14.6640625" style="15" customWidth="1"/>
    <col min="6" max="6" width="43.44140625" style="15" customWidth="1"/>
    <col min="7" max="7" width="6" style="15" customWidth="1"/>
    <col min="8" max="8" width="9.88671875" style="15" customWidth="1"/>
    <col min="9" max="10" width="17.33203125" style="15" customWidth="1"/>
    <col min="11" max="11" width="17.33203125" style="15" hidden="1" customWidth="1"/>
    <col min="12" max="12" width="8" style="15" customWidth="1"/>
    <col min="13" max="13" width="9.33203125" style="15" hidden="1" customWidth="1"/>
    <col min="14" max="14" width="9.109375" style="15" hidden="1"/>
    <col min="15" max="20" width="12.109375" style="15" hidden="1" customWidth="1"/>
    <col min="21" max="21" width="14" style="15" hidden="1" customWidth="1"/>
    <col min="22" max="22" width="10.44140625" style="15" customWidth="1"/>
    <col min="23" max="23" width="14" style="15" customWidth="1"/>
    <col min="24" max="24" width="10.44140625" style="15" customWidth="1"/>
    <col min="25" max="25" width="12.88671875" style="15" customWidth="1"/>
    <col min="26" max="26" width="9.44140625" style="15" customWidth="1"/>
    <col min="27" max="27" width="12.88671875" style="15" customWidth="1"/>
    <col min="28" max="28" width="14" style="15" customWidth="1"/>
    <col min="29" max="29" width="9.44140625" style="15" customWidth="1"/>
    <col min="30" max="30" width="12.88671875" style="15" customWidth="1"/>
    <col min="31" max="31" width="14" style="15" customWidth="1"/>
    <col min="32" max="43" width="8.88671875" style="15"/>
    <col min="44" max="65" width="9.109375" style="15" hidden="1"/>
    <col min="66" max="16384" width="8.88671875" style="15"/>
  </cols>
  <sheetData>
    <row r="2" spans="1:46" ht="36.9" customHeight="1">
      <c r="L2" s="127" t="s">
        <v>6</v>
      </c>
      <c r="M2" s="128"/>
      <c r="N2" s="128"/>
      <c r="O2" s="128"/>
      <c r="P2" s="128"/>
      <c r="Q2" s="128"/>
      <c r="R2" s="128"/>
      <c r="S2" s="128"/>
      <c r="T2" s="128"/>
      <c r="U2" s="128"/>
      <c r="V2" s="128"/>
      <c r="AT2" s="129" t="s">
        <v>84</v>
      </c>
    </row>
    <row r="3" spans="1:46" ht="6.9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2"/>
      <c r="AT3" s="129" t="s">
        <v>79</v>
      </c>
    </row>
    <row r="4" spans="1:46" ht="24.9" customHeight="1">
      <c r="B4" s="132"/>
      <c r="D4" s="133" t="s">
        <v>106</v>
      </c>
      <c r="L4" s="132"/>
      <c r="M4" s="240" t="s">
        <v>11</v>
      </c>
      <c r="AT4" s="129" t="s">
        <v>4</v>
      </c>
    </row>
    <row r="5" spans="1:46" ht="6.9" customHeight="1">
      <c r="B5" s="132"/>
      <c r="L5" s="132"/>
    </row>
    <row r="6" spans="1:46" ht="12" customHeight="1">
      <c r="B6" s="132"/>
      <c r="D6" s="139" t="s">
        <v>15</v>
      </c>
      <c r="L6" s="132"/>
    </row>
    <row r="7" spans="1:46" ht="16.399999999999999" customHeight="1">
      <c r="B7" s="132"/>
      <c r="E7" s="241" t="str">
        <f>'Rekapitulace stavby'!K6</f>
        <v>STAVEBNÍ ÚPRAVY LNP NEMOCNICE BROUMOV II</v>
      </c>
      <c r="F7" s="242"/>
      <c r="G7" s="242"/>
      <c r="H7" s="242"/>
      <c r="L7" s="132"/>
    </row>
    <row r="8" spans="1:46" ht="12" customHeight="1">
      <c r="B8" s="132"/>
      <c r="D8" s="139" t="s">
        <v>107</v>
      </c>
      <c r="L8" s="132"/>
    </row>
    <row r="9" spans="1:46" s="149" customFormat="1" ht="16.399999999999999" customHeight="1">
      <c r="A9" s="143"/>
      <c r="B9" s="144"/>
      <c r="C9" s="143"/>
      <c r="D9" s="143"/>
      <c r="E9" s="241" t="s">
        <v>108</v>
      </c>
      <c r="F9" s="243"/>
      <c r="G9" s="243"/>
      <c r="H9" s="243"/>
      <c r="I9" s="143"/>
      <c r="J9" s="143"/>
      <c r="K9" s="143"/>
      <c r="L9" s="244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</row>
    <row r="10" spans="1:46" s="149" customFormat="1" ht="12" customHeight="1">
      <c r="A10" s="143"/>
      <c r="B10" s="144"/>
      <c r="C10" s="143"/>
      <c r="D10" s="139" t="s">
        <v>109</v>
      </c>
      <c r="E10" s="143"/>
      <c r="F10" s="143"/>
      <c r="G10" s="143"/>
      <c r="H10" s="143"/>
      <c r="I10" s="143"/>
      <c r="J10" s="143"/>
      <c r="K10" s="143"/>
      <c r="L10" s="244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</row>
    <row r="11" spans="1:46" s="149" customFormat="1" ht="16.399999999999999" customHeight="1">
      <c r="A11" s="143"/>
      <c r="B11" s="144"/>
      <c r="C11" s="143"/>
      <c r="D11" s="143"/>
      <c r="E11" s="173" t="s">
        <v>110</v>
      </c>
      <c r="F11" s="243"/>
      <c r="G11" s="243"/>
      <c r="H11" s="243"/>
      <c r="I11" s="143"/>
      <c r="J11" s="143"/>
      <c r="K11" s="143"/>
      <c r="L11" s="244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</row>
    <row r="12" spans="1:46" s="149" customFormat="1">
      <c r="A12" s="143"/>
      <c r="B12" s="144"/>
      <c r="C12" s="143"/>
      <c r="D12" s="143"/>
      <c r="E12" s="143"/>
      <c r="F12" s="143"/>
      <c r="G12" s="143"/>
      <c r="H12" s="143"/>
      <c r="I12" s="143"/>
      <c r="J12" s="143"/>
      <c r="K12" s="143"/>
      <c r="L12" s="244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</row>
    <row r="13" spans="1:46" s="149" customFormat="1" ht="12" customHeight="1">
      <c r="A13" s="143"/>
      <c r="B13" s="144"/>
      <c r="C13" s="143"/>
      <c r="D13" s="139" t="s">
        <v>17</v>
      </c>
      <c r="E13" s="143"/>
      <c r="F13" s="140" t="s">
        <v>3</v>
      </c>
      <c r="G13" s="143"/>
      <c r="H13" s="143"/>
      <c r="I13" s="139" t="s">
        <v>18</v>
      </c>
      <c r="J13" s="140" t="s">
        <v>3</v>
      </c>
      <c r="K13" s="143"/>
      <c r="L13" s="244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</row>
    <row r="14" spans="1:46" s="149" customFormat="1" ht="12" customHeight="1">
      <c r="A14" s="143"/>
      <c r="B14" s="144"/>
      <c r="C14" s="143"/>
      <c r="D14" s="139" t="s">
        <v>19</v>
      </c>
      <c r="E14" s="143"/>
      <c r="F14" s="140" t="s">
        <v>20</v>
      </c>
      <c r="G14" s="143"/>
      <c r="H14" s="143"/>
      <c r="I14" s="139" t="s">
        <v>21</v>
      </c>
      <c r="J14" s="245" t="str">
        <f>'Rekapitulace stavby'!AN8</f>
        <v>Vyplň</v>
      </c>
      <c r="K14" s="143"/>
      <c r="L14" s="244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</row>
    <row r="15" spans="1:46" s="149" customFormat="1" ht="11" customHeight="1">
      <c r="A15" s="143"/>
      <c r="B15" s="144"/>
      <c r="C15" s="143"/>
      <c r="D15" s="143"/>
      <c r="E15" s="143"/>
      <c r="F15" s="143"/>
      <c r="G15" s="143"/>
      <c r="H15" s="143"/>
      <c r="I15" s="143"/>
      <c r="J15" s="143"/>
      <c r="K15" s="143"/>
      <c r="L15" s="244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</row>
    <row r="16" spans="1:46" s="149" customFormat="1" ht="12" customHeight="1">
      <c r="A16" s="143"/>
      <c r="B16" s="144"/>
      <c r="C16" s="143"/>
      <c r="D16" s="139" t="s">
        <v>22</v>
      </c>
      <c r="E16" s="143"/>
      <c r="F16" s="143"/>
      <c r="G16" s="143"/>
      <c r="H16" s="143"/>
      <c r="I16" s="139" t="s">
        <v>23</v>
      </c>
      <c r="J16" s="140" t="s">
        <v>3</v>
      </c>
      <c r="K16" s="143"/>
      <c r="L16" s="244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</row>
    <row r="17" spans="1:31" s="149" customFormat="1" ht="18" customHeight="1">
      <c r="A17" s="143"/>
      <c r="B17" s="144"/>
      <c r="C17" s="143"/>
      <c r="D17" s="143"/>
      <c r="E17" s="140" t="s">
        <v>24</v>
      </c>
      <c r="F17" s="143"/>
      <c r="G17" s="143"/>
      <c r="H17" s="143"/>
      <c r="I17" s="139" t="s">
        <v>25</v>
      </c>
      <c r="J17" s="140" t="s">
        <v>3</v>
      </c>
      <c r="K17" s="143"/>
      <c r="L17" s="244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</row>
    <row r="18" spans="1:31" s="149" customFormat="1" ht="6.9" customHeight="1">
      <c r="A18" s="143"/>
      <c r="B18" s="144"/>
      <c r="C18" s="143"/>
      <c r="D18" s="143"/>
      <c r="E18" s="143"/>
      <c r="F18" s="143"/>
      <c r="G18" s="143"/>
      <c r="H18" s="143"/>
      <c r="I18" s="143"/>
      <c r="J18" s="143"/>
      <c r="K18" s="143"/>
      <c r="L18" s="244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</row>
    <row r="19" spans="1:31" s="149" customFormat="1" ht="12" customHeight="1">
      <c r="A19" s="143"/>
      <c r="B19" s="144"/>
      <c r="C19" s="143"/>
      <c r="D19" s="139" t="s">
        <v>26</v>
      </c>
      <c r="E19" s="143"/>
      <c r="F19" s="143"/>
      <c r="G19" s="143"/>
      <c r="H19" s="143"/>
      <c r="I19" s="139" t="s">
        <v>23</v>
      </c>
      <c r="J19" s="140" t="s">
        <v>3</v>
      </c>
      <c r="K19" s="143"/>
      <c r="L19" s="244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</row>
    <row r="20" spans="1:31" s="149" customFormat="1" ht="18" customHeight="1">
      <c r="A20" s="143"/>
      <c r="B20" s="144"/>
      <c r="C20" s="143"/>
      <c r="D20" s="143"/>
      <c r="E20" s="140" t="s">
        <v>1</v>
      </c>
      <c r="F20" s="143"/>
      <c r="G20" s="143"/>
      <c r="H20" s="143"/>
      <c r="I20" s="139" t="s">
        <v>25</v>
      </c>
      <c r="J20" s="140" t="s">
        <v>3</v>
      </c>
      <c r="K20" s="143"/>
      <c r="L20" s="244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</row>
    <row r="21" spans="1:31" s="149" customFormat="1" ht="6.9" customHeight="1">
      <c r="A21" s="143"/>
      <c r="B21" s="144"/>
      <c r="C21" s="143"/>
      <c r="D21" s="143"/>
      <c r="E21" s="143"/>
      <c r="F21" s="143"/>
      <c r="G21" s="143"/>
      <c r="H21" s="143"/>
      <c r="I21" s="143"/>
      <c r="J21" s="143"/>
      <c r="K21" s="143"/>
      <c r="L21" s="244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</row>
    <row r="22" spans="1:31" s="149" customFormat="1" ht="12" customHeight="1">
      <c r="A22" s="143"/>
      <c r="B22" s="144"/>
      <c r="C22" s="143"/>
      <c r="D22" s="139" t="s">
        <v>27</v>
      </c>
      <c r="E22" s="143"/>
      <c r="F22" s="143"/>
      <c r="G22" s="143"/>
      <c r="H22" s="143"/>
      <c r="I22" s="139" t="s">
        <v>23</v>
      </c>
      <c r="J22" s="140" t="s">
        <v>28</v>
      </c>
      <c r="K22" s="143"/>
      <c r="L22" s="244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</row>
    <row r="23" spans="1:31" s="149" customFormat="1" ht="18" customHeight="1">
      <c r="A23" s="143"/>
      <c r="B23" s="144"/>
      <c r="C23" s="143"/>
      <c r="D23" s="143"/>
      <c r="E23" s="140" t="s">
        <v>29</v>
      </c>
      <c r="F23" s="143"/>
      <c r="G23" s="143"/>
      <c r="H23" s="143"/>
      <c r="I23" s="139" t="s">
        <v>25</v>
      </c>
      <c r="J23" s="140" t="s">
        <v>3</v>
      </c>
      <c r="K23" s="143"/>
      <c r="L23" s="244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</row>
    <row r="24" spans="1:31" s="149" customFormat="1" ht="6.9" customHeight="1">
      <c r="A24" s="143"/>
      <c r="B24" s="144"/>
      <c r="C24" s="143"/>
      <c r="D24" s="143"/>
      <c r="E24" s="143"/>
      <c r="F24" s="143"/>
      <c r="G24" s="143"/>
      <c r="H24" s="143"/>
      <c r="I24" s="143"/>
      <c r="J24" s="143"/>
      <c r="K24" s="143"/>
      <c r="L24" s="244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</row>
    <row r="25" spans="1:31" s="149" customFormat="1" ht="12" customHeight="1">
      <c r="A25" s="143"/>
      <c r="B25" s="144"/>
      <c r="C25" s="143"/>
      <c r="D25" s="139" t="s">
        <v>31</v>
      </c>
      <c r="E25" s="143"/>
      <c r="F25" s="143"/>
      <c r="G25" s="143"/>
      <c r="H25" s="143"/>
      <c r="I25" s="139" t="s">
        <v>23</v>
      </c>
      <c r="J25" s="140" t="s">
        <v>32</v>
      </c>
      <c r="K25" s="143"/>
      <c r="L25" s="244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pans="1:31" s="149" customFormat="1" ht="18" customHeight="1">
      <c r="A26" s="143"/>
      <c r="B26" s="144"/>
      <c r="C26" s="143"/>
      <c r="D26" s="143"/>
      <c r="E26" s="140" t="s">
        <v>33</v>
      </c>
      <c r="F26" s="143"/>
      <c r="G26" s="143"/>
      <c r="H26" s="143"/>
      <c r="I26" s="139" t="s">
        <v>25</v>
      </c>
      <c r="J26" s="140" t="s">
        <v>3</v>
      </c>
      <c r="K26" s="143"/>
      <c r="L26" s="244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</row>
    <row r="27" spans="1:31" s="149" customFormat="1" ht="6.9" customHeight="1">
      <c r="A27" s="143"/>
      <c r="B27" s="144"/>
      <c r="C27" s="143"/>
      <c r="D27" s="143"/>
      <c r="E27" s="143"/>
      <c r="F27" s="143"/>
      <c r="G27" s="143"/>
      <c r="H27" s="143"/>
      <c r="I27" s="143"/>
      <c r="J27" s="143"/>
      <c r="K27" s="143"/>
      <c r="L27" s="244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31" s="149" customFormat="1" ht="12" customHeight="1">
      <c r="A28" s="143"/>
      <c r="B28" s="144"/>
      <c r="C28" s="143"/>
      <c r="D28" s="139" t="s">
        <v>34</v>
      </c>
      <c r="E28" s="143"/>
      <c r="F28" s="143"/>
      <c r="G28" s="143"/>
      <c r="H28" s="143"/>
      <c r="I28" s="143"/>
      <c r="J28" s="143"/>
      <c r="K28" s="143"/>
      <c r="L28" s="244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</row>
    <row r="29" spans="1:31" s="249" customFormat="1" ht="16.399999999999999" customHeight="1">
      <c r="A29" s="246"/>
      <c r="B29" s="247"/>
      <c r="C29" s="246"/>
      <c r="D29" s="246"/>
      <c r="E29" s="141" t="s">
        <v>3</v>
      </c>
      <c r="F29" s="141"/>
      <c r="G29" s="141"/>
      <c r="H29" s="141"/>
      <c r="I29" s="246"/>
      <c r="J29" s="246"/>
      <c r="K29" s="246"/>
      <c r="L29" s="248"/>
      <c r="S29" s="246"/>
      <c r="T29" s="246"/>
      <c r="U29" s="246"/>
      <c r="V29" s="246"/>
      <c r="W29" s="246"/>
      <c r="X29" s="246"/>
      <c r="Y29" s="246"/>
      <c r="Z29" s="246"/>
      <c r="AA29" s="246"/>
      <c r="AB29" s="246"/>
      <c r="AC29" s="246"/>
      <c r="AD29" s="246"/>
      <c r="AE29" s="246"/>
    </row>
    <row r="30" spans="1:31" s="149" customFormat="1" ht="6.9" customHeight="1">
      <c r="A30" s="143"/>
      <c r="B30" s="144"/>
      <c r="C30" s="143"/>
      <c r="D30" s="143"/>
      <c r="E30" s="143"/>
      <c r="F30" s="143"/>
      <c r="G30" s="143"/>
      <c r="H30" s="143"/>
      <c r="I30" s="143"/>
      <c r="J30" s="143"/>
      <c r="K30" s="143"/>
      <c r="L30" s="244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</row>
    <row r="31" spans="1:31" s="149" customFormat="1" ht="6.9" customHeight="1">
      <c r="A31" s="143"/>
      <c r="B31" s="144"/>
      <c r="C31" s="143"/>
      <c r="D31" s="197"/>
      <c r="E31" s="197"/>
      <c r="F31" s="197"/>
      <c r="G31" s="197"/>
      <c r="H31" s="197"/>
      <c r="I31" s="197"/>
      <c r="J31" s="197"/>
      <c r="K31" s="197"/>
      <c r="L31" s="244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</row>
    <row r="32" spans="1:31" s="149" customFormat="1" ht="25.4" customHeight="1">
      <c r="A32" s="143"/>
      <c r="B32" s="144"/>
      <c r="C32" s="143"/>
      <c r="D32" s="250" t="s">
        <v>36</v>
      </c>
      <c r="E32" s="143"/>
      <c r="F32" s="143"/>
      <c r="G32" s="143"/>
      <c r="H32" s="143"/>
      <c r="I32" s="143"/>
      <c r="J32" s="251">
        <f>ROUND(J90, 2)</f>
        <v>0</v>
      </c>
      <c r="K32" s="143"/>
      <c r="L32" s="244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</row>
    <row r="33" spans="1:31" s="149" customFormat="1" ht="6.9" customHeight="1">
      <c r="A33" s="143"/>
      <c r="B33" s="144"/>
      <c r="C33" s="143"/>
      <c r="D33" s="197"/>
      <c r="E33" s="197"/>
      <c r="F33" s="197"/>
      <c r="G33" s="197"/>
      <c r="H33" s="197"/>
      <c r="I33" s="197"/>
      <c r="J33" s="197"/>
      <c r="K33" s="197"/>
      <c r="L33" s="244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</row>
    <row r="34" spans="1:31" s="149" customFormat="1" ht="14.4" customHeight="1">
      <c r="A34" s="143"/>
      <c r="B34" s="144"/>
      <c r="C34" s="143"/>
      <c r="D34" s="143"/>
      <c r="E34" s="143"/>
      <c r="F34" s="252" t="s">
        <v>38</v>
      </c>
      <c r="G34" s="143"/>
      <c r="H34" s="143"/>
      <c r="I34" s="252" t="s">
        <v>37</v>
      </c>
      <c r="J34" s="252" t="s">
        <v>39</v>
      </c>
      <c r="K34" s="143"/>
      <c r="L34" s="244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</row>
    <row r="35" spans="1:31" s="149" customFormat="1" ht="14.4" customHeight="1">
      <c r="A35" s="143"/>
      <c r="B35" s="144"/>
      <c r="C35" s="143"/>
      <c r="D35" s="253" t="s">
        <v>40</v>
      </c>
      <c r="E35" s="139" t="s">
        <v>41</v>
      </c>
      <c r="F35" s="254">
        <f>ROUND((SUM(BE90:BE103)),  2)</f>
        <v>0</v>
      </c>
      <c r="G35" s="143"/>
      <c r="H35" s="143"/>
      <c r="I35" s="255">
        <v>0.21</v>
      </c>
      <c r="J35" s="254">
        <f>ROUND(((SUM(BE90:BE103))*I35),  2)</f>
        <v>0</v>
      </c>
      <c r="K35" s="143"/>
      <c r="L35" s="244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</row>
    <row r="36" spans="1:31" s="149" customFormat="1" ht="14.4" customHeight="1">
      <c r="A36" s="143"/>
      <c r="B36" s="144"/>
      <c r="C36" s="143"/>
      <c r="D36" s="143"/>
      <c r="E36" s="139" t="s">
        <v>42</v>
      </c>
      <c r="F36" s="254">
        <f>ROUND((SUM(BF90:BF103)),  2)</f>
        <v>0</v>
      </c>
      <c r="G36" s="143"/>
      <c r="H36" s="143"/>
      <c r="I36" s="255">
        <v>0.15</v>
      </c>
      <c r="J36" s="254">
        <f>ROUND(((SUM(BF90:BF103))*I36),  2)</f>
        <v>0</v>
      </c>
      <c r="K36" s="143"/>
      <c r="L36" s="244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</row>
    <row r="37" spans="1:31" s="149" customFormat="1" ht="14.4" hidden="1" customHeight="1">
      <c r="A37" s="143"/>
      <c r="B37" s="144"/>
      <c r="C37" s="143"/>
      <c r="D37" s="143"/>
      <c r="E37" s="139" t="s">
        <v>43</v>
      </c>
      <c r="F37" s="254">
        <f>ROUND((SUM(BG90:BG103)),  2)</f>
        <v>0</v>
      </c>
      <c r="G37" s="143"/>
      <c r="H37" s="143"/>
      <c r="I37" s="255">
        <v>0.21</v>
      </c>
      <c r="J37" s="254">
        <f>0</f>
        <v>0</v>
      </c>
      <c r="K37" s="143"/>
      <c r="L37" s="244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</row>
    <row r="38" spans="1:31" s="149" customFormat="1" ht="14.4" hidden="1" customHeight="1">
      <c r="A38" s="143"/>
      <c r="B38" s="144"/>
      <c r="C38" s="143"/>
      <c r="D38" s="143"/>
      <c r="E38" s="139" t="s">
        <v>44</v>
      </c>
      <c r="F38" s="254">
        <f>ROUND((SUM(BH90:BH103)),  2)</f>
        <v>0</v>
      </c>
      <c r="G38" s="143"/>
      <c r="H38" s="143"/>
      <c r="I38" s="255">
        <v>0.15</v>
      </c>
      <c r="J38" s="254">
        <f>0</f>
        <v>0</v>
      </c>
      <c r="K38" s="143"/>
      <c r="L38" s="244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</row>
    <row r="39" spans="1:31" s="149" customFormat="1" ht="14.4" hidden="1" customHeight="1">
      <c r="A39" s="143"/>
      <c r="B39" s="144"/>
      <c r="C39" s="143"/>
      <c r="D39" s="143"/>
      <c r="E39" s="139" t="s">
        <v>45</v>
      </c>
      <c r="F39" s="254">
        <f>ROUND((SUM(BI90:BI103)),  2)</f>
        <v>0</v>
      </c>
      <c r="G39" s="143"/>
      <c r="H39" s="143"/>
      <c r="I39" s="255">
        <v>0</v>
      </c>
      <c r="J39" s="254">
        <f>0</f>
        <v>0</v>
      </c>
      <c r="K39" s="143"/>
      <c r="L39" s="244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</row>
    <row r="40" spans="1:31" s="149" customFormat="1" ht="6.9" customHeight="1">
      <c r="A40" s="143"/>
      <c r="B40" s="144"/>
      <c r="C40" s="143"/>
      <c r="D40" s="143"/>
      <c r="E40" s="143"/>
      <c r="F40" s="143"/>
      <c r="G40" s="143"/>
      <c r="H40" s="143"/>
      <c r="I40" s="143"/>
      <c r="J40" s="143"/>
      <c r="K40" s="143"/>
      <c r="L40" s="244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</row>
    <row r="41" spans="1:31" s="149" customFormat="1" ht="25.4" customHeight="1">
      <c r="A41" s="143"/>
      <c r="B41" s="144"/>
      <c r="C41" s="256"/>
      <c r="D41" s="257" t="s">
        <v>46</v>
      </c>
      <c r="E41" s="189"/>
      <c r="F41" s="189"/>
      <c r="G41" s="258" t="s">
        <v>47</v>
      </c>
      <c r="H41" s="259" t="s">
        <v>48</v>
      </c>
      <c r="I41" s="189"/>
      <c r="J41" s="260">
        <f>SUM(J32:J39)</f>
        <v>0</v>
      </c>
      <c r="K41" s="261"/>
      <c r="L41" s="244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</row>
    <row r="42" spans="1:31" s="149" customFormat="1" ht="14.4" customHeight="1">
      <c r="A42" s="143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244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</row>
    <row r="46" spans="1:31" s="149" customFormat="1" ht="6.9" customHeight="1">
      <c r="A46" s="143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244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</row>
    <row r="47" spans="1:31" s="149" customFormat="1" ht="24.9" customHeight="1">
      <c r="A47" s="143"/>
      <c r="B47" s="144"/>
      <c r="C47" s="133" t="s">
        <v>111</v>
      </c>
      <c r="D47" s="143"/>
      <c r="E47" s="143"/>
      <c r="F47" s="143"/>
      <c r="G47" s="143"/>
      <c r="H47" s="143"/>
      <c r="I47" s="143"/>
      <c r="J47" s="143"/>
      <c r="K47" s="143"/>
      <c r="L47" s="244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</row>
    <row r="48" spans="1:31" s="149" customFormat="1" ht="6.9" customHeight="1">
      <c r="A48" s="143"/>
      <c r="B48" s="144"/>
      <c r="C48" s="143"/>
      <c r="D48" s="143"/>
      <c r="E48" s="143"/>
      <c r="F48" s="143"/>
      <c r="G48" s="143"/>
      <c r="H48" s="143"/>
      <c r="I48" s="143"/>
      <c r="J48" s="143"/>
      <c r="K48" s="143"/>
      <c r="L48" s="244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</row>
    <row r="49" spans="1:47" s="149" customFormat="1" ht="12" customHeight="1">
      <c r="A49" s="143"/>
      <c r="B49" s="144"/>
      <c r="C49" s="139" t="s">
        <v>15</v>
      </c>
      <c r="D49" s="143"/>
      <c r="E49" s="143"/>
      <c r="F49" s="143"/>
      <c r="G49" s="143"/>
      <c r="H49" s="143"/>
      <c r="I49" s="143"/>
      <c r="J49" s="143"/>
      <c r="K49" s="143"/>
      <c r="L49" s="244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</row>
    <row r="50" spans="1:47" s="149" customFormat="1" ht="16.399999999999999" customHeight="1">
      <c r="A50" s="143"/>
      <c r="B50" s="144"/>
      <c r="C50" s="143"/>
      <c r="D50" s="143"/>
      <c r="E50" s="241" t="str">
        <f>E7</f>
        <v>STAVEBNÍ ÚPRAVY LNP NEMOCNICE BROUMOV II</v>
      </c>
      <c r="F50" s="242"/>
      <c r="G50" s="242"/>
      <c r="H50" s="242"/>
      <c r="I50" s="143"/>
      <c r="J50" s="143"/>
      <c r="K50" s="143"/>
      <c r="L50" s="244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</row>
    <row r="51" spans="1:47" ht="12" customHeight="1">
      <c r="B51" s="132"/>
      <c r="C51" s="139" t="s">
        <v>107</v>
      </c>
      <c r="L51" s="132"/>
    </row>
    <row r="52" spans="1:47" s="149" customFormat="1" ht="16.399999999999999" customHeight="1">
      <c r="A52" s="143"/>
      <c r="B52" s="144"/>
      <c r="C52" s="143"/>
      <c r="D52" s="143"/>
      <c r="E52" s="241" t="s">
        <v>108</v>
      </c>
      <c r="F52" s="243"/>
      <c r="G52" s="243"/>
      <c r="H52" s="243"/>
      <c r="I52" s="143"/>
      <c r="J52" s="143"/>
      <c r="K52" s="143"/>
      <c r="L52" s="244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</row>
    <row r="53" spans="1:47" s="149" customFormat="1" ht="12" customHeight="1">
      <c r="A53" s="143"/>
      <c r="B53" s="144"/>
      <c r="C53" s="139" t="s">
        <v>109</v>
      </c>
      <c r="D53" s="143"/>
      <c r="E53" s="143"/>
      <c r="F53" s="143"/>
      <c r="G53" s="143"/>
      <c r="H53" s="143"/>
      <c r="I53" s="143"/>
      <c r="J53" s="143"/>
      <c r="K53" s="143"/>
      <c r="L53" s="244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</row>
    <row r="54" spans="1:47" s="149" customFormat="1" ht="16.399999999999999" customHeight="1">
      <c r="A54" s="143"/>
      <c r="B54" s="144"/>
      <c r="C54" s="143"/>
      <c r="D54" s="143"/>
      <c r="E54" s="173" t="str">
        <f>E11</f>
        <v>DÍL 01 - Vedlejší a ostatní náklady</v>
      </c>
      <c r="F54" s="243"/>
      <c r="G54" s="243"/>
      <c r="H54" s="243"/>
      <c r="I54" s="143"/>
      <c r="J54" s="143"/>
      <c r="K54" s="143"/>
      <c r="L54" s="244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</row>
    <row r="55" spans="1:47" s="149" customFormat="1" ht="6.9" customHeight="1">
      <c r="A55" s="143"/>
      <c r="B55" s="144"/>
      <c r="C55" s="143"/>
      <c r="D55" s="143"/>
      <c r="E55" s="143"/>
      <c r="F55" s="143"/>
      <c r="G55" s="143"/>
      <c r="H55" s="143"/>
      <c r="I55" s="143"/>
      <c r="J55" s="143"/>
      <c r="K55" s="143"/>
      <c r="L55" s="244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</row>
    <row r="56" spans="1:47" s="149" customFormat="1" ht="12" customHeight="1">
      <c r="A56" s="143"/>
      <c r="B56" s="144"/>
      <c r="C56" s="139" t="s">
        <v>19</v>
      </c>
      <c r="D56" s="143"/>
      <c r="E56" s="143"/>
      <c r="F56" s="140" t="str">
        <f>F14</f>
        <v>nemocnice Broumov,Smetanova 91,Broumov</v>
      </c>
      <c r="G56" s="143"/>
      <c r="H56" s="143"/>
      <c r="I56" s="139" t="s">
        <v>21</v>
      </c>
      <c r="J56" s="245" t="str">
        <f>IF(J14="","",J14)</f>
        <v>Vyplň</v>
      </c>
      <c r="K56" s="143"/>
      <c r="L56" s="244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</row>
    <row r="57" spans="1:47" s="149" customFormat="1" ht="6.9" customHeight="1">
      <c r="A57" s="143"/>
      <c r="B57" s="144"/>
      <c r="C57" s="143"/>
      <c r="D57" s="143"/>
      <c r="E57" s="143"/>
      <c r="F57" s="143"/>
      <c r="G57" s="143"/>
      <c r="H57" s="143"/>
      <c r="I57" s="143"/>
      <c r="J57" s="143"/>
      <c r="K57" s="143"/>
      <c r="L57" s="244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</row>
    <row r="58" spans="1:47" s="149" customFormat="1" ht="15.5" customHeight="1">
      <c r="A58" s="143"/>
      <c r="B58" s="144"/>
      <c r="C58" s="139" t="s">
        <v>22</v>
      </c>
      <c r="D58" s="143"/>
      <c r="E58" s="143"/>
      <c r="F58" s="140" t="str">
        <f>E17</f>
        <v>Královéhradecký kraj</v>
      </c>
      <c r="G58" s="143"/>
      <c r="H58" s="143"/>
      <c r="I58" s="139" t="s">
        <v>27</v>
      </c>
      <c r="J58" s="262" t="str">
        <f>E23</f>
        <v>Proxion s.r.o.</v>
      </c>
      <c r="K58" s="143"/>
      <c r="L58" s="244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</row>
    <row r="59" spans="1:47" s="149" customFormat="1" ht="15.5" customHeight="1">
      <c r="A59" s="143"/>
      <c r="B59" s="144"/>
      <c r="C59" s="139" t="s">
        <v>26</v>
      </c>
      <c r="D59" s="143"/>
      <c r="E59" s="143"/>
      <c r="F59" s="140" t="str">
        <f>IF(E20="","",E20)</f>
        <v>VZ</v>
      </c>
      <c r="G59" s="143"/>
      <c r="H59" s="143"/>
      <c r="I59" s="139" t="s">
        <v>31</v>
      </c>
      <c r="J59" s="262" t="str">
        <f>E26</f>
        <v>Ivan Mezera</v>
      </c>
      <c r="K59" s="143"/>
      <c r="L59" s="244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3"/>
      <c r="AD59" s="143"/>
      <c r="AE59" s="143"/>
    </row>
    <row r="60" spans="1:47" s="149" customFormat="1" ht="10.4" customHeight="1">
      <c r="A60" s="143"/>
      <c r="B60" s="144"/>
      <c r="C60" s="143"/>
      <c r="D60" s="143"/>
      <c r="E60" s="143"/>
      <c r="F60" s="143"/>
      <c r="G60" s="143"/>
      <c r="H60" s="143"/>
      <c r="I60" s="143"/>
      <c r="J60" s="143"/>
      <c r="K60" s="143"/>
      <c r="L60" s="244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</row>
    <row r="61" spans="1:47" s="149" customFormat="1" ht="29.25" customHeight="1">
      <c r="A61" s="143"/>
      <c r="B61" s="144"/>
      <c r="C61" s="263" t="s">
        <v>112</v>
      </c>
      <c r="D61" s="256"/>
      <c r="E61" s="256"/>
      <c r="F61" s="256"/>
      <c r="G61" s="256"/>
      <c r="H61" s="256"/>
      <c r="I61" s="256"/>
      <c r="J61" s="264" t="s">
        <v>113</v>
      </c>
      <c r="K61" s="256"/>
      <c r="L61" s="244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</row>
    <row r="62" spans="1:47" s="149" customFormat="1" ht="10.4" customHeight="1">
      <c r="A62" s="143"/>
      <c r="B62" s="144"/>
      <c r="C62" s="143"/>
      <c r="D62" s="143"/>
      <c r="E62" s="143"/>
      <c r="F62" s="143"/>
      <c r="G62" s="143"/>
      <c r="H62" s="143"/>
      <c r="I62" s="143"/>
      <c r="J62" s="143"/>
      <c r="K62" s="143"/>
      <c r="L62" s="244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43"/>
      <c r="AE62" s="143"/>
    </row>
    <row r="63" spans="1:47" s="149" customFormat="1" ht="23" customHeight="1">
      <c r="A63" s="143"/>
      <c r="B63" s="144"/>
      <c r="C63" s="265" t="s">
        <v>68</v>
      </c>
      <c r="D63" s="143"/>
      <c r="E63" s="143"/>
      <c r="F63" s="143"/>
      <c r="G63" s="143"/>
      <c r="H63" s="143"/>
      <c r="I63" s="143"/>
      <c r="J63" s="251">
        <f>J90</f>
        <v>0</v>
      </c>
      <c r="K63" s="143"/>
      <c r="L63" s="244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U63" s="129" t="s">
        <v>114</v>
      </c>
    </row>
    <row r="64" spans="1:47" s="266" customFormat="1" ht="24.9" customHeight="1">
      <c r="B64" s="267"/>
      <c r="D64" s="268" t="s">
        <v>115</v>
      </c>
      <c r="E64" s="269"/>
      <c r="F64" s="269"/>
      <c r="G64" s="269"/>
      <c r="H64" s="269"/>
      <c r="I64" s="269"/>
      <c r="J64" s="270">
        <f>J91</f>
        <v>0</v>
      </c>
      <c r="L64" s="267"/>
    </row>
    <row r="65" spans="1:31" s="266" customFormat="1" ht="24.9" customHeight="1">
      <c r="B65" s="267"/>
      <c r="D65" s="268" t="s">
        <v>116</v>
      </c>
      <c r="E65" s="269"/>
      <c r="F65" s="269"/>
      <c r="G65" s="269"/>
      <c r="H65" s="269"/>
      <c r="I65" s="269"/>
      <c r="J65" s="270">
        <f>J92</f>
        <v>0</v>
      </c>
      <c r="L65" s="267"/>
    </row>
    <row r="66" spans="1:31" s="266" customFormat="1" ht="24.9" customHeight="1">
      <c r="B66" s="267"/>
      <c r="D66" s="268" t="s">
        <v>117</v>
      </c>
      <c r="E66" s="269"/>
      <c r="F66" s="269"/>
      <c r="G66" s="269"/>
      <c r="H66" s="269"/>
      <c r="I66" s="269"/>
      <c r="J66" s="270">
        <f>J99</f>
        <v>0</v>
      </c>
      <c r="L66" s="267"/>
    </row>
    <row r="67" spans="1:31" s="227" customFormat="1" ht="20" customHeight="1">
      <c r="B67" s="271"/>
      <c r="D67" s="272" t="s">
        <v>118</v>
      </c>
      <c r="E67" s="273"/>
      <c r="F67" s="273"/>
      <c r="G67" s="273"/>
      <c r="H67" s="273"/>
      <c r="I67" s="273"/>
      <c r="J67" s="274">
        <f>J100</f>
        <v>0</v>
      </c>
      <c r="L67" s="271"/>
    </row>
    <row r="68" spans="1:31" s="227" customFormat="1" ht="20" customHeight="1">
      <c r="B68" s="271"/>
      <c r="D68" s="272" t="s">
        <v>119</v>
      </c>
      <c r="E68" s="273"/>
      <c r="F68" s="273"/>
      <c r="G68" s="273"/>
      <c r="H68" s="273"/>
      <c r="I68" s="273"/>
      <c r="J68" s="274">
        <f>J102</f>
        <v>0</v>
      </c>
      <c r="L68" s="271"/>
    </row>
    <row r="69" spans="1:31" s="149" customFormat="1" ht="21.75" customHeight="1">
      <c r="A69" s="143"/>
      <c r="B69" s="144"/>
      <c r="C69" s="143"/>
      <c r="D69" s="143"/>
      <c r="E69" s="143"/>
      <c r="F69" s="143"/>
      <c r="G69" s="143"/>
      <c r="H69" s="143"/>
      <c r="I69" s="143"/>
      <c r="J69" s="143"/>
      <c r="K69" s="143"/>
      <c r="L69" s="244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3"/>
      <c r="AD69" s="143"/>
      <c r="AE69" s="143"/>
    </row>
    <row r="70" spans="1:31" s="149" customFormat="1" ht="6.9" customHeight="1">
      <c r="A70" s="143"/>
      <c r="B70" s="164"/>
      <c r="C70" s="165"/>
      <c r="D70" s="165"/>
      <c r="E70" s="165"/>
      <c r="F70" s="165"/>
      <c r="G70" s="165"/>
      <c r="H70" s="165"/>
      <c r="I70" s="165"/>
      <c r="J70" s="165"/>
      <c r="K70" s="165"/>
      <c r="L70" s="244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3"/>
      <c r="AD70" s="143"/>
      <c r="AE70" s="143"/>
    </row>
    <row r="74" spans="1:31" s="149" customFormat="1" ht="6.9" customHeight="1">
      <c r="A74" s="143"/>
      <c r="B74" s="166"/>
      <c r="C74" s="167"/>
      <c r="D74" s="167"/>
      <c r="E74" s="167"/>
      <c r="F74" s="167"/>
      <c r="G74" s="167"/>
      <c r="H74" s="167"/>
      <c r="I74" s="167"/>
      <c r="J74" s="167"/>
      <c r="K74" s="167"/>
      <c r="L74" s="244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</row>
    <row r="75" spans="1:31" s="149" customFormat="1" ht="24.9" customHeight="1">
      <c r="A75" s="143"/>
      <c r="B75" s="144"/>
      <c r="C75" s="133" t="s">
        <v>120</v>
      </c>
      <c r="D75" s="143"/>
      <c r="E75" s="143"/>
      <c r="F75" s="143"/>
      <c r="G75" s="143"/>
      <c r="H75" s="143"/>
      <c r="I75" s="143"/>
      <c r="J75" s="143"/>
      <c r="K75" s="143"/>
      <c r="L75" s="244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</row>
    <row r="76" spans="1:31" s="149" customFormat="1" ht="6.9" customHeight="1">
      <c r="A76" s="143"/>
      <c r="B76" s="144"/>
      <c r="C76" s="143"/>
      <c r="D76" s="143"/>
      <c r="E76" s="143"/>
      <c r="F76" s="143"/>
      <c r="G76" s="143"/>
      <c r="H76" s="143"/>
      <c r="I76" s="143"/>
      <c r="J76" s="143"/>
      <c r="K76" s="143"/>
      <c r="L76" s="244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</row>
    <row r="77" spans="1:31" s="149" customFormat="1" ht="12" customHeight="1">
      <c r="A77" s="143"/>
      <c r="B77" s="144"/>
      <c r="C77" s="139" t="s">
        <v>15</v>
      </c>
      <c r="D77" s="143"/>
      <c r="E77" s="143"/>
      <c r="F77" s="143"/>
      <c r="G77" s="143"/>
      <c r="H77" s="143"/>
      <c r="I77" s="143"/>
      <c r="J77" s="143"/>
      <c r="K77" s="143"/>
      <c r="L77" s="244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</row>
    <row r="78" spans="1:31" s="149" customFormat="1" ht="16.399999999999999" customHeight="1">
      <c r="A78" s="143"/>
      <c r="B78" s="144"/>
      <c r="C78" s="143"/>
      <c r="D78" s="143"/>
      <c r="E78" s="241" t="str">
        <f>E7</f>
        <v>STAVEBNÍ ÚPRAVY LNP NEMOCNICE BROUMOV II</v>
      </c>
      <c r="F78" s="242"/>
      <c r="G78" s="242"/>
      <c r="H78" s="242"/>
      <c r="I78" s="143"/>
      <c r="J78" s="143"/>
      <c r="K78" s="143"/>
      <c r="L78" s="244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</row>
    <row r="79" spans="1:31" ht="12" customHeight="1">
      <c r="B79" s="132"/>
      <c r="C79" s="139" t="s">
        <v>107</v>
      </c>
      <c r="L79" s="132"/>
    </row>
    <row r="80" spans="1:31" s="149" customFormat="1" ht="16.399999999999999" customHeight="1">
      <c r="A80" s="143"/>
      <c r="B80" s="144"/>
      <c r="C80" s="143"/>
      <c r="D80" s="143"/>
      <c r="E80" s="241" t="s">
        <v>108</v>
      </c>
      <c r="F80" s="243"/>
      <c r="G80" s="243"/>
      <c r="H80" s="243"/>
      <c r="I80" s="143"/>
      <c r="J80" s="143"/>
      <c r="K80" s="143"/>
      <c r="L80" s="244"/>
      <c r="S80" s="143"/>
      <c r="T80" s="143"/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</row>
    <row r="81" spans="1:65" s="149" customFormat="1" ht="12" customHeight="1">
      <c r="A81" s="143"/>
      <c r="B81" s="144"/>
      <c r="C81" s="139" t="s">
        <v>109</v>
      </c>
      <c r="D81" s="143"/>
      <c r="E81" s="143"/>
      <c r="F81" s="143"/>
      <c r="G81" s="143"/>
      <c r="H81" s="143"/>
      <c r="I81" s="143"/>
      <c r="J81" s="143"/>
      <c r="K81" s="143"/>
      <c r="L81" s="244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</row>
    <row r="82" spans="1:65" s="149" customFormat="1" ht="16.399999999999999" customHeight="1">
      <c r="A82" s="143"/>
      <c r="B82" s="144"/>
      <c r="C82" s="143"/>
      <c r="D82" s="143"/>
      <c r="E82" s="173" t="str">
        <f>E11</f>
        <v>DÍL 01 - Vedlejší a ostatní náklady</v>
      </c>
      <c r="F82" s="243"/>
      <c r="G82" s="243"/>
      <c r="H82" s="243"/>
      <c r="I82" s="143"/>
      <c r="J82" s="143"/>
      <c r="K82" s="143"/>
      <c r="L82" s="244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</row>
    <row r="83" spans="1:65" s="149" customFormat="1" ht="6.9" customHeight="1">
      <c r="A83" s="143"/>
      <c r="B83" s="144"/>
      <c r="C83" s="143"/>
      <c r="D83" s="143"/>
      <c r="E83" s="143"/>
      <c r="F83" s="143"/>
      <c r="G83" s="143"/>
      <c r="H83" s="143"/>
      <c r="I83" s="143"/>
      <c r="J83" s="143"/>
      <c r="K83" s="143"/>
      <c r="L83" s="244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</row>
    <row r="84" spans="1:65" s="149" customFormat="1" ht="12" customHeight="1">
      <c r="A84" s="143"/>
      <c r="B84" s="144"/>
      <c r="C84" s="139" t="s">
        <v>19</v>
      </c>
      <c r="D84" s="143"/>
      <c r="E84" s="143"/>
      <c r="F84" s="140" t="str">
        <f>F14</f>
        <v>nemocnice Broumov,Smetanova 91,Broumov</v>
      </c>
      <c r="G84" s="143"/>
      <c r="H84" s="143"/>
      <c r="I84" s="139" t="s">
        <v>21</v>
      </c>
      <c r="J84" s="245" t="str">
        <f>IF(J14="","",J14)</f>
        <v>Vyplň</v>
      </c>
      <c r="K84" s="143"/>
      <c r="L84" s="244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</row>
    <row r="85" spans="1:65" s="149" customFormat="1" ht="6.9" customHeight="1">
      <c r="A85" s="143"/>
      <c r="B85" s="144"/>
      <c r="C85" s="143"/>
      <c r="D85" s="143"/>
      <c r="E85" s="143"/>
      <c r="F85" s="143"/>
      <c r="G85" s="143"/>
      <c r="H85" s="143"/>
      <c r="I85" s="143"/>
      <c r="J85" s="143"/>
      <c r="K85" s="143"/>
      <c r="L85" s="244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</row>
    <row r="86" spans="1:65" s="149" customFormat="1" ht="15.5" customHeight="1">
      <c r="A86" s="143"/>
      <c r="B86" s="144"/>
      <c r="C86" s="139" t="s">
        <v>22</v>
      </c>
      <c r="D86" s="143"/>
      <c r="E86" s="143"/>
      <c r="F86" s="140" t="str">
        <f>E17</f>
        <v>Královéhradecký kraj</v>
      </c>
      <c r="G86" s="143"/>
      <c r="H86" s="143"/>
      <c r="I86" s="139" t="s">
        <v>27</v>
      </c>
      <c r="J86" s="262" t="str">
        <f>E23</f>
        <v>Proxion s.r.o.</v>
      </c>
      <c r="K86" s="143"/>
      <c r="L86" s="244"/>
      <c r="S86" s="143"/>
      <c r="T86" s="143"/>
      <c r="U86" s="143"/>
      <c r="V86" s="143"/>
      <c r="W86" s="143"/>
      <c r="X86" s="143"/>
      <c r="Y86" s="143"/>
      <c r="Z86" s="143"/>
      <c r="AA86" s="143"/>
      <c r="AB86" s="143"/>
      <c r="AC86" s="143"/>
      <c r="AD86" s="143"/>
      <c r="AE86" s="143"/>
    </row>
    <row r="87" spans="1:65" s="149" customFormat="1" ht="15.5" customHeight="1">
      <c r="A87" s="143"/>
      <c r="B87" s="144"/>
      <c r="C87" s="139" t="s">
        <v>26</v>
      </c>
      <c r="D87" s="143"/>
      <c r="E87" s="143"/>
      <c r="F87" s="140" t="str">
        <f>IF(E20="","",E20)</f>
        <v>VZ</v>
      </c>
      <c r="G87" s="143"/>
      <c r="H87" s="143"/>
      <c r="I87" s="139" t="s">
        <v>31</v>
      </c>
      <c r="J87" s="262" t="str">
        <f>E26</f>
        <v>Ivan Mezera</v>
      </c>
      <c r="K87" s="143"/>
      <c r="L87" s="244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</row>
    <row r="88" spans="1:65" s="149" customFormat="1" ht="10.4" customHeight="1">
      <c r="A88" s="143"/>
      <c r="B88" s="144"/>
      <c r="C88" s="143"/>
      <c r="D88" s="143"/>
      <c r="E88" s="143"/>
      <c r="F88" s="143"/>
      <c r="G88" s="143"/>
      <c r="H88" s="143"/>
      <c r="I88" s="143"/>
      <c r="J88" s="143"/>
      <c r="K88" s="143"/>
      <c r="L88" s="244"/>
      <c r="S88" s="143"/>
      <c r="T88" s="143"/>
      <c r="U88" s="143"/>
      <c r="V88" s="143"/>
      <c r="W88" s="143"/>
      <c r="X88" s="143"/>
      <c r="Y88" s="143"/>
      <c r="Z88" s="143"/>
      <c r="AA88" s="143"/>
      <c r="AB88" s="143"/>
      <c r="AC88" s="143"/>
      <c r="AD88" s="143"/>
      <c r="AE88" s="143"/>
    </row>
    <row r="89" spans="1:65" s="282" customFormat="1" ht="29.25" customHeight="1">
      <c r="A89" s="275"/>
      <c r="B89" s="276"/>
      <c r="C89" s="277" t="s">
        <v>121</v>
      </c>
      <c r="D89" s="278" t="s">
        <v>55</v>
      </c>
      <c r="E89" s="278" t="s">
        <v>51</v>
      </c>
      <c r="F89" s="278" t="s">
        <v>52</v>
      </c>
      <c r="G89" s="278" t="s">
        <v>122</v>
      </c>
      <c r="H89" s="278" t="s">
        <v>123</v>
      </c>
      <c r="I89" s="278" t="s">
        <v>124</v>
      </c>
      <c r="J89" s="279" t="s">
        <v>113</v>
      </c>
      <c r="K89" s="280" t="s">
        <v>125</v>
      </c>
      <c r="L89" s="281"/>
      <c r="M89" s="193" t="s">
        <v>3</v>
      </c>
      <c r="N89" s="194" t="s">
        <v>40</v>
      </c>
      <c r="O89" s="194" t="s">
        <v>126</v>
      </c>
      <c r="P89" s="194" t="s">
        <v>127</v>
      </c>
      <c r="Q89" s="194" t="s">
        <v>128</v>
      </c>
      <c r="R89" s="194" t="s">
        <v>129</v>
      </c>
      <c r="S89" s="194" t="s">
        <v>130</v>
      </c>
      <c r="T89" s="195" t="s">
        <v>131</v>
      </c>
      <c r="U89" s="275"/>
      <c r="V89" s="275"/>
      <c r="W89" s="275"/>
      <c r="X89" s="275"/>
      <c r="Y89" s="275"/>
      <c r="Z89" s="275"/>
      <c r="AA89" s="275"/>
      <c r="AB89" s="275"/>
      <c r="AC89" s="275"/>
      <c r="AD89" s="275"/>
      <c r="AE89" s="275"/>
    </row>
    <row r="90" spans="1:65" s="149" customFormat="1" ht="23" customHeight="1">
      <c r="A90" s="143"/>
      <c r="B90" s="144"/>
      <c r="C90" s="201" t="s">
        <v>132</v>
      </c>
      <c r="D90" s="143"/>
      <c r="E90" s="143"/>
      <c r="F90" s="143"/>
      <c r="G90" s="143"/>
      <c r="H90" s="143"/>
      <c r="I90" s="143"/>
      <c r="J90" s="283">
        <f>BK90</f>
        <v>0</v>
      </c>
      <c r="K90" s="143"/>
      <c r="L90" s="144"/>
      <c r="M90" s="196"/>
      <c r="N90" s="181"/>
      <c r="O90" s="197"/>
      <c r="P90" s="284">
        <f>P91+P92+P99</f>
        <v>0</v>
      </c>
      <c r="Q90" s="197"/>
      <c r="R90" s="284">
        <f>R91+R92+R99</f>
        <v>0</v>
      </c>
      <c r="S90" s="197"/>
      <c r="T90" s="285">
        <f>T91+T92+T99</f>
        <v>0</v>
      </c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  <c r="AT90" s="129" t="s">
        <v>69</v>
      </c>
      <c r="AU90" s="129" t="s">
        <v>114</v>
      </c>
      <c r="BK90" s="286">
        <f>BK91+BK92+BK99</f>
        <v>0</v>
      </c>
    </row>
    <row r="91" spans="1:65" s="287" customFormat="1" ht="26" customHeight="1">
      <c r="B91" s="288"/>
      <c r="D91" s="289" t="s">
        <v>69</v>
      </c>
      <c r="E91" s="290" t="s">
        <v>133</v>
      </c>
      <c r="F91" s="290" t="s">
        <v>134</v>
      </c>
      <c r="J91" s="291">
        <f>BK91</f>
        <v>0</v>
      </c>
      <c r="L91" s="288"/>
      <c r="M91" s="292"/>
      <c r="N91" s="293"/>
      <c r="O91" s="293"/>
      <c r="P91" s="294">
        <v>0</v>
      </c>
      <c r="Q91" s="293"/>
      <c r="R91" s="294">
        <v>0</v>
      </c>
      <c r="S91" s="293"/>
      <c r="T91" s="295">
        <v>0</v>
      </c>
      <c r="AR91" s="289" t="s">
        <v>135</v>
      </c>
      <c r="AT91" s="296" t="s">
        <v>69</v>
      </c>
      <c r="AU91" s="296" t="s">
        <v>70</v>
      </c>
      <c r="AY91" s="289" t="s">
        <v>136</v>
      </c>
      <c r="BK91" s="297">
        <v>0</v>
      </c>
    </row>
    <row r="92" spans="1:65" s="287" customFormat="1" ht="26" customHeight="1">
      <c r="B92" s="288"/>
      <c r="D92" s="289" t="s">
        <v>69</v>
      </c>
      <c r="E92" s="290" t="s">
        <v>137</v>
      </c>
      <c r="F92" s="290" t="s">
        <v>138</v>
      </c>
      <c r="J92" s="291">
        <f>BK92</f>
        <v>0</v>
      </c>
      <c r="L92" s="288"/>
      <c r="M92" s="292"/>
      <c r="N92" s="293"/>
      <c r="O92" s="293"/>
      <c r="P92" s="294">
        <f>SUM(P93:P98)</f>
        <v>0</v>
      </c>
      <c r="Q92" s="293"/>
      <c r="R92" s="294">
        <f>SUM(R93:R98)</f>
        <v>0</v>
      </c>
      <c r="S92" s="293"/>
      <c r="T92" s="295">
        <f>SUM(T93:T98)</f>
        <v>0</v>
      </c>
      <c r="AR92" s="289" t="s">
        <v>139</v>
      </c>
      <c r="AT92" s="296" t="s">
        <v>69</v>
      </c>
      <c r="AU92" s="296" t="s">
        <v>70</v>
      </c>
      <c r="AY92" s="289" t="s">
        <v>136</v>
      </c>
      <c r="BK92" s="297">
        <f>SUM(BK93:BK98)</f>
        <v>0</v>
      </c>
    </row>
    <row r="93" spans="1:65" s="149" customFormat="1" ht="16.399999999999999" customHeight="1">
      <c r="A93" s="143"/>
      <c r="B93" s="144"/>
      <c r="C93" s="298" t="s">
        <v>77</v>
      </c>
      <c r="D93" s="298" t="s">
        <v>140</v>
      </c>
      <c r="E93" s="299" t="s">
        <v>141</v>
      </c>
      <c r="F93" s="300" t="s">
        <v>142</v>
      </c>
      <c r="G93" s="301" t="s">
        <v>143</v>
      </c>
      <c r="H93" s="302">
        <v>1</v>
      </c>
      <c r="I93" s="107"/>
      <c r="J93" s="303">
        <f t="shared" ref="J93:J98" si="0">ROUND(I93*H93,2)</f>
        <v>0</v>
      </c>
      <c r="K93" s="304"/>
      <c r="L93" s="144"/>
      <c r="M93" s="305" t="s">
        <v>3</v>
      </c>
      <c r="N93" s="306" t="s">
        <v>41</v>
      </c>
      <c r="O93" s="307">
        <v>0</v>
      </c>
      <c r="P93" s="307">
        <f t="shared" ref="P93:P98" si="1">O93*H93</f>
        <v>0</v>
      </c>
      <c r="Q93" s="307">
        <v>0</v>
      </c>
      <c r="R93" s="307">
        <f t="shared" ref="R93:R98" si="2">Q93*H93</f>
        <v>0</v>
      </c>
      <c r="S93" s="307">
        <v>0</v>
      </c>
      <c r="T93" s="308">
        <f t="shared" ref="T93:T98" si="3">S93*H93</f>
        <v>0</v>
      </c>
      <c r="U93" s="143"/>
      <c r="V93" s="143"/>
      <c r="W93" s="143"/>
      <c r="X93" s="143"/>
      <c r="Y93" s="143"/>
      <c r="Z93" s="143"/>
      <c r="AA93" s="143"/>
      <c r="AB93" s="143"/>
      <c r="AC93" s="143"/>
      <c r="AD93" s="143"/>
      <c r="AE93" s="143"/>
      <c r="AR93" s="309" t="s">
        <v>144</v>
      </c>
      <c r="AT93" s="309" t="s">
        <v>140</v>
      </c>
      <c r="AU93" s="309" t="s">
        <v>77</v>
      </c>
      <c r="AY93" s="129" t="s">
        <v>136</v>
      </c>
      <c r="BE93" s="310">
        <f t="shared" ref="BE93:BE98" si="4">IF(N93="základní",J93,0)</f>
        <v>0</v>
      </c>
      <c r="BF93" s="310">
        <f t="shared" ref="BF93:BF98" si="5">IF(N93="snížená",J93,0)</f>
        <v>0</v>
      </c>
      <c r="BG93" s="310">
        <f t="shared" ref="BG93:BG98" si="6">IF(N93="zákl. přenesená",J93,0)</f>
        <v>0</v>
      </c>
      <c r="BH93" s="310">
        <f t="shared" ref="BH93:BH98" si="7">IF(N93="sníž. přenesená",J93,0)</f>
        <v>0</v>
      </c>
      <c r="BI93" s="310">
        <f t="shared" ref="BI93:BI98" si="8">IF(N93="nulová",J93,0)</f>
        <v>0</v>
      </c>
      <c r="BJ93" s="129" t="s">
        <v>77</v>
      </c>
      <c r="BK93" s="310">
        <f t="shared" ref="BK93:BK98" si="9">ROUND(I93*H93,2)</f>
        <v>0</v>
      </c>
      <c r="BL93" s="129" t="s">
        <v>144</v>
      </c>
      <c r="BM93" s="309" t="s">
        <v>145</v>
      </c>
    </row>
    <row r="94" spans="1:65" s="149" customFormat="1" ht="21" customHeight="1">
      <c r="A94" s="143"/>
      <c r="B94" s="144"/>
      <c r="C94" s="298" t="s">
        <v>79</v>
      </c>
      <c r="D94" s="298" t="s">
        <v>140</v>
      </c>
      <c r="E94" s="299" t="s">
        <v>146</v>
      </c>
      <c r="F94" s="300" t="s">
        <v>147</v>
      </c>
      <c r="G94" s="301" t="s">
        <v>148</v>
      </c>
      <c r="H94" s="302">
        <v>42</v>
      </c>
      <c r="I94" s="107"/>
      <c r="J94" s="303">
        <f t="shared" si="0"/>
        <v>0</v>
      </c>
      <c r="K94" s="304"/>
      <c r="L94" s="144"/>
      <c r="M94" s="305" t="s">
        <v>3</v>
      </c>
      <c r="N94" s="306" t="s">
        <v>41</v>
      </c>
      <c r="O94" s="307">
        <v>0</v>
      </c>
      <c r="P94" s="307">
        <f t="shared" si="1"/>
        <v>0</v>
      </c>
      <c r="Q94" s="307">
        <v>0</v>
      </c>
      <c r="R94" s="307">
        <f t="shared" si="2"/>
        <v>0</v>
      </c>
      <c r="S94" s="307">
        <v>0</v>
      </c>
      <c r="T94" s="308">
        <f t="shared" si="3"/>
        <v>0</v>
      </c>
      <c r="U94" s="143"/>
      <c r="V94" s="143"/>
      <c r="W94" s="143"/>
      <c r="X94" s="143"/>
      <c r="Y94" s="143"/>
      <c r="Z94" s="143"/>
      <c r="AA94" s="143"/>
      <c r="AB94" s="143"/>
      <c r="AC94" s="143"/>
      <c r="AD94" s="143"/>
      <c r="AE94" s="143"/>
      <c r="AR94" s="309" t="s">
        <v>149</v>
      </c>
      <c r="AT94" s="309" t="s">
        <v>140</v>
      </c>
      <c r="AU94" s="309" t="s">
        <v>77</v>
      </c>
      <c r="AY94" s="129" t="s">
        <v>136</v>
      </c>
      <c r="BE94" s="310">
        <f t="shared" si="4"/>
        <v>0</v>
      </c>
      <c r="BF94" s="310">
        <f t="shared" si="5"/>
        <v>0</v>
      </c>
      <c r="BG94" s="310">
        <f t="shared" si="6"/>
        <v>0</v>
      </c>
      <c r="BH94" s="310">
        <f t="shared" si="7"/>
        <v>0</v>
      </c>
      <c r="BI94" s="310">
        <f t="shared" si="8"/>
        <v>0</v>
      </c>
      <c r="BJ94" s="129" t="s">
        <v>77</v>
      </c>
      <c r="BK94" s="310">
        <f t="shared" si="9"/>
        <v>0</v>
      </c>
      <c r="BL94" s="129" t="s">
        <v>149</v>
      </c>
      <c r="BM94" s="309" t="s">
        <v>150</v>
      </c>
    </row>
    <row r="95" spans="1:65" s="149" customFormat="1" ht="16.399999999999999" customHeight="1">
      <c r="A95" s="143"/>
      <c r="B95" s="144"/>
      <c r="C95" s="298" t="s">
        <v>135</v>
      </c>
      <c r="D95" s="298" t="s">
        <v>140</v>
      </c>
      <c r="E95" s="299" t="s">
        <v>151</v>
      </c>
      <c r="F95" s="300" t="s">
        <v>152</v>
      </c>
      <c r="G95" s="301" t="s">
        <v>153</v>
      </c>
      <c r="H95" s="302">
        <v>40</v>
      </c>
      <c r="I95" s="107"/>
      <c r="J95" s="303">
        <f t="shared" si="0"/>
        <v>0</v>
      </c>
      <c r="K95" s="304"/>
      <c r="L95" s="144"/>
      <c r="M95" s="305" t="s">
        <v>3</v>
      </c>
      <c r="N95" s="306" t="s">
        <v>41</v>
      </c>
      <c r="O95" s="307">
        <v>0</v>
      </c>
      <c r="P95" s="307">
        <f t="shared" si="1"/>
        <v>0</v>
      </c>
      <c r="Q95" s="307">
        <v>0</v>
      </c>
      <c r="R95" s="307">
        <f t="shared" si="2"/>
        <v>0</v>
      </c>
      <c r="S95" s="307">
        <v>0</v>
      </c>
      <c r="T95" s="308">
        <f t="shared" si="3"/>
        <v>0</v>
      </c>
      <c r="U95" s="143"/>
      <c r="V95" s="143"/>
      <c r="W95" s="143"/>
      <c r="X95" s="143"/>
      <c r="Y95" s="143"/>
      <c r="Z95" s="143"/>
      <c r="AA95" s="143"/>
      <c r="AB95" s="143"/>
      <c r="AC95" s="143"/>
      <c r="AD95" s="143"/>
      <c r="AE95" s="143"/>
      <c r="AR95" s="309" t="s">
        <v>154</v>
      </c>
      <c r="AT95" s="309" t="s">
        <v>140</v>
      </c>
      <c r="AU95" s="309" t="s">
        <v>77</v>
      </c>
      <c r="AY95" s="129" t="s">
        <v>136</v>
      </c>
      <c r="BE95" s="310">
        <f t="shared" si="4"/>
        <v>0</v>
      </c>
      <c r="BF95" s="310">
        <f t="shared" si="5"/>
        <v>0</v>
      </c>
      <c r="BG95" s="310">
        <f t="shared" si="6"/>
        <v>0</v>
      </c>
      <c r="BH95" s="310">
        <f t="shared" si="7"/>
        <v>0</v>
      </c>
      <c r="BI95" s="310">
        <f t="shared" si="8"/>
        <v>0</v>
      </c>
      <c r="BJ95" s="129" t="s">
        <v>77</v>
      </c>
      <c r="BK95" s="310">
        <f t="shared" si="9"/>
        <v>0</v>
      </c>
      <c r="BL95" s="129" t="s">
        <v>154</v>
      </c>
      <c r="BM95" s="309" t="s">
        <v>155</v>
      </c>
    </row>
    <row r="96" spans="1:65" s="149" customFormat="1" ht="21" customHeight="1">
      <c r="A96" s="143"/>
      <c r="B96" s="144"/>
      <c r="C96" s="298" t="s">
        <v>139</v>
      </c>
      <c r="D96" s="298" t="s">
        <v>140</v>
      </c>
      <c r="E96" s="299" t="s">
        <v>156</v>
      </c>
      <c r="F96" s="300" t="s">
        <v>157</v>
      </c>
      <c r="G96" s="301" t="s">
        <v>153</v>
      </c>
      <c r="H96" s="302">
        <v>16</v>
      </c>
      <c r="I96" s="107"/>
      <c r="J96" s="303">
        <f t="shared" si="0"/>
        <v>0</v>
      </c>
      <c r="K96" s="304"/>
      <c r="L96" s="144"/>
      <c r="M96" s="305" t="s">
        <v>3</v>
      </c>
      <c r="N96" s="306" t="s">
        <v>41</v>
      </c>
      <c r="O96" s="307">
        <v>0</v>
      </c>
      <c r="P96" s="307">
        <f t="shared" si="1"/>
        <v>0</v>
      </c>
      <c r="Q96" s="307">
        <v>0</v>
      </c>
      <c r="R96" s="307">
        <f t="shared" si="2"/>
        <v>0</v>
      </c>
      <c r="S96" s="307">
        <v>0</v>
      </c>
      <c r="T96" s="308">
        <f t="shared" si="3"/>
        <v>0</v>
      </c>
      <c r="U96" s="143"/>
      <c r="V96" s="143"/>
      <c r="W96" s="143"/>
      <c r="X96" s="143"/>
      <c r="Y96" s="143"/>
      <c r="Z96" s="143"/>
      <c r="AA96" s="143"/>
      <c r="AB96" s="143"/>
      <c r="AC96" s="143"/>
      <c r="AD96" s="143"/>
      <c r="AE96" s="143"/>
      <c r="AR96" s="309" t="s">
        <v>154</v>
      </c>
      <c r="AT96" s="309" t="s">
        <v>140</v>
      </c>
      <c r="AU96" s="309" t="s">
        <v>77</v>
      </c>
      <c r="AY96" s="129" t="s">
        <v>136</v>
      </c>
      <c r="BE96" s="310">
        <f t="shared" si="4"/>
        <v>0</v>
      </c>
      <c r="BF96" s="310">
        <f t="shared" si="5"/>
        <v>0</v>
      </c>
      <c r="BG96" s="310">
        <f t="shared" si="6"/>
        <v>0</v>
      </c>
      <c r="BH96" s="310">
        <f t="shared" si="7"/>
        <v>0</v>
      </c>
      <c r="BI96" s="310">
        <f t="shared" si="8"/>
        <v>0</v>
      </c>
      <c r="BJ96" s="129" t="s">
        <v>77</v>
      </c>
      <c r="BK96" s="310">
        <f t="shared" si="9"/>
        <v>0</v>
      </c>
      <c r="BL96" s="129" t="s">
        <v>154</v>
      </c>
      <c r="BM96" s="309" t="s">
        <v>158</v>
      </c>
    </row>
    <row r="97" spans="1:65" s="149" customFormat="1" ht="21" customHeight="1">
      <c r="A97" s="143"/>
      <c r="B97" s="144"/>
      <c r="C97" s="298" t="s">
        <v>159</v>
      </c>
      <c r="D97" s="298" t="s">
        <v>140</v>
      </c>
      <c r="E97" s="299" t="s">
        <v>160</v>
      </c>
      <c r="F97" s="300" t="s">
        <v>161</v>
      </c>
      <c r="G97" s="301" t="s">
        <v>153</v>
      </c>
      <c r="H97" s="302">
        <v>16</v>
      </c>
      <c r="I97" s="107"/>
      <c r="J97" s="303">
        <f t="shared" si="0"/>
        <v>0</v>
      </c>
      <c r="K97" s="304"/>
      <c r="L97" s="144"/>
      <c r="M97" s="305" t="s">
        <v>3</v>
      </c>
      <c r="N97" s="306" t="s">
        <v>41</v>
      </c>
      <c r="O97" s="307">
        <v>0</v>
      </c>
      <c r="P97" s="307">
        <f t="shared" si="1"/>
        <v>0</v>
      </c>
      <c r="Q97" s="307">
        <v>0</v>
      </c>
      <c r="R97" s="307">
        <f t="shared" si="2"/>
        <v>0</v>
      </c>
      <c r="S97" s="307">
        <v>0</v>
      </c>
      <c r="T97" s="308">
        <f t="shared" si="3"/>
        <v>0</v>
      </c>
      <c r="U97" s="143"/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  <c r="AR97" s="309" t="s">
        <v>154</v>
      </c>
      <c r="AT97" s="309" t="s">
        <v>140</v>
      </c>
      <c r="AU97" s="309" t="s">
        <v>77</v>
      </c>
      <c r="AY97" s="129" t="s">
        <v>136</v>
      </c>
      <c r="BE97" s="310">
        <f t="shared" si="4"/>
        <v>0</v>
      </c>
      <c r="BF97" s="310">
        <f t="shared" si="5"/>
        <v>0</v>
      </c>
      <c r="BG97" s="310">
        <f t="shared" si="6"/>
        <v>0</v>
      </c>
      <c r="BH97" s="310">
        <f t="shared" si="7"/>
        <v>0</v>
      </c>
      <c r="BI97" s="310">
        <f t="shared" si="8"/>
        <v>0</v>
      </c>
      <c r="BJ97" s="129" t="s">
        <v>77</v>
      </c>
      <c r="BK97" s="310">
        <f t="shared" si="9"/>
        <v>0</v>
      </c>
      <c r="BL97" s="129" t="s">
        <v>154</v>
      </c>
      <c r="BM97" s="309" t="s">
        <v>162</v>
      </c>
    </row>
    <row r="98" spans="1:65" s="149" customFormat="1" ht="21" customHeight="1">
      <c r="A98" s="143"/>
      <c r="B98" s="144"/>
      <c r="C98" s="298" t="s">
        <v>163</v>
      </c>
      <c r="D98" s="298" t="s">
        <v>140</v>
      </c>
      <c r="E98" s="299" t="s">
        <v>164</v>
      </c>
      <c r="F98" s="300" t="s">
        <v>165</v>
      </c>
      <c r="G98" s="301" t="s">
        <v>153</v>
      </c>
      <c r="H98" s="302">
        <v>8</v>
      </c>
      <c r="I98" s="107"/>
      <c r="J98" s="303">
        <f t="shared" si="0"/>
        <v>0</v>
      </c>
      <c r="K98" s="304"/>
      <c r="L98" s="144"/>
      <c r="M98" s="305" t="s">
        <v>3</v>
      </c>
      <c r="N98" s="306" t="s">
        <v>41</v>
      </c>
      <c r="O98" s="307">
        <v>0</v>
      </c>
      <c r="P98" s="307">
        <f t="shared" si="1"/>
        <v>0</v>
      </c>
      <c r="Q98" s="307">
        <v>0</v>
      </c>
      <c r="R98" s="307">
        <f t="shared" si="2"/>
        <v>0</v>
      </c>
      <c r="S98" s="307">
        <v>0</v>
      </c>
      <c r="T98" s="308">
        <f t="shared" si="3"/>
        <v>0</v>
      </c>
      <c r="U98" s="143"/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R98" s="309" t="s">
        <v>154</v>
      </c>
      <c r="AT98" s="309" t="s">
        <v>140</v>
      </c>
      <c r="AU98" s="309" t="s">
        <v>77</v>
      </c>
      <c r="AY98" s="129" t="s">
        <v>136</v>
      </c>
      <c r="BE98" s="310">
        <f t="shared" si="4"/>
        <v>0</v>
      </c>
      <c r="BF98" s="310">
        <f t="shared" si="5"/>
        <v>0</v>
      </c>
      <c r="BG98" s="310">
        <f t="shared" si="6"/>
        <v>0</v>
      </c>
      <c r="BH98" s="310">
        <f t="shared" si="7"/>
        <v>0</v>
      </c>
      <c r="BI98" s="310">
        <f t="shared" si="8"/>
        <v>0</v>
      </c>
      <c r="BJ98" s="129" t="s">
        <v>77</v>
      </c>
      <c r="BK98" s="310">
        <f t="shared" si="9"/>
        <v>0</v>
      </c>
      <c r="BL98" s="129" t="s">
        <v>154</v>
      </c>
      <c r="BM98" s="309" t="s">
        <v>166</v>
      </c>
    </row>
    <row r="99" spans="1:65" s="287" customFormat="1" ht="26" customHeight="1">
      <c r="B99" s="288"/>
      <c r="D99" s="289" t="s">
        <v>69</v>
      </c>
      <c r="E99" s="290" t="s">
        <v>167</v>
      </c>
      <c r="F99" s="290" t="s">
        <v>168</v>
      </c>
      <c r="J99" s="291">
        <f>BK99</f>
        <v>0</v>
      </c>
      <c r="L99" s="288"/>
      <c r="M99" s="292"/>
      <c r="N99" s="293"/>
      <c r="O99" s="293"/>
      <c r="P99" s="294">
        <f>P100+P102</f>
        <v>0</v>
      </c>
      <c r="Q99" s="293"/>
      <c r="R99" s="294">
        <f>R100+R102</f>
        <v>0</v>
      </c>
      <c r="S99" s="293"/>
      <c r="T99" s="295">
        <f>T100+T102</f>
        <v>0</v>
      </c>
      <c r="AR99" s="289" t="s">
        <v>159</v>
      </c>
      <c r="AT99" s="296" t="s">
        <v>69</v>
      </c>
      <c r="AU99" s="296" t="s">
        <v>70</v>
      </c>
      <c r="AY99" s="289" t="s">
        <v>136</v>
      </c>
      <c r="BK99" s="297">
        <f>BK100+BK102</f>
        <v>0</v>
      </c>
    </row>
    <row r="100" spans="1:65" s="287" customFormat="1" ht="23" customHeight="1">
      <c r="B100" s="288"/>
      <c r="D100" s="289" t="s">
        <v>69</v>
      </c>
      <c r="E100" s="311" t="s">
        <v>169</v>
      </c>
      <c r="F100" s="311" t="s">
        <v>170</v>
      </c>
      <c r="J100" s="312">
        <f>BK100</f>
        <v>0</v>
      </c>
      <c r="L100" s="288"/>
      <c r="M100" s="292"/>
      <c r="N100" s="293"/>
      <c r="O100" s="293"/>
      <c r="P100" s="294">
        <f>P101</f>
        <v>0</v>
      </c>
      <c r="Q100" s="293"/>
      <c r="R100" s="294">
        <f>R101</f>
        <v>0</v>
      </c>
      <c r="S100" s="293"/>
      <c r="T100" s="295">
        <f>T101</f>
        <v>0</v>
      </c>
      <c r="AR100" s="289" t="s">
        <v>159</v>
      </c>
      <c r="AT100" s="296" t="s">
        <v>69</v>
      </c>
      <c r="AU100" s="296" t="s">
        <v>77</v>
      </c>
      <c r="AY100" s="289" t="s">
        <v>136</v>
      </c>
      <c r="BK100" s="297">
        <f>BK101</f>
        <v>0</v>
      </c>
    </row>
    <row r="101" spans="1:65" s="149" customFormat="1" ht="16.399999999999999" customHeight="1">
      <c r="A101" s="143"/>
      <c r="B101" s="144"/>
      <c r="C101" s="298" t="s">
        <v>171</v>
      </c>
      <c r="D101" s="298" t="s">
        <v>140</v>
      </c>
      <c r="E101" s="299" t="s">
        <v>172</v>
      </c>
      <c r="F101" s="300" t="s">
        <v>173</v>
      </c>
      <c r="G101" s="301" t="s">
        <v>174</v>
      </c>
      <c r="H101" s="302">
        <v>1.2</v>
      </c>
      <c r="I101" s="107"/>
      <c r="J101" s="303">
        <f>ROUND(I101*H101,2)</f>
        <v>0</v>
      </c>
      <c r="K101" s="304"/>
      <c r="L101" s="144"/>
      <c r="M101" s="305" t="s">
        <v>3</v>
      </c>
      <c r="N101" s="306" t="s">
        <v>41</v>
      </c>
      <c r="O101" s="307">
        <v>0</v>
      </c>
      <c r="P101" s="307">
        <f>O101*H101</f>
        <v>0</v>
      </c>
      <c r="Q101" s="307">
        <v>0</v>
      </c>
      <c r="R101" s="307">
        <f>Q101*H101</f>
        <v>0</v>
      </c>
      <c r="S101" s="307">
        <v>0</v>
      </c>
      <c r="T101" s="308">
        <f>S101*H101</f>
        <v>0</v>
      </c>
      <c r="U101" s="143"/>
      <c r="V101" s="143"/>
      <c r="W101" s="143"/>
      <c r="X101" s="143"/>
      <c r="Y101" s="143"/>
      <c r="Z101" s="143"/>
      <c r="AA101" s="143"/>
      <c r="AB101" s="143"/>
      <c r="AC101" s="143"/>
      <c r="AD101" s="143"/>
      <c r="AE101" s="143"/>
      <c r="AR101" s="309" t="s">
        <v>154</v>
      </c>
      <c r="AT101" s="309" t="s">
        <v>140</v>
      </c>
      <c r="AU101" s="309" t="s">
        <v>79</v>
      </c>
      <c r="AY101" s="129" t="s">
        <v>136</v>
      </c>
      <c r="BE101" s="310">
        <f>IF(N101="základní",J101,0)</f>
        <v>0</v>
      </c>
      <c r="BF101" s="310">
        <f>IF(N101="snížená",J101,0)</f>
        <v>0</v>
      </c>
      <c r="BG101" s="310">
        <f>IF(N101="zákl. přenesená",J101,0)</f>
        <v>0</v>
      </c>
      <c r="BH101" s="310">
        <f>IF(N101="sníž. přenesená",J101,0)</f>
        <v>0</v>
      </c>
      <c r="BI101" s="310">
        <f>IF(N101="nulová",J101,0)</f>
        <v>0</v>
      </c>
      <c r="BJ101" s="129" t="s">
        <v>77</v>
      </c>
      <c r="BK101" s="310">
        <f>ROUND(I101*H101,2)</f>
        <v>0</v>
      </c>
      <c r="BL101" s="129" t="s">
        <v>154</v>
      </c>
      <c r="BM101" s="309" t="s">
        <v>175</v>
      </c>
    </row>
    <row r="102" spans="1:65" s="287" customFormat="1" ht="23" customHeight="1">
      <c r="B102" s="288"/>
      <c r="D102" s="289" t="s">
        <v>69</v>
      </c>
      <c r="E102" s="311" t="s">
        <v>176</v>
      </c>
      <c r="F102" s="311" t="s">
        <v>177</v>
      </c>
      <c r="J102" s="312">
        <f>BK102</f>
        <v>0</v>
      </c>
      <c r="L102" s="288"/>
      <c r="M102" s="292"/>
      <c r="N102" s="293"/>
      <c r="O102" s="293"/>
      <c r="P102" s="294">
        <f>P103</f>
        <v>0</v>
      </c>
      <c r="Q102" s="293"/>
      <c r="R102" s="294">
        <f>R103</f>
        <v>0</v>
      </c>
      <c r="S102" s="293"/>
      <c r="T102" s="295">
        <f>T103</f>
        <v>0</v>
      </c>
      <c r="AR102" s="289" t="s">
        <v>159</v>
      </c>
      <c r="AT102" s="296" t="s">
        <v>69</v>
      </c>
      <c r="AU102" s="296" t="s">
        <v>77</v>
      </c>
      <c r="AY102" s="289" t="s">
        <v>136</v>
      </c>
      <c r="BK102" s="297">
        <f>BK103</f>
        <v>0</v>
      </c>
    </row>
    <row r="103" spans="1:65" s="149" customFormat="1" ht="16.399999999999999" customHeight="1">
      <c r="A103" s="143"/>
      <c r="B103" s="144"/>
      <c r="C103" s="298" t="s">
        <v>178</v>
      </c>
      <c r="D103" s="298" t="s">
        <v>140</v>
      </c>
      <c r="E103" s="299" t="s">
        <v>179</v>
      </c>
      <c r="F103" s="300" t="s">
        <v>177</v>
      </c>
      <c r="G103" s="301" t="s">
        <v>174</v>
      </c>
      <c r="H103" s="302">
        <v>0.6</v>
      </c>
      <c r="I103" s="107"/>
      <c r="J103" s="303">
        <f>ROUND(I103*H103,2)</f>
        <v>0</v>
      </c>
      <c r="K103" s="304"/>
      <c r="L103" s="144"/>
      <c r="M103" s="313" t="s">
        <v>3</v>
      </c>
      <c r="N103" s="314" t="s">
        <v>41</v>
      </c>
      <c r="O103" s="315">
        <v>0</v>
      </c>
      <c r="P103" s="315">
        <f>O103*H103</f>
        <v>0</v>
      </c>
      <c r="Q103" s="315">
        <v>0</v>
      </c>
      <c r="R103" s="315">
        <f>Q103*H103</f>
        <v>0</v>
      </c>
      <c r="S103" s="315">
        <v>0</v>
      </c>
      <c r="T103" s="316">
        <f>S103*H103</f>
        <v>0</v>
      </c>
      <c r="U103" s="143"/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  <c r="AR103" s="309" t="s">
        <v>154</v>
      </c>
      <c r="AT103" s="309" t="s">
        <v>140</v>
      </c>
      <c r="AU103" s="309" t="s">
        <v>79</v>
      </c>
      <c r="AY103" s="129" t="s">
        <v>136</v>
      </c>
      <c r="BE103" s="310">
        <f>IF(N103="základní",J103,0)</f>
        <v>0</v>
      </c>
      <c r="BF103" s="310">
        <f>IF(N103="snížená",J103,0)</f>
        <v>0</v>
      </c>
      <c r="BG103" s="310">
        <f>IF(N103="zákl. přenesená",J103,0)</f>
        <v>0</v>
      </c>
      <c r="BH103" s="310">
        <f>IF(N103="sníž. přenesená",J103,0)</f>
        <v>0</v>
      </c>
      <c r="BI103" s="310">
        <f>IF(N103="nulová",J103,0)</f>
        <v>0</v>
      </c>
      <c r="BJ103" s="129" t="s">
        <v>77</v>
      </c>
      <c r="BK103" s="310">
        <f>ROUND(I103*H103,2)</f>
        <v>0</v>
      </c>
      <c r="BL103" s="129" t="s">
        <v>154</v>
      </c>
      <c r="BM103" s="309" t="s">
        <v>180</v>
      </c>
    </row>
    <row r="104" spans="1:65" s="149" customFormat="1" ht="6.9" customHeight="1">
      <c r="A104" s="143"/>
      <c r="B104" s="164"/>
      <c r="C104" s="165"/>
      <c r="D104" s="165"/>
      <c r="E104" s="165"/>
      <c r="F104" s="165"/>
      <c r="G104" s="165"/>
      <c r="H104" s="165"/>
      <c r="I104" s="165"/>
      <c r="J104" s="165"/>
      <c r="K104" s="165"/>
      <c r="L104" s="144"/>
      <c r="M104" s="143"/>
      <c r="O104" s="143"/>
      <c r="P104" s="143"/>
      <c r="Q104" s="143"/>
      <c r="R104" s="143"/>
      <c r="S104" s="143"/>
      <c r="T104" s="143"/>
      <c r="U104" s="143"/>
      <c r="V104" s="143"/>
      <c r="W104" s="143"/>
      <c r="X104" s="143"/>
      <c r="Y104" s="143"/>
      <c r="Z104" s="143"/>
      <c r="AA104" s="143"/>
      <c r="AB104" s="143"/>
      <c r="AC104" s="143"/>
      <c r="AD104" s="143"/>
      <c r="AE104" s="143"/>
    </row>
  </sheetData>
  <sheetProtection algorithmName="SHA-512" hashValue="emgv7rfniN5x+gNijVrcmEBFL5schRDD2SgsVPReTxppKei6fZvO0w68EhEl8w2kRvzcJhNVPcdgYBhzcHcUbg==" saltValue="S/kszw3TrW/+Z6izcQ16kA==" spinCount="100000" sheet="1" objects="1" scenarios="1" formatColumns="0" formatRows="0"/>
  <autoFilter ref="C89:K103" xr:uid="{00000000-0009-0000-0000-000001000000}"/>
  <mergeCells count="11">
    <mergeCell ref="L2:V2"/>
    <mergeCell ref="E52:H52"/>
    <mergeCell ref="E54:H54"/>
    <mergeCell ref="E78:H78"/>
    <mergeCell ref="E80:H80"/>
    <mergeCell ref="E82:H82"/>
    <mergeCell ref="E7:H7"/>
    <mergeCell ref="E9:H9"/>
    <mergeCell ref="E11:H11"/>
    <mergeCell ref="E29:H29"/>
    <mergeCell ref="E50:H50"/>
  </mergeCells>
  <pageMargins left="0.98425196850393704" right="0.39370078740157483" top="0.39370078740157483" bottom="0.39370078740157483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169"/>
  <sheetViews>
    <sheetView showGridLines="0" topLeftCell="A274" workbookViewId="0">
      <selection activeCell="W307" sqref="W307"/>
    </sheetView>
  </sheetViews>
  <sheetFormatPr defaultRowHeight="10"/>
  <cols>
    <col min="1" max="1" width="7.109375" style="15" customWidth="1"/>
    <col min="2" max="2" width="1.44140625" style="15" customWidth="1"/>
    <col min="3" max="3" width="3.44140625" style="15" customWidth="1"/>
    <col min="4" max="4" width="3.6640625" style="15" customWidth="1"/>
    <col min="5" max="5" width="14.6640625" style="15" customWidth="1"/>
    <col min="6" max="6" width="43.44140625" style="15" customWidth="1"/>
    <col min="7" max="7" width="6" style="15" customWidth="1"/>
    <col min="8" max="8" width="9.88671875" style="15" customWidth="1"/>
    <col min="9" max="9" width="17.33203125" style="15" customWidth="1"/>
    <col min="10" max="10" width="19.44140625" style="15" bestFit="1" customWidth="1"/>
    <col min="11" max="11" width="17.33203125" style="15" hidden="1" customWidth="1"/>
    <col min="12" max="12" width="8" style="15" customWidth="1"/>
    <col min="13" max="13" width="9.33203125" style="15" hidden="1" customWidth="1"/>
    <col min="14" max="14" width="9.109375" style="15" hidden="1"/>
    <col min="15" max="20" width="12.109375" style="15" hidden="1" customWidth="1"/>
    <col min="21" max="21" width="14" style="15" hidden="1" customWidth="1"/>
    <col min="22" max="22" width="10.44140625" style="15" customWidth="1"/>
    <col min="23" max="23" width="14" style="15" customWidth="1"/>
    <col min="24" max="24" width="10.44140625" style="15" customWidth="1"/>
    <col min="25" max="25" width="12.88671875" style="15" customWidth="1"/>
    <col min="26" max="26" width="9.44140625" style="15" customWidth="1"/>
    <col min="27" max="27" width="12.88671875" style="15" customWidth="1"/>
    <col min="28" max="28" width="14" style="15" customWidth="1"/>
    <col min="29" max="29" width="9.44140625" style="15" customWidth="1"/>
    <col min="30" max="30" width="12.88671875" style="15" customWidth="1"/>
    <col min="31" max="31" width="14" style="15" customWidth="1"/>
    <col min="32" max="43" width="8.88671875" style="15"/>
    <col min="44" max="65" width="9.109375" style="15" hidden="1"/>
    <col min="66" max="16384" width="8.88671875" style="15"/>
  </cols>
  <sheetData>
    <row r="2" spans="1:56" ht="36.9" customHeight="1">
      <c r="L2" s="127" t="s">
        <v>6</v>
      </c>
      <c r="M2" s="128"/>
      <c r="N2" s="128"/>
      <c r="O2" s="128"/>
      <c r="P2" s="128"/>
      <c r="Q2" s="128"/>
      <c r="R2" s="128"/>
      <c r="S2" s="128"/>
      <c r="T2" s="128"/>
      <c r="U2" s="128"/>
      <c r="V2" s="128"/>
      <c r="AT2" s="129" t="s">
        <v>87</v>
      </c>
      <c r="AZ2" s="317" t="s">
        <v>181</v>
      </c>
      <c r="BA2" s="317" t="s">
        <v>182</v>
      </c>
      <c r="BB2" s="317" t="s">
        <v>3</v>
      </c>
      <c r="BC2" s="317" t="s">
        <v>183</v>
      </c>
      <c r="BD2" s="317" t="s">
        <v>79</v>
      </c>
    </row>
    <row r="3" spans="1:56" ht="6.9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2"/>
      <c r="AT3" s="129" t="s">
        <v>79</v>
      </c>
      <c r="AZ3" s="317" t="s">
        <v>184</v>
      </c>
      <c r="BA3" s="317" t="s">
        <v>185</v>
      </c>
      <c r="BB3" s="317" t="s">
        <v>3</v>
      </c>
      <c r="BC3" s="317" t="s">
        <v>186</v>
      </c>
      <c r="BD3" s="317" t="s">
        <v>79</v>
      </c>
    </row>
    <row r="4" spans="1:56" ht="24.9" customHeight="1">
      <c r="B4" s="132"/>
      <c r="D4" s="133" t="s">
        <v>106</v>
      </c>
      <c r="L4" s="132"/>
      <c r="M4" s="240" t="s">
        <v>11</v>
      </c>
      <c r="AT4" s="129" t="s">
        <v>4</v>
      </c>
      <c r="AZ4" s="317" t="s">
        <v>187</v>
      </c>
      <c r="BA4" s="317" t="s">
        <v>188</v>
      </c>
      <c r="BB4" s="317" t="s">
        <v>3</v>
      </c>
      <c r="BC4" s="317" t="s">
        <v>189</v>
      </c>
      <c r="BD4" s="317" t="s">
        <v>79</v>
      </c>
    </row>
    <row r="5" spans="1:56" ht="6.9" customHeight="1">
      <c r="B5" s="132"/>
      <c r="L5" s="132"/>
      <c r="AZ5" s="317" t="s">
        <v>190</v>
      </c>
      <c r="BA5" s="317" t="s">
        <v>191</v>
      </c>
      <c r="BB5" s="317" t="s">
        <v>3</v>
      </c>
      <c r="BC5" s="317" t="s">
        <v>192</v>
      </c>
      <c r="BD5" s="317" t="s">
        <v>79</v>
      </c>
    </row>
    <row r="6" spans="1:56" ht="12" customHeight="1">
      <c r="B6" s="132"/>
      <c r="D6" s="139" t="s">
        <v>15</v>
      </c>
      <c r="L6" s="132"/>
      <c r="AZ6" s="317" t="s">
        <v>193</v>
      </c>
      <c r="BA6" s="317" t="s">
        <v>194</v>
      </c>
      <c r="BB6" s="317" t="s">
        <v>3</v>
      </c>
      <c r="BC6" s="317" t="s">
        <v>195</v>
      </c>
      <c r="BD6" s="317" t="s">
        <v>79</v>
      </c>
    </row>
    <row r="7" spans="1:56" ht="16.399999999999999" customHeight="1">
      <c r="B7" s="132"/>
      <c r="E7" s="241" t="str">
        <f>'Rekapitulace stavby'!K6</f>
        <v>STAVEBNÍ ÚPRAVY LNP NEMOCNICE BROUMOV II</v>
      </c>
      <c r="F7" s="242"/>
      <c r="G7" s="242"/>
      <c r="H7" s="242"/>
      <c r="L7" s="132"/>
      <c r="AZ7" s="317" t="s">
        <v>196</v>
      </c>
      <c r="BA7" s="317" t="s">
        <v>197</v>
      </c>
      <c r="BB7" s="317" t="s">
        <v>3</v>
      </c>
      <c r="BC7" s="317" t="s">
        <v>198</v>
      </c>
      <c r="BD7" s="317" t="s">
        <v>79</v>
      </c>
    </row>
    <row r="8" spans="1:56" ht="12" customHeight="1">
      <c r="B8" s="132"/>
      <c r="D8" s="139" t="s">
        <v>107</v>
      </c>
      <c r="L8" s="132"/>
      <c r="AZ8" s="317" t="s">
        <v>199</v>
      </c>
      <c r="BA8" s="317" t="s">
        <v>200</v>
      </c>
      <c r="BB8" s="317" t="s">
        <v>3</v>
      </c>
      <c r="BC8" s="317" t="s">
        <v>201</v>
      </c>
      <c r="BD8" s="317" t="s">
        <v>79</v>
      </c>
    </row>
    <row r="9" spans="1:56" s="149" customFormat="1" ht="16.399999999999999" customHeight="1">
      <c r="A9" s="143"/>
      <c r="B9" s="144"/>
      <c r="C9" s="143"/>
      <c r="D9" s="143"/>
      <c r="E9" s="241" t="s">
        <v>108</v>
      </c>
      <c r="F9" s="243"/>
      <c r="G9" s="243"/>
      <c r="H9" s="243"/>
      <c r="I9" s="143"/>
      <c r="J9" s="143"/>
      <c r="K9" s="143"/>
      <c r="L9" s="244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Z9" s="317" t="s">
        <v>202</v>
      </c>
      <c r="BA9" s="317" t="s">
        <v>203</v>
      </c>
      <c r="BB9" s="317" t="s">
        <v>3</v>
      </c>
      <c r="BC9" s="317" t="s">
        <v>204</v>
      </c>
      <c r="BD9" s="317" t="s">
        <v>79</v>
      </c>
    </row>
    <row r="10" spans="1:56" s="149" customFormat="1" ht="12" customHeight="1">
      <c r="A10" s="143"/>
      <c r="B10" s="144"/>
      <c r="C10" s="143"/>
      <c r="D10" s="139" t="s">
        <v>109</v>
      </c>
      <c r="E10" s="143"/>
      <c r="F10" s="143"/>
      <c r="G10" s="143"/>
      <c r="H10" s="143"/>
      <c r="I10" s="143"/>
      <c r="J10" s="143"/>
      <c r="K10" s="143"/>
      <c r="L10" s="244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Z10" s="317" t="s">
        <v>205</v>
      </c>
      <c r="BA10" s="317" t="s">
        <v>206</v>
      </c>
      <c r="BB10" s="317" t="s">
        <v>3</v>
      </c>
      <c r="BC10" s="317" t="s">
        <v>207</v>
      </c>
      <c r="BD10" s="317" t="s">
        <v>79</v>
      </c>
    </row>
    <row r="11" spans="1:56" s="149" customFormat="1" ht="16.399999999999999" customHeight="1">
      <c r="A11" s="143"/>
      <c r="B11" s="144"/>
      <c r="C11" s="143"/>
      <c r="D11" s="143"/>
      <c r="E11" s="173" t="s">
        <v>208</v>
      </c>
      <c r="F11" s="243"/>
      <c r="G11" s="243"/>
      <c r="H11" s="243"/>
      <c r="I11" s="143"/>
      <c r="J11" s="143"/>
      <c r="K11" s="143"/>
      <c r="L11" s="244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Z11" s="317" t="s">
        <v>209</v>
      </c>
      <c r="BA11" s="317" t="s">
        <v>210</v>
      </c>
      <c r="BB11" s="317" t="s">
        <v>3</v>
      </c>
      <c r="BC11" s="317" t="s">
        <v>211</v>
      </c>
      <c r="BD11" s="317" t="s">
        <v>79</v>
      </c>
    </row>
    <row r="12" spans="1:56" s="149" customFormat="1">
      <c r="A12" s="143"/>
      <c r="B12" s="144"/>
      <c r="C12" s="143"/>
      <c r="D12" s="143"/>
      <c r="E12" s="143"/>
      <c r="F12" s="143"/>
      <c r="G12" s="143"/>
      <c r="H12" s="143"/>
      <c r="I12" s="143"/>
      <c r="J12" s="143"/>
      <c r="K12" s="143"/>
      <c r="L12" s="244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Z12" s="317" t="s">
        <v>212</v>
      </c>
      <c r="BA12" s="317" t="s">
        <v>213</v>
      </c>
      <c r="BB12" s="317" t="s">
        <v>3</v>
      </c>
      <c r="BC12" s="317" t="s">
        <v>214</v>
      </c>
      <c r="BD12" s="317" t="s">
        <v>79</v>
      </c>
    </row>
    <row r="13" spans="1:56" s="149" customFormat="1" ht="12" customHeight="1">
      <c r="A13" s="143"/>
      <c r="B13" s="144"/>
      <c r="C13" s="143"/>
      <c r="D13" s="139" t="s">
        <v>17</v>
      </c>
      <c r="E13" s="143"/>
      <c r="F13" s="140" t="s">
        <v>3</v>
      </c>
      <c r="G13" s="143"/>
      <c r="H13" s="143"/>
      <c r="I13" s="139" t="s">
        <v>18</v>
      </c>
      <c r="J13" s="140" t="s">
        <v>3</v>
      </c>
      <c r="K13" s="143"/>
      <c r="L13" s="244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Z13" s="317" t="s">
        <v>215</v>
      </c>
      <c r="BA13" s="317" t="s">
        <v>216</v>
      </c>
      <c r="BB13" s="317" t="s">
        <v>3</v>
      </c>
      <c r="BC13" s="317" t="s">
        <v>217</v>
      </c>
      <c r="BD13" s="317" t="s">
        <v>79</v>
      </c>
    </row>
    <row r="14" spans="1:56" s="149" customFormat="1" ht="12" customHeight="1">
      <c r="A14" s="143"/>
      <c r="B14" s="144"/>
      <c r="C14" s="143"/>
      <c r="D14" s="139" t="s">
        <v>19</v>
      </c>
      <c r="E14" s="143"/>
      <c r="F14" s="140" t="s">
        <v>20</v>
      </c>
      <c r="G14" s="143"/>
      <c r="H14" s="143"/>
      <c r="I14" s="139" t="s">
        <v>21</v>
      </c>
      <c r="J14" s="245" t="str">
        <f>'Rekapitulace stavby'!AN8</f>
        <v>Vyplň</v>
      </c>
      <c r="K14" s="143"/>
      <c r="L14" s="244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Z14" s="317" t="s">
        <v>218</v>
      </c>
      <c r="BA14" s="317" t="s">
        <v>219</v>
      </c>
      <c r="BB14" s="317" t="s">
        <v>3</v>
      </c>
      <c r="BC14" s="317" t="s">
        <v>220</v>
      </c>
      <c r="BD14" s="317" t="s">
        <v>79</v>
      </c>
    </row>
    <row r="15" spans="1:56" s="149" customFormat="1" ht="11" customHeight="1">
      <c r="A15" s="143"/>
      <c r="B15" s="144"/>
      <c r="C15" s="143"/>
      <c r="D15" s="143"/>
      <c r="E15" s="143"/>
      <c r="F15" s="143"/>
      <c r="G15" s="143"/>
      <c r="H15" s="143"/>
      <c r="I15" s="143"/>
      <c r="J15" s="143"/>
      <c r="K15" s="143"/>
      <c r="L15" s="244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Z15" s="317" t="s">
        <v>221</v>
      </c>
      <c r="BA15" s="317" t="s">
        <v>222</v>
      </c>
      <c r="BB15" s="317" t="s">
        <v>3</v>
      </c>
      <c r="BC15" s="317" t="s">
        <v>223</v>
      </c>
      <c r="BD15" s="317" t="s">
        <v>79</v>
      </c>
    </row>
    <row r="16" spans="1:56" s="149" customFormat="1" ht="12" customHeight="1">
      <c r="A16" s="143"/>
      <c r="B16" s="144"/>
      <c r="C16" s="143"/>
      <c r="D16" s="139" t="s">
        <v>22</v>
      </c>
      <c r="E16" s="143"/>
      <c r="F16" s="143"/>
      <c r="G16" s="143"/>
      <c r="H16" s="143"/>
      <c r="I16" s="139" t="s">
        <v>23</v>
      </c>
      <c r="J16" s="140" t="s">
        <v>3</v>
      </c>
      <c r="K16" s="143"/>
      <c r="L16" s="244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Z16" s="317" t="s">
        <v>224</v>
      </c>
      <c r="BA16" s="317" t="s">
        <v>225</v>
      </c>
      <c r="BB16" s="317" t="s">
        <v>3</v>
      </c>
      <c r="BC16" s="317" t="s">
        <v>226</v>
      </c>
      <c r="BD16" s="317" t="s">
        <v>79</v>
      </c>
    </row>
    <row r="17" spans="1:56" s="149" customFormat="1" ht="18" customHeight="1">
      <c r="A17" s="143"/>
      <c r="B17" s="144"/>
      <c r="C17" s="143"/>
      <c r="D17" s="143"/>
      <c r="E17" s="140" t="s">
        <v>24</v>
      </c>
      <c r="F17" s="143"/>
      <c r="G17" s="143"/>
      <c r="H17" s="143"/>
      <c r="I17" s="139" t="s">
        <v>25</v>
      </c>
      <c r="J17" s="140" t="s">
        <v>3</v>
      </c>
      <c r="K17" s="143"/>
      <c r="L17" s="244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Z17" s="317" t="s">
        <v>227</v>
      </c>
      <c r="BA17" s="317" t="s">
        <v>228</v>
      </c>
      <c r="BB17" s="317" t="s">
        <v>3</v>
      </c>
      <c r="BC17" s="317" t="s">
        <v>229</v>
      </c>
      <c r="BD17" s="317" t="s">
        <v>79</v>
      </c>
    </row>
    <row r="18" spans="1:56" s="149" customFormat="1" ht="6.9" customHeight="1">
      <c r="A18" s="143"/>
      <c r="B18" s="144"/>
      <c r="C18" s="143"/>
      <c r="D18" s="143"/>
      <c r="E18" s="143"/>
      <c r="F18" s="143"/>
      <c r="G18" s="143"/>
      <c r="H18" s="143"/>
      <c r="I18" s="143"/>
      <c r="J18" s="143"/>
      <c r="K18" s="143"/>
      <c r="L18" s="244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Z18" s="317" t="s">
        <v>230</v>
      </c>
      <c r="BA18" s="317" t="s">
        <v>231</v>
      </c>
      <c r="BB18" s="317" t="s">
        <v>3</v>
      </c>
      <c r="BC18" s="317" t="s">
        <v>232</v>
      </c>
      <c r="BD18" s="317" t="s">
        <v>79</v>
      </c>
    </row>
    <row r="19" spans="1:56" s="149" customFormat="1" ht="12" customHeight="1">
      <c r="A19" s="143"/>
      <c r="B19" s="144"/>
      <c r="C19" s="143"/>
      <c r="D19" s="139" t="s">
        <v>26</v>
      </c>
      <c r="E19" s="143"/>
      <c r="F19" s="143"/>
      <c r="G19" s="143"/>
      <c r="H19" s="143"/>
      <c r="I19" s="139" t="s">
        <v>23</v>
      </c>
      <c r="J19" s="140" t="s">
        <v>3</v>
      </c>
      <c r="K19" s="143"/>
      <c r="L19" s="244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Z19" s="317" t="s">
        <v>233</v>
      </c>
      <c r="BA19" s="317" t="s">
        <v>3</v>
      </c>
      <c r="BB19" s="317" t="s">
        <v>3</v>
      </c>
      <c r="BC19" s="317" t="s">
        <v>234</v>
      </c>
      <c r="BD19" s="317" t="s">
        <v>79</v>
      </c>
    </row>
    <row r="20" spans="1:56" s="149" customFormat="1" ht="18" customHeight="1">
      <c r="A20" s="143"/>
      <c r="B20" s="144"/>
      <c r="C20" s="143"/>
      <c r="D20" s="143"/>
      <c r="E20" s="140" t="s">
        <v>1</v>
      </c>
      <c r="F20" s="143"/>
      <c r="G20" s="143"/>
      <c r="H20" s="143"/>
      <c r="I20" s="139" t="s">
        <v>25</v>
      </c>
      <c r="J20" s="140" t="s">
        <v>3</v>
      </c>
      <c r="K20" s="143"/>
      <c r="L20" s="244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Z20" s="317" t="s">
        <v>235</v>
      </c>
      <c r="BA20" s="317" t="s">
        <v>3</v>
      </c>
      <c r="BB20" s="317" t="s">
        <v>3</v>
      </c>
      <c r="BC20" s="317" t="s">
        <v>236</v>
      </c>
      <c r="BD20" s="317" t="s">
        <v>79</v>
      </c>
    </row>
    <row r="21" spans="1:56" s="149" customFormat="1" ht="6.9" customHeight="1">
      <c r="A21" s="143"/>
      <c r="B21" s="144"/>
      <c r="C21" s="143"/>
      <c r="D21" s="143"/>
      <c r="E21" s="143"/>
      <c r="F21" s="143"/>
      <c r="G21" s="143"/>
      <c r="H21" s="143"/>
      <c r="I21" s="143"/>
      <c r="J21" s="143"/>
      <c r="K21" s="143"/>
      <c r="L21" s="244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Z21" s="317" t="s">
        <v>133</v>
      </c>
      <c r="BA21" s="317" t="s">
        <v>237</v>
      </c>
      <c r="BB21" s="317" t="s">
        <v>3</v>
      </c>
      <c r="BC21" s="317" t="s">
        <v>238</v>
      </c>
      <c r="BD21" s="317" t="s">
        <v>79</v>
      </c>
    </row>
    <row r="22" spans="1:56" s="149" customFormat="1" ht="12" customHeight="1">
      <c r="A22" s="143"/>
      <c r="B22" s="144"/>
      <c r="C22" s="143"/>
      <c r="D22" s="139" t="s">
        <v>27</v>
      </c>
      <c r="E22" s="143"/>
      <c r="F22" s="143"/>
      <c r="G22" s="143"/>
      <c r="H22" s="143"/>
      <c r="I22" s="139" t="s">
        <v>23</v>
      </c>
      <c r="J22" s="140" t="s">
        <v>28</v>
      </c>
      <c r="K22" s="143"/>
      <c r="L22" s="244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</row>
    <row r="23" spans="1:56" s="149" customFormat="1" ht="18" customHeight="1">
      <c r="A23" s="143"/>
      <c r="B23" s="144"/>
      <c r="C23" s="143"/>
      <c r="D23" s="143"/>
      <c r="E23" s="140" t="s">
        <v>29</v>
      </c>
      <c r="F23" s="143"/>
      <c r="G23" s="143"/>
      <c r="H23" s="143"/>
      <c r="I23" s="139" t="s">
        <v>25</v>
      </c>
      <c r="J23" s="140" t="s">
        <v>3</v>
      </c>
      <c r="K23" s="143"/>
      <c r="L23" s="244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</row>
    <row r="24" spans="1:56" s="149" customFormat="1" ht="6.9" customHeight="1">
      <c r="A24" s="143"/>
      <c r="B24" s="144"/>
      <c r="C24" s="143"/>
      <c r="D24" s="143"/>
      <c r="E24" s="143"/>
      <c r="F24" s="143"/>
      <c r="G24" s="143"/>
      <c r="H24" s="143"/>
      <c r="I24" s="143"/>
      <c r="J24" s="143"/>
      <c r="K24" s="143"/>
      <c r="L24" s="244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</row>
    <row r="25" spans="1:56" s="149" customFormat="1" ht="12" customHeight="1">
      <c r="A25" s="143"/>
      <c r="B25" s="144"/>
      <c r="C25" s="143"/>
      <c r="D25" s="139" t="s">
        <v>31</v>
      </c>
      <c r="E25" s="143"/>
      <c r="F25" s="143"/>
      <c r="G25" s="143"/>
      <c r="H25" s="143"/>
      <c r="I25" s="139" t="s">
        <v>23</v>
      </c>
      <c r="J25" s="140" t="s">
        <v>32</v>
      </c>
      <c r="K25" s="143"/>
      <c r="L25" s="244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pans="1:56" s="149" customFormat="1" ht="18" customHeight="1">
      <c r="A26" s="143"/>
      <c r="B26" s="144"/>
      <c r="C26" s="143"/>
      <c r="D26" s="143"/>
      <c r="E26" s="140" t="s">
        <v>33</v>
      </c>
      <c r="F26" s="143"/>
      <c r="G26" s="143"/>
      <c r="H26" s="143"/>
      <c r="I26" s="139" t="s">
        <v>25</v>
      </c>
      <c r="J26" s="140" t="s">
        <v>3</v>
      </c>
      <c r="K26" s="143"/>
      <c r="L26" s="244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</row>
    <row r="27" spans="1:56" s="149" customFormat="1" ht="6.9" customHeight="1">
      <c r="A27" s="143"/>
      <c r="B27" s="144"/>
      <c r="C27" s="143"/>
      <c r="D27" s="143"/>
      <c r="E27" s="143"/>
      <c r="F27" s="143"/>
      <c r="G27" s="143"/>
      <c r="H27" s="143"/>
      <c r="I27" s="143"/>
      <c r="J27" s="143"/>
      <c r="K27" s="143"/>
      <c r="L27" s="244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56" s="149" customFormat="1" ht="12" customHeight="1">
      <c r="A28" s="143"/>
      <c r="B28" s="144"/>
      <c r="C28" s="143"/>
      <c r="D28" s="139" t="s">
        <v>34</v>
      </c>
      <c r="E28" s="143"/>
      <c r="F28" s="143"/>
      <c r="G28" s="143"/>
      <c r="H28" s="143"/>
      <c r="I28" s="143"/>
      <c r="J28" s="143"/>
      <c r="K28" s="143"/>
      <c r="L28" s="244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</row>
    <row r="29" spans="1:56" s="249" customFormat="1" ht="16.399999999999999" customHeight="1">
      <c r="A29" s="246"/>
      <c r="B29" s="247"/>
      <c r="C29" s="246"/>
      <c r="D29" s="246"/>
      <c r="E29" s="141" t="s">
        <v>3</v>
      </c>
      <c r="F29" s="141"/>
      <c r="G29" s="141"/>
      <c r="H29" s="141"/>
      <c r="I29" s="246"/>
      <c r="J29" s="246"/>
      <c r="K29" s="246"/>
      <c r="L29" s="248"/>
      <c r="S29" s="246"/>
      <c r="T29" s="246"/>
      <c r="U29" s="246"/>
      <c r="V29" s="246"/>
      <c r="W29" s="246"/>
      <c r="X29" s="246"/>
      <c r="Y29" s="246"/>
      <c r="Z29" s="246"/>
      <c r="AA29" s="246"/>
      <c r="AB29" s="246"/>
      <c r="AC29" s="246"/>
      <c r="AD29" s="246"/>
      <c r="AE29" s="246"/>
    </row>
    <row r="30" spans="1:56" s="149" customFormat="1" ht="6.9" customHeight="1">
      <c r="A30" s="143"/>
      <c r="B30" s="144"/>
      <c r="C30" s="143"/>
      <c r="D30" s="143"/>
      <c r="E30" s="143"/>
      <c r="F30" s="143"/>
      <c r="G30" s="143"/>
      <c r="H30" s="143"/>
      <c r="I30" s="143"/>
      <c r="J30" s="143"/>
      <c r="K30" s="143"/>
      <c r="L30" s="244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</row>
    <row r="31" spans="1:56" s="149" customFormat="1" ht="6.9" customHeight="1">
      <c r="A31" s="143"/>
      <c r="B31" s="144"/>
      <c r="C31" s="143"/>
      <c r="D31" s="197"/>
      <c r="E31" s="197"/>
      <c r="F31" s="197"/>
      <c r="G31" s="197"/>
      <c r="H31" s="197"/>
      <c r="I31" s="197"/>
      <c r="J31" s="197"/>
      <c r="K31" s="197"/>
      <c r="L31" s="244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</row>
    <row r="32" spans="1:56" s="149" customFormat="1" ht="25.4" customHeight="1">
      <c r="A32" s="143"/>
      <c r="B32" s="144"/>
      <c r="C32" s="143"/>
      <c r="D32" s="250" t="s">
        <v>36</v>
      </c>
      <c r="E32" s="143"/>
      <c r="F32" s="143"/>
      <c r="G32" s="143"/>
      <c r="H32" s="143"/>
      <c r="I32" s="143"/>
      <c r="J32" s="251">
        <f>ROUND(J102, 2)</f>
        <v>0</v>
      </c>
      <c r="K32" s="143"/>
      <c r="L32" s="244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</row>
    <row r="33" spans="1:31" s="149" customFormat="1" ht="6.9" customHeight="1">
      <c r="A33" s="143"/>
      <c r="B33" s="144"/>
      <c r="C33" s="143"/>
      <c r="D33" s="197"/>
      <c r="E33" s="197"/>
      <c r="F33" s="197"/>
      <c r="G33" s="197"/>
      <c r="H33" s="197"/>
      <c r="I33" s="197"/>
      <c r="J33" s="197"/>
      <c r="K33" s="197"/>
      <c r="L33" s="244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</row>
    <row r="34" spans="1:31" s="149" customFormat="1" ht="14.4" customHeight="1">
      <c r="A34" s="143"/>
      <c r="B34" s="144"/>
      <c r="C34" s="143"/>
      <c r="D34" s="143"/>
      <c r="E34" s="143"/>
      <c r="F34" s="252" t="s">
        <v>38</v>
      </c>
      <c r="G34" s="143"/>
      <c r="H34" s="143"/>
      <c r="I34" s="252" t="s">
        <v>37</v>
      </c>
      <c r="J34" s="252" t="s">
        <v>39</v>
      </c>
      <c r="K34" s="143"/>
      <c r="L34" s="244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</row>
    <row r="35" spans="1:31" s="149" customFormat="1" ht="14.4" customHeight="1">
      <c r="A35" s="143"/>
      <c r="B35" s="144"/>
      <c r="C35" s="143"/>
      <c r="D35" s="253" t="s">
        <v>40</v>
      </c>
      <c r="E35" s="139" t="s">
        <v>41</v>
      </c>
      <c r="F35" s="254">
        <f>ROUND((SUM(BE102:BE1168)),  2)</f>
        <v>0</v>
      </c>
      <c r="G35" s="143"/>
      <c r="H35" s="143"/>
      <c r="I35" s="255">
        <v>0.21</v>
      </c>
      <c r="J35" s="254">
        <f>ROUND(((SUM(BE102:BE1168))*I35),  2)</f>
        <v>0</v>
      </c>
      <c r="K35" s="143"/>
      <c r="L35" s="244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</row>
    <row r="36" spans="1:31" s="149" customFormat="1" ht="14.4" customHeight="1">
      <c r="A36" s="143"/>
      <c r="B36" s="144"/>
      <c r="C36" s="143"/>
      <c r="D36" s="143"/>
      <c r="E36" s="139" t="s">
        <v>42</v>
      </c>
      <c r="F36" s="254">
        <f>ROUND((SUM(BF102:BF1168)),  2)</f>
        <v>0</v>
      </c>
      <c r="G36" s="143"/>
      <c r="H36" s="143"/>
      <c r="I36" s="255">
        <v>0.15</v>
      </c>
      <c r="J36" s="254">
        <f>ROUND(((SUM(BF102:BF1168))*I36),  2)</f>
        <v>0</v>
      </c>
      <c r="K36" s="143"/>
      <c r="L36" s="244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</row>
    <row r="37" spans="1:31" s="149" customFormat="1" ht="14.4" hidden="1" customHeight="1">
      <c r="A37" s="143"/>
      <c r="B37" s="144"/>
      <c r="C37" s="143"/>
      <c r="D37" s="143"/>
      <c r="E37" s="139" t="s">
        <v>43</v>
      </c>
      <c r="F37" s="254">
        <f>ROUND((SUM(BG102:BG1168)),  2)</f>
        <v>0</v>
      </c>
      <c r="G37" s="143"/>
      <c r="H37" s="143"/>
      <c r="I37" s="255">
        <v>0.21</v>
      </c>
      <c r="J37" s="254">
        <f>0</f>
        <v>0</v>
      </c>
      <c r="K37" s="143"/>
      <c r="L37" s="244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</row>
    <row r="38" spans="1:31" s="149" customFormat="1" ht="14.4" hidden="1" customHeight="1">
      <c r="A38" s="143"/>
      <c r="B38" s="144"/>
      <c r="C38" s="143"/>
      <c r="D38" s="143"/>
      <c r="E38" s="139" t="s">
        <v>44</v>
      </c>
      <c r="F38" s="254">
        <f>ROUND((SUM(BH102:BH1168)),  2)</f>
        <v>0</v>
      </c>
      <c r="G38" s="143"/>
      <c r="H38" s="143"/>
      <c r="I38" s="255">
        <v>0.15</v>
      </c>
      <c r="J38" s="254">
        <f>0</f>
        <v>0</v>
      </c>
      <c r="K38" s="143"/>
      <c r="L38" s="244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</row>
    <row r="39" spans="1:31" s="149" customFormat="1" ht="14.4" hidden="1" customHeight="1">
      <c r="A39" s="143"/>
      <c r="B39" s="144"/>
      <c r="C39" s="143"/>
      <c r="D39" s="143"/>
      <c r="E39" s="139" t="s">
        <v>45</v>
      </c>
      <c r="F39" s="254">
        <f>ROUND((SUM(BI102:BI1168)),  2)</f>
        <v>0</v>
      </c>
      <c r="G39" s="143"/>
      <c r="H39" s="143"/>
      <c r="I39" s="255">
        <v>0</v>
      </c>
      <c r="J39" s="254">
        <f>0</f>
        <v>0</v>
      </c>
      <c r="K39" s="143"/>
      <c r="L39" s="244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</row>
    <row r="40" spans="1:31" s="149" customFormat="1" ht="6.9" customHeight="1">
      <c r="A40" s="143"/>
      <c r="B40" s="144"/>
      <c r="C40" s="143"/>
      <c r="D40" s="143"/>
      <c r="E40" s="143"/>
      <c r="F40" s="143"/>
      <c r="G40" s="143"/>
      <c r="H40" s="143"/>
      <c r="I40" s="143"/>
      <c r="J40" s="143"/>
      <c r="K40" s="143"/>
      <c r="L40" s="244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</row>
    <row r="41" spans="1:31" s="149" customFormat="1" ht="25.4" customHeight="1">
      <c r="A41" s="143"/>
      <c r="B41" s="144"/>
      <c r="C41" s="256"/>
      <c r="D41" s="257" t="s">
        <v>46</v>
      </c>
      <c r="E41" s="189"/>
      <c r="F41" s="189"/>
      <c r="G41" s="258" t="s">
        <v>47</v>
      </c>
      <c r="H41" s="259" t="s">
        <v>48</v>
      </c>
      <c r="I41" s="189"/>
      <c r="J41" s="260">
        <f>SUM(J32:J39)</f>
        <v>0</v>
      </c>
      <c r="K41" s="261"/>
      <c r="L41" s="244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</row>
    <row r="42" spans="1:31" s="149" customFormat="1" ht="14.4" customHeight="1">
      <c r="A42" s="143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244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</row>
    <row r="46" spans="1:31" s="149" customFormat="1" ht="6.9" customHeight="1">
      <c r="A46" s="143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244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</row>
    <row r="47" spans="1:31" s="149" customFormat="1" ht="24.9" customHeight="1">
      <c r="A47" s="143"/>
      <c r="B47" s="144"/>
      <c r="C47" s="133" t="s">
        <v>111</v>
      </c>
      <c r="D47" s="143"/>
      <c r="E47" s="143"/>
      <c r="F47" s="143"/>
      <c r="G47" s="143"/>
      <c r="H47" s="143"/>
      <c r="I47" s="143"/>
      <c r="J47" s="143"/>
      <c r="K47" s="143"/>
      <c r="L47" s="244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</row>
    <row r="48" spans="1:31" s="149" customFormat="1" ht="6.9" customHeight="1">
      <c r="A48" s="143"/>
      <c r="B48" s="144"/>
      <c r="C48" s="143"/>
      <c r="D48" s="143"/>
      <c r="E48" s="143"/>
      <c r="F48" s="143"/>
      <c r="G48" s="143"/>
      <c r="H48" s="143"/>
      <c r="I48" s="143"/>
      <c r="J48" s="143"/>
      <c r="K48" s="143"/>
      <c r="L48" s="244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</row>
    <row r="49" spans="1:47" s="149" customFormat="1" ht="12" customHeight="1">
      <c r="A49" s="143"/>
      <c r="B49" s="144"/>
      <c r="C49" s="139" t="s">
        <v>15</v>
      </c>
      <c r="D49" s="143"/>
      <c r="E49" s="143"/>
      <c r="F49" s="143"/>
      <c r="G49" s="143"/>
      <c r="H49" s="143"/>
      <c r="I49" s="143"/>
      <c r="J49" s="143"/>
      <c r="K49" s="143"/>
      <c r="L49" s="244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</row>
    <row r="50" spans="1:47" s="149" customFormat="1" ht="16.399999999999999" customHeight="1">
      <c r="A50" s="143"/>
      <c r="B50" s="144"/>
      <c r="C50" s="143"/>
      <c r="D50" s="143"/>
      <c r="E50" s="241" t="str">
        <f>E7</f>
        <v>STAVEBNÍ ÚPRAVY LNP NEMOCNICE BROUMOV II</v>
      </c>
      <c r="F50" s="242"/>
      <c r="G50" s="242"/>
      <c r="H50" s="242"/>
      <c r="I50" s="143"/>
      <c r="J50" s="143"/>
      <c r="K50" s="143"/>
      <c r="L50" s="244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</row>
    <row r="51" spans="1:47" ht="12" customHeight="1">
      <c r="B51" s="132"/>
      <c r="C51" s="139" t="s">
        <v>107</v>
      </c>
      <c r="L51" s="132"/>
    </row>
    <row r="52" spans="1:47" s="149" customFormat="1" ht="16.399999999999999" customHeight="1">
      <c r="A52" s="143"/>
      <c r="B52" s="144"/>
      <c r="C52" s="143"/>
      <c r="D52" s="143"/>
      <c r="E52" s="241" t="s">
        <v>108</v>
      </c>
      <c r="F52" s="243"/>
      <c r="G52" s="243"/>
      <c r="H52" s="243"/>
      <c r="I52" s="143"/>
      <c r="J52" s="143"/>
      <c r="K52" s="143"/>
      <c r="L52" s="244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</row>
    <row r="53" spans="1:47" s="149" customFormat="1" ht="12" customHeight="1">
      <c r="A53" s="143"/>
      <c r="B53" s="144"/>
      <c r="C53" s="139" t="s">
        <v>109</v>
      </c>
      <c r="D53" s="143"/>
      <c r="E53" s="143"/>
      <c r="F53" s="143"/>
      <c r="G53" s="143"/>
      <c r="H53" s="143"/>
      <c r="I53" s="143"/>
      <c r="J53" s="143"/>
      <c r="K53" s="143"/>
      <c r="L53" s="244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</row>
    <row r="54" spans="1:47" s="149" customFormat="1" ht="16.399999999999999" customHeight="1">
      <c r="A54" s="143"/>
      <c r="B54" s="144"/>
      <c r="C54" s="143"/>
      <c r="D54" s="143"/>
      <c r="E54" s="173" t="str">
        <f>E11</f>
        <v>DÍL 02 - Stavební část</v>
      </c>
      <c r="F54" s="243"/>
      <c r="G54" s="243"/>
      <c r="H54" s="243"/>
      <c r="I54" s="143"/>
      <c r="J54" s="143"/>
      <c r="K54" s="143"/>
      <c r="L54" s="244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</row>
    <row r="55" spans="1:47" s="149" customFormat="1" ht="6.9" customHeight="1">
      <c r="A55" s="143"/>
      <c r="B55" s="144"/>
      <c r="C55" s="143"/>
      <c r="D55" s="143"/>
      <c r="E55" s="143"/>
      <c r="F55" s="143"/>
      <c r="G55" s="143"/>
      <c r="H55" s="143"/>
      <c r="I55" s="143"/>
      <c r="J55" s="143"/>
      <c r="K55" s="143"/>
      <c r="L55" s="244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</row>
    <row r="56" spans="1:47" s="149" customFormat="1" ht="12" customHeight="1">
      <c r="A56" s="143"/>
      <c r="B56" s="144"/>
      <c r="C56" s="139" t="s">
        <v>19</v>
      </c>
      <c r="D56" s="143"/>
      <c r="E56" s="143"/>
      <c r="F56" s="140" t="str">
        <f>F14</f>
        <v>nemocnice Broumov,Smetanova 91,Broumov</v>
      </c>
      <c r="G56" s="143"/>
      <c r="H56" s="143"/>
      <c r="I56" s="139" t="s">
        <v>21</v>
      </c>
      <c r="J56" s="245" t="str">
        <f>IF(J14="","",J14)</f>
        <v>Vyplň</v>
      </c>
      <c r="K56" s="143"/>
      <c r="L56" s="244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</row>
    <row r="57" spans="1:47" s="149" customFormat="1" ht="6.9" customHeight="1">
      <c r="A57" s="143"/>
      <c r="B57" s="144"/>
      <c r="C57" s="143"/>
      <c r="D57" s="143"/>
      <c r="E57" s="143"/>
      <c r="F57" s="143"/>
      <c r="G57" s="143"/>
      <c r="H57" s="143"/>
      <c r="I57" s="143"/>
      <c r="J57" s="143"/>
      <c r="K57" s="143"/>
      <c r="L57" s="244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</row>
    <row r="58" spans="1:47" s="149" customFormat="1" ht="15.5" customHeight="1">
      <c r="A58" s="143"/>
      <c r="B58" s="144"/>
      <c r="C58" s="139" t="s">
        <v>22</v>
      </c>
      <c r="D58" s="143"/>
      <c r="E58" s="143"/>
      <c r="F58" s="140" t="str">
        <f>E17</f>
        <v>Královéhradecký kraj</v>
      </c>
      <c r="G58" s="143"/>
      <c r="H58" s="143"/>
      <c r="I58" s="139" t="s">
        <v>27</v>
      </c>
      <c r="J58" s="262" t="str">
        <f>E23</f>
        <v>Proxion s.r.o.</v>
      </c>
      <c r="K58" s="143"/>
      <c r="L58" s="244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</row>
    <row r="59" spans="1:47" s="149" customFormat="1" ht="15.5" customHeight="1">
      <c r="A59" s="143"/>
      <c r="B59" s="144"/>
      <c r="C59" s="139" t="s">
        <v>26</v>
      </c>
      <c r="D59" s="143"/>
      <c r="E59" s="143"/>
      <c r="F59" s="140" t="str">
        <f>IF(E20="","",E20)</f>
        <v>VZ</v>
      </c>
      <c r="G59" s="143"/>
      <c r="H59" s="143"/>
      <c r="I59" s="139" t="s">
        <v>31</v>
      </c>
      <c r="J59" s="262" t="str">
        <f>E26</f>
        <v>Ivan Mezera</v>
      </c>
      <c r="K59" s="143"/>
      <c r="L59" s="244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3"/>
      <c r="AD59" s="143"/>
      <c r="AE59" s="143"/>
    </row>
    <row r="60" spans="1:47" s="149" customFormat="1" ht="10.4" customHeight="1">
      <c r="A60" s="143"/>
      <c r="B60" s="144"/>
      <c r="C60" s="143"/>
      <c r="D60" s="143"/>
      <c r="E60" s="143"/>
      <c r="F60" s="143"/>
      <c r="G60" s="143"/>
      <c r="H60" s="143"/>
      <c r="I60" s="143"/>
      <c r="J60" s="143"/>
      <c r="K60" s="143"/>
      <c r="L60" s="244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</row>
    <row r="61" spans="1:47" s="149" customFormat="1" ht="29.25" customHeight="1">
      <c r="A61" s="143"/>
      <c r="B61" s="144"/>
      <c r="C61" s="263" t="s">
        <v>112</v>
      </c>
      <c r="D61" s="256"/>
      <c r="E61" s="256"/>
      <c r="F61" s="256"/>
      <c r="G61" s="256"/>
      <c r="H61" s="256"/>
      <c r="I61" s="256"/>
      <c r="J61" s="264" t="s">
        <v>113</v>
      </c>
      <c r="K61" s="256"/>
      <c r="L61" s="244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</row>
    <row r="62" spans="1:47" s="149" customFormat="1" ht="10.4" customHeight="1">
      <c r="A62" s="143"/>
      <c r="B62" s="144"/>
      <c r="C62" s="143"/>
      <c r="D62" s="143"/>
      <c r="E62" s="143"/>
      <c r="F62" s="143"/>
      <c r="G62" s="143"/>
      <c r="H62" s="143"/>
      <c r="I62" s="143"/>
      <c r="J62" s="143"/>
      <c r="K62" s="143"/>
      <c r="L62" s="244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43"/>
      <c r="AE62" s="143"/>
    </row>
    <row r="63" spans="1:47" s="149" customFormat="1" ht="23" customHeight="1">
      <c r="A63" s="143"/>
      <c r="B63" s="144"/>
      <c r="C63" s="265" t="s">
        <v>68</v>
      </c>
      <c r="D63" s="143"/>
      <c r="E63" s="143"/>
      <c r="F63" s="143"/>
      <c r="G63" s="143"/>
      <c r="H63" s="143"/>
      <c r="I63" s="143"/>
      <c r="J63" s="251">
        <f>J102</f>
        <v>0</v>
      </c>
      <c r="K63" s="143"/>
      <c r="L63" s="244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U63" s="129" t="s">
        <v>114</v>
      </c>
    </row>
    <row r="64" spans="1:47" s="266" customFormat="1" ht="24.9" customHeight="1">
      <c r="B64" s="267"/>
      <c r="D64" s="268" t="s">
        <v>239</v>
      </c>
      <c r="E64" s="269"/>
      <c r="F64" s="269"/>
      <c r="G64" s="269"/>
      <c r="H64" s="269"/>
      <c r="I64" s="269"/>
      <c r="J64" s="270">
        <f>J103</f>
        <v>0</v>
      </c>
      <c r="L64" s="267"/>
    </row>
    <row r="65" spans="2:12" s="227" customFormat="1" ht="20" customHeight="1">
      <c r="B65" s="271"/>
      <c r="D65" s="272" t="s">
        <v>240</v>
      </c>
      <c r="E65" s="273"/>
      <c r="F65" s="273"/>
      <c r="G65" s="273"/>
      <c r="H65" s="273"/>
      <c r="I65" s="273"/>
      <c r="J65" s="274">
        <f>J104</f>
        <v>0</v>
      </c>
      <c r="L65" s="271"/>
    </row>
    <row r="66" spans="2:12" s="227" customFormat="1" ht="20" customHeight="1">
      <c r="B66" s="271"/>
      <c r="D66" s="272" t="s">
        <v>241</v>
      </c>
      <c r="E66" s="273"/>
      <c r="F66" s="273"/>
      <c r="G66" s="273"/>
      <c r="H66" s="273"/>
      <c r="I66" s="273"/>
      <c r="J66" s="274">
        <f>J200</f>
        <v>0</v>
      </c>
      <c r="L66" s="271"/>
    </row>
    <row r="67" spans="2:12" s="227" customFormat="1" ht="20" customHeight="1">
      <c r="B67" s="271"/>
      <c r="D67" s="272" t="s">
        <v>242</v>
      </c>
      <c r="E67" s="273"/>
      <c r="F67" s="273"/>
      <c r="G67" s="273"/>
      <c r="H67" s="273"/>
      <c r="I67" s="273"/>
      <c r="J67" s="274">
        <f>J409</f>
        <v>0</v>
      </c>
      <c r="L67" s="271"/>
    </row>
    <row r="68" spans="2:12" s="227" customFormat="1" ht="20" customHeight="1">
      <c r="B68" s="271"/>
      <c r="D68" s="272" t="s">
        <v>243</v>
      </c>
      <c r="E68" s="273"/>
      <c r="F68" s="273"/>
      <c r="G68" s="273"/>
      <c r="H68" s="273"/>
      <c r="I68" s="273"/>
      <c r="J68" s="274">
        <f>J619</f>
        <v>0</v>
      </c>
      <c r="L68" s="271"/>
    </row>
    <row r="69" spans="2:12" s="227" customFormat="1" ht="20" customHeight="1">
      <c r="B69" s="271"/>
      <c r="D69" s="272" t="s">
        <v>244</v>
      </c>
      <c r="E69" s="273"/>
      <c r="F69" s="273"/>
      <c r="G69" s="273"/>
      <c r="H69" s="273"/>
      <c r="I69" s="273"/>
      <c r="J69" s="274">
        <f>J650</f>
        <v>0</v>
      </c>
      <c r="L69" s="271"/>
    </row>
    <row r="70" spans="2:12" s="266" customFormat="1" ht="24.9" customHeight="1">
      <c r="B70" s="267"/>
      <c r="D70" s="268" t="s">
        <v>245</v>
      </c>
      <c r="E70" s="269"/>
      <c r="F70" s="269"/>
      <c r="G70" s="269"/>
      <c r="H70" s="269"/>
      <c r="I70" s="269"/>
      <c r="J70" s="270">
        <f>J652</f>
        <v>0</v>
      </c>
      <c r="L70" s="267"/>
    </row>
    <row r="71" spans="2:12" s="227" customFormat="1" ht="20" customHeight="1">
      <c r="B71" s="271"/>
      <c r="D71" s="272" t="s">
        <v>246</v>
      </c>
      <c r="E71" s="273"/>
      <c r="F71" s="273"/>
      <c r="G71" s="273"/>
      <c r="H71" s="273"/>
      <c r="I71" s="273"/>
      <c r="J71" s="274">
        <f>J653</f>
        <v>0</v>
      </c>
      <c r="L71" s="271"/>
    </row>
    <row r="72" spans="2:12" s="227" customFormat="1" ht="20" customHeight="1">
      <c r="B72" s="271"/>
      <c r="D72" s="272" t="s">
        <v>247</v>
      </c>
      <c r="E72" s="273"/>
      <c r="F72" s="273"/>
      <c r="G72" s="273"/>
      <c r="H72" s="273"/>
      <c r="I72" s="273"/>
      <c r="J72" s="274">
        <f>J659</f>
        <v>0</v>
      </c>
      <c r="L72" s="271"/>
    </row>
    <row r="73" spans="2:12" s="227" customFormat="1" ht="20" customHeight="1">
      <c r="B73" s="271"/>
      <c r="D73" s="272" t="s">
        <v>248</v>
      </c>
      <c r="E73" s="273"/>
      <c r="F73" s="273"/>
      <c r="G73" s="273"/>
      <c r="H73" s="273"/>
      <c r="I73" s="273"/>
      <c r="J73" s="274">
        <f>J674</f>
        <v>0</v>
      </c>
      <c r="L73" s="271"/>
    </row>
    <row r="74" spans="2:12" s="227" customFormat="1" ht="20" customHeight="1">
      <c r="B74" s="271"/>
      <c r="D74" s="272" t="s">
        <v>249</v>
      </c>
      <c r="E74" s="273"/>
      <c r="F74" s="273"/>
      <c r="G74" s="273"/>
      <c r="H74" s="273"/>
      <c r="I74" s="273"/>
      <c r="J74" s="274">
        <f>J759</f>
        <v>0</v>
      </c>
      <c r="L74" s="271"/>
    </row>
    <row r="75" spans="2:12" s="227" customFormat="1" ht="20" customHeight="1">
      <c r="B75" s="271"/>
      <c r="D75" s="272" t="s">
        <v>250</v>
      </c>
      <c r="E75" s="273"/>
      <c r="F75" s="273"/>
      <c r="G75" s="273"/>
      <c r="H75" s="273"/>
      <c r="I75" s="273"/>
      <c r="J75" s="274">
        <f>J843</f>
        <v>0</v>
      </c>
      <c r="L75" s="271"/>
    </row>
    <row r="76" spans="2:12" s="227" customFormat="1" ht="20" customHeight="1">
      <c r="B76" s="271"/>
      <c r="D76" s="272" t="s">
        <v>251</v>
      </c>
      <c r="E76" s="273"/>
      <c r="F76" s="273"/>
      <c r="G76" s="273"/>
      <c r="H76" s="273"/>
      <c r="I76" s="273"/>
      <c r="J76" s="274">
        <f>J851</f>
        <v>0</v>
      </c>
      <c r="L76" s="271"/>
    </row>
    <row r="77" spans="2:12" s="227" customFormat="1" ht="20" customHeight="1">
      <c r="B77" s="271"/>
      <c r="D77" s="272" t="s">
        <v>252</v>
      </c>
      <c r="E77" s="273"/>
      <c r="F77" s="273"/>
      <c r="G77" s="273"/>
      <c r="H77" s="273"/>
      <c r="I77" s="273"/>
      <c r="J77" s="274">
        <f>J854</f>
        <v>0</v>
      </c>
      <c r="L77" s="271"/>
    </row>
    <row r="78" spans="2:12" s="227" customFormat="1" ht="20" customHeight="1">
      <c r="B78" s="271"/>
      <c r="D78" s="272" t="s">
        <v>253</v>
      </c>
      <c r="E78" s="273"/>
      <c r="F78" s="273"/>
      <c r="G78" s="273"/>
      <c r="H78" s="273"/>
      <c r="I78" s="273"/>
      <c r="J78" s="274">
        <f>J1023</f>
        <v>0</v>
      </c>
      <c r="L78" s="271"/>
    </row>
    <row r="79" spans="2:12" s="227" customFormat="1" ht="20" customHeight="1">
      <c r="B79" s="271"/>
      <c r="D79" s="272" t="s">
        <v>254</v>
      </c>
      <c r="E79" s="273"/>
      <c r="F79" s="273"/>
      <c r="G79" s="273"/>
      <c r="H79" s="273"/>
      <c r="I79" s="273"/>
      <c r="J79" s="274">
        <f>J1119</f>
        <v>0</v>
      </c>
      <c r="L79" s="271"/>
    </row>
    <row r="80" spans="2:12" s="227" customFormat="1" ht="20" customHeight="1">
      <c r="B80" s="271"/>
      <c r="D80" s="272" t="s">
        <v>255</v>
      </c>
      <c r="E80" s="273"/>
      <c r="F80" s="273"/>
      <c r="G80" s="273"/>
      <c r="H80" s="273"/>
      <c r="I80" s="273"/>
      <c r="J80" s="274">
        <f>J1163</f>
        <v>0</v>
      </c>
      <c r="L80" s="271"/>
    </row>
    <row r="81" spans="1:31" s="149" customFormat="1" ht="21.75" customHeight="1">
      <c r="A81" s="143"/>
      <c r="B81" s="144"/>
      <c r="C81" s="143"/>
      <c r="D81" s="143"/>
      <c r="E81" s="143"/>
      <c r="F81" s="143"/>
      <c r="G81" s="143"/>
      <c r="H81" s="143"/>
      <c r="I81" s="143"/>
      <c r="J81" s="143"/>
      <c r="K81" s="143"/>
      <c r="L81" s="244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</row>
    <row r="82" spans="1:31" s="149" customFormat="1" ht="6.9" customHeight="1">
      <c r="A82" s="143"/>
      <c r="B82" s="164"/>
      <c r="C82" s="165"/>
      <c r="D82" s="165"/>
      <c r="E82" s="165"/>
      <c r="F82" s="165"/>
      <c r="G82" s="165"/>
      <c r="H82" s="165"/>
      <c r="I82" s="165"/>
      <c r="J82" s="165"/>
      <c r="K82" s="165"/>
      <c r="L82" s="244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</row>
    <row r="86" spans="1:31" s="149" customFormat="1" ht="6.9" customHeight="1">
      <c r="A86" s="143"/>
      <c r="B86" s="166"/>
      <c r="C86" s="167"/>
      <c r="D86" s="167"/>
      <c r="E86" s="167"/>
      <c r="F86" s="167"/>
      <c r="G86" s="167"/>
      <c r="H86" s="167"/>
      <c r="I86" s="167"/>
      <c r="J86" s="167"/>
      <c r="K86" s="167"/>
      <c r="L86" s="244"/>
      <c r="S86" s="143"/>
      <c r="T86" s="143"/>
      <c r="U86" s="143"/>
      <c r="V86" s="143"/>
      <c r="W86" s="143"/>
      <c r="X86" s="143"/>
      <c r="Y86" s="143"/>
      <c r="Z86" s="143"/>
      <c r="AA86" s="143"/>
      <c r="AB86" s="143"/>
      <c r="AC86" s="143"/>
      <c r="AD86" s="143"/>
      <c r="AE86" s="143"/>
    </row>
    <row r="87" spans="1:31" s="149" customFormat="1" ht="24.9" customHeight="1">
      <c r="A87" s="143"/>
      <c r="B87" s="144"/>
      <c r="C87" s="133" t="s">
        <v>120</v>
      </c>
      <c r="D87" s="143"/>
      <c r="E87" s="143"/>
      <c r="F87" s="143"/>
      <c r="G87" s="143"/>
      <c r="H87" s="143"/>
      <c r="I87" s="143"/>
      <c r="J87" s="143"/>
      <c r="K87" s="143"/>
      <c r="L87" s="244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</row>
    <row r="88" spans="1:31" s="149" customFormat="1" ht="6.9" customHeight="1">
      <c r="A88" s="143"/>
      <c r="B88" s="144"/>
      <c r="C88" s="143"/>
      <c r="D88" s="143"/>
      <c r="E88" s="143"/>
      <c r="F88" s="143"/>
      <c r="G88" s="143"/>
      <c r="H88" s="143"/>
      <c r="I88" s="143"/>
      <c r="J88" s="143"/>
      <c r="K88" s="143"/>
      <c r="L88" s="244"/>
      <c r="S88" s="143"/>
      <c r="T88" s="143"/>
      <c r="U88" s="143"/>
      <c r="V88" s="143"/>
      <c r="W88" s="143"/>
      <c r="X88" s="143"/>
      <c r="Y88" s="143"/>
      <c r="Z88" s="143"/>
      <c r="AA88" s="143"/>
      <c r="AB88" s="143"/>
      <c r="AC88" s="143"/>
      <c r="AD88" s="143"/>
      <c r="AE88" s="143"/>
    </row>
    <row r="89" spans="1:31" s="149" customFormat="1" ht="12" customHeight="1">
      <c r="A89" s="143"/>
      <c r="B89" s="144"/>
      <c r="C89" s="139" t="s">
        <v>15</v>
      </c>
      <c r="D89" s="143"/>
      <c r="E89" s="143"/>
      <c r="F89" s="143"/>
      <c r="G89" s="143"/>
      <c r="H89" s="143"/>
      <c r="I89" s="143"/>
      <c r="J89" s="143"/>
      <c r="K89" s="143"/>
      <c r="L89" s="244"/>
      <c r="S89" s="143"/>
      <c r="T89" s="143"/>
      <c r="U89" s="143"/>
      <c r="V89" s="143"/>
      <c r="W89" s="143"/>
      <c r="X89" s="143"/>
      <c r="Y89" s="143"/>
      <c r="Z89" s="143"/>
      <c r="AA89" s="143"/>
      <c r="AB89" s="143"/>
      <c r="AC89" s="143"/>
      <c r="AD89" s="143"/>
      <c r="AE89" s="143"/>
    </row>
    <row r="90" spans="1:31" s="149" customFormat="1" ht="16.399999999999999" customHeight="1">
      <c r="A90" s="143"/>
      <c r="B90" s="144"/>
      <c r="C90" s="143"/>
      <c r="D90" s="143"/>
      <c r="E90" s="241" t="str">
        <f>E7</f>
        <v>STAVEBNÍ ÚPRAVY LNP NEMOCNICE BROUMOV II</v>
      </c>
      <c r="F90" s="242"/>
      <c r="G90" s="242"/>
      <c r="H90" s="242"/>
      <c r="I90" s="143"/>
      <c r="J90" s="143"/>
      <c r="K90" s="143"/>
      <c r="L90" s="244"/>
      <c r="S90" s="143"/>
      <c r="T90" s="143"/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</row>
    <row r="91" spans="1:31" ht="12" customHeight="1">
      <c r="B91" s="132"/>
      <c r="C91" s="139" t="s">
        <v>107</v>
      </c>
      <c r="L91" s="132"/>
    </row>
    <row r="92" spans="1:31" s="149" customFormat="1" ht="16.399999999999999" customHeight="1">
      <c r="A92" s="143"/>
      <c r="B92" s="144"/>
      <c r="C92" s="143"/>
      <c r="D92" s="143"/>
      <c r="E92" s="241" t="s">
        <v>108</v>
      </c>
      <c r="F92" s="243"/>
      <c r="G92" s="243"/>
      <c r="H92" s="243"/>
      <c r="I92" s="143"/>
      <c r="J92" s="143"/>
      <c r="K92" s="143"/>
      <c r="L92" s="244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3"/>
    </row>
    <row r="93" spans="1:31" s="149" customFormat="1" ht="12" customHeight="1">
      <c r="A93" s="143"/>
      <c r="B93" s="144"/>
      <c r="C93" s="139" t="s">
        <v>109</v>
      </c>
      <c r="D93" s="143"/>
      <c r="E93" s="143"/>
      <c r="F93" s="143"/>
      <c r="G93" s="143"/>
      <c r="H93" s="143"/>
      <c r="I93" s="143"/>
      <c r="J93" s="143"/>
      <c r="K93" s="143"/>
      <c r="L93" s="244"/>
      <c r="S93" s="143"/>
      <c r="T93" s="143"/>
      <c r="U93" s="143"/>
      <c r="V93" s="143"/>
      <c r="W93" s="143"/>
      <c r="X93" s="143"/>
      <c r="Y93" s="143"/>
      <c r="Z93" s="143"/>
      <c r="AA93" s="143"/>
      <c r="AB93" s="143"/>
      <c r="AC93" s="143"/>
      <c r="AD93" s="143"/>
      <c r="AE93" s="143"/>
    </row>
    <row r="94" spans="1:31" s="149" customFormat="1" ht="16.399999999999999" customHeight="1">
      <c r="A94" s="143"/>
      <c r="B94" s="144"/>
      <c r="C94" s="143"/>
      <c r="D94" s="143"/>
      <c r="E94" s="173" t="str">
        <f>E11</f>
        <v>DÍL 02 - Stavební část</v>
      </c>
      <c r="F94" s="243"/>
      <c r="G94" s="243"/>
      <c r="H94" s="243"/>
      <c r="I94" s="143"/>
      <c r="J94" s="143"/>
      <c r="K94" s="143"/>
      <c r="L94" s="244"/>
      <c r="S94" s="143"/>
      <c r="T94" s="143"/>
      <c r="U94" s="143"/>
      <c r="V94" s="143"/>
      <c r="W94" s="143"/>
      <c r="X94" s="143"/>
      <c r="Y94" s="143"/>
      <c r="Z94" s="143"/>
      <c r="AA94" s="143"/>
      <c r="AB94" s="143"/>
      <c r="AC94" s="143"/>
      <c r="AD94" s="143"/>
      <c r="AE94" s="143"/>
    </row>
    <row r="95" spans="1:31" s="149" customFormat="1" ht="6.9" customHeight="1">
      <c r="A95" s="143"/>
      <c r="B95" s="144"/>
      <c r="C95" s="143"/>
      <c r="D95" s="143"/>
      <c r="E95" s="143"/>
      <c r="F95" s="143"/>
      <c r="G95" s="143"/>
      <c r="H95" s="143"/>
      <c r="I95" s="143"/>
      <c r="J95" s="143"/>
      <c r="K95" s="143"/>
      <c r="L95" s="244"/>
      <c r="S95" s="143"/>
      <c r="T95" s="143"/>
      <c r="U95" s="143"/>
      <c r="V95" s="143"/>
      <c r="W95" s="143"/>
      <c r="X95" s="143"/>
      <c r="Y95" s="143"/>
      <c r="Z95" s="143"/>
      <c r="AA95" s="143"/>
      <c r="AB95" s="143"/>
      <c r="AC95" s="143"/>
      <c r="AD95" s="143"/>
      <c r="AE95" s="143"/>
    </row>
    <row r="96" spans="1:31" s="149" customFormat="1" ht="12" customHeight="1">
      <c r="A96" s="143"/>
      <c r="B96" s="144"/>
      <c r="C96" s="139" t="s">
        <v>19</v>
      </c>
      <c r="D96" s="143"/>
      <c r="E96" s="143"/>
      <c r="F96" s="140" t="str">
        <f>F14</f>
        <v>nemocnice Broumov,Smetanova 91,Broumov</v>
      </c>
      <c r="G96" s="143"/>
      <c r="H96" s="143"/>
      <c r="I96" s="139" t="s">
        <v>21</v>
      </c>
      <c r="J96" s="245" t="str">
        <f>IF(J14="","",J14)</f>
        <v>Vyplň</v>
      </c>
      <c r="K96" s="143"/>
      <c r="L96" s="244"/>
      <c r="S96" s="143"/>
      <c r="T96" s="143"/>
      <c r="U96" s="143"/>
      <c r="V96" s="143"/>
      <c r="W96" s="143"/>
      <c r="X96" s="143"/>
      <c r="Y96" s="143"/>
      <c r="Z96" s="143"/>
      <c r="AA96" s="143"/>
      <c r="AB96" s="143"/>
      <c r="AC96" s="143"/>
      <c r="AD96" s="143"/>
      <c r="AE96" s="143"/>
    </row>
    <row r="97" spans="1:65" s="149" customFormat="1" ht="6.9" customHeight="1">
      <c r="A97" s="143"/>
      <c r="B97" s="144"/>
      <c r="C97" s="143"/>
      <c r="D97" s="143"/>
      <c r="E97" s="143"/>
      <c r="F97" s="143"/>
      <c r="G97" s="143"/>
      <c r="H97" s="143"/>
      <c r="I97" s="143"/>
      <c r="J97" s="143"/>
      <c r="K97" s="143"/>
      <c r="L97" s="244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</row>
    <row r="98" spans="1:65" s="149" customFormat="1" ht="15.5" customHeight="1">
      <c r="A98" s="143"/>
      <c r="B98" s="144"/>
      <c r="C98" s="139" t="s">
        <v>22</v>
      </c>
      <c r="D98" s="143"/>
      <c r="E98" s="143"/>
      <c r="F98" s="140" t="str">
        <f>E17</f>
        <v>Královéhradecký kraj</v>
      </c>
      <c r="G98" s="143"/>
      <c r="H98" s="143"/>
      <c r="I98" s="139" t="s">
        <v>27</v>
      </c>
      <c r="J98" s="262" t="str">
        <f>E23</f>
        <v>Proxion s.r.o.</v>
      </c>
      <c r="K98" s="143"/>
      <c r="L98" s="244"/>
      <c r="S98" s="143"/>
      <c r="T98" s="143"/>
      <c r="U98" s="143"/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</row>
    <row r="99" spans="1:65" s="149" customFormat="1" ht="15.5" customHeight="1">
      <c r="A99" s="143"/>
      <c r="B99" s="144"/>
      <c r="C99" s="139" t="s">
        <v>26</v>
      </c>
      <c r="D99" s="143"/>
      <c r="E99" s="143"/>
      <c r="F99" s="140" t="str">
        <f>IF(E20="","",E20)</f>
        <v>VZ</v>
      </c>
      <c r="G99" s="143"/>
      <c r="H99" s="143"/>
      <c r="I99" s="139" t="s">
        <v>31</v>
      </c>
      <c r="J99" s="262" t="str">
        <f>E26</f>
        <v>Ivan Mezera</v>
      </c>
      <c r="K99" s="143"/>
      <c r="L99" s="244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</row>
    <row r="100" spans="1:65" s="149" customFormat="1" ht="10.4" customHeight="1">
      <c r="A100" s="143"/>
      <c r="B100" s="144"/>
      <c r="C100" s="143"/>
      <c r="D100" s="143"/>
      <c r="E100" s="143"/>
      <c r="F100" s="143"/>
      <c r="G100" s="143"/>
      <c r="H100" s="143"/>
      <c r="I100" s="143"/>
      <c r="J100" s="143"/>
      <c r="K100" s="143"/>
      <c r="L100" s="244"/>
      <c r="S100" s="143"/>
      <c r="T100" s="143"/>
      <c r="U100" s="143"/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/>
    </row>
    <row r="101" spans="1:65" s="282" customFormat="1" ht="29.25" customHeight="1">
      <c r="A101" s="275"/>
      <c r="B101" s="276"/>
      <c r="C101" s="277" t="s">
        <v>121</v>
      </c>
      <c r="D101" s="278" t="s">
        <v>55</v>
      </c>
      <c r="E101" s="278" t="s">
        <v>51</v>
      </c>
      <c r="F101" s="278" t="s">
        <v>52</v>
      </c>
      <c r="G101" s="278" t="s">
        <v>122</v>
      </c>
      <c r="H101" s="278" t="s">
        <v>123</v>
      </c>
      <c r="I101" s="278" t="s">
        <v>124</v>
      </c>
      <c r="J101" s="279" t="s">
        <v>113</v>
      </c>
      <c r="K101" s="280" t="s">
        <v>125</v>
      </c>
      <c r="L101" s="281"/>
      <c r="M101" s="193" t="s">
        <v>3</v>
      </c>
      <c r="N101" s="194" t="s">
        <v>40</v>
      </c>
      <c r="O101" s="194" t="s">
        <v>126</v>
      </c>
      <c r="P101" s="194" t="s">
        <v>127</v>
      </c>
      <c r="Q101" s="194" t="s">
        <v>128</v>
      </c>
      <c r="R101" s="194" t="s">
        <v>129</v>
      </c>
      <c r="S101" s="194" t="s">
        <v>130</v>
      </c>
      <c r="T101" s="195" t="s">
        <v>131</v>
      </c>
      <c r="U101" s="275"/>
      <c r="V101" s="275"/>
      <c r="W101" s="275"/>
      <c r="X101" s="275"/>
      <c r="Y101" s="275"/>
      <c r="Z101" s="275"/>
      <c r="AA101" s="275"/>
      <c r="AB101" s="275"/>
      <c r="AC101" s="275"/>
      <c r="AD101" s="275"/>
      <c r="AE101" s="275"/>
    </row>
    <row r="102" spans="1:65" s="149" customFormat="1" ht="23" customHeight="1">
      <c r="A102" s="143"/>
      <c r="B102" s="144"/>
      <c r="C102" s="201" t="s">
        <v>132</v>
      </c>
      <c r="D102" s="143"/>
      <c r="E102" s="143"/>
      <c r="F102" s="143"/>
      <c r="G102" s="143"/>
      <c r="H102" s="143"/>
      <c r="I102" s="143"/>
      <c r="J102" s="283">
        <f>BK102</f>
        <v>0</v>
      </c>
      <c r="K102" s="143"/>
      <c r="L102" s="144"/>
      <c r="M102" s="196"/>
      <c r="N102" s="181"/>
      <c r="O102" s="197"/>
      <c r="P102" s="284">
        <f>P103+P652</f>
        <v>6976.6936880000003</v>
      </c>
      <c r="Q102" s="197"/>
      <c r="R102" s="284">
        <f>R103+R652</f>
        <v>213.34539154999999</v>
      </c>
      <c r="S102" s="197"/>
      <c r="T102" s="285">
        <f>T103+T652</f>
        <v>214.00976670000006</v>
      </c>
      <c r="U102" s="143"/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/>
      <c r="AT102" s="129" t="s">
        <v>69</v>
      </c>
      <c r="AU102" s="129" t="s">
        <v>114</v>
      </c>
      <c r="BK102" s="286">
        <f>BK103+BK652</f>
        <v>0</v>
      </c>
    </row>
    <row r="103" spans="1:65" s="287" customFormat="1" ht="26" customHeight="1">
      <c r="B103" s="288"/>
      <c r="D103" s="289" t="s">
        <v>69</v>
      </c>
      <c r="E103" s="290" t="s">
        <v>256</v>
      </c>
      <c r="F103" s="290" t="s">
        <v>257</v>
      </c>
      <c r="J103" s="291">
        <f>BK103</f>
        <v>0</v>
      </c>
      <c r="L103" s="288"/>
      <c r="M103" s="292"/>
      <c r="N103" s="293"/>
      <c r="O103" s="293"/>
      <c r="P103" s="294">
        <f>P104+P200+P409+P619+P650</f>
        <v>4515.7757870000005</v>
      </c>
      <c r="Q103" s="293"/>
      <c r="R103" s="294">
        <f>R104+R200+R409+R619+R650</f>
        <v>183.17862416999998</v>
      </c>
      <c r="S103" s="293"/>
      <c r="T103" s="295">
        <f>T104+T200+T409+T619+T650</f>
        <v>207.84810100000004</v>
      </c>
      <c r="AR103" s="289" t="s">
        <v>77</v>
      </c>
      <c r="AT103" s="296" t="s">
        <v>69</v>
      </c>
      <c r="AU103" s="296" t="s">
        <v>70</v>
      </c>
      <c r="AY103" s="289" t="s">
        <v>136</v>
      </c>
      <c r="BK103" s="297">
        <f>BK104+BK200+BK409+BK619+BK650</f>
        <v>0</v>
      </c>
    </row>
    <row r="104" spans="1:65" s="287" customFormat="1" ht="23" customHeight="1">
      <c r="B104" s="288"/>
      <c r="D104" s="289" t="s">
        <v>69</v>
      </c>
      <c r="E104" s="311" t="s">
        <v>135</v>
      </c>
      <c r="F104" s="311" t="s">
        <v>258</v>
      </c>
      <c r="J104" s="312">
        <f>BK104</f>
        <v>0</v>
      </c>
      <c r="L104" s="288"/>
      <c r="M104" s="292"/>
      <c r="N104" s="293"/>
      <c r="O104" s="293"/>
      <c r="P104" s="294">
        <f>SUM(P105:P199)</f>
        <v>177.733216</v>
      </c>
      <c r="Q104" s="293"/>
      <c r="R104" s="294">
        <f>SUM(R105:R199)</f>
        <v>28.090413990000005</v>
      </c>
      <c r="S104" s="293"/>
      <c r="T104" s="295">
        <f>SUM(T105:T199)</f>
        <v>0</v>
      </c>
      <c r="AR104" s="289" t="s">
        <v>77</v>
      </c>
      <c r="AT104" s="296" t="s">
        <v>69</v>
      </c>
      <c r="AU104" s="296" t="s">
        <v>77</v>
      </c>
      <c r="AY104" s="289" t="s">
        <v>136</v>
      </c>
      <c r="BK104" s="297">
        <f>SUM(BK105:BK199)</f>
        <v>0</v>
      </c>
    </row>
    <row r="105" spans="1:65" s="149" customFormat="1" ht="32" customHeight="1">
      <c r="A105" s="143"/>
      <c r="B105" s="144"/>
      <c r="C105" s="298" t="s">
        <v>77</v>
      </c>
      <c r="D105" s="298" t="s">
        <v>140</v>
      </c>
      <c r="E105" s="299" t="s">
        <v>259</v>
      </c>
      <c r="F105" s="300" t="s">
        <v>260</v>
      </c>
      <c r="G105" s="301" t="s">
        <v>261</v>
      </c>
      <c r="H105" s="302">
        <v>38.165999999999997</v>
      </c>
      <c r="I105" s="107"/>
      <c r="J105" s="303">
        <f>ROUND(I105*H105,2)</f>
        <v>0</v>
      </c>
      <c r="K105" s="304"/>
      <c r="L105" s="144"/>
      <c r="M105" s="305" t="s">
        <v>3</v>
      </c>
      <c r="N105" s="306" t="s">
        <v>41</v>
      </c>
      <c r="O105" s="307">
        <v>0.83</v>
      </c>
      <c r="P105" s="307">
        <f>O105*H105</f>
        <v>31.677779999999995</v>
      </c>
      <c r="Q105" s="307">
        <v>0.25933</v>
      </c>
      <c r="R105" s="307">
        <f>Q105*H105</f>
        <v>9.8975887799999995</v>
      </c>
      <c r="S105" s="307">
        <v>0</v>
      </c>
      <c r="T105" s="308">
        <f>S105*H105</f>
        <v>0</v>
      </c>
      <c r="U105" s="143"/>
      <c r="V105" s="143"/>
      <c r="W105" s="143"/>
      <c r="X105" s="143"/>
      <c r="Y105" s="143"/>
      <c r="Z105" s="143"/>
      <c r="AA105" s="143"/>
      <c r="AB105" s="143"/>
      <c r="AC105" s="143"/>
      <c r="AD105" s="143"/>
      <c r="AE105" s="143"/>
      <c r="AR105" s="309" t="s">
        <v>139</v>
      </c>
      <c r="AT105" s="309" t="s">
        <v>140</v>
      </c>
      <c r="AU105" s="309" t="s">
        <v>79</v>
      </c>
      <c r="AY105" s="129" t="s">
        <v>136</v>
      </c>
      <c r="BE105" s="310">
        <f>IF(N105="základní",J105,0)</f>
        <v>0</v>
      </c>
      <c r="BF105" s="310">
        <f>IF(N105="snížená",J105,0)</f>
        <v>0</v>
      </c>
      <c r="BG105" s="310">
        <f>IF(N105="zákl. přenesená",J105,0)</f>
        <v>0</v>
      </c>
      <c r="BH105" s="310">
        <f>IF(N105="sníž. přenesená",J105,0)</f>
        <v>0</v>
      </c>
      <c r="BI105" s="310">
        <f>IF(N105="nulová",J105,0)</f>
        <v>0</v>
      </c>
      <c r="BJ105" s="129" t="s">
        <v>77</v>
      </c>
      <c r="BK105" s="310">
        <f>ROUND(I105*H105,2)</f>
        <v>0</v>
      </c>
      <c r="BL105" s="129" t="s">
        <v>139</v>
      </c>
      <c r="BM105" s="309" t="s">
        <v>262</v>
      </c>
    </row>
    <row r="106" spans="1:65" s="318" customFormat="1">
      <c r="B106" s="319"/>
      <c r="D106" s="320" t="s">
        <v>263</v>
      </c>
      <c r="E106" s="321" t="s">
        <v>3</v>
      </c>
      <c r="F106" s="322" t="s">
        <v>264</v>
      </c>
      <c r="H106" s="323">
        <v>2.7719999999999998</v>
      </c>
      <c r="I106" s="366"/>
      <c r="L106" s="319"/>
      <c r="M106" s="324"/>
      <c r="N106" s="325"/>
      <c r="O106" s="325"/>
      <c r="P106" s="325"/>
      <c r="Q106" s="325"/>
      <c r="R106" s="325"/>
      <c r="S106" s="325"/>
      <c r="T106" s="326"/>
      <c r="AT106" s="321" t="s">
        <v>263</v>
      </c>
      <c r="AU106" s="321" t="s">
        <v>79</v>
      </c>
      <c r="AV106" s="318" t="s">
        <v>79</v>
      </c>
      <c r="AW106" s="318" t="s">
        <v>30</v>
      </c>
      <c r="AX106" s="318" t="s">
        <v>70</v>
      </c>
      <c r="AY106" s="321" t="s">
        <v>136</v>
      </c>
    </row>
    <row r="107" spans="1:65" s="318" customFormat="1">
      <c r="B107" s="319"/>
      <c r="D107" s="320" t="s">
        <v>263</v>
      </c>
      <c r="E107" s="321" t="s">
        <v>3</v>
      </c>
      <c r="F107" s="322" t="s">
        <v>264</v>
      </c>
      <c r="H107" s="323">
        <v>2.7719999999999998</v>
      </c>
      <c r="I107" s="366"/>
      <c r="L107" s="319"/>
      <c r="M107" s="324"/>
      <c r="N107" s="325"/>
      <c r="O107" s="325"/>
      <c r="P107" s="325"/>
      <c r="Q107" s="325"/>
      <c r="R107" s="325"/>
      <c r="S107" s="325"/>
      <c r="T107" s="326"/>
      <c r="AT107" s="321" t="s">
        <v>263</v>
      </c>
      <c r="AU107" s="321" t="s">
        <v>79</v>
      </c>
      <c r="AV107" s="318" t="s">
        <v>79</v>
      </c>
      <c r="AW107" s="318" t="s">
        <v>30</v>
      </c>
      <c r="AX107" s="318" t="s">
        <v>70</v>
      </c>
      <c r="AY107" s="321" t="s">
        <v>136</v>
      </c>
    </row>
    <row r="108" spans="1:65" s="318" customFormat="1">
      <c r="B108" s="319"/>
      <c r="D108" s="320" t="s">
        <v>263</v>
      </c>
      <c r="E108" s="321" t="s">
        <v>3</v>
      </c>
      <c r="F108" s="322" t="s">
        <v>265</v>
      </c>
      <c r="H108" s="323">
        <v>3.15</v>
      </c>
      <c r="I108" s="366"/>
      <c r="L108" s="319"/>
      <c r="M108" s="324"/>
      <c r="N108" s="325"/>
      <c r="O108" s="325"/>
      <c r="P108" s="325"/>
      <c r="Q108" s="325"/>
      <c r="R108" s="325"/>
      <c r="S108" s="325"/>
      <c r="T108" s="326"/>
      <c r="AT108" s="321" t="s">
        <v>263</v>
      </c>
      <c r="AU108" s="321" t="s">
        <v>79</v>
      </c>
      <c r="AV108" s="318" t="s">
        <v>79</v>
      </c>
      <c r="AW108" s="318" t="s">
        <v>30</v>
      </c>
      <c r="AX108" s="318" t="s">
        <v>70</v>
      </c>
      <c r="AY108" s="321" t="s">
        <v>136</v>
      </c>
    </row>
    <row r="109" spans="1:65" s="318" customFormat="1">
      <c r="B109" s="319"/>
      <c r="D109" s="320" t="s">
        <v>263</v>
      </c>
      <c r="E109" s="321" t="s">
        <v>3</v>
      </c>
      <c r="F109" s="322" t="s">
        <v>266</v>
      </c>
      <c r="H109" s="323">
        <v>1.3859999999999999</v>
      </c>
      <c r="I109" s="366"/>
      <c r="L109" s="319"/>
      <c r="M109" s="324"/>
      <c r="N109" s="325"/>
      <c r="O109" s="325"/>
      <c r="P109" s="325"/>
      <c r="Q109" s="325"/>
      <c r="R109" s="325"/>
      <c r="S109" s="325"/>
      <c r="T109" s="326"/>
      <c r="AT109" s="321" t="s">
        <v>263</v>
      </c>
      <c r="AU109" s="321" t="s">
        <v>79</v>
      </c>
      <c r="AV109" s="318" t="s">
        <v>79</v>
      </c>
      <c r="AW109" s="318" t="s">
        <v>30</v>
      </c>
      <c r="AX109" s="318" t="s">
        <v>70</v>
      </c>
      <c r="AY109" s="321" t="s">
        <v>136</v>
      </c>
    </row>
    <row r="110" spans="1:65" s="318" customFormat="1">
      <c r="B110" s="319"/>
      <c r="D110" s="320" t="s">
        <v>263</v>
      </c>
      <c r="E110" s="321" t="s">
        <v>3</v>
      </c>
      <c r="F110" s="322" t="s">
        <v>267</v>
      </c>
      <c r="H110" s="323">
        <v>4.1580000000000004</v>
      </c>
      <c r="I110" s="366"/>
      <c r="L110" s="319"/>
      <c r="M110" s="324"/>
      <c r="N110" s="325"/>
      <c r="O110" s="325"/>
      <c r="P110" s="325"/>
      <c r="Q110" s="325"/>
      <c r="R110" s="325"/>
      <c r="S110" s="325"/>
      <c r="T110" s="326"/>
      <c r="AT110" s="321" t="s">
        <v>263</v>
      </c>
      <c r="AU110" s="321" t="s">
        <v>79</v>
      </c>
      <c r="AV110" s="318" t="s">
        <v>79</v>
      </c>
      <c r="AW110" s="318" t="s">
        <v>30</v>
      </c>
      <c r="AX110" s="318" t="s">
        <v>70</v>
      </c>
      <c r="AY110" s="321" t="s">
        <v>136</v>
      </c>
    </row>
    <row r="111" spans="1:65" s="318" customFormat="1">
      <c r="B111" s="319"/>
      <c r="D111" s="320" t="s">
        <v>263</v>
      </c>
      <c r="E111" s="321" t="s">
        <v>3</v>
      </c>
      <c r="F111" s="322" t="s">
        <v>268</v>
      </c>
      <c r="H111" s="323">
        <v>11.7</v>
      </c>
      <c r="I111" s="366"/>
      <c r="L111" s="319"/>
      <c r="M111" s="324"/>
      <c r="N111" s="325"/>
      <c r="O111" s="325"/>
      <c r="P111" s="325"/>
      <c r="Q111" s="325"/>
      <c r="R111" s="325"/>
      <c r="S111" s="325"/>
      <c r="T111" s="326"/>
      <c r="AT111" s="321" t="s">
        <v>263</v>
      </c>
      <c r="AU111" s="321" t="s">
        <v>79</v>
      </c>
      <c r="AV111" s="318" t="s">
        <v>79</v>
      </c>
      <c r="AW111" s="318" t="s">
        <v>30</v>
      </c>
      <c r="AX111" s="318" t="s">
        <v>70</v>
      </c>
      <c r="AY111" s="321" t="s">
        <v>136</v>
      </c>
    </row>
    <row r="112" spans="1:65" s="318" customFormat="1">
      <c r="B112" s="319"/>
      <c r="D112" s="320" t="s">
        <v>263</v>
      </c>
      <c r="E112" s="321" t="s">
        <v>3</v>
      </c>
      <c r="F112" s="322" t="s">
        <v>269</v>
      </c>
      <c r="H112" s="323">
        <v>4.2</v>
      </c>
      <c r="I112" s="366"/>
      <c r="L112" s="319"/>
      <c r="M112" s="324"/>
      <c r="N112" s="325"/>
      <c r="O112" s="325"/>
      <c r="P112" s="325"/>
      <c r="Q112" s="325"/>
      <c r="R112" s="325"/>
      <c r="S112" s="325"/>
      <c r="T112" s="326"/>
      <c r="AT112" s="321" t="s">
        <v>263</v>
      </c>
      <c r="AU112" s="321" t="s">
        <v>79</v>
      </c>
      <c r="AV112" s="318" t="s">
        <v>79</v>
      </c>
      <c r="AW112" s="318" t="s">
        <v>30</v>
      </c>
      <c r="AX112" s="318" t="s">
        <v>70</v>
      </c>
      <c r="AY112" s="321" t="s">
        <v>136</v>
      </c>
    </row>
    <row r="113" spans="1:65" s="318" customFormat="1">
      <c r="B113" s="319"/>
      <c r="D113" s="320" t="s">
        <v>263</v>
      </c>
      <c r="E113" s="321" t="s">
        <v>3</v>
      </c>
      <c r="F113" s="322" t="s">
        <v>270</v>
      </c>
      <c r="H113" s="323">
        <v>1.26</v>
      </c>
      <c r="I113" s="366"/>
      <c r="L113" s="319"/>
      <c r="M113" s="324"/>
      <c r="N113" s="325"/>
      <c r="O113" s="325"/>
      <c r="P113" s="325"/>
      <c r="Q113" s="325"/>
      <c r="R113" s="325"/>
      <c r="S113" s="325"/>
      <c r="T113" s="326"/>
      <c r="AT113" s="321" t="s">
        <v>263</v>
      </c>
      <c r="AU113" s="321" t="s">
        <v>79</v>
      </c>
      <c r="AV113" s="318" t="s">
        <v>79</v>
      </c>
      <c r="AW113" s="318" t="s">
        <v>30</v>
      </c>
      <c r="AX113" s="318" t="s">
        <v>70</v>
      </c>
      <c r="AY113" s="321" t="s">
        <v>136</v>
      </c>
    </row>
    <row r="114" spans="1:65" s="318" customFormat="1">
      <c r="B114" s="319"/>
      <c r="D114" s="320" t="s">
        <v>263</v>
      </c>
      <c r="E114" s="321" t="s">
        <v>3</v>
      </c>
      <c r="F114" s="322" t="s">
        <v>271</v>
      </c>
      <c r="H114" s="323">
        <v>2.94</v>
      </c>
      <c r="I114" s="366"/>
      <c r="L114" s="319"/>
      <c r="M114" s="324"/>
      <c r="N114" s="325"/>
      <c r="O114" s="325"/>
      <c r="P114" s="325"/>
      <c r="Q114" s="325"/>
      <c r="R114" s="325"/>
      <c r="S114" s="325"/>
      <c r="T114" s="326"/>
      <c r="AT114" s="321" t="s">
        <v>263</v>
      </c>
      <c r="AU114" s="321" t="s">
        <v>79</v>
      </c>
      <c r="AV114" s="318" t="s">
        <v>79</v>
      </c>
      <c r="AW114" s="318" t="s">
        <v>30</v>
      </c>
      <c r="AX114" s="318" t="s">
        <v>70</v>
      </c>
      <c r="AY114" s="321" t="s">
        <v>136</v>
      </c>
    </row>
    <row r="115" spans="1:65" s="318" customFormat="1">
      <c r="B115" s="319"/>
      <c r="D115" s="320" t="s">
        <v>263</v>
      </c>
      <c r="E115" s="321" t="s">
        <v>3</v>
      </c>
      <c r="F115" s="322" t="s">
        <v>272</v>
      </c>
      <c r="H115" s="323">
        <v>1.518</v>
      </c>
      <c r="I115" s="366"/>
      <c r="L115" s="319"/>
      <c r="M115" s="324"/>
      <c r="N115" s="325"/>
      <c r="O115" s="325"/>
      <c r="P115" s="325"/>
      <c r="Q115" s="325"/>
      <c r="R115" s="325"/>
      <c r="S115" s="325"/>
      <c r="T115" s="326"/>
      <c r="AT115" s="321" t="s">
        <v>263</v>
      </c>
      <c r="AU115" s="321" t="s">
        <v>79</v>
      </c>
      <c r="AV115" s="318" t="s">
        <v>79</v>
      </c>
      <c r="AW115" s="318" t="s">
        <v>30</v>
      </c>
      <c r="AX115" s="318" t="s">
        <v>70</v>
      </c>
      <c r="AY115" s="321" t="s">
        <v>136</v>
      </c>
    </row>
    <row r="116" spans="1:65" s="318" customFormat="1">
      <c r="B116" s="319"/>
      <c r="D116" s="320" t="s">
        <v>263</v>
      </c>
      <c r="E116" s="321" t="s">
        <v>3</v>
      </c>
      <c r="F116" s="322" t="s">
        <v>273</v>
      </c>
      <c r="H116" s="323">
        <v>2.31</v>
      </c>
      <c r="I116" s="366"/>
      <c r="L116" s="319"/>
      <c r="M116" s="324"/>
      <c r="N116" s="325"/>
      <c r="O116" s="325"/>
      <c r="P116" s="325"/>
      <c r="Q116" s="325"/>
      <c r="R116" s="325"/>
      <c r="S116" s="325"/>
      <c r="T116" s="326"/>
      <c r="AT116" s="321" t="s">
        <v>263</v>
      </c>
      <c r="AU116" s="321" t="s">
        <v>79</v>
      </c>
      <c r="AV116" s="318" t="s">
        <v>79</v>
      </c>
      <c r="AW116" s="318" t="s">
        <v>30</v>
      </c>
      <c r="AX116" s="318" t="s">
        <v>70</v>
      </c>
      <c r="AY116" s="321" t="s">
        <v>136</v>
      </c>
    </row>
    <row r="117" spans="1:65" s="327" customFormat="1">
      <c r="B117" s="328"/>
      <c r="D117" s="320" t="s">
        <v>263</v>
      </c>
      <c r="E117" s="329" t="s">
        <v>3</v>
      </c>
      <c r="F117" s="330" t="s">
        <v>274</v>
      </c>
      <c r="H117" s="331">
        <v>38.165999999999997</v>
      </c>
      <c r="I117" s="367"/>
      <c r="L117" s="328"/>
      <c r="M117" s="332"/>
      <c r="N117" s="333"/>
      <c r="O117" s="333"/>
      <c r="P117" s="333"/>
      <c r="Q117" s="333"/>
      <c r="R117" s="333"/>
      <c r="S117" s="333"/>
      <c r="T117" s="334"/>
      <c r="AT117" s="329" t="s">
        <v>263</v>
      </c>
      <c r="AU117" s="329" t="s">
        <v>79</v>
      </c>
      <c r="AV117" s="327" t="s">
        <v>139</v>
      </c>
      <c r="AW117" s="327" t="s">
        <v>30</v>
      </c>
      <c r="AX117" s="327" t="s">
        <v>77</v>
      </c>
      <c r="AY117" s="329" t="s">
        <v>136</v>
      </c>
    </row>
    <row r="118" spans="1:65" s="149" customFormat="1" ht="32" customHeight="1">
      <c r="A118" s="143"/>
      <c r="B118" s="144"/>
      <c r="C118" s="298" t="s">
        <v>79</v>
      </c>
      <c r="D118" s="298" t="s">
        <v>140</v>
      </c>
      <c r="E118" s="299" t="s">
        <v>275</v>
      </c>
      <c r="F118" s="300" t="s">
        <v>276</v>
      </c>
      <c r="G118" s="301" t="s">
        <v>148</v>
      </c>
      <c r="H118" s="302">
        <v>7</v>
      </c>
      <c r="I118" s="107"/>
      <c r="J118" s="303">
        <f>ROUND(I118*H118,2)</f>
        <v>0</v>
      </c>
      <c r="K118" s="304"/>
      <c r="L118" s="144"/>
      <c r="M118" s="305" t="s">
        <v>3</v>
      </c>
      <c r="N118" s="306" t="s">
        <v>41</v>
      </c>
      <c r="O118" s="307">
        <v>0.61799999999999999</v>
      </c>
      <c r="P118" s="307">
        <f>O118*H118</f>
        <v>4.3259999999999996</v>
      </c>
      <c r="Q118" s="307">
        <v>2.588E-2</v>
      </c>
      <c r="R118" s="307">
        <f>Q118*H118</f>
        <v>0.18115999999999999</v>
      </c>
      <c r="S118" s="307">
        <v>0</v>
      </c>
      <c r="T118" s="308">
        <f>S118*H118</f>
        <v>0</v>
      </c>
      <c r="U118" s="143"/>
      <c r="V118" s="143"/>
      <c r="W118" s="143"/>
      <c r="X118" s="143"/>
      <c r="Y118" s="143"/>
      <c r="Z118" s="143"/>
      <c r="AA118" s="143"/>
      <c r="AB118" s="143"/>
      <c r="AC118" s="143"/>
      <c r="AD118" s="143"/>
      <c r="AE118" s="143"/>
      <c r="AR118" s="309" t="s">
        <v>139</v>
      </c>
      <c r="AT118" s="309" t="s">
        <v>140</v>
      </c>
      <c r="AU118" s="309" t="s">
        <v>79</v>
      </c>
      <c r="AY118" s="129" t="s">
        <v>136</v>
      </c>
      <c r="BE118" s="310">
        <f>IF(N118="základní",J118,0)</f>
        <v>0</v>
      </c>
      <c r="BF118" s="310">
        <f>IF(N118="snížená",J118,0)</f>
        <v>0</v>
      </c>
      <c r="BG118" s="310">
        <f>IF(N118="zákl. přenesená",J118,0)</f>
        <v>0</v>
      </c>
      <c r="BH118" s="310">
        <f>IF(N118="sníž. přenesená",J118,0)</f>
        <v>0</v>
      </c>
      <c r="BI118" s="310">
        <f>IF(N118="nulová",J118,0)</f>
        <v>0</v>
      </c>
      <c r="BJ118" s="129" t="s">
        <v>77</v>
      </c>
      <c r="BK118" s="310">
        <f>ROUND(I118*H118,2)</f>
        <v>0</v>
      </c>
      <c r="BL118" s="129" t="s">
        <v>139</v>
      </c>
      <c r="BM118" s="309" t="s">
        <v>277</v>
      </c>
    </row>
    <row r="119" spans="1:65" s="318" customFormat="1">
      <c r="B119" s="319"/>
      <c r="D119" s="320" t="s">
        <v>263</v>
      </c>
      <c r="E119" s="321" t="s">
        <v>3</v>
      </c>
      <c r="F119" s="322" t="s">
        <v>278</v>
      </c>
      <c r="H119" s="323">
        <v>6</v>
      </c>
      <c r="I119" s="366"/>
      <c r="L119" s="319"/>
      <c r="M119" s="324"/>
      <c r="N119" s="325"/>
      <c r="O119" s="325"/>
      <c r="P119" s="325"/>
      <c r="Q119" s="325"/>
      <c r="R119" s="325"/>
      <c r="S119" s="325"/>
      <c r="T119" s="326"/>
      <c r="AT119" s="321" t="s">
        <v>263</v>
      </c>
      <c r="AU119" s="321" t="s">
        <v>79</v>
      </c>
      <c r="AV119" s="318" t="s">
        <v>79</v>
      </c>
      <c r="AW119" s="318" t="s">
        <v>30</v>
      </c>
      <c r="AX119" s="318" t="s">
        <v>70</v>
      </c>
      <c r="AY119" s="321" t="s">
        <v>136</v>
      </c>
    </row>
    <row r="120" spans="1:65" s="318" customFormat="1">
      <c r="B120" s="319"/>
      <c r="D120" s="320" t="s">
        <v>263</v>
      </c>
      <c r="E120" s="321" t="s">
        <v>3</v>
      </c>
      <c r="F120" s="322" t="s">
        <v>77</v>
      </c>
      <c r="H120" s="323">
        <v>1</v>
      </c>
      <c r="I120" s="366"/>
      <c r="L120" s="319"/>
      <c r="M120" s="324"/>
      <c r="N120" s="325"/>
      <c r="O120" s="325"/>
      <c r="P120" s="325"/>
      <c r="Q120" s="325"/>
      <c r="R120" s="325"/>
      <c r="S120" s="325"/>
      <c r="T120" s="326"/>
      <c r="AT120" s="321" t="s">
        <v>263</v>
      </c>
      <c r="AU120" s="321" t="s">
        <v>79</v>
      </c>
      <c r="AV120" s="318" t="s">
        <v>79</v>
      </c>
      <c r="AW120" s="318" t="s">
        <v>30</v>
      </c>
      <c r="AX120" s="318" t="s">
        <v>70</v>
      </c>
      <c r="AY120" s="321" t="s">
        <v>136</v>
      </c>
    </row>
    <row r="121" spans="1:65" s="327" customFormat="1">
      <c r="B121" s="328"/>
      <c r="D121" s="320" t="s">
        <v>263</v>
      </c>
      <c r="E121" s="329" t="s">
        <v>3</v>
      </c>
      <c r="F121" s="330" t="s">
        <v>274</v>
      </c>
      <c r="H121" s="331">
        <v>7</v>
      </c>
      <c r="I121" s="367"/>
      <c r="L121" s="328"/>
      <c r="M121" s="332"/>
      <c r="N121" s="333"/>
      <c r="O121" s="333"/>
      <c r="P121" s="333"/>
      <c r="Q121" s="333"/>
      <c r="R121" s="333"/>
      <c r="S121" s="333"/>
      <c r="T121" s="334"/>
      <c r="AT121" s="329" t="s">
        <v>263</v>
      </c>
      <c r="AU121" s="329" t="s">
        <v>79</v>
      </c>
      <c r="AV121" s="327" t="s">
        <v>139</v>
      </c>
      <c r="AW121" s="327" t="s">
        <v>30</v>
      </c>
      <c r="AX121" s="327" t="s">
        <v>77</v>
      </c>
      <c r="AY121" s="329" t="s">
        <v>136</v>
      </c>
    </row>
    <row r="122" spans="1:65" s="149" customFormat="1" ht="16.399999999999999" customHeight="1">
      <c r="A122" s="143"/>
      <c r="B122" s="144"/>
      <c r="C122" s="335" t="s">
        <v>135</v>
      </c>
      <c r="D122" s="335" t="s">
        <v>133</v>
      </c>
      <c r="E122" s="336" t="s">
        <v>279</v>
      </c>
      <c r="F122" s="337" t="s">
        <v>280</v>
      </c>
      <c r="G122" s="338" t="s">
        <v>148</v>
      </c>
      <c r="H122" s="339">
        <v>7</v>
      </c>
      <c r="I122" s="108"/>
      <c r="J122" s="340">
        <f>ROUND(I122*H122,2)</f>
        <v>0</v>
      </c>
      <c r="K122" s="341"/>
      <c r="L122" s="342"/>
      <c r="M122" s="343" t="s">
        <v>3</v>
      </c>
      <c r="N122" s="344" t="s">
        <v>41</v>
      </c>
      <c r="O122" s="307">
        <v>0</v>
      </c>
      <c r="P122" s="307">
        <f>O122*H122</f>
        <v>0</v>
      </c>
      <c r="Q122" s="307">
        <v>5.6000000000000001E-2</v>
      </c>
      <c r="R122" s="307">
        <f>Q122*H122</f>
        <v>0.39200000000000002</v>
      </c>
      <c r="S122" s="307">
        <v>0</v>
      </c>
      <c r="T122" s="308">
        <f>S122*H122</f>
        <v>0</v>
      </c>
      <c r="U122" s="143"/>
      <c r="V122" s="143"/>
      <c r="W122" s="143"/>
      <c r="X122" s="143"/>
      <c r="Y122" s="143"/>
      <c r="Z122" s="143"/>
      <c r="AA122" s="143"/>
      <c r="AB122" s="143"/>
      <c r="AC122" s="143"/>
      <c r="AD122" s="143"/>
      <c r="AE122" s="143"/>
      <c r="AR122" s="309" t="s">
        <v>178</v>
      </c>
      <c r="AT122" s="309" t="s">
        <v>133</v>
      </c>
      <c r="AU122" s="309" t="s">
        <v>79</v>
      </c>
      <c r="AY122" s="129" t="s">
        <v>136</v>
      </c>
      <c r="BE122" s="310">
        <f>IF(N122="základní",J122,0)</f>
        <v>0</v>
      </c>
      <c r="BF122" s="310">
        <f>IF(N122="snížená",J122,0)</f>
        <v>0</v>
      </c>
      <c r="BG122" s="310">
        <f>IF(N122="zákl. přenesená",J122,0)</f>
        <v>0</v>
      </c>
      <c r="BH122" s="310">
        <f>IF(N122="sníž. přenesená",J122,0)</f>
        <v>0</v>
      </c>
      <c r="BI122" s="310">
        <f>IF(N122="nulová",J122,0)</f>
        <v>0</v>
      </c>
      <c r="BJ122" s="129" t="s">
        <v>77</v>
      </c>
      <c r="BK122" s="310">
        <f>ROUND(I122*H122,2)</f>
        <v>0</v>
      </c>
      <c r="BL122" s="129" t="s">
        <v>139</v>
      </c>
      <c r="BM122" s="309" t="s">
        <v>281</v>
      </c>
    </row>
    <row r="123" spans="1:65" s="149" customFormat="1" ht="32" customHeight="1">
      <c r="A123" s="143"/>
      <c r="B123" s="144"/>
      <c r="C123" s="298" t="s">
        <v>139</v>
      </c>
      <c r="D123" s="298" t="s">
        <v>140</v>
      </c>
      <c r="E123" s="299" t="s">
        <v>282</v>
      </c>
      <c r="F123" s="300" t="s">
        <v>283</v>
      </c>
      <c r="G123" s="301" t="s">
        <v>148</v>
      </c>
      <c r="H123" s="302">
        <v>71</v>
      </c>
      <c r="I123" s="107"/>
      <c r="J123" s="303">
        <f>ROUND(I123*H123,2)</f>
        <v>0</v>
      </c>
      <c r="K123" s="304"/>
      <c r="L123" s="144"/>
      <c r="M123" s="305" t="s">
        <v>3</v>
      </c>
      <c r="N123" s="306" t="s">
        <v>41</v>
      </c>
      <c r="O123" s="307">
        <v>0.71499999999999997</v>
      </c>
      <c r="P123" s="307">
        <f>O123*H123</f>
        <v>50.765000000000001</v>
      </c>
      <c r="Q123" s="307">
        <v>2.588E-2</v>
      </c>
      <c r="R123" s="307">
        <f>Q123*H123</f>
        <v>1.83748</v>
      </c>
      <c r="S123" s="307">
        <v>0</v>
      </c>
      <c r="T123" s="308">
        <f>S123*H123</f>
        <v>0</v>
      </c>
      <c r="U123" s="143"/>
      <c r="V123" s="143"/>
      <c r="W123" s="143"/>
      <c r="X123" s="143"/>
      <c r="Y123" s="143"/>
      <c r="Z123" s="143"/>
      <c r="AA123" s="143"/>
      <c r="AB123" s="143"/>
      <c r="AC123" s="143"/>
      <c r="AD123" s="143"/>
      <c r="AE123" s="143"/>
      <c r="AR123" s="309" t="s">
        <v>139</v>
      </c>
      <c r="AT123" s="309" t="s">
        <v>140</v>
      </c>
      <c r="AU123" s="309" t="s">
        <v>79</v>
      </c>
      <c r="AY123" s="129" t="s">
        <v>136</v>
      </c>
      <c r="BE123" s="310">
        <f>IF(N123="základní",J123,0)</f>
        <v>0</v>
      </c>
      <c r="BF123" s="310">
        <f>IF(N123="snížená",J123,0)</f>
        <v>0</v>
      </c>
      <c r="BG123" s="310">
        <f>IF(N123="zákl. přenesená",J123,0)</f>
        <v>0</v>
      </c>
      <c r="BH123" s="310">
        <f>IF(N123="sníž. přenesená",J123,0)</f>
        <v>0</v>
      </c>
      <c r="BI123" s="310">
        <f>IF(N123="nulová",J123,0)</f>
        <v>0</v>
      </c>
      <c r="BJ123" s="129" t="s">
        <v>77</v>
      </c>
      <c r="BK123" s="310">
        <f>ROUND(I123*H123,2)</f>
        <v>0</v>
      </c>
      <c r="BL123" s="129" t="s">
        <v>139</v>
      </c>
      <c r="BM123" s="309" t="s">
        <v>284</v>
      </c>
    </row>
    <row r="124" spans="1:65" s="318" customFormat="1">
      <c r="B124" s="319"/>
      <c r="D124" s="320" t="s">
        <v>263</v>
      </c>
      <c r="E124" s="321" t="s">
        <v>3</v>
      </c>
      <c r="F124" s="322" t="s">
        <v>285</v>
      </c>
      <c r="H124" s="323">
        <v>2</v>
      </c>
      <c r="I124" s="366"/>
      <c r="L124" s="319"/>
      <c r="M124" s="324"/>
      <c r="N124" s="325"/>
      <c r="O124" s="325"/>
      <c r="P124" s="325"/>
      <c r="Q124" s="325"/>
      <c r="R124" s="325"/>
      <c r="S124" s="325"/>
      <c r="T124" s="326"/>
      <c r="AT124" s="321" t="s">
        <v>263</v>
      </c>
      <c r="AU124" s="321" t="s">
        <v>79</v>
      </c>
      <c r="AV124" s="318" t="s">
        <v>79</v>
      </c>
      <c r="AW124" s="318" t="s">
        <v>30</v>
      </c>
      <c r="AX124" s="318" t="s">
        <v>70</v>
      </c>
      <c r="AY124" s="321" t="s">
        <v>136</v>
      </c>
    </row>
    <row r="125" spans="1:65" s="318" customFormat="1">
      <c r="B125" s="319"/>
      <c r="D125" s="320" t="s">
        <v>263</v>
      </c>
      <c r="E125" s="321" t="s">
        <v>3</v>
      </c>
      <c r="F125" s="322" t="s">
        <v>286</v>
      </c>
      <c r="H125" s="323">
        <v>21</v>
      </c>
      <c r="I125" s="366"/>
      <c r="L125" s="319"/>
      <c r="M125" s="324"/>
      <c r="N125" s="325"/>
      <c r="O125" s="325"/>
      <c r="P125" s="325"/>
      <c r="Q125" s="325"/>
      <c r="R125" s="325"/>
      <c r="S125" s="325"/>
      <c r="T125" s="326"/>
      <c r="AT125" s="321" t="s">
        <v>263</v>
      </c>
      <c r="AU125" s="321" t="s">
        <v>79</v>
      </c>
      <c r="AV125" s="318" t="s">
        <v>79</v>
      </c>
      <c r="AW125" s="318" t="s">
        <v>30</v>
      </c>
      <c r="AX125" s="318" t="s">
        <v>70</v>
      </c>
      <c r="AY125" s="321" t="s">
        <v>136</v>
      </c>
    </row>
    <row r="126" spans="1:65" s="318" customFormat="1">
      <c r="B126" s="319"/>
      <c r="D126" s="320" t="s">
        <v>263</v>
      </c>
      <c r="E126" s="321" t="s">
        <v>3</v>
      </c>
      <c r="F126" s="322" t="s">
        <v>287</v>
      </c>
      <c r="H126" s="323">
        <v>40</v>
      </c>
      <c r="I126" s="366"/>
      <c r="L126" s="319"/>
      <c r="M126" s="324"/>
      <c r="N126" s="325"/>
      <c r="O126" s="325"/>
      <c r="P126" s="325"/>
      <c r="Q126" s="325"/>
      <c r="R126" s="325"/>
      <c r="S126" s="325"/>
      <c r="T126" s="326"/>
      <c r="AT126" s="321" t="s">
        <v>263</v>
      </c>
      <c r="AU126" s="321" t="s">
        <v>79</v>
      </c>
      <c r="AV126" s="318" t="s">
        <v>79</v>
      </c>
      <c r="AW126" s="318" t="s">
        <v>30</v>
      </c>
      <c r="AX126" s="318" t="s">
        <v>70</v>
      </c>
      <c r="AY126" s="321" t="s">
        <v>136</v>
      </c>
    </row>
    <row r="127" spans="1:65" s="318" customFormat="1">
      <c r="B127" s="319"/>
      <c r="D127" s="320" t="s">
        <v>263</v>
      </c>
      <c r="E127" s="321" t="s">
        <v>3</v>
      </c>
      <c r="F127" s="322" t="s">
        <v>288</v>
      </c>
      <c r="H127" s="323">
        <v>8</v>
      </c>
      <c r="I127" s="366"/>
      <c r="L127" s="319"/>
      <c r="M127" s="324"/>
      <c r="N127" s="325"/>
      <c r="O127" s="325"/>
      <c r="P127" s="325"/>
      <c r="Q127" s="325"/>
      <c r="R127" s="325"/>
      <c r="S127" s="325"/>
      <c r="T127" s="326"/>
      <c r="AT127" s="321" t="s">
        <v>263</v>
      </c>
      <c r="AU127" s="321" t="s">
        <v>79</v>
      </c>
      <c r="AV127" s="318" t="s">
        <v>79</v>
      </c>
      <c r="AW127" s="318" t="s">
        <v>30</v>
      </c>
      <c r="AX127" s="318" t="s">
        <v>70</v>
      </c>
      <c r="AY127" s="321" t="s">
        <v>136</v>
      </c>
    </row>
    <row r="128" spans="1:65" s="327" customFormat="1">
      <c r="B128" s="328"/>
      <c r="D128" s="320" t="s">
        <v>263</v>
      </c>
      <c r="E128" s="329" t="s">
        <v>3</v>
      </c>
      <c r="F128" s="330" t="s">
        <v>274</v>
      </c>
      <c r="H128" s="331">
        <v>71</v>
      </c>
      <c r="I128" s="367"/>
      <c r="L128" s="328"/>
      <c r="M128" s="332"/>
      <c r="N128" s="333"/>
      <c r="O128" s="333"/>
      <c r="P128" s="333"/>
      <c r="Q128" s="333"/>
      <c r="R128" s="333"/>
      <c r="S128" s="333"/>
      <c r="T128" s="334"/>
      <c r="AT128" s="329" t="s">
        <v>263</v>
      </c>
      <c r="AU128" s="329" t="s">
        <v>79</v>
      </c>
      <c r="AV128" s="327" t="s">
        <v>139</v>
      </c>
      <c r="AW128" s="327" t="s">
        <v>30</v>
      </c>
      <c r="AX128" s="327" t="s">
        <v>77</v>
      </c>
      <c r="AY128" s="329" t="s">
        <v>136</v>
      </c>
    </row>
    <row r="129" spans="1:65" s="149" customFormat="1" ht="16.399999999999999" customHeight="1">
      <c r="A129" s="143"/>
      <c r="B129" s="144"/>
      <c r="C129" s="335" t="s">
        <v>159</v>
      </c>
      <c r="D129" s="335" t="s">
        <v>133</v>
      </c>
      <c r="E129" s="336" t="s">
        <v>289</v>
      </c>
      <c r="F129" s="337" t="s">
        <v>290</v>
      </c>
      <c r="G129" s="338" t="s">
        <v>148</v>
      </c>
      <c r="H129" s="339">
        <v>2</v>
      </c>
      <c r="I129" s="108"/>
      <c r="J129" s="340">
        <f>ROUND(I129*H129,2)</f>
        <v>0</v>
      </c>
      <c r="K129" s="341"/>
      <c r="L129" s="342"/>
      <c r="M129" s="343" t="s">
        <v>3</v>
      </c>
      <c r="N129" s="344" t="s">
        <v>41</v>
      </c>
      <c r="O129" s="307">
        <v>0</v>
      </c>
      <c r="P129" s="307">
        <f>O129*H129</f>
        <v>0</v>
      </c>
      <c r="Q129" s="307">
        <v>7.0000000000000007E-2</v>
      </c>
      <c r="R129" s="307">
        <f>Q129*H129</f>
        <v>0.14000000000000001</v>
      </c>
      <c r="S129" s="307">
        <v>0</v>
      </c>
      <c r="T129" s="308">
        <f>S129*H129</f>
        <v>0</v>
      </c>
      <c r="U129" s="143"/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/>
      <c r="AR129" s="309" t="s">
        <v>178</v>
      </c>
      <c r="AT129" s="309" t="s">
        <v>133</v>
      </c>
      <c r="AU129" s="309" t="s">
        <v>79</v>
      </c>
      <c r="AY129" s="129" t="s">
        <v>136</v>
      </c>
      <c r="BE129" s="310">
        <f>IF(N129="základní",J129,0)</f>
        <v>0</v>
      </c>
      <c r="BF129" s="310">
        <f>IF(N129="snížená",J129,0)</f>
        <v>0</v>
      </c>
      <c r="BG129" s="310">
        <f>IF(N129="zákl. přenesená",J129,0)</f>
        <v>0</v>
      </c>
      <c r="BH129" s="310">
        <f>IF(N129="sníž. přenesená",J129,0)</f>
        <v>0</v>
      </c>
      <c r="BI129" s="310">
        <f>IF(N129="nulová",J129,0)</f>
        <v>0</v>
      </c>
      <c r="BJ129" s="129" t="s">
        <v>77</v>
      </c>
      <c r="BK129" s="310">
        <f>ROUND(I129*H129,2)</f>
        <v>0</v>
      </c>
      <c r="BL129" s="129" t="s">
        <v>139</v>
      </c>
      <c r="BM129" s="309" t="s">
        <v>291</v>
      </c>
    </row>
    <row r="130" spans="1:65" s="149" customFormat="1" ht="16.399999999999999" customHeight="1">
      <c r="A130" s="143"/>
      <c r="B130" s="144"/>
      <c r="C130" s="335" t="s">
        <v>163</v>
      </c>
      <c r="D130" s="335" t="s">
        <v>133</v>
      </c>
      <c r="E130" s="336" t="s">
        <v>292</v>
      </c>
      <c r="F130" s="337" t="s">
        <v>293</v>
      </c>
      <c r="G130" s="338" t="s">
        <v>148</v>
      </c>
      <c r="H130" s="339">
        <v>61</v>
      </c>
      <c r="I130" s="108"/>
      <c r="J130" s="340">
        <f>ROUND(I130*H130,2)</f>
        <v>0</v>
      </c>
      <c r="K130" s="341"/>
      <c r="L130" s="342"/>
      <c r="M130" s="343" t="s">
        <v>3</v>
      </c>
      <c r="N130" s="344" t="s">
        <v>41</v>
      </c>
      <c r="O130" s="307">
        <v>0</v>
      </c>
      <c r="P130" s="307">
        <f>O130*H130</f>
        <v>0</v>
      </c>
      <c r="Q130" s="307">
        <v>8.4000000000000005E-2</v>
      </c>
      <c r="R130" s="307">
        <f>Q130*H130</f>
        <v>5.1240000000000006</v>
      </c>
      <c r="S130" s="307">
        <v>0</v>
      </c>
      <c r="T130" s="308">
        <f>S130*H130</f>
        <v>0</v>
      </c>
      <c r="U130" s="14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/>
      <c r="AR130" s="309" t="s">
        <v>178</v>
      </c>
      <c r="AT130" s="309" t="s">
        <v>133</v>
      </c>
      <c r="AU130" s="309" t="s">
        <v>79</v>
      </c>
      <c r="AY130" s="129" t="s">
        <v>136</v>
      </c>
      <c r="BE130" s="310">
        <f>IF(N130="základní",J130,0)</f>
        <v>0</v>
      </c>
      <c r="BF130" s="310">
        <f>IF(N130="snížená",J130,0)</f>
        <v>0</v>
      </c>
      <c r="BG130" s="310">
        <f>IF(N130="zákl. přenesená",J130,0)</f>
        <v>0</v>
      </c>
      <c r="BH130" s="310">
        <f>IF(N130="sníž. přenesená",J130,0)</f>
        <v>0</v>
      </c>
      <c r="BI130" s="310">
        <f>IF(N130="nulová",J130,0)</f>
        <v>0</v>
      </c>
      <c r="BJ130" s="129" t="s">
        <v>77</v>
      </c>
      <c r="BK130" s="310">
        <f>ROUND(I130*H130,2)</f>
        <v>0</v>
      </c>
      <c r="BL130" s="129" t="s">
        <v>139</v>
      </c>
      <c r="BM130" s="309" t="s">
        <v>294</v>
      </c>
    </row>
    <row r="131" spans="1:65" s="149" customFormat="1" ht="16.399999999999999" customHeight="1">
      <c r="A131" s="143"/>
      <c r="B131" s="144"/>
      <c r="C131" s="335" t="s">
        <v>171</v>
      </c>
      <c r="D131" s="335" t="s">
        <v>133</v>
      </c>
      <c r="E131" s="336" t="s">
        <v>295</v>
      </c>
      <c r="F131" s="337" t="s">
        <v>296</v>
      </c>
      <c r="G131" s="338" t="s">
        <v>148</v>
      </c>
      <c r="H131" s="339">
        <v>8</v>
      </c>
      <c r="I131" s="108"/>
      <c r="J131" s="340">
        <f>ROUND(I131*H131,2)</f>
        <v>0</v>
      </c>
      <c r="K131" s="341"/>
      <c r="L131" s="342"/>
      <c r="M131" s="343" t="s">
        <v>3</v>
      </c>
      <c r="N131" s="344" t="s">
        <v>41</v>
      </c>
      <c r="O131" s="307">
        <v>0</v>
      </c>
      <c r="P131" s="307">
        <f>O131*H131</f>
        <v>0</v>
      </c>
      <c r="Q131" s="307">
        <v>0.112</v>
      </c>
      <c r="R131" s="307">
        <f>Q131*H131</f>
        <v>0.89600000000000002</v>
      </c>
      <c r="S131" s="307">
        <v>0</v>
      </c>
      <c r="T131" s="308">
        <f>S131*H131</f>
        <v>0</v>
      </c>
      <c r="U131" s="143"/>
      <c r="V131" s="143"/>
      <c r="W131" s="143"/>
      <c r="X131" s="143"/>
      <c r="Y131" s="143"/>
      <c r="Z131" s="143"/>
      <c r="AA131" s="143"/>
      <c r="AB131" s="143"/>
      <c r="AC131" s="143"/>
      <c r="AD131" s="143"/>
      <c r="AE131" s="143"/>
      <c r="AR131" s="309" t="s">
        <v>178</v>
      </c>
      <c r="AT131" s="309" t="s">
        <v>133</v>
      </c>
      <c r="AU131" s="309" t="s">
        <v>79</v>
      </c>
      <c r="AY131" s="129" t="s">
        <v>136</v>
      </c>
      <c r="BE131" s="310">
        <f>IF(N131="základní",J131,0)</f>
        <v>0</v>
      </c>
      <c r="BF131" s="310">
        <f>IF(N131="snížená",J131,0)</f>
        <v>0</v>
      </c>
      <c r="BG131" s="310">
        <f>IF(N131="zákl. přenesená",J131,0)</f>
        <v>0</v>
      </c>
      <c r="BH131" s="310">
        <f>IF(N131="sníž. přenesená",J131,0)</f>
        <v>0</v>
      </c>
      <c r="BI131" s="310">
        <f>IF(N131="nulová",J131,0)</f>
        <v>0</v>
      </c>
      <c r="BJ131" s="129" t="s">
        <v>77</v>
      </c>
      <c r="BK131" s="310">
        <f>ROUND(I131*H131,2)</f>
        <v>0</v>
      </c>
      <c r="BL131" s="129" t="s">
        <v>139</v>
      </c>
      <c r="BM131" s="309" t="s">
        <v>297</v>
      </c>
    </row>
    <row r="132" spans="1:65" s="149" customFormat="1" ht="32" customHeight="1">
      <c r="A132" s="143"/>
      <c r="B132" s="144"/>
      <c r="C132" s="298" t="s">
        <v>178</v>
      </c>
      <c r="D132" s="298" t="s">
        <v>140</v>
      </c>
      <c r="E132" s="299" t="s">
        <v>298</v>
      </c>
      <c r="F132" s="300" t="s">
        <v>299</v>
      </c>
      <c r="G132" s="301" t="s">
        <v>148</v>
      </c>
      <c r="H132" s="302">
        <v>6</v>
      </c>
      <c r="I132" s="107"/>
      <c r="J132" s="303">
        <f>ROUND(I132*H132,2)</f>
        <v>0</v>
      </c>
      <c r="K132" s="304"/>
      <c r="L132" s="144"/>
      <c r="M132" s="305" t="s">
        <v>3</v>
      </c>
      <c r="N132" s="306" t="s">
        <v>41</v>
      </c>
      <c r="O132" s="307">
        <v>0.23799999999999999</v>
      </c>
      <c r="P132" s="307">
        <f>O132*H132</f>
        <v>1.4279999999999999</v>
      </c>
      <c r="Q132" s="307">
        <v>1.7940000000000001E-2</v>
      </c>
      <c r="R132" s="307">
        <f>Q132*H132</f>
        <v>0.10764000000000001</v>
      </c>
      <c r="S132" s="307">
        <v>0</v>
      </c>
      <c r="T132" s="308">
        <f>S132*H132</f>
        <v>0</v>
      </c>
      <c r="U132" s="143"/>
      <c r="V132" s="143"/>
      <c r="W132" s="143"/>
      <c r="X132" s="143"/>
      <c r="Y132" s="143"/>
      <c r="Z132" s="143"/>
      <c r="AA132" s="143"/>
      <c r="AB132" s="143"/>
      <c r="AC132" s="143"/>
      <c r="AD132" s="143"/>
      <c r="AE132" s="143"/>
      <c r="AR132" s="309" t="s">
        <v>139</v>
      </c>
      <c r="AT132" s="309" t="s">
        <v>140</v>
      </c>
      <c r="AU132" s="309" t="s">
        <v>79</v>
      </c>
      <c r="AY132" s="129" t="s">
        <v>136</v>
      </c>
      <c r="BE132" s="310">
        <f>IF(N132="základní",J132,0)</f>
        <v>0</v>
      </c>
      <c r="BF132" s="310">
        <f>IF(N132="snížená",J132,0)</f>
        <v>0</v>
      </c>
      <c r="BG132" s="310">
        <f>IF(N132="zákl. přenesená",J132,0)</f>
        <v>0</v>
      </c>
      <c r="BH132" s="310">
        <f>IF(N132="sníž. přenesená",J132,0)</f>
        <v>0</v>
      </c>
      <c r="BI132" s="310">
        <f>IF(N132="nulová",J132,0)</f>
        <v>0</v>
      </c>
      <c r="BJ132" s="129" t="s">
        <v>77</v>
      </c>
      <c r="BK132" s="310">
        <f>ROUND(I132*H132,2)</f>
        <v>0</v>
      </c>
      <c r="BL132" s="129" t="s">
        <v>139</v>
      </c>
      <c r="BM132" s="309" t="s">
        <v>300</v>
      </c>
    </row>
    <row r="133" spans="1:65" s="149" customFormat="1" ht="21" customHeight="1">
      <c r="A133" s="143"/>
      <c r="B133" s="144"/>
      <c r="C133" s="298" t="s">
        <v>301</v>
      </c>
      <c r="D133" s="298" t="s">
        <v>140</v>
      </c>
      <c r="E133" s="299" t="s">
        <v>302</v>
      </c>
      <c r="F133" s="300" t="s">
        <v>303</v>
      </c>
      <c r="G133" s="301" t="s">
        <v>304</v>
      </c>
      <c r="H133" s="302">
        <v>0.312</v>
      </c>
      <c r="I133" s="107"/>
      <c r="J133" s="303">
        <f>ROUND(I133*H133,2)</f>
        <v>0</v>
      </c>
      <c r="K133" s="304"/>
      <c r="L133" s="144"/>
      <c r="M133" s="305" t="s">
        <v>3</v>
      </c>
      <c r="N133" s="306" t="s">
        <v>41</v>
      </c>
      <c r="O133" s="307">
        <v>6.77</v>
      </c>
      <c r="P133" s="307">
        <f>O133*H133</f>
        <v>2.1122399999999999</v>
      </c>
      <c r="Q133" s="307">
        <v>1.94302</v>
      </c>
      <c r="R133" s="307">
        <f>Q133*H133</f>
        <v>0.60622224000000002</v>
      </c>
      <c r="S133" s="307">
        <v>0</v>
      </c>
      <c r="T133" s="308">
        <f>S133*H133</f>
        <v>0</v>
      </c>
      <c r="U133" s="143"/>
      <c r="V133" s="143"/>
      <c r="W133" s="143"/>
      <c r="X133" s="143"/>
      <c r="Y133" s="143"/>
      <c r="Z133" s="143"/>
      <c r="AA133" s="143"/>
      <c r="AB133" s="143"/>
      <c r="AC133" s="143"/>
      <c r="AD133" s="143"/>
      <c r="AE133" s="143"/>
      <c r="AR133" s="309" t="s">
        <v>139</v>
      </c>
      <c r="AT133" s="309" t="s">
        <v>140</v>
      </c>
      <c r="AU133" s="309" t="s">
        <v>79</v>
      </c>
      <c r="AY133" s="129" t="s">
        <v>136</v>
      </c>
      <c r="BE133" s="310">
        <f>IF(N133="základní",J133,0)</f>
        <v>0</v>
      </c>
      <c r="BF133" s="310">
        <f>IF(N133="snížená",J133,0)</f>
        <v>0</v>
      </c>
      <c r="BG133" s="310">
        <f>IF(N133="zákl. přenesená",J133,0)</f>
        <v>0</v>
      </c>
      <c r="BH133" s="310">
        <f>IF(N133="sníž. přenesená",J133,0)</f>
        <v>0</v>
      </c>
      <c r="BI133" s="310">
        <f>IF(N133="nulová",J133,0)</f>
        <v>0</v>
      </c>
      <c r="BJ133" s="129" t="s">
        <v>77</v>
      </c>
      <c r="BK133" s="310">
        <f>ROUND(I133*H133,2)</f>
        <v>0</v>
      </c>
      <c r="BL133" s="129" t="s">
        <v>139</v>
      </c>
      <c r="BM133" s="309" t="s">
        <v>305</v>
      </c>
    </row>
    <row r="134" spans="1:65" s="318" customFormat="1">
      <c r="B134" s="319"/>
      <c r="D134" s="320" t="s">
        <v>263</v>
      </c>
      <c r="E134" s="321" t="s">
        <v>3</v>
      </c>
      <c r="F134" s="322" t="s">
        <v>306</v>
      </c>
      <c r="H134" s="323">
        <v>0.312</v>
      </c>
      <c r="I134" s="366"/>
      <c r="L134" s="319"/>
      <c r="M134" s="324"/>
      <c r="N134" s="325"/>
      <c r="O134" s="325"/>
      <c r="P134" s="325"/>
      <c r="Q134" s="325"/>
      <c r="R134" s="325"/>
      <c r="S134" s="325"/>
      <c r="T134" s="326"/>
      <c r="AT134" s="321" t="s">
        <v>263</v>
      </c>
      <c r="AU134" s="321" t="s">
        <v>79</v>
      </c>
      <c r="AV134" s="318" t="s">
        <v>79</v>
      </c>
      <c r="AW134" s="318" t="s">
        <v>30</v>
      </c>
      <c r="AX134" s="318" t="s">
        <v>70</v>
      </c>
      <c r="AY134" s="321" t="s">
        <v>136</v>
      </c>
    </row>
    <row r="135" spans="1:65" s="327" customFormat="1">
      <c r="B135" s="328"/>
      <c r="D135" s="320" t="s">
        <v>263</v>
      </c>
      <c r="E135" s="329" t="s">
        <v>3</v>
      </c>
      <c r="F135" s="330" t="s">
        <v>274</v>
      </c>
      <c r="H135" s="331">
        <v>0.312</v>
      </c>
      <c r="I135" s="367"/>
      <c r="L135" s="328"/>
      <c r="M135" s="332"/>
      <c r="N135" s="333"/>
      <c r="O135" s="333"/>
      <c r="P135" s="333"/>
      <c r="Q135" s="333"/>
      <c r="R135" s="333"/>
      <c r="S135" s="333"/>
      <c r="T135" s="334"/>
      <c r="AT135" s="329" t="s">
        <v>263</v>
      </c>
      <c r="AU135" s="329" t="s">
        <v>79</v>
      </c>
      <c r="AV135" s="327" t="s">
        <v>139</v>
      </c>
      <c r="AW135" s="327" t="s">
        <v>30</v>
      </c>
      <c r="AX135" s="327" t="s">
        <v>77</v>
      </c>
      <c r="AY135" s="329" t="s">
        <v>136</v>
      </c>
    </row>
    <row r="136" spans="1:65" s="149" customFormat="1" ht="21" customHeight="1">
      <c r="A136" s="143"/>
      <c r="B136" s="144"/>
      <c r="C136" s="298" t="s">
        <v>307</v>
      </c>
      <c r="D136" s="298" t="s">
        <v>140</v>
      </c>
      <c r="E136" s="299" t="s">
        <v>308</v>
      </c>
      <c r="F136" s="300" t="s">
        <v>309</v>
      </c>
      <c r="G136" s="301" t="s">
        <v>310</v>
      </c>
      <c r="H136" s="302">
        <v>0.1</v>
      </c>
      <c r="I136" s="107"/>
      <c r="J136" s="303">
        <f>ROUND(I136*H136,2)</f>
        <v>0</v>
      </c>
      <c r="K136" s="304"/>
      <c r="L136" s="144"/>
      <c r="M136" s="305" t="s">
        <v>3</v>
      </c>
      <c r="N136" s="306" t="s">
        <v>41</v>
      </c>
      <c r="O136" s="307">
        <v>40.5</v>
      </c>
      <c r="P136" s="307">
        <f>O136*H136</f>
        <v>4.05</v>
      </c>
      <c r="Q136" s="307">
        <v>1.0900000000000001</v>
      </c>
      <c r="R136" s="307">
        <f>Q136*H136</f>
        <v>0.10900000000000001</v>
      </c>
      <c r="S136" s="307">
        <v>0</v>
      </c>
      <c r="T136" s="308">
        <f>S136*H136</f>
        <v>0</v>
      </c>
      <c r="U136" s="143"/>
      <c r="V136" s="143"/>
      <c r="W136" s="143"/>
      <c r="X136" s="143"/>
      <c r="Y136" s="143"/>
      <c r="Z136" s="143"/>
      <c r="AA136" s="143"/>
      <c r="AB136" s="143"/>
      <c r="AC136" s="143"/>
      <c r="AD136" s="143"/>
      <c r="AE136" s="143"/>
      <c r="AR136" s="309" t="s">
        <v>139</v>
      </c>
      <c r="AT136" s="309" t="s">
        <v>140</v>
      </c>
      <c r="AU136" s="309" t="s">
        <v>79</v>
      </c>
      <c r="AY136" s="129" t="s">
        <v>136</v>
      </c>
      <c r="BE136" s="310">
        <f>IF(N136="základní",J136,0)</f>
        <v>0</v>
      </c>
      <c r="BF136" s="310">
        <f>IF(N136="snížená",J136,0)</f>
        <v>0</v>
      </c>
      <c r="BG136" s="310">
        <f>IF(N136="zákl. přenesená",J136,0)</f>
        <v>0</v>
      </c>
      <c r="BH136" s="310">
        <f>IF(N136="sníž. přenesená",J136,0)</f>
        <v>0</v>
      </c>
      <c r="BI136" s="310">
        <f>IF(N136="nulová",J136,0)</f>
        <v>0</v>
      </c>
      <c r="BJ136" s="129" t="s">
        <v>77</v>
      </c>
      <c r="BK136" s="310">
        <f>ROUND(I136*H136,2)</f>
        <v>0</v>
      </c>
      <c r="BL136" s="129" t="s">
        <v>139</v>
      </c>
      <c r="BM136" s="309" t="s">
        <v>311</v>
      </c>
    </row>
    <row r="137" spans="1:65" s="345" customFormat="1">
      <c r="B137" s="346"/>
      <c r="D137" s="320" t="s">
        <v>263</v>
      </c>
      <c r="E137" s="347" t="s">
        <v>3</v>
      </c>
      <c r="F137" s="348" t="s">
        <v>312</v>
      </c>
      <c r="H137" s="347" t="s">
        <v>3</v>
      </c>
      <c r="I137" s="368"/>
      <c r="L137" s="346"/>
      <c r="M137" s="349"/>
      <c r="N137" s="350"/>
      <c r="O137" s="350"/>
      <c r="P137" s="350"/>
      <c r="Q137" s="350"/>
      <c r="R137" s="350"/>
      <c r="S137" s="350"/>
      <c r="T137" s="351"/>
      <c r="AT137" s="347" t="s">
        <v>263</v>
      </c>
      <c r="AU137" s="347" t="s">
        <v>79</v>
      </c>
      <c r="AV137" s="345" t="s">
        <v>77</v>
      </c>
      <c r="AW137" s="345" t="s">
        <v>30</v>
      </c>
      <c r="AX137" s="345" t="s">
        <v>70</v>
      </c>
      <c r="AY137" s="347" t="s">
        <v>136</v>
      </c>
    </row>
    <row r="138" spans="1:65" s="318" customFormat="1">
      <c r="B138" s="319"/>
      <c r="D138" s="320" t="s">
        <v>263</v>
      </c>
      <c r="E138" s="321" t="s">
        <v>3</v>
      </c>
      <c r="F138" s="322" t="s">
        <v>313</v>
      </c>
      <c r="H138" s="323">
        <v>0.1</v>
      </c>
      <c r="I138" s="366"/>
      <c r="L138" s="319"/>
      <c r="M138" s="324"/>
      <c r="N138" s="325"/>
      <c r="O138" s="325"/>
      <c r="P138" s="325"/>
      <c r="Q138" s="325"/>
      <c r="R138" s="325"/>
      <c r="S138" s="325"/>
      <c r="T138" s="326"/>
      <c r="AT138" s="321" t="s">
        <v>263</v>
      </c>
      <c r="AU138" s="321" t="s">
        <v>79</v>
      </c>
      <c r="AV138" s="318" t="s">
        <v>79</v>
      </c>
      <c r="AW138" s="318" t="s">
        <v>30</v>
      </c>
      <c r="AX138" s="318" t="s">
        <v>70</v>
      </c>
      <c r="AY138" s="321" t="s">
        <v>136</v>
      </c>
    </row>
    <row r="139" spans="1:65" s="327" customFormat="1">
      <c r="B139" s="328"/>
      <c r="D139" s="320" t="s">
        <v>263</v>
      </c>
      <c r="E139" s="329" t="s">
        <v>3</v>
      </c>
      <c r="F139" s="330" t="s">
        <v>274</v>
      </c>
      <c r="H139" s="331">
        <v>0.1</v>
      </c>
      <c r="I139" s="367"/>
      <c r="L139" s="328"/>
      <c r="M139" s="332"/>
      <c r="N139" s="333"/>
      <c r="O139" s="333"/>
      <c r="P139" s="333"/>
      <c r="Q139" s="333"/>
      <c r="R139" s="333"/>
      <c r="S139" s="333"/>
      <c r="T139" s="334"/>
      <c r="AT139" s="329" t="s">
        <v>263</v>
      </c>
      <c r="AU139" s="329" t="s">
        <v>79</v>
      </c>
      <c r="AV139" s="327" t="s">
        <v>139</v>
      </c>
      <c r="AW139" s="327" t="s">
        <v>30</v>
      </c>
      <c r="AX139" s="327" t="s">
        <v>77</v>
      </c>
      <c r="AY139" s="329" t="s">
        <v>136</v>
      </c>
    </row>
    <row r="140" spans="1:65" s="149" customFormat="1" ht="21" customHeight="1">
      <c r="A140" s="143"/>
      <c r="B140" s="144"/>
      <c r="C140" s="298" t="s">
        <v>314</v>
      </c>
      <c r="D140" s="298" t="s">
        <v>140</v>
      </c>
      <c r="E140" s="299" t="s">
        <v>315</v>
      </c>
      <c r="F140" s="300" t="s">
        <v>316</v>
      </c>
      <c r="G140" s="301" t="s">
        <v>310</v>
      </c>
      <c r="H140" s="302">
        <v>0.40300000000000002</v>
      </c>
      <c r="I140" s="107"/>
      <c r="J140" s="303">
        <f>ROUND(I140*H140,2)</f>
        <v>0</v>
      </c>
      <c r="K140" s="304"/>
      <c r="L140" s="144"/>
      <c r="M140" s="305" t="s">
        <v>3</v>
      </c>
      <c r="N140" s="306" t="s">
        <v>41</v>
      </c>
      <c r="O140" s="307">
        <v>36.9</v>
      </c>
      <c r="P140" s="307">
        <f>O140*H140</f>
        <v>14.870700000000001</v>
      </c>
      <c r="Q140" s="307">
        <v>1.0900000000000001</v>
      </c>
      <c r="R140" s="307">
        <f>Q140*H140</f>
        <v>0.43927000000000005</v>
      </c>
      <c r="S140" s="307">
        <v>0</v>
      </c>
      <c r="T140" s="308">
        <f>S140*H140</f>
        <v>0</v>
      </c>
      <c r="U140" s="143"/>
      <c r="V140" s="143"/>
      <c r="W140" s="143"/>
      <c r="X140" s="143"/>
      <c r="Y140" s="143"/>
      <c r="Z140" s="143"/>
      <c r="AA140" s="143"/>
      <c r="AB140" s="143"/>
      <c r="AC140" s="143"/>
      <c r="AD140" s="143"/>
      <c r="AE140" s="143"/>
      <c r="AR140" s="309" t="s">
        <v>139</v>
      </c>
      <c r="AT140" s="309" t="s">
        <v>140</v>
      </c>
      <c r="AU140" s="309" t="s">
        <v>79</v>
      </c>
      <c r="AY140" s="129" t="s">
        <v>136</v>
      </c>
      <c r="BE140" s="310">
        <f>IF(N140="základní",J140,0)</f>
        <v>0</v>
      </c>
      <c r="BF140" s="310">
        <f>IF(N140="snížená",J140,0)</f>
        <v>0</v>
      </c>
      <c r="BG140" s="310">
        <f>IF(N140="zákl. přenesená",J140,0)</f>
        <v>0</v>
      </c>
      <c r="BH140" s="310">
        <f>IF(N140="sníž. přenesená",J140,0)</f>
        <v>0</v>
      </c>
      <c r="BI140" s="310">
        <f>IF(N140="nulová",J140,0)</f>
        <v>0</v>
      </c>
      <c r="BJ140" s="129" t="s">
        <v>77</v>
      </c>
      <c r="BK140" s="310">
        <f>ROUND(I140*H140,2)</f>
        <v>0</v>
      </c>
      <c r="BL140" s="129" t="s">
        <v>139</v>
      </c>
      <c r="BM140" s="309" t="s">
        <v>317</v>
      </c>
    </row>
    <row r="141" spans="1:65" s="318" customFormat="1">
      <c r="B141" s="319"/>
      <c r="D141" s="320" t="s">
        <v>263</v>
      </c>
      <c r="E141" s="321" t="s">
        <v>3</v>
      </c>
      <c r="F141" s="322" t="s">
        <v>318</v>
      </c>
      <c r="H141" s="323">
        <v>0.40300000000000002</v>
      </c>
      <c r="I141" s="366"/>
      <c r="L141" s="319"/>
      <c r="M141" s="324"/>
      <c r="N141" s="325"/>
      <c r="O141" s="325"/>
      <c r="P141" s="325"/>
      <c r="Q141" s="325"/>
      <c r="R141" s="325"/>
      <c r="S141" s="325"/>
      <c r="T141" s="326"/>
      <c r="AT141" s="321" t="s">
        <v>263</v>
      </c>
      <c r="AU141" s="321" t="s">
        <v>79</v>
      </c>
      <c r="AV141" s="318" t="s">
        <v>79</v>
      </c>
      <c r="AW141" s="318" t="s">
        <v>30</v>
      </c>
      <c r="AX141" s="318" t="s">
        <v>77</v>
      </c>
      <c r="AY141" s="321" t="s">
        <v>136</v>
      </c>
    </row>
    <row r="142" spans="1:65" s="149" customFormat="1" ht="32" customHeight="1">
      <c r="A142" s="143"/>
      <c r="B142" s="144"/>
      <c r="C142" s="298" t="s">
        <v>319</v>
      </c>
      <c r="D142" s="298" t="s">
        <v>140</v>
      </c>
      <c r="E142" s="299" t="s">
        <v>320</v>
      </c>
      <c r="F142" s="300" t="s">
        <v>321</v>
      </c>
      <c r="G142" s="301" t="s">
        <v>261</v>
      </c>
      <c r="H142" s="302">
        <v>33.743000000000002</v>
      </c>
      <c r="I142" s="107"/>
      <c r="J142" s="303">
        <f>ROUND(I142*H142,2)</f>
        <v>0</v>
      </c>
      <c r="K142" s="304"/>
      <c r="L142" s="144"/>
      <c r="M142" s="305" t="s">
        <v>3</v>
      </c>
      <c r="N142" s="306" t="s">
        <v>41</v>
      </c>
      <c r="O142" s="307">
        <v>0.42699999999999999</v>
      </c>
      <c r="P142" s="307">
        <f>O142*H142</f>
        <v>14.408261000000001</v>
      </c>
      <c r="Q142" s="307">
        <v>2.8570000000000002E-2</v>
      </c>
      <c r="R142" s="307">
        <f>Q142*H142</f>
        <v>0.96403751000000015</v>
      </c>
      <c r="S142" s="307">
        <v>0</v>
      </c>
      <c r="T142" s="308">
        <f>S142*H142</f>
        <v>0</v>
      </c>
      <c r="U142" s="143"/>
      <c r="V142" s="143"/>
      <c r="W142" s="143"/>
      <c r="X142" s="143"/>
      <c r="Y142" s="143"/>
      <c r="Z142" s="143"/>
      <c r="AA142" s="143"/>
      <c r="AB142" s="143"/>
      <c r="AC142" s="143"/>
      <c r="AD142" s="143"/>
      <c r="AE142" s="143"/>
      <c r="AR142" s="309" t="s">
        <v>139</v>
      </c>
      <c r="AT142" s="309" t="s">
        <v>140</v>
      </c>
      <c r="AU142" s="309" t="s">
        <v>79</v>
      </c>
      <c r="AY142" s="129" t="s">
        <v>136</v>
      </c>
      <c r="BE142" s="310">
        <f>IF(N142="základní",J142,0)</f>
        <v>0</v>
      </c>
      <c r="BF142" s="310">
        <f>IF(N142="snížená",J142,0)</f>
        <v>0</v>
      </c>
      <c r="BG142" s="310">
        <f>IF(N142="zákl. přenesená",J142,0)</f>
        <v>0</v>
      </c>
      <c r="BH142" s="310">
        <f>IF(N142="sníž. přenesená",J142,0)</f>
        <v>0</v>
      </c>
      <c r="BI142" s="310">
        <f>IF(N142="nulová",J142,0)</f>
        <v>0</v>
      </c>
      <c r="BJ142" s="129" t="s">
        <v>77</v>
      </c>
      <c r="BK142" s="310">
        <f>ROUND(I142*H142,2)</f>
        <v>0</v>
      </c>
      <c r="BL142" s="129" t="s">
        <v>139</v>
      </c>
      <c r="BM142" s="309" t="s">
        <v>322</v>
      </c>
    </row>
    <row r="143" spans="1:65" s="318" customFormat="1">
      <c r="B143" s="319"/>
      <c r="D143" s="320" t="s">
        <v>263</v>
      </c>
      <c r="E143" s="321" t="s">
        <v>3</v>
      </c>
      <c r="F143" s="322" t="s">
        <v>323</v>
      </c>
      <c r="H143" s="323">
        <v>7</v>
      </c>
      <c r="I143" s="366"/>
      <c r="L143" s="319"/>
      <c r="M143" s="324"/>
      <c r="N143" s="325"/>
      <c r="O143" s="325"/>
      <c r="P143" s="325"/>
      <c r="Q143" s="325"/>
      <c r="R143" s="325"/>
      <c r="S143" s="325"/>
      <c r="T143" s="326"/>
      <c r="AT143" s="321" t="s">
        <v>263</v>
      </c>
      <c r="AU143" s="321" t="s">
        <v>79</v>
      </c>
      <c r="AV143" s="318" t="s">
        <v>79</v>
      </c>
      <c r="AW143" s="318" t="s">
        <v>30</v>
      </c>
      <c r="AX143" s="318" t="s">
        <v>70</v>
      </c>
      <c r="AY143" s="321" t="s">
        <v>136</v>
      </c>
    </row>
    <row r="144" spans="1:65" s="345" customFormat="1">
      <c r="B144" s="346"/>
      <c r="D144" s="320" t="s">
        <v>263</v>
      </c>
      <c r="E144" s="347" t="s">
        <v>3</v>
      </c>
      <c r="F144" s="348" t="s">
        <v>324</v>
      </c>
      <c r="H144" s="347" t="s">
        <v>3</v>
      </c>
      <c r="I144" s="368"/>
      <c r="L144" s="346"/>
      <c r="M144" s="349"/>
      <c r="N144" s="350"/>
      <c r="O144" s="350"/>
      <c r="P144" s="350"/>
      <c r="Q144" s="350"/>
      <c r="R144" s="350"/>
      <c r="S144" s="350"/>
      <c r="T144" s="351"/>
      <c r="AT144" s="347" t="s">
        <v>263</v>
      </c>
      <c r="AU144" s="347" t="s">
        <v>79</v>
      </c>
      <c r="AV144" s="345" t="s">
        <v>77</v>
      </c>
      <c r="AW144" s="345" t="s">
        <v>30</v>
      </c>
      <c r="AX144" s="345" t="s">
        <v>70</v>
      </c>
      <c r="AY144" s="347" t="s">
        <v>136</v>
      </c>
    </row>
    <row r="145" spans="1:65" s="318" customFormat="1">
      <c r="B145" s="319"/>
      <c r="D145" s="320" t="s">
        <v>263</v>
      </c>
      <c r="E145" s="321" t="s">
        <v>3</v>
      </c>
      <c r="F145" s="322" t="s">
        <v>325</v>
      </c>
      <c r="H145" s="323">
        <v>0.89300000000000002</v>
      </c>
      <c r="I145" s="366"/>
      <c r="L145" s="319"/>
      <c r="M145" s="324"/>
      <c r="N145" s="325"/>
      <c r="O145" s="325"/>
      <c r="P145" s="325"/>
      <c r="Q145" s="325"/>
      <c r="R145" s="325"/>
      <c r="S145" s="325"/>
      <c r="T145" s="326"/>
      <c r="AT145" s="321" t="s">
        <v>263</v>
      </c>
      <c r="AU145" s="321" t="s">
        <v>79</v>
      </c>
      <c r="AV145" s="318" t="s">
        <v>79</v>
      </c>
      <c r="AW145" s="318" t="s">
        <v>30</v>
      </c>
      <c r="AX145" s="318" t="s">
        <v>70</v>
      </c>
      <c r="AY145" s="321" t="s">
        <v>136</v>
      </c>
    </row>
    <row r="146" spans="1:65" s="318" customFormat="1">
      <c r="B146" s="319"/>
      <c r="D146" s="320" t="s">
        <v>263</v>
      </c>
      <c r="E146" s="321" t="s">
        <v>3</v>
      </c>
      <c r="F146" s="322" t="s">
        <v>326</v>
      </c>
      <c r="H146" s="323">
        <v>13.6</v>
      </c>
      <c r="I146" s="366"/>
      <c r="L146" s="319"/>
      <c r="M146" s="324"/>
      <c r="N146" s="325"/>
      <c r="O146" s="325"/>
      <c r="P146" s="325"/>
      <c r="Q146" s="325"/>
      <c r="R146" s="325"/>
      <c r="S146" s="325"/>
      <c r="T146" s="326"/>
      <c r="AT146" s="321" t="s">
        <v>263</v>
      </c>
      <c r="AU146" s="321" t="s">
        <v>79</v>
      </c>
      <c r="AV146" s="318" t="s">
        <v>79</v>
      </c>
      <c r="AW146" s="318" t="s">
        <v>30</v>
      </c>
      <c r="AX146" s="318" t="s">
        <v>70</v>
      </c>
      <c r="AY146" s="321" t="s">
        <v>136</v>
      </c>
    </row>
    <row r="147" spans="1:65" s="318" customFormat="1">
      <c r="B147" s="319"/>
      <c r="D147" s="320" t="s">
        <v>263</v>
      </c>
      <c r="E147" s="321" t="s">
        <v>3</v>
      </c>
      <c r="F147" s="322" t="s">
        <v>327</v>
      </c>
      <c r="H147" s="323">
        <v>3.57</v>
      </c>
      <c r="I147" s="366"/>
      <c r="L147" s="319"/>
      <c r="M147" s="324"/>
      <c r="N147" s="325"/>
      <c r="O147" s="325"/>
      <c r="P147" s="325"/>
      <c r="Q147" s="325"/>
      <c r="R147" s="325"/>
      <c r="S147" s="325"/>
      <c r="T147" s="326"/>
      <c r="AT147" s="321" t="s">
        <v>263</v>
      </c>
      <c r="AU147" s="321" t="s">
        <v>79</v>
      </c>
      <c r="AV147" s="318" t="s">
        <v>79</v>
      </c>
      <c r="AW147" s="318" t="s">
        <v>30</v>
      </c>
      <c r="AX147" s="318" t="s">
        <v>70</v>
      </c>
      <c r="AY147" s="321" t="s">
        <v>136</v>
      </c>
    </row>
    <row r="148" spans="1:65" s="318" customFormat="1">
      <c r="B148" s="319"/>
      <c r="D148" s="320" t="s">
        <v>263</v>
      </c>
      <c r="E148" s="321" t="s">
        <v>3</v>
      </c>
      <c r="F148" s="322" t="s">
        <v>328</v>
      </c>
      <c r="H148" s="323">
        <v>2.5499999999999998</v>
      </c>
      <c r="I148" s="366"/>
      <c r="L148" s="319"/>
      <c r="M148" s="324"/>
      <c r="N148" s="325"/>
      <c r="O148" s="325"/>
      <c r="P148" s="325"/>
      <c r="Q148" s="325"/>
      <c r="R148" s="325"/>
      <c r="S148" s="325"/>
      <c r="T148" s="326"/>
      <c r="AT148" s="321" t="s">
        <v>263</v>
      </c>
      <c r="AU148" s="321" t="s">
        <v>79</v>
      </c>
      <c r="AV148" s="318" t="s">
        <v>79</v>
      </c>
      <c r="AW148" s="318" t="s">
        <v>30</v>
      </c>
      <c r="AX148" s="318" t="s">
        <v>70</v>
      </c>
      <c r="AY148" s="321" t="s">
        <v>136</v>
      </c>
    </row>
    <row r="149" spans="1:65" s="345" customFormat="1">
      <c r="B149" s="346"/>
      <c r="D149" s="320" t="s">
        <v>263</v>
      </c>
      <c r="E149" s="347" t="s">
        <v>3</v>
      </c>
      <c r="F149" s="348" t="s">
        <v>329</v>
      </c>
      <c r="H149" s="347" t="s">
        <v>3</v>
      </c>
      <c r="I149" s="368"/>
      <c r="L149" s="346"/>
      <c r="M149" s="349"/>
      <c r="N149" s="350"/>
      <c r="O149" s="350"/>
      <c r="P149" s="350"/>
      <c r="Q149" s="350"/>
      <c r="R149" s="350"/>
      <c r="S149" s="350"/>
      <c r="T149" s="351"/>
      <c r="AT149" s="347" t="s">
        <v>263</v>
      </c>
      <c r="AU149" s="347" t="s">
        <v>79</v>
      </c>
      <c r="AV149" s="345" t="s">
        <v>77</v>
      </c>
      <c r="AW149" s="345" t="s">
        <v>30</v>
      </c>
      <c r="AX149" s="345" t="s">
        <v>70</v>
      </c>
      <c r="AY149" s="347" t="s">
        <v>136</v>
      </c>
    </row>
    <row r="150" spans="1:65" s="318" customFormat="1">
      <c r="B150" s="319"/>
      <c r="D150" s="320" t="s">
        <v>263</v>
      </c>
      <c r="E150" s="321" t="s">
        <v>3</v>
      </c>
      <c r="F150" s="322" t="s">
        <v>330</v>
      </c>
      <c r="H150" s="323">
        <v>2.73</v>
      </c>
      <c r="I150" s="366"/>
      <c r="L150" s="319"/>
      <c r="M150" s="324"/>
      <c r="N150" s="325"/>
      <c r="O150" s="325"/>
      <c r="P150" s="325"/>
      <c r="Q150" s="325"/>
      <c r="R150" s="325"/>
      <c r="S150" s="325"/>
      <c r="T150" s="326"/>
      <c r="AT150" s="321" t="s">
        <v>263</v>
      </c>
      <c r="AU150" s="321" t="s">
        <v>79</v>
      </c>
      <c r="AV150" s="318" t="s">
        <v>79</v>
      </c>
      <c r="AW150" s="318" t="s">
        <v>30</v>
      </c>
      <c r="AX150" s="318" t="s">
        <v>70</v>
      </c>
      <c r="AY150" s="321" t="s">
        <v>136</v>
      </c>
    </row>
    <row r="151" spans="1:65" s="345" customFormat="1">
      <c r="B151" s="346"/>
      <c r="D151" s="320" t="s">
        <v>263</v>
      </c>
      <c r="E151" s="347" t="s">
        <v>3</v>
      </c>
      <c r="F151" s="348" t="s">
        <v>331</v>
      </c>
      <c r="H151" s="347" t="s">
        <v>3</v>
      </c>
      <c r="I151" s="368"/>
      <c r="L151" s="346"/>
      <c r="M151" s="349"/>
      <c r="N151" s="350"/>
      <c r="O151" s="350"/>
      <c r="P151" s="350"/>
      <c r="Q151" s="350"/>
      <c r="R151" s="350"/>
      <c r="S151" s="350"/>
      <c r="T151" s="351"/>
      <c r="AT151" s="347" t="s">
        <v>263</v>
      </c>
      <c r="AU151" s="347" t="s">
        <v>79</v>
      </c>
      <c r="AV151" s="345" t="s">
        <v>77</v>
      </c>
      <c r="AW151" s="345" t="s">
        <v>30</v>
      </c>
      <c r="AX151" s="345" t="s">
        <v>70</v>
      </c>
      <c r="AY151" s="347" t="s">
        <v>136</v>
      </c>
    </row>
    <row r="152" spans="1:65" s="318" customFormat="1">
      <c r="B152" s="319"/>
      <c r="D152" s="320" t="s">
        <v>263</v>
      </c>
      <c r="E152" s="321" t="s">
        <v>3</v>
      </c>
      <c r="F152" s="322" t="s">
        <v>332</v>
      </c>
      <c r="H152" s="323">
        <v>0.8</v>
      </c>
      <c r="I152" s="366"/>
      <c r="L152" s="319"/>
      <c r="M152" s="324"/>
      <c r="N152" s="325"/>
      <c r="O152" s="325"/>
      <c r="P152" s="325"/>
      <c r="Q152" s="325"/>
      <c r="R152" s="325"/>
      <c r="S152" s="325"/>
      <c r="T152" s="326"/>
      <c r="AT152" s="321" t="s">
        <v>263</v>
      </c>
      <c r="AU152" s="321" t="s">
        <v>79</v>
      </c>
      <c r="AV152" s="318" t="s">
        <v>79</v>
      </c>
      <c r="AW152" s="318" t="s">
        <v>30</v>
      </c>
      <c r="AX152" s="318" t="s">
        <v>70</v>
      </c>
      <c r="AY152" s="321" t="s">
        <v>136</v>
      </c>
    </row>
    <row r="153" spans="1:65" s="345" customFormat="1">
      <c r="B153" s="346"/>
      <c r="D153" s="320" t="s">
        <v>263</v>
      </c>
      <c r="E153" s="347" t="s">
        <v>3</v>
      </c>
      <c r="F153" s="348" t="s">
        <v>331</v>
      </c>
      <c r="H153" s="347" t="s">
        <v>3</v>
      </c>
      <c r="I153" s="368"/>
      <c r="L153" s="346"/>
      <c r="M153" s="349"/>
      <c r="N153" s="350"/>
      <c r="O153" s="350"/>
      <c r="P153" s="350"/>
      <c r="Q153" s="350"/>
      <c r="R153" s="350"/>
      <c r="S153" s="350"/>
      <c r="T153" s="351"/>
      <c r="AT153" s="347" t="s">
        <v>263</v>
      </c>
      <c r="AU153" s="347" t="s">
        <v>79</v>
      </c>
      <c r="AV153" s="345" t="s">
        <v>77</v>
      </c>
      <c r="AW153" s="345" t="s">
        <v>30</v>
      </c>
      <c r="AX153" s="345" t="s">
        <v>70</v>
      </c>
      <c r="AY153" s="347" t="s">
        <v>136</v>
      </c>
    </row>
    <row r="154" spans="1:65" s="318" customFormat="1">
      <c r="B154" s="319"/>
      <c r="D154" s="320" t="s">
        <v>263</v>
      </c>
      <c r="E154" s="321" t="s">
        <v>3</v>
      </c>
      <c r="F154" s="322" t="s">
        <v>333</v>
      </c>
      <c r="H154" s="323">
        <v>1</v>
      </c>
      <c r="I154" s="366"/>
      <c r="L154" s="319"/>
      <c r="M154" s="324"/>
      <c r="N154" s="325"/>
      <c r="O154" s="325"/>
      <c r="P154" s="325"/>
      <c r="Q154" s="325"/>
      <c r="R154" s="325"/>
      <c r="S154" s="325"/>
      <c r="T154" s="326"/>
      <c r="AT154" s="321" t="s">
        <v>263</v>
      </c>
      <c r="AU154" s="321" t="s">
        <v>79</v>
      </c>
      <c r="AV154" s="318" t="s">
        <v>79</v>
      </c>
      <c r="AW154" s="318" t="s">
        <v>30</v>
      </c>
      <c r="AX154" s="318" t="s">
        <v>70</v>
      </c>
      <c r="AY154" s="321" t="s">
        <v>136</v>
      </c>
    </row>
    <row r="155" spans="1:65" s="318" customFormat="1">
      <c r="B155" s="319"/>
      <c r="D155" s="320" t="s">
        <v>263</v>
      </c>
      <c r="E155" s="321" t="s">
        <v>3</v>
      </c>
      <c r="F155" s="322" t="s">
        <v>332</v>
      </c>
      <c r="H155" s="323">
        <v>0.8</v>
      </c>
      <c r="I155" s="366"/>
      <c r="L155" s="319"/>
      <c r="M155" s="324"/>
      <c r="N155" s="325"/>
      <c r="O155" s="325"/>
      <c r="P155" s="325"/>
      <c r="Q155" s="325"/>
      <c r="R155" s="325"/>
      <c r="S155" s="325"/>
      <c r="T155" s="326"/>
      <c r="AT155" s="321" t="s">
        <v>263</v>
      </c>
      <c r="AU155" s="321" t="s">
        <v>79</v>
      </c>
      <c r="AV155" s="318" t="s">
        <v>79</v>
      </c>
      <c r="AW155" s="318" t="s">
        <v>30</v>
      </c>
      <c r="AX155" s="318" t="s">
        <v>70</v>
      </c>
      <c r="AY155" s="321" t="s">
        <v>136</v>
      </c>
    </row>
    <row r="156" spans="1:65" s="318" customFormat="1">
      <c r="B156" s="319"/>
      <c r="D156" s="320" t="s">
        <v>263</v>
      </c>
      <c r="E156" s="321" t="s">
        <v>3</v>
      </c>
      <c r="F156" s="322" t="s">
        <v>332</v>
      </c>
      <c r="H156" s="323">
        <v>0.8</v>
      </c>
      <c r="I156" s="366"/>
      <c r="L156" s="319"/>
      <c r="M156" s="324"/>
      <c r="N156" s="325"/>
      <c r="O156" s="325"/>
      <c r="P156" s="325"/>
      <c r="Q156" s="325"/>
      <c r="R156" s="325"/>
      <c r="S156" s="325"/>
      <c r="T156" s="326"/>
      <c r="AT156" s="321" t="s">
        <v>263</v>
      </c>
      <c r="AU156" s="321" t="s">
        <v>79</v>
      </c>
      <c r="AV156" s="318" t="s">
        <v>79</v>
      </c>
      <c r="AW156" s="318" t="s">
        <v>30</v>
      </c>
      <c r="AX156" s="318" t="s">
        <v>70</v>
      </c>
      <c r="AY156" s="321" t="s">
        <v>136</v>
      </c>
    </row>
    <row r="157" spans="1:65" s="327" customFormat="1">
      <c r="B157" s="328"/>
      <c r="D157" s="320" t="s">
        <v>263</v>
      </c>
      <c r="E157" s="329" t="s">
        <v>3</v>
      </c>
      <c r="F157" s="330" t="s">
        <v>274</v>
      </c>
      <c r="H157" s="331">
        <v>33.742999999999995</v>
      </c>
      <c r="I157" s="367"/>
      <c r="L157" s="328"/>
      <c r="M157" s="332"/>
      <c r="N157" s="333"/>
      <c r="O157" s="333"/>
      <c r="P157" s="333"/>
      <c r="Q157" s="333"/>
      <c r="R157" s="333"/>
      <c r="S157" s="333"/>
      <c r="T157" s="334"/>
      <c r="AT157" s="329" t="s">
        <v>263</v>
      </c>
      <c r="AU157" s="329" t="s">
        <v>79</v>
      </c>
      <c r="AV157" s="327" t="s">
        <v>139</v>
      </c>
      <c r="AW157" s="327" t="s">
        <v>30</v>
      </c>
      <c r="AX157" s="327" t="s">
        <v>77</v>
      </c>
      <c r="AY157" s="329" t="s">
        <v>136</v>
      </c>
    </row>
    <row r="158" spans="1:65" s="149" customFormat="1" ht="32" customHeight="1">
      <c r="A158" s="143"/>
      <c r="B158" s="144"/>
      <c r="C158" s="298" t="s">
        <v>334</v>
      </c>
      <c r="D158" s="298" t="s">
        <v>140</v>
      </c>
      <c r="E158" s="299" t="s">
        <v>335</v>
      </c>
      <c r="F158" s="300" t="s">
        <v>336</v>
      </c>
      <c r="G158" s="301" t="s">
        <v>261</v>
      </c>
      <c r="H158" s="302">
        <v>8.2940000000000005</v>
      </c>
      <c r="I158" s="107"/>
      <c r="J158" s="303">
        <f>ROUND(I158*H158,2)</f>
        <v>0</v>
      </c>
      <c r="K158" s="304"/>
      <c r="L158" s="144"/>
      <c r="M158" s="305" t="s">
        <v>3</v>
      </c>
      <c r="N158" s="306" t="s">
        <v>41</v>
      </c>
      <c r="O158" s="307">
        <v>0.66100000000000003</v>
      </c>
      <c r="P158" s="307">
        <f>O158*H158</f>
        <v>5.4823340000000007</v>
      </c>
      <c r="Q158" s="307">
        <v>0.12623999999999999</v>
      </c>
      <c r="R158" s="307">
        <f>Q158*H158</f>
        <v>1.0470345599999999</v>
      </c>
      <c r="S158" s="307">
        <v>0</v>
      </c>
      <c r="T158" s="308">
        <f>S158*H158</f>
        <v>0</v>
      </c>
      <c r="U158" s="143"/>
      <c r="V158" s="143"/>
      <c r="W158" s="143"/>
      <c r="X158" s="143"/>
      <c r="Y158" s="143"/>
      <c r="Z158" s="143"/>
      <c r="AA158" s="143"/>
      <c r="AB158" s="143"/>
      <c r="AC158" s="143"/>
      <c r="AD158" s="143"/>
      <c r="AE158" s="143"/>
      <c r="AR158" s="309" t="s">
        <v>139</v>
      </c>
      <c r="AT158" s="309" t="s">
        <v>140</v>
      </c>
      <c r="AU158" s="309" t="s">
        <v>79</v>
      </c>
      <c r="AY158" s="129" t="s">
        <v>136</v>
      </c>
      <c r="BE158" s="310">
        <f>IF(N158="základní",J158,0)</f>
        <v>0</v>
      </c>
      <c r="BF158" s="310">
        <f>IF(N158="snížená",J158,0)</f>
        <v>0</v>
      </c>
      <c r="BG158" s="310">
        <f>IF(N158="zákl. přenesená",J158,0)</f>
        <v>0</v>
      </c>
      <c r="BH158" s="310">
        <f>IF(N158="sníž. přenesená",J158,0)</f>
        <v>0</v>
      </c>
      <c r="BI158" s="310">
        <f>IF(N158="nulová",J158,0)</f>
        <v>0</v>
      </c>
      <c r="BJ158" s="129" t="s">
        <v>77</v>
      </c>
      <c r="BK158" s="310">
        <f>ROUND(I158*H158,2)</f>
        <v>0</v>
      </c>
      <c r="BL158" s="129" t="s">
        <v>139</v>
      </c>
      <c r="BM158" s="309" t="s">
        <v>337</v>
      </c>
    </row>
    <row r="159" spans="1:65" s="345" customFormat="1">
      <c r="B159" s="346"/>
      <c r="D159" s="320" t="s">
        <v>263</v>
      </c>
      <c r="E159" s="347" t="s">
        <v>3</v>
      </c>
      <c r="F159" s="348" t="s">
        <v>338</v>
      </c>
      <c r="H159" s="347" t="s">
        <v>3</v>
      </c>
      <c r="I159" s="368"/>
      <c r="L159" s="346"/>
      <c r="M159" s="349"/>
      <c r="N159" s="350"/>
      <c r="O159" s="350"/>
      <c r="P159" s="350"/>
      <c r="Q159" s="350"/>
      <c r="R159" s="350"/>
      <c r="S159" s="350"/>
      <c r="T159" s="351"/>
      <c r="AT159" s="347" t="s">
        <v>263</v>
      </c>
      <c r="AU159" s="347" t="s">
        <v>79</v>
      </c>
      <c r="AV159" s="345" t="s">
        <v>77</v>
      </c>
      <c r="AW159" s="345" t="s">
        <v>30</v>
      </c>
      <c r="AX159" s="345" t="s">
        <v>70</v>
      </c>
      <c r="AY159" s="347" t="s">
        <v>136</v>
      </c>
    </row>
    <row r="160" spans="1:65" s="318" customFormat="1">
      <c r="B160" s="319"/>
      <c r="D160" s="320" t="s">
        <v>263</v>
      </c>
      <c r="E160" s="321" t="s">
        <v>3</v>
      </c>
      <c r="F160" s="322" t="s">
        <v>339</v>
      </c>
      <c r="H160" s="323">
        <v>2.94</v>
      </c>
      <c r="I160" s="366"/>
      <c r="L160" s="319"/>
      <c r="M160" s="324"/>
      <c r="N160" s="325"/>
      <c r="O160" s="325"/>
      <c r="P160" s="325"/>
      <c r="Q160" s="325"/>
      <c r="R160" s="325"/>
      <c r="S160" s="325"/>
      <c r="T160" s="326"/>
      <c r="AT160" s="321" t="s">
        <v>263</v>
      </c>
      <c r="AU160" s="321" t="s">
        <v>79</v>
      </c>
      <c r="AV160" s="318" t="s">
        <v>79</v>
      </c>
      <c r="AW160" s="318" t="s">
        <v>30</v>
      </c>
      <c r="AX160" s="318" t="s">
        <v>70</v>
      </c>
      <c r="AY160" s="321" t="s">
        <v>136</v>
      </c>
    </row>
    <row r="161" spans="1:65" s="318" customFormat="1">
      <c r="B161" s="319"/>
      <c r="D161" s="320" t="s">
        <v>263</v>
      </c>
      <c r="E161" s="321" t="s">
        <v>3</v>
      </c>
      <c r="F161" s="322" t="s">
        <v>340</v>
      </c>
      <c r="H161" s="323">
        <v>1.6930000000000001</v>
      </c>
      <c r="I161" s="366"/>
      <c r="L161" s="319"/>
      <c r="M161" s="324"/>
      <c r="N161" s="325"/>
      <c r="O161" s="325"/>
      <c r="P161" s="325"/>
      <c r="Q161" s="325"/>
      <c r="R161" s="325"/>
      <c r="S161" s="325"/>
      <c r="T161" s="326"/>
      <c r="AT161" s="321" t="s">
        <v>263</v>
      </c>
      <c r="AU161" s="321" t="s">
        <v>79</v>
      </c>
      <c r="AV161" s="318" t="s">
        <v>79</v>
      </c>
      <c r="AW161" s="318" t="s">
        <v>30</v>
      </c>
      <c r="AX161" s="318" t="s">
        <v>70</v>
      </c>
      <c r="AY161" s="321" t="s">
        <v>136</v>
      </c>
    </row>
    <row r="162" spans="1:65" s="318" customFormat="1">
      <c r="B162" s="319"/>
      <c r="D162" s="320" t="s">
        <v>263</v>
      </c>
      <c r="E162" s="321" t="s">
        <v>3</v>
      </c>
      <c r="F162" s="322" t="s">
        <v>341</v>
      </c>
      <c r="H162" s="323">
        <v>2.1</v>
      </c>
      <c r="I162" s="366"/>
      <c r="L162" s="319"/>
      <c r="M162" s="324"/>
      <c r="N162" s="325"/>
      <c r="O162" s="325"/>
      <c r="P162" s="325"/>
      <c r="Q162" s="325"/>
      <c r="R162" s="325"/>
      <c r="S162" s="325"/>
      <c r="T162" s="326"/>
      <c r="AT162" s="321" t="s">
        <v>263</v>
      </c>
      <c r="AU162" s="321" t="s">
        <v>79</v>
      </c>
      <c r="AV162" s="318" t="s">
        <v>79</v>
      </c>
      <c r="AW162" s="318" t="s">
        <v>30</v>
      </c>
      <c r="AX162" s="318" t="s">
        <v>70</v>
      </c>
      <c r="AY162" s="321" t="s">
        <v>136</v>
      </c>
    </row>
    <row r="163" spans="1:65" s="318" customFormat="1">
      <c r="B163" s="319"/>
      <c r="D163" s="320" t="s">
        <v>263</v>
      </c>
      <c r="E163" s="321" t="s">
        <v>3</v>
      </c>
      <c r="F163" s="322" t="s">
        <v>342</v>
      </c>
      <c r="H163" s="323">
        <v>0.58399999999999996</v>
      </c>
      <c r="I163" s="366"/>
      <c r="L163" s="319"/>
      <c r="M163" s="324"/>
      <c r="N163" s="325"/>
      <c r="O163" s="325"/>
      <c r="P163" s="325"/>
      <c r="Q163" s="325"/>
      <c r="R163" s="325"/>
      <c r="S163" s="325"/>
      <c r="T163" s="326"/>
      <c r="AT163" s="321" t="s">
        <v>263</v>
      </c>
      <c r="AU163" s="321" t="s">
        <v>79</v>
      </c>
      <c r="AV163" s="318" t="s">
        <v>79</v>
      </c>
      <c r="AW163" s="318" t="s">
        <v>30</v>
      </c>
      <c r="AX163" s="318" t="s">
        <v>70</v>
      </c>
      <c r="AY163" s="321" t="s">
        <v>136</v>
      </c>
    </row>
    <row r="164" spans="1:65" s="318" customFormat="1">
      <c r="B164" s="319"/>
      <c r="D164" s="320" t="s">
        <v>263</v>
      </c>
      <c r="E164" s="321" t="s">
        <v>3</v>
      </c>
      <c r="F164" s="322" t="s">
        <v>343</v>
      </c>
      <c r="H164" s="323">
        <v>2.577</v>
      </c>
      <c r="I164" s="366"/>
      <c r="L164" s="319"/>
      <c r="M164" s="324"/>
      <c r="N164" s="325"/>
      <c r="O164" s="325"/>
      <c r="P164" s="325"/>
      <c r="Q164" s="325"/>
      <c r="R164" s="325"/>
      <c r="S164" s="325"/>
      <c r="T164" s="326"/>
      <c r="AT164" s="321" t="s">
        <v>263</v>
      </c>
      <c r="AU164" s="321" t="s">
        <v>79</v>
      </c>
      <c r="AV164" s="318" t="s">
        <v>79</v>
      </c>
      <c r="AW164" s="318" t="s">
        <v>30</v>
      </c>
      <c r="AX164" s="318" t="s">
        <v>70</v>
      </c>
      <c r="AY164" s="321" t="s">
        <v>136</v>
      </c>
    </row>
    <row r="165" spans="1:65" s="318" customFormat="1">
      <c r="B165" s="319"/>
      <c r="D165" s="320" t="s">
        <v>263</v>
      </c>
      <c r="E165" s="321" t="s">
        <v>3</v>
      </c>
      <c r="F165" s="322" t="s">
        <v>344</v>
      </c>
      <c r="H165" s="323">
        <v>2.4820000000000002</v>
      </c>
      <c r="I165" s="366"/>
      <c r="L165" s="319"/>
      <c r="M165" s="324"/>
      <c r="N165" s="325"/>
      <c r="O165" s="325"/>
      <c r="P165" s="325"/>
      <c r="Q165" s="325"/>
      <c r="R165" s="325"/>
      <c r="S165" s="325"/>
      <c r="T165" s="326"/>
      <c r="AT165" s="321" t="s">
        <v>263</v>
      </c>
      <c r="AU165" s="321" t="s">
        <v>79</v>
      </c>
      <c r="AV165" s="318" t="s">
        <v>79</v>
      </c>
      <c r="AW165" s="318" t="s">
        <v>30</v>
      </c>
      <c r="AX165" s="318" t="s">
        <v>70</v>
      </c>
      <c r="AY165" s="321" t="s">
        <v>136</v>
      </c>
    </row>
    <row r="166" spans="1:65" s="318" customFormat="1">
      <c r="B166" s="319"/>
      <c r="D166" s="320" t="s">
        <v>263</v>
      </c>
      <c r="E166" s="321" t="s">
        <v>3</v>
      </c>
      <c r="F166" s="322" t="s">
        <v>345</v>
      </c>
      <c r="H166" s="323">
        <v>2.5009999999999999</v>
      </c>
      <c r="I166" s="366"/>
      <c r="L166" s="319"/>
      <c r="M166" s="324"/>
      <c r="N166" s="325"/>
      <c r="O166" s="325"/>
      <c r="P166" s="325"/>
      <c r="Q166" s="325"/>
      <c r="R166" s="325"/>
      <c r="S166" s="325"/>
      <c r="T166" s="326"/>
      <c r="AT166" s="321" t="s">
        <v>263</v>
      </c>
      <c r="AU166" s="321" t="s">
        <v>79</v>
      </c>
      <c r="AV166" s="318" t="s">
        <v>79</v>
      </c>
      <c r="AW166" s="318" t="s">
        <v>30</v>
      </c>
      <c r="AX166" s="318" t="s">
        <v>70</v>
      </c>
      <c r="AY166" s="321" t="s">
        <v>136</v>
      </c>
    </row>
    <row r="167" spans="1:65" s="318" customFormat="1">
      <c r="B167" s="319"/>
      <c r="D167" s="320" t="s">
        <v>263</v>
      </c>
      <c r="E167" s="321" t="s">
        <v>3</v>
      </c>
      <c r="F167" s="322" t="s">
        <v>346</v>
      </c>
      <c r="H167" s="323">
        <v>4.9770000000000003</v>
      </c>
      <c r="I167" s="366"/>
      <c r="L167" s="319"/>
      <c r="M167" s="324"/>
      <c r="N167" s="325"/>
      <c r="O167" s="325"/>
      <c r="P167" s="325"/>
      <c r="Q167" s="325"/>
      <c r="R167" s="325"/>
      <c r="S167" s="325"/>
      <c r="T167" s="326"/>
      <c r="AT167" s="321" t="s">
        <v>263</v>
      </c>
      <c r="AU167" s="321" t="s">
        <v>79</v>
      </c>
      <c r="AV167" s="318" t="s">
        <v>79</v>
      </c>
      <c r="AW167" s="318" t="s">
        <v>30</v>
      </c>
      <c r="AX167" s="318" t="s">
        <v>70</v>
      </c>
      <c r="AY167" s="321" t="s">
        <v>136</v>
      </c>
    </row>
    <row r="168" spans="1:65" s="318" customFormat="1">
      <c r="B168" s="319"/>
      <c r="D168" s="320" t="s">
        <v>263</v>
      </c>
      <c r="E168" s="321" t="s">
        <v>3</v>
      </c>
      <c r="F168" s="322" t="s">
        <v>347</v>
      </c>
      <c r="H168" s="323">
        <v>-1.38</v>
      </c>
      <c r="I168" s="366"/>
      <c r="L168" s="319"/>
      <c r="M168" s="324"/>
      <c r="N168" s="325"/>
      <c r="O168" s="325"/>
      <c r="P168" s="325"/>
      <c r="Q168" s="325"/>
      <c r="R168" s="325"/>
      <c r="S168" s="325"/>
      <c r="T168" s="326"/>
      <c r="AT168" s="321" t="s">
        <v>263</v>
      </c>
      <c r="AU168" s="321" t="s">
        <v>79</v>
      </c>
      <c r="AV168" s="318" t="s">
        <v>79</v>
      </c>
      <c r="AW168" s="318" t="s">
        <v>30</v>
      </c>
      <c r="AX168" s="318" t="s">
        <v>70</v>
      </c>
      <c r="AY168" s="321" t="s">
        <v>136</v>
      </c>
    </row>
    <row r="169" spans="1:65" s="318" customFormat="1">
      <c r="B169" s="319"/>
      <c r="D169" s="320" t="s">
        <v>263</v>
      </c>
      <c r="E169" s="321" t="s">
        <v>3</v>
      </c>
      <c r="F169" s="322" t="s">
        <v>347</v>
      </c>
      <c r="H169" s="323">
        <v>-1.38</v>
      </c>
      <c r="I169" s="366"/>
      <c r="L169" s="319"/>
      <c r="M169" s="324"/>
      <c r="N169" s="325"/>
      <c r="O169" s="325"/>
      <c r="P169" s="325"/>
      <c r="Q169" s="325"/>
      <c r="R169" s="325"/>
      <c r="S169" s="325"/>
      <c r="T169" s="326"/>
      <c r="AT169" s="321" t="s">
        <v>263</v>
      </c>
      <c r="AU169" s="321" t="s">
        <v>79</v>
      </c>
      <c r="AV169" s="318" t="s">
        <v>79</v>
      </c>
      <c r="AW169" s="318" t="s">
        <v>30</v>
      </c>
      <c r="AX169" s="318" t="s">
        <v>70</v>
      </c>
      <c r="AY169" s="321" t="s">
        <v>136</v>
      </c>
    </row>
    <row r="170" spans="1:65" s="318" customFormat="1">
      <c r="B170" s="319"/>
      <c r="D170" s="320" t="s">
        <v>263</v>
      </c>
      <c r="E170" s="321" t="s">
        <v>3</v>
      </c>
      <c r="F170" s="322" t="s">
        <v>348</v>
      </c>
      <c r="H170" s="323">
        <v>-2.4</v>
      </c>
      <c r="I170" s="366"/>
      <c r="L170" s="319"/>
      <c r="M170" s="324"/>
      <c r="N170" s="325"/>
      <c r="O170" s="325"/>
      <c r="P170" s="325"/>
      <c r="Q170" s="325"/>
      <c r="R170" s="325"/>
      <c r="S170" s="325"/>
      <c r="T170" s="326"/>
      <c r="AT170" s="321" t="s">
        <v>263</v>
      </c>
      <c r="AU170" s="321" t="s">
        <v>79</v>
      </c>
      <c r="AV170" s="318" t="s">
        <v>79</v>
      </c>
      <c r="AW170" s="318" t="s">
        <v>30</v>
      </c>
      <c r="AX170" s="318" t="s">
        <v>70</v>
      </c>
      <c r="AY170" s="321" t="s">
        <v>136</v>
      </c>
    </row>
    <row r="171" spans="1:65" s="318" customFormat="1">
      <c r="B171" s="319"/>
      <c r="D171" s="320" t="s">
        <v>263</v>
      </c>
      <c r="E171" s="321" t="s">
        <v>3</v>
      </c>
      <c r="F171" s="322" t="s">
        <v>349</v>
      </c>
      <c r="H171" s="323">
        <v>-1.6</v>
      </c>
      <c r="I171" s="366"/>
      <c r="L171" s="319"/>
      <c r="M171" s="324"/>
      <c r="N171" s="325"/>
      <c r="O171" s="325"/>
      <c r="P171" s="325"/>
      <c r="Q171" s="325"/>
      <c r="R171" s="325"/>
      <c r="S171" s="325"/>
      <c r="T171" s="326"/>
      <c r="AT171" s="321" t="s">
        <v>263</v>
      </c>
      <c r="AU171" s="321" t="s">
        <v>79</v>
      </c>
      <c r="AV171" s="318" t="s">
        <v>79</v>
      </c>
      <c r="AW171" s="318" t="s">
        <v>30</v>
      </c>
      <c r="AX171" s="318" t="s">
        <v>70</v>
      </c>
      <c r="AY171" s="321" t="s">
        <v>136</v>
      </c>
    </row>
    <row r="172" spans="1:65" s="318" customFormat="1">
      <c r="B172" s="319"/>
      <c r="D172" s="320" t="s">
        <v>263</v>
      </c>
      <c r="E172" s="321" t="s">
        <v>3</v>
      </c>
      <c r="F172" s="322" t="s">
        <v>349</v>
      </c>
      <c r="H172" s="323">
        <v>-1.6</v>
      </c>
      <c r="I172" s="366"/>
      <c r="L172" s="319"/>
      <c r="M172" s="324"/>
      <c r="N172" s="325"/>
      <c r="O172" s="325"/>
      <c r="P172" s="325"/>
      <c r="Q172" s="325"/>
      <c r="R172" s="325"/>
      <c r="S172" s="325"/>
      <c r="T172" s="326"/>
      <c r="AT172" s="321" t="s">
        <v>263</v>
      </c>
      <c r="AU172" s="321" t="s">
        <v>79</v>
      </c>
      <c r="AV172" s="318" t="s">
        <v>79</v>
      </c>
      <c r="AW172" s="318" t="s">
        <v>30</v>
      </c>
      <c r="AX172" s="318" t="s">
        <v>70</v>
      </c>
      <c r="AY172" s="321" t="s">
        <v>136</v>
      </c>
    </row>
    <row r="173" spans="1:65" s="318" customFormat="1">
      <c r="B173" s="319"/>
      <c r="D173" s="320" t="s">
        <v>263</v>
      </c>
      <c r="E173" s="321" t="s">
        <v>3</v>
      </c>
      <c r="F173" s="322" t="s">
        <v>349</v>
      </c>
      <c r="H173" s="323">
        <v>-1.6</v>
      </c>
      <c r="I173" s="366"/>
      <c r="L173" s="319"/>
      <c r="M173" s="324"/>
      <c r="N173" s="325"/>
      <c r="O173" s="325"/>
      <c r="P173" s="325"/>
      <c r="Q173" s="325"/>
      <c r="R173" s="325"/>
      <c r="S173" s="325"/>
      <c r="T173" s="326"/>
      <c r="AT173" s="321" t="s">
        <v>263</v>
      </c>
      <c r="AU173" s="321" t="s">
        <v>79</v>
      </c>
      <c r="AV173" s="318" t="s">
        <v>79</v>
      </c>
      <c r="AW173" s="318" t="s">
        <v>30</v>
      </c>
      <c r="AX173" s="318" t="s">
        <v>70</v>
      </c>
      <c r="AY173" s="321" t="s">
        <v>136</v>
      </c>
    </row>
    <row r="174" spans="1:65" s="318" customFormat="1">
      <c r="B174" s="319"/>
      <c r="D174" s="320" t="s">
        <v>263</v>
      </c>
      <c r="E174" s="321" t="s">
        <v>3</v>
      </c>
      <c r="F174" s="322" t="s">
        <v>349</v>
      </c>
      <c r="H174" s="323">
        <v>-1.6</v>
      </c>
      <c r="I174" s="366"/>
      <c r="L174" s="319"/>
      <c r="M174" s="324"/>
      <c r="N174" s="325"/>
      <c r="O174" s="325"/>
      <c r="P174" s="325"/>
      <c r="Q174" s="325"/>
      <c r="R174" s="325"/>
      <c r="S174" s="325"/>
      <c r="T174" s="326"/>
      <c r="AT174" s="321" t="s">
        <v>263</v>
      </c>
      <c r="AU174" s="321" t="s">
        <v>79</v>
      </c>
      <c r="AV174" s="318" t="s">
        <v>79</v>
      </c>
      <c r="AW174" s="318" t="s">
        <v>30</v>
      </c>
      <c r="AX174" s="318" t="s">
        <v>70</v>
      </c>
      <c r="AY174" s="321" t="s">
        <v>136</v>
      </c>
    </row>
    <row r="175" spans="1:65" s="327" customFormat="1">
      <c r="B175" s="328"/>
      <c r="D175" s="320" t="s">
        <v>263</v>
      </c>
      <c r="E175" s="329" t="s">
        <v>190</v>
      </c>
      <c r="F175" s="330" t="s">
        <v>274</v>
      </c>
      <c r="H175" s="331">
        <v>8.2940000000000005</v>
      </c>
      <c r="I175" s="367"/>
      <c r="L175" s="328"/>
      <c r="M175" s="332"/>
      <c r="N175" s="333"/>
      <c r="O175" s="333"/>
      <c r="P175" s="333"/>
      <c r="Q175" s="333"/>
      <c r="R175" s="333"/>
      <c r="S175" s="333"/>
      <c r="T175" s="334"/>
      <c r="AT175" s="329" t="s">
        <v>263</v>
      </c>
      <c r="AU175" s="329" t="s">
        <v>79</v>
      </c>
      <c r="AV175" s="327" t="s">
        <v>139</v>
      </c>
      <c r="AW175" s="327" t="s">
        <v>30</v>
      </c>
      <c r="AX175" s="327" t="s">
        <v>77</v>
      </c>
      <c r="AY175" s="329" t="s">
        <v>136</v>
      </c>
    </row>
    <row r="176" spans="1:65" s="149" customFormat="1" ht="32" customHeight="1">
      <c r="A176" s="143"/>
      <c r="B176" s="144"/>
      <c r="C176" s="298" t="s">
        <v>350</v>
      </c>
      <c r="D176" s="298" t="s">
        <v>140</v>
      </c>
      <c r="E176" s="299" t="s">
        <v>351</v>
      </c>
      <c r="F176" s="300" t="s">
        <v>352</v>
      </c>
      <c r="G176" s="301" t="s">
        <v>261</v>
      </c>
      <c r="H176" s="302">
        <v>7.2</v>
      </c>
      <c r="I176" s="107"/>
      <c r="J176" s="303">
        <f>ROUND(I176*H176,2)</f>
        <v>0</v>
      </c>
      <c r="K176" s="304"/>
      <c r="L176" s="144"/>
      <c r="M176" s="305" t="s">
        <v>3</v>
      </c>
      <c r="N176" s="306" t="s">
        <v>41</v>
      </c>
      <c r="O176" s="307">
        <v>0.54600000000000004</v>
      </c>
      <c r="P176" s="307">
        <f>O176*H176</f>
        <v>3.9312000000000005</v>
      </c>
      <c r="Q176" s="307">
        <v>8.7309999999999999E-2</v>
      </c>
      <c r="R176" s="307">
        <f>Q176*H176</f>
        <v>0.62863199999999997</v>
      </c>
      <c r="S176" s="307">
        <v>0</v>
      </c>
      <c r="T176" s="308">
        <f>S176*H176</f>
        <v>0</v>
      </c>
      <c r="U176" s="143"/>
      <c r="V176" s="143"/>
      <c r="W176" s="143"/>
      <c r="X176" s="143"/>
      <c r="Y176" s="143"/>
      <c r="Z176" s="143"/>
      <c r="AA176" s="143"/>
      <c r="AB176" s="143"/>
      <c r="AC176" s="143"/>
      <c r="AD176" s="143"/>
      <c r="AE176" s="143"/>
      <c r="AR176" s="309" t="s">
        <v>139</v>
      </c>
      <c r="AT176" s="309" t="s">
        <v>140</v>
      </c>
      <c r="AU176" s="309" t="s">
        <v>79</v>
      </c>
      <c r="AY176" s="129" t="s">
        <v>136</v>
      </c>
      <c r="BE176" s="310">
        <f>IF(N176="základní",J176,0)</f>
        <v>0</v>
      </c>
      <c r="BF176" s="310">
        <f>IF(N176="snížená",J176,0)</f>
        <v>0</v>
      </c>
      <c r="BG176" s="310">
        <f>IF(N176="zákl. přenesená",J176,0)</f>
        <v>0</v>
      </c>
      <c r="BH176" s="310">
        <f>IF(N176="sníž. přenesená",J176,0)</f>
        <v>0</v>
      </c>
      <c r="BI176" s="310">
        <f>IF(N176="nulová",J176,0)</f>
        <v>0</v>
      </c>
      <c r="BJ176" s="129" t="s">
        <v>77</v>
      </c>
      <c r="BK176" s="310">
        <f>ROUND(I176*H176,2)</f>
        <v>0</v>
      </c>
      <c r="BL176" s="129" t="s">
        <v>139</v>
      </c>
      <c r="BM176" s="309" t="s">
        <v>353</v>
      </c>
    </row>
    <row r="177" spans="1:65" s="345" customFormat="1">
      <c r="B177" s="346"/>
      <c r="D177" s="320" t="s">
        <v>263</v>
      </c>
      <c r="E177" s="347" t="s">
        <v>3</v>
      </c>
      <c r="F177" s="348" t="s">
        <v>354</v>
      </c>
      <c r="H177" s="347" t="s">
        <v>3</v>
      </c>
      <c r="I177" s="368"/>
      <c r="L177" s="346"/>
      <c r="M177" s="349"/>
      <c r="N177" s="350"/>
      <c r="O177" s="350"/>
      <c r="P177" s="350"/>
      <c r="Q177" s="350"/>
      <c r="R177" s="350"/>
      <c r="S177" s="350"/>
      <c r="T177" s="351"/>
      <c r="AT177" s="347" t="s">
        <v>263</v>
      </c>
      <c r="AU177" s="347" t="s">
        <v>79</v>
      </c>
      <c r="AV177" s="345" t="s">
        <v>77</v>
      </c>
      <c r="AW177" s="345" t="s">
        <v>30</v>
      </c>
      <c r="AX177" s="345" t="s">
        <v>70</v>
      </c>
      <c r="AY177" s="347" t="s">
        <v>136</v>
      </c>
    </row>
    <row r="178" spans="1:65" s="318" customFormat="1">
      <c r="B178" s="319"/>
      <c r="D178" s="320" t="s">
        <v>263</v>
      </c>
      <c r="E178" s="321" t="s">
        <v>3</v>
      </c>
      <c r="F178" s="322" t="s">
        <v>355</v>
      </c>
      <c r="H178" s="323">
        <v>7.2</v>
      </c>
      <c r="I178" s="366"/>
      <c r="L178" s="319"/>
      <c r="M178" s="324"/>
      <c r="N178" s="325"/>
      <c r="O178" s="325"/>
      <c r="P178" s="325"/>
      <c r="Q178" s="325"/>
      <c r="R178" s="325"/>
      <c r="S178" s="325"/>
      <c r="T178" s="326"/>
      <c r="AT178" s="321" t="s">
        <v>263</v>
      </c>
      <c r="AU178" s="321" t="s">
        <v>79</v>
      </c>
      <c r="AV178" s="318" t="s">
        <v>79</v>
      </c>
      <c r="AW178" s="318" t="s">
        <v>30</v>
      </c>
      <c r="AX178" s="318" t="s">
        <v>70</v>
      </c>
      <c r="AY178" s="321" t="s">
        <v>136</v>
      </c>
    </row>
    <row r="179" spans="1:65" s="327" customFormat="1">
      <c r="B179" s="328"/>
      <c r="D179" s="320" t="s">
        <v>263</v>
      </c>
      <c r="E179" s="329" t="s">
        <v>184</v>
      </c>
      <c r="F179" s="330" t="s">
        <v>274</v>
      </c>
      <c r="H179" s="331">
        <v>7.2</v>
      </c>
      <c r="I179" s="367"/>
      <c r="L179" s="328"/>
      <c r="M179" s="332"/>
      <c r="N179" s="333"/>
      <c r="O179" s="333"/>
      <c r="P179" s="333"/>
      <c r="Q179" s="333"/>
      <c r="R179" s="333"/>
      <c r="S179" s="333"/>
      <c r="T179" s="334"/>
      <c r="AT179" s="329" t="s">
        <v>263</v>
      </c>
      <c r="AU179" s="329" t="s">
        <v>79</v>
      </c>
      <c r="AV179" s="327" t="s">
        <v>139</v>
      </c>
      <c r="AW179" s="327" t="s">
        <v>30</v>
      </c>
      <c r="AX179" s="327" t="s">
        <v>77</v>
      </c>
      <c r="AY179" s="329" t="s">
        <v>136</v>
      </c>
    </row>
    <row r="180" spans="1:65" s="149" customFormat="1" ht="32" customHeight="1">
      <c r="A180" s="143"/>
      <c r="B180" s="144"/>
      <c r="C180" s="298" t="s">
        <v>9</v>
      </c>
      <c r="D180" s="298" t="s">
        <v>140</v>
      </c>
      <c r="E180" s="299" t="s">
        <v>356</v>
      </c>
      <c r="F180" s="300" t="s">
        <v>357</v>
      </c>
      <c r="G180" s="301" t="s">
        <v>261</v>
      </c>
      <c r="H180" s="302">
        <v>15.78</v>
      </c>
      <c r="I180" s="107"/>
      <c r="J180" s="303">
        <f>ROUND(I180*H180,2)</f>
        <v>0</v>
      </c>
      <c r="K180" s="304"/>
      <c r="L180" s="144"/>
      <c r="M180" s="305" t="s">
        <v>3</v>
      </c>
      <c r="N180" s="306" t="s">
        <v>41</v>
      </c>
      <c r="O180" s="307">
        <v>0.56799999999999995</v>
      </c>
      <c r="P180" s="307">
        <f>O180*H180</f>
        <v>8.9630399999999995</v>
      </c>
      <c r="Q180" s="307">
        <v>0.10445</v>
      </c>
      <c r="R180" s="307">
        <f>Q180*H180</f>
        <v>1.6482209999999999</v>
      </c>
      <c r="S180" s="307">
        <v>0</v>
      </c>
      <c r="T180" s="308">
        <f>S180*H180</f>
        <v>0</v>
      </c>
      <c r="U180" s="143"/>
      <c r="V180" s="143"/>
      <c r="W180" s="143"/>
      <c r="X180" s="143"/>
      <c r="Y180" s="143"/>
      <c r="Z180" s="143"/>
      <c r="AA180" s="143"/>
      <c r="AB180" s="143"/>
      <c r="AC180" s="143"/>
      <c r="AD180" s="143"/>
      <c r="AE180" s="143"/>
      <c r="AR180" s="309" t="s">
        <v>139</v>
      </c>
      <c r="AT180" s="309" t="s">
        <v>140</v>
      </c>
      <c r="AU180" s="309" t="s">
        <v>79</v>
      </c>
      <c r="AY180" s="129" t="s">
        <v>136</v>
      </c>
      <c r="BE180" s="310">
        <f>IF(N180="základní",J180,0)</f>
        <v>0</v>
      </c>
      <c r="BF180" s="310">
        <f>IF(N180="snížená",J180,0)</f>
        <v>0</v>
      </c>
      <c r="BG180" s="310">
        <f>IF(N180="zákl. přenesená",J180,0)</f>
        <v>0</v>
      </c>
      <c r="BH180" s="310">
        <f>IF(N180="sníž. přenesená",J180,0)</f>
        <v>0</v>
      </c>
      <c r="BI180" s="310">
        <f>IF(N180="nulová",J180,0)</f>
        <v>0</v>
      </c>
      <c r="BJ180" s="129" t="s">
        <v>77</v>
      </c>
      <c r="BK180" s="310">
        <f>ROUND(I180*H180,2)</f>
        <v>0</v>
      </c>
      <c r="BL180" s="129" t="s">
        <v>139</v>
      </c>
      <c r="BM180" s="309" t="s">
        <v>358</v>
      </c>
    </row>
    <row r="181" spans="1:65" s="318" customFormat="1">
      <c r="B181" s="319"/>
      <c r="D181" s="320" t="s">
        <v>263</v>
      </c>
      <c r="E181" s="321" t="s">
        <v>3</v>
      </c>
      <c r="F181" s="322" t="s">
        <v>359</v>
      </c>
      <c r="H181" s="323">
        <v>2.52</v>
      </c>
      <c r="I181" s="366"/>
      <c r="L181" s="319"/>
      <c r="M181" s="324"/>
      <c r="N181" s="325"/>
      <c r="O181" s="325"/>
      <c r="P181" s="325"/>
      <c r="Q181" s="325"/>
      <c r="R181" s="325"/>
      <c r="S181" s="325"/>
      <c r="T181" s="326"/>
      <c r="AT181" s="321" t="s">
        <v>263</v>
      </c>
      <c r="AU181" s="321" t="s">
        <v>79</v>
      </c>
      <c r="AV181" s="318" t="s">
        <v>79</v>
      </c>
      <c r="AW181" s="318" t="s">
        <v>30</v>
      </c>
      <c r="AX181" s="318" t="s">
        <v>70</v>
      </c>
      <c r="AY181" s="321" t="s">
        <v>136</v>
      </c>
    </row>
    <row r="182" spans="1:65" s="318" customFormat="1">
      <c r="B182" s="319"/>
      <c r="D182" s="320" t="s">
        <v>263</v>
      </c>
      <c r="E182" s="321" t="s">
        <v>3</v>
      </c>
      <c r="F182" s="322" t="s">
        <v>360</v>
      </c>
      <c r="H182" s="323">
        <v>11.34</v>
      </c>
      <c r="I182" s="366"/>
      <c r="L182" s="319"/>
      <c r="M182" s="324"/>
      <c r="N182" s="325"/>
      <c r="O182" s="325"/>
      <c r="P182" s="325"/>
      <c r="Q182" s="325"/>
      <c r="R182" s="325"/>
      <c r="S182" s="325"/>
      <c r="T182" s="326"/>
      <c r="AT182" s="321" t="s">
        <v>263</v>
      </c>
      <c r="AU182" s="321" t="s">
        <v>79</v>
      </c>
      <c r="AV182" s="318" t="s">
        <v>79</v>
      </c>
      <c r="AW182" s="318" t="s">
        <v>30</v>
      </c>
      <c r="AX182" s="318" t="s">
        <v>70</v>
      </c>
      <c r="AY182" s="321" t="s">
        <v>136</v>
      </c>
    </row>
    <row r="183" spans="1:65" s="318" customFormat="1">
      <c r="B183" s="319"/>
      <c r="D183" s="320" t="s">
        <v>263</v>
      </c>
      <c r="E183" s="321" t="s">
        <v>3</v>
      </c>
      <c r="F183" s="322" t="s">
        <v>361</v>
      </c>
      <c r="H183" s="323">
        <v>1.92</v>
      </c>
      <c r="I183" s="366"/>
      <c r="L183" s="319"/>
      <c r="M183" s="324"/>
      <c r="N183" s="325"/>
      <c r="O183" s="325"/>
      <c r="P183" s="325"/>
      <c r="Q183" s="325"/>
      <c r="R183" s="325"/>
      <c r="S183" s="325"/>
      <c r="T183" s="326"/>
      <c r="AT183" s="321" t="s">
        <v>263</v>
      </c>
      <c r="AU183" s="321" t="s">
        <v>79</v>
      </c>
      <c r="AV183" s="318" t="s">
        <v>79</v>
      </c>
      <c r="AW183" s="318" t="s">
        <v>30</v>
      </c>
      <c r="AX183" s="318" t="s">
        <v>70</v>
      </c>
      <c r="AY183" s="321" t="s">
        <v>136</v>
      </c>
    </row>
    <row r="184" spans="1:65" s="327" customFormat="1">
      <c r="B184" s="328"/>
      <c r="D184" s="320" t="s">
        <v>263</v>
      </c>
      <c r="E184" s="329" t="s">
        <v>187</v>
      </c>
      <c r="F184" s="330" t="s">
        <v>274</v>
      </c>
      <c r="H184" s="331">
        <v>15.78</v>
      </c>
      <c r="I184" s="367"/>
      <c r="L184" s="328"/>
      <c r="M184" s="332"/>
      <c r="N184" s="333"/>
      <c r="O184" s="333"/>
      <c r="P184" s="333"/>
      <c r="Q184" s="333"/>
      <c r="R184" s="333"/>
      <c r="S184" s="333"/>
      <c r="T184" s="334"/>
      <c r="AT184" s="329" t="s">
        <v>263</v>
      </c>
      <c r="AU184" s="329" t="s">
        <v>79</v>
      </c>
      <c r="AV184" s="327" t="s">
        <v>139</v>
      </c>
      <c r="AW184" s="327" t="s">
        <v>30</v>
      </c>
      <c r="AX184" s="327" t="s">
        <v>77</v>
      </c>
      <c r="AY184" s="329" t="s">
        <v>136</v>
      </c>
    </row>
    <row r="185" spans="1:65" s="149" customFormat="1" ht="32" customHeight="1">
      <c r="A185" s="143"/>
      <c r="B185" s="144"/>
      <c r="C185" s="298" t="s">
        <v>362</v>
      </c>
      <c r="D185" s="298" t="s">
        <v>140</v>
      </c>
      <c r="E185" s="299" t="s">
        <v>363</v>
      </c>
      <c r="F185" s="300" t="s">
        <v>364</v>
      </c>
      <c r="G185" s="301" t="s">
        <v>261</v>
      </c>
      <c r="H185" s="302">
        <v>63.237000000000002</v>
      </c>
      <c r="I185" s="107"/>
      <c r="J185" s="303">
        <f>ROUND(I185*H185,2)</f>
        <v>0</v>
      </c>
      <c r="K185" s="304"/>
      <c r="L185" s="144"/>
      <c r="M185" s="305" t="s">
        <v>3</v>
      </c>
      <c r="N185" s="306" t="s">
        <v>41</v>
      </c>
      <c r="O185" s="307">
        <v>0.52500000000000002</v>
      </c>
      <c r="P185" s="307">
        <f>O185*H185</f>
        <v>33.199425000000005</v>
      </c>
      <c r="Q185" s="307">
        <v>5.8970000000000002E-2</v>
      </c>
      <c r="R185" s="307">
        <f>Q185*H185</f>
        <v>3.7290858900000003</v>
      </c>
      <c r="S185" s="307">
        <v>0</v>
      </c>
      <c r="T185" s="308">
        <f>S185*H185</f>
        <v>0</v>
      </c>
      <c r="U185" s="143"/>
      <c r="V185" s="143"/>
      <c r="W185" s="143"/>
      <c r="X185" s="143"/>
      <c r="Y185" s="143"/>
      <c r="Z185" s="143"/>
      <c r="AA185" s="143"/>
      <c r="AB185" s="143"/>
      <c r="AC185" s="143"/>
      <c r="AD185" s="143"/>
      <c r="AE185" s="143"/>
      <c r="AR185" s="309" t="s">
        <v>139</v>
      </c>
      <c r="AT185" s="309" t="s">
        <v>140</v>
      </c>
      <c r="AU185" s="309" t="s">
        <v>79</v>
      </c>
      <c r="AY185" s="129" t="s">
        <v>136</v>
      </c>
      <c r="BE185" s="310">
        <f>IF(N185="základní",J185,0)</f>
        <v>0</v>
      </c>
      <c r="BF185" s="310">
        <f>IF(N185="snížená",J185,0)</f>
        <v>0</v>
      </c>
      <c r="BG185" s="310">
        <f>IF(N185="zákl. přenesená",J185,0)</f>
        <v>0</v>
      </c>
      <c r="BH185" s="310">
        <f>IF(N185="sníž. přenesená",J185,0)</f>
        <v>0</v>
      </c>
      <c r="BI185" s="310">
        <f>IF(N185="nulová",J185,0)</f>
        <v>0</v>
      </c>
      <c r="BJ185" s="129" t="s">
        <v>77</v>
      </c>
      <c r="BK185" s="310">
        <f>ROUND(I185*H185,2)</f>
        <v>0</v>
      </c>
      <c r="BL185" s="129" t="s">
        <v>139</v>
      </c>
      <c r="BM185" s="309" t="s">
        <v>365</v>
      </c>
    </row>
    <row r="186" spans="1:65" s="345" customFormat="1">
      <c r="B186" s="346"/>
      <c r="D186" s="320" t="s">
        <v>263</v>
      </c>
      <c r="E186" s="347" t="s">
        <v>3</v>
      </c>
      <c r="F186" s="348" t="s">
        <v>338</v>
      </c>
      <c r="H186" s="347" t="s">
        <v>3</v>
      </c>
      <c r="I186" s="368"/>
      <c r="L186" s="346"/>
      <c r="M186" s="349"/>
      <c r="N186" s="350"/>
      <c r="O186" s="350"/>
      <c r="P186" s="350"/>
      <c r="Q186" s="350"/>
      <c r="R186" s="350"/>
      <c r="S186" s="350"/>
      <c r="T186" s="351"/>
      <c r="AT186" s="347" t="s">
        <v>263</v>
      </c>
      <c r="AU186" s="347" t="s">
        <v>79</v>
      </c>
      <c r="AV186" s="345" t="s">
        <v>77</v>
      </c>
      <c r="AW186" s="345" t="s">
        <v>30</v>
      </c>
      <c r="AX186" s="345" t="s">
        <v>70</v>
      </c>
      <c r="AY186" s="347" t="s">
        <v>136</v>
      </c>
    </row>
    <row r="187" spans="1:65" s="318" customFormat="1">
      <c r="B187" s="319"/>
      <c r="D187" s="320" t="s">
        <v>263</v>
      </c>
      <c r="E187" s="321" t="s">
        <v>3</v>
      </c>
      <c r="F187" s="322" t="s">
        <v>366</v>
      </c>
      <c r="H187" s="323">
        <v>23.783000000000001</v>
      </c>
      <c r="I187" s="366"/>
      <c r="L187" s="319"/>
      <c r="M187" s="324"/>
      <c r="N187" s="325"/>
      <c r="O187" s="325"/>
      <c r="P187" s="325"/>
      <c r="Q187" s="325"/>
      <c r="R187" s="325"/>
      <c r="S187" s="325"/>
      <c r="T187" s="326"/>
      <c r="AT187" s="321" t="s">
        <v>263</v>
      </c>
      <c r="AU187" s="321" t="s">
        <v>79</v>
      </c>
      <c r="AV187" s="318" t="s">
        <v>79</v>
      </c>
      <c r="AW187" s="318" t="s">
        <v>30</v>
      </c>
      <c r="AX187" s="318" t="s">
        <v>70</v>
      </c>
      <c r="AY187" s="321" t="s">
        <v>136</v>
      </c>
    </row>
    <row r="188" spans="1:65" s="318" customFormat="1">
      <c r="B188" s="319"/>
      <c r="D188" s="320" t="s">
        <v>263</v>
      </c>
      <c r="E188" s="321" t="s">
        <v>3</v>
      </c>
      <c r="F188" s="322" t="s">
        <v>367</v>
      </c>
      <c r="H188" s="323">
        <v>26.721</v>
      </c>
      <c r="I188" s="366"/>
      <c r="L188" s="319"/>
      <c r="M188" s="324"/>
      <c r="N188" s="325"/>
      <c r="O188" s="325"/>
      <c r="P188" s="325"/>
      <c r="Q188" s="325"/>
      <c r="R188" s="325"/>
      <c r="S188" s="325"/>
      <c r="T188" s="326"/>
      <c r="AT188" s="321" t="s">
        <v>263</v>
      </c>
      <c r="AU188" s="321" t="s">
        <v>79</v>
      </c>
      <c r="AV188" s="318" t="s">
        <v>79</v>
      </c>
      <c r="AW188" s="318" t="s">
        <v>30</v>
      </c>
      <c r="AX188" s="318" t="s">
        <v>70</v>
      </c>
      <c r="AY188" s="321" t="s">
        <v>136</v>
      </c>
    </row>
    <row r="189" spans="1:65" s="318" customFormat="1">
      <c r="B189" s="319"/>
      <c r="D189" s="320" t="s">
        <v>263</v>
      </c>
      <c r="E189" s="321" t="s">
        <v>3</v>
      </c>
      <c r="F189" s="322" t="s">
        <v>368</v>
      </c>
      <c r="H189" s="323">
        <v>23.763000000000002</v>
      </c>
      <c r="I189" s="366"/>
      <c r="L189" s="319"/>
      <c r="M189" s="324"/>
      <c r="N189" s="325"/>
      <c r="O189" s="325"/>
      <c r="P189" s="325"/>
      <c r="Q189" s="325"/>
      <c r="R189" s="325"/>
      <c r="S189" s="325"/>
      <c r="T189" s="326"/>
      <c r="AT189" s="321" t="s">
        <v>263</v>
      </c>
      <c r="AU189" s="321" t="s">
        <v>79</v>
      </c>
      <c r="AV189" s="318" t="s">
        <v>79</v>
      </c>
      <c r="AW189" s="318" t="s">
        <v>30</v>
      </c>
      <c r="AX189" s="318" t="s">
        <v>70</v>
      </c>
      <c r="AY189" s="321" t="s">
        <v>136</v>
      </c>
    </row>
    <row r="190" spans="1:65" s="318" customFormat="1">
      <c r="B190" s="319"/>
      <c r="D190" s="320" t="s">
        <v>263</v>
      </c>
      <c r="E190" s="321" t="s">
        <v>3</v>
      </c>
      <c r="F190" s="322" t="s">
        <v>369</v>
      </c>
      <c r="H190" s="323">
        <v>-2.758</v>
      </c>
      <c r="I190" s="366"/>
      <c r="L190" s="319"/>
      <c r="M190" s="324"/>
      <c r="N190" s="325"/>
      <c r="O190" s="325"/>
      <c r="P190" s="325"/>
      <c r="Q190" s="325"/>
      <c r="R190" s="325"/>
      <c r="S190" s="325"/>
      <c r="T190" s="326"/>
      <c r="AT190" s="321" t="s">
        <v>263</v>
      </c>
      <c r="AU190" s="321" t="s">
        <v>79</v>
      </c>
      <c r="AV190" s="318" t="s">
        <v>79</v>
      </c>
      <c r="AW190" s="318" t="s">
        <v>30</v>
      </c>
      <c r="AX190" s="318" t="s">
        <v>70</v>
      </c>
      <c r="AY190" s="321" t="s">
        <v>136</v>
      </c>
    </row>
    <row r="191" spans="1:65" s="318" customFormat="1">
      <c r="B191" s="319"/>
      <c r="D191" s="320" t="s">
        <v>263</v>
      </c>
      <c r="E191" s="321" t="s">
        <v>3</v>
      </c>
      <c r="F191" s="322" t="s">
        <v>369</v>
      </c>
      <c r="H191" s="323">
        <v>-2.758</v>
      </c>
      <c r="I191" s="366"/>
      <c r="L191" s="319"/>
      <c r="M191" s="324"/>
      <c r="N191" s="325"/>
      <c r="O191" s="325"/>
      <c r="P191" s="325"/>
      <c r="Q191" s="325"/>
      <c r="R191" s="325"/>
      <c r="S191" s="325"/>
      <c r="T191" s="326"/>
      <c r="AT191" s="321" t="s">
        <v>263</v>
      </c>
      <c r="AU191" s="321" t="s">
        <v>79</v>
      </c>
      <c r="AV191" s="318" t="s">
        <v>79</v>
      </c>
      <c r="AW191" s="318" t="s">
        <v>30</v>
      </c>
      <c r="AX191" s="318" t="s">
        <v>70</v>
      </c>
      <c r="AY191" s="321" t="s">
        <v>136</v>
      </c>
    </row>
    <row r="192" spans="1:65" s="318" customFormat="1">
      <c r="B192" s="319"/>
      <c r="D192" s="320" t="s">
        <v>263</v>
      </c>
      <c r="E192" s="321" t="s">
        <v>3</v>
      </c>
      <c r="F192" s="322" t="s">
        <v>370</v>
      </c>
      <c r="H192" s="323">
        <v>-1.379</v>
      </c>
      <c r="I192" s="366"/>
      <c r="L192" s="319"/>
      <c r="M192" s="324"/>
      <c r="N192" s="325"/>
      <c r="O192" s="325"/>
      <c r="P192" s="325"/>
      <c r="Q192" s="325"/>
      <c r="R192" s="325"/>
      <c r="S192" s="325"/>
      <c r="T192" s="326"/>
      <c r="AT192" s="321" t="s">
        <v>263</v>
      </c>
      <c r="AU192" s="321" t="s">
        <v>79</v>
      </c>
      <c r="AV192" s="318" t="s">
        <v>79</v>
      </c>
      <c r="AW192" s="318" t="s">
        <v>30</v>
      </c>
      <c r="AX192" s="318" t="s">
        <v>70</v>
      </c>
      <c r="AY192" s="321" t="s">
        <v>136</v>
      </c>
    </row>
    <row r="193" spans="1:65" s="318" customFormat="1">
      <c r="B193" s="319"/>
      <c r="D193" s="320" t="s">
        <v>263</v>
      </c>
      <c r="E193" s="321" t="s">
        <v>3</v>
      </c>
      <c r="F193" s="322" t="s">
        <v>369</v>
      </c>
      <c r="H193" s="323">
        <v>-2.758</v>
      </c>
      <c r="I193" s="366"/>
      <c r="L193" s="319"/>
      <c r="M193" s="324"/>
      <c r="N193" s="325"/>
      <c r="O193" s="325"/>
      <c r="P193" s="325"/>
      <c r="Q193" s="325"/>
      <c r="R193" s="325"/>
      <c r="S193" s="325"/>
      <c r="T193" s="326"/>
      <c r="AT193" s="321" t="s">
        <v>263</v>
      </c>
      <c r="AU193" s="321" t="s">
        <v>79</v>
      </c>
      <c r="AV193" s="318" t="s">
        <v>79</v>
      </c>
      <c r="AW193" s="318" t="s">
        <v>30</v>
      </c>
      <c r="AX193" s="318" t="s">
        <v>70</v>
      </c>
      <c r="AY193" s="321" t="s">
        <v>136</v>
      </c>
    </row>
    <row r="194" spans="1:65" s="318" customFormat="1">
      <c r="B194" s="319"/>
      <c r="D194" s="320" t="s">
        <v>263</v>
      </c>
      <c r="E194" s="321" t="s">
        <v>3</v>
      </c>
      <c r="F194" s="322" t="s">
        <v>371</v>
      </c>
      <c r="H194" s="323">
        <v>-1.377</v>
      </c>
      <c r="I194" s="366"/>
      <c r="L194" s="319"/>
      <c r="M194" s="324"/>
      <c r="N194" s="325"/>
      <c r="O194" s="325"/>
      <c r="P194" s="325"/>
      <c r="Q194" s="325"/>
      <c r="R194" s="325"/>
      <c r="S194" s="325"/>
      <c r="T194" s="326"/>
      <c r="AT194" s="321" t="s">
        <v>263</v>
      </c>
      <c r="AU194" s="321" t="s">
        <v>79</v>
      </c>
      <c r="AV194" s="318" t="s">
        <v>79</v>
      </c>
      <c r="AW194" s="318" t="s">
        <v>30</v>
      </c>
      <c r="AX194" s="318" t="s">
        <v>70</v>
      </c>
      <c r="AY194" s="321" t="s">
        <v>136</v>
      </c>
    </row>
    <row r="195" spans="1:65" s="327" customFormat="1">
      <c r="B195" s="328"/>
      <c r="D195" s="320" t="s">
        <v>263</v>
      </c>
      <c r="E195" s="329" t="s">
        <v>227</v>
      </c>
      <c r="F195" s="330" t="s">
        <v>274</v>
      </c>
      <c r="H195" s="331">
        <v>63.237000000000002</v>
      </c>
      <c r="I195" s="367"/>
      <c r="L195" s="328"/>
      <c r="M195" s="332"/>
      <c r="N195" s="333"/>
      <c r="O195" s="333"/>
      <c r="P195" s="333"/>
      <c r="Q195" s="333"/>
      <c r="R195" s="333"/>
      <c r="S195" s="333"/>
      <c r="T195" s="334"/>
      <c r="AT195" s="329" t="s">
        <v>263</v>
      </c>
      <c r="AU195" s="329" t="s">
        <v>79</v>
      </c>
      <c r="AV195" s="327" t="s">
        <v>139</v>
      </c>
      <c r="AW195" s="327" t="s">
        <v>30</v>
      </c>
      <c r="AX195" s="327" t="s">
        <v>77</v>
      </c>
      <c r="AY195" s="329" t="s">
        <v>136</v>
      </c>
    </row>
    <row r="196" spans="1:65" s="149" customFormat="1" ht="32" customHeight="1">
      <c r="A196" s="143"/>
      <c r="B196" s="144"/>
      <c r="C196" s="298" t="s">
        <v>372</v>
      </c>
      <c r="D196" s="298" t="s">
        <v>140</v>
      </c>
      <c r="E196" s="299" t="s">
        <v>373</v>
      </c>
      <c r="F196" s="300" t="s">
        <v>374</v>
      </c>
      <c r="G196" s="301" t="s">
        <v>261</v>
      </c>
      <c r="H196" s="302">
        <v>4.5309999999999997</v>
      </c>
      <c r="I196" s="107"/>
      <c r="J196" s="303">
        <f>ROUND(I196*H196,2)</f>
        <v>0</v>
      </c>
      <c r="K196" s="304"/>
      <c r="L196" s="144"/>
      <c r="M196" s="305" t="s">
        <v>3</v>
      </c>
      <c r="N196" s="306" t="s">
        <v>41</v>
      </c>
      <c r="O196" s="307">
        <v>0.55600000000000005</v>
      </c>
      <c r="P196" s="307">
        <f>O196*H196</f>
        <v>2.5192360000000003</v>
      </c>
      <c r="Q196" s="307">
        <v>7.571E-2</v>
      </c>
      <c r="R196" s="307">
        <f>Q196*H196</f>
        <v>0.34304200999999995</v>
      </c>
      <c r="S196" s="307">
        <v>0</v>
      </c>
      <c r="T196" s="308">
        <f>S196*H196</f>
        <v>0</v>
      </c>
      <c r="U196" s="143"/>
      <c r="V196" s="143"/>
      <c r="W196" s="143"/>
      <c r="X196" s="143"/>
      <c r="Y196" s="143"/>
      <c r="Z196" s="143"/>
      <c r="AA196" s="143"/>
      <c r="AB196" s="143"/>
      <c r="AC196" s="143"/>
      <c r="AD196" s="143"/>
      <c r="AE196" s="143"/>
      <c r="AR196" s="309" t="s">
        <v>139</v>
      </c>
      <c r="AT196" s="309" t="s">
        <v>140</v>
      </c>
      <c r="AU196" s="309" t="s">
        <v>79</v>
      </c>
      <c r="AY196" s="129" t="s">
        <v>136</v>
      </c>
      <c r="BE196" s="310">
        <f>IF(N196="základní",J196,0)</f>
        <v>0</v>
      </c>
      <c r="BF196" s="310">
        <f>IF(N196="snížená",J196,0)</f>
        <v>0</v>
      </c>
      <c r="BG196" s="310">
        <f>IF(N196="zákl. přenesená",J196,0)</f>
        <v>0</v>
      </c>
      <c r="BH196" s="310">
        <f>IF(N196="sníž. přenesená",J196,0)</f>
        <v>0</v>
      </c>
      <c r="BI196" s="310">
        <f>IF(N196="nulová",J196,0)</f>
        <v>0</v>
      </c>
      <c r="BJ196" s="129" t="s">
        <v>77</v>
      </c>
      <c r="BK196" s="310">
        <f>ROUND(I196*H196,2)</f>
        <v>0</v>
      </c>
      <c r="BL196" s="129" t="s">
        <v>139</v>
      </c>
      <c r="BM196" s="309" t="s">
        <v>375</v>
      </c>
    </row>
    <row r="197" spans="1:65" s="318" customFormat="1">
      <c r="B197" s="319"/>
      <c r="D197" s="320" t="s">
        <v>263</v>
      </c>
      <c r="E197" s="321" t="s">
        <v>3</v>
      </c>
      <c r="F197" s="322" t="s">
        <v>376</v>
      </c>
      <c r="H197" s="323">
        <v>6.6980000000000004</v>
      </c>
      <c r="I197" s="366"/>
      <c r="L197" s="319"/>
      <c r="M197" s="324"/>
      <c r="N197" s="325"/>
      <c r="O197" s="325"/>
      <c r="P197" s="325"/>
      <c r="Q197" s="325"/>
      <c r="R197" s="325"/>
      <c r="S197" s="325"/>
      <c r="T197" s="326"/>
      <c r="AT197" s="321" t="s">
        <v>263</v>
      </c>
      <c r="AU197" s="321" t="s">
        <v>79</v>
      </c>
      <c r="AV197" s="318" t="s">
        <v>79</v>
      </c>
      <c r="AW197" s="318" t="s">
        <v>30</v>
      </c>
      <c r="AX197" s="318" t="s">
        <v>70</v>
      </c>
      <c r="AY197" s="321" t="s">
        <v>136</v>
      </c>
    </row>
    <row r="198" spans="1:65" s="318" customFormat="1">
      <c r="B198" s="319"/>
      <c r="D198" s="320" t="s">
        <v>263</v>
      </c>
      <c r="E198" s="321" t="s">
        <v>3</v>
      </c>
      <c r="F198" s="322" t="s">
        <v>377</v>
      </c>
      <c r="H198" s="323">
        <v>-2.1669999999999998</v>
      </c>
      <c r="I198" s="366"/>
      <c r="L198" s="319"/>
      <c r="M198" s="324"/>
      <c r="N198" s="325"/>
      <c r="O198" s="325"/>
      <c r="P198" s="325"/>
      <c r="Q198" s="325"/>
      <c r="R198" s="325"/>
      <c r="S198" s="325"/>
      <c r="T198" s="326"/>
      <c r="AT198" s="321" t="s">
        <v>263</v>
      </c>
      <c r="AU198" s="321" t="s">
        <v>79</v>
      </c>
      <c r="AV198" s="318" t="s">
        <v>79</v>
      </c>
      <c r="AW198" s="318" t="s">
        <v>30</v>
      </c>
      <c r="AX198" s="318" t="s">
        <v>70</v>
      </c>
      <c r="AY198" s="321" t="s">
        <v>136</v>
      </c>
    </row>
    <row r="199" spans="1:65" s="327" customFormat="1">
      <c r="B199" s="328"/>
      <c r="D199" s="320" t="s">
        <v>263</v>
      </c>
      <c r="E199" s="329" t="s">
        <v>230</v>
      </c>
      <c r="F199" s="330" t="s">
        <v>274</v>
      </c>
      <c r="H199" s="331">
        <v>4.5309999999999997</v>
      </c>
      <c r="I199" s="367"/>
      <c r="L199" s="328"/>
      <c r="M199" s="332"/>
      <c r="N199" s="333"/>
      <c r="O199" s="333"/>
      <c r="P199" s="333"/>
      <c r="Q199" s="333"/>
      <c r="R199" s="333"/>
      <c r="S199" s="333"/>
      <c r="T199" s="334"/>
      <c r="AT199" s="329" t="s">
        <v>263</v>
      </c>
      <c r="AU199" s="329" t="s">
        <v>79</v>
      </c>
      <c r="AV199" s="327" t="s">
        <v>139</v>
      </c>
      <c r="AW199" s="327" t="s">
        <v>30</v>
      </c>
      <c r="AX199" s="327" t="s">
        <v>77</v>
      </c>
      <c r="AY199" s="329" t="s">
        <v>136</v>
      </c>
    </row>
    <row r="200" spans="1:65" s="287" customFormat="1" ht="23" customHeight="1">
      <c r="B200" s="288"/>
      <c r="D200" s="289" t="s">
        <v>69</v>
      </c>
      <c r="E200" s="311" t="s">
        <v>163</v>
      </c>
      <c r="F200" s="311" t="s">
        <v>378</v>
      </c>
      <c r="I200" s="369"/>
      <c r="J200" s="312">
        <f>BK200</f>
        <v>0</v>
      </c>
      <c r="L200" s="288"/>
      <c r="M200" s="292"/>
      <c r="N200" s="293"/>
      <c r="O200" s="293"/>
      <c r="P200" s="294">
        <f>SUM(P201:P408)</f>
        <v>1587.8646500000002</v>
      </c>
      <c r="Q200" s="293"/>
      <c r="R200" s="294">
        <f>SUM(R201:R408)</f>
        <v>96.968061459999987</v>
      </c>
      <c r="S200" s="293"/>
      <c r="T200" s="295">
        <f>SUM(T201:T408)</f>
        <v>3.6000000000000004E-2</v>
      </c>
      <c r="AR200" s="289" t="s">
        <v>77</v>
      </c>
      <c r="AT200" s="296" t="s">
        <v>69</v>
      </c>
      <c r="AU200" s="296" t="s">
        <v>77</v>
      </c>
      <c r="AY200" s="289" t="s">
        <v>136</v>
      </c>
      <c r="BK200" s="297">
        <f>SUM(BK201:BK408)</f>
        <v>0</v>
      </c>
    </row>
    <row r="201" spans="1:65" s="149" customFormat="1" ht="21" customHeight="1">
      <c r="A201" s="143"/>
      <c r="B201" s="144"/>
      <c r="C201" s="298" t="s">
        <v>379</v>
      </c>
      <c r="D201" s="298" t="s">
        <v>140</v>
      </c>
      <c r="E201" s="299" t="s">
        <v>380</v>
      </c>
      <c r="F201" s="300" t="s">
        <v>381</v>
      </c>
      <c r="G201" s="301" t="s">
        <v>261</v>
      </c>
      <c r="H201" s="302">
        <v>867.26</v>
      </c>
      <c r="I201" s="107"/>
      <c r="J201" s="303">
        <f>ROUND(I201*H201,2)</f>
        <v>0</v>
      </c>
      <c r="K201" s="304"/>
      <c r="L201" s="144"/>
      <c r="M201" s="305" t="s">
        <v>3</v>
      </c>
      <c r="N201" s="306" t="s">
        <v>41</v>
      </c>
      <c r="O201" s="307">
        <v>0.27</v>
      </c>
      <c r="P201" s="307">
        <f>O201*H201</f>
        <v>234.1602</v>
      </c>
      <c r="Q201" s="307">
        <v>5.4599999999999996E-3</v>
      </c>
      <c r="R201" s="307">
        <f>Q201*H201</f>
        <v>4.7352395999999999</v>
      </c>
      <c r="S201" s="307">
        <v>0</v>
      </c>
      <c r="T201" s="308">
        <f>S201*H201</f>
        <v>0</v>
      </c>
      <c r="U201" s="143"/>
      <c r="V201" s="143"/>
      <c r="W201" s="143"/>
      <c r="X201" s="143"/>
      <c r="Y201" s="143"/>
      <c r="Z201" s="143"/>
      <c r="AA201" s="143"/>
      <c r="AB201" s="143"/>
      <c r="AC201" s="143"/>
      <c r="AD201" s="143"/>
      <c r="AE201" s="143"/>
      <c r="AR201" s="309" t="s">
        <v>139</v>
      </c>
      <c r="AT201" s="309" t="s">
        <v>140</v>
      </c>
      <c r="AU201" s="309" t="s">
        <v>79</v>
      </c>
      <c r="AY201" s="129" t="s">
        <v>136</v>
      </c>
      <c r="BE201" s="310">
        <f>IF(N201="základní",J201,0)</f>
        <v>0</v>
      </c>
      <c r="BF201" s="310">
        <f>IF(N201="snížená",J201,0)</f>
        <v>0</v>
      </c>
      <c r="BG201" s="310">
        <f>IF(N201="zákl. přenesená",J201,0)</f>
        <v>0</v>
      </c>
      <c r="BH201" s="310">
        <f>IF(N201="sníž. přenesená",J201,0)</f>
        <v>0</v>
      </c>
      <c r="BI201" s="310">
        <f>IF(N201="nulová",J201,0)</f>
        <v>0</v>
      </c>
      <c r="BJ201" s="129" t="s">
        <v>77</v>
      </c>
      <c r="BK201" s="310">
        <f>ROUND(I201*H201,2)</f>
        <v>0</v>
      </c>
      <c r="BL201" s="129" t="s">
        <v>139</v>
      </c>
      <c r="BM201" s="309" t="s">
        <v>382</v>
      </c>
    </row>
    <row r="202" spans="1:65" s="318" customFormat="1">
      <c r="B202" s="319"/>
      <c r="D202" s="320" t="s">
        <v>263</v>
      </c>
      <c r="E202" s="321" t="s">
        <v>3</v>
      </c>
      <c r="F202" s="322" t="s">
        <v>383</v>
      </c>
      <c r="H202" s="323">
        <v>867.26</v>
      </c>
      <c r="I202" s="366"/>
      <c r="L202" s="319"/>
      <c r="M202" s="324"/>
      <c r="N202" s="325"/>
      <c r="O202" s="325"/>
      <c r="P202" s="325"/>
      <c r="Q202" s="325"/>
      <c r="R202" s="325"/>
      <c r="S202" s="325"/>
      <c r="T202" s="326"/>
      <c r="AT202" s="321" t="s">
        <v>263</v>
      </c>
      <c r="AU202" s="321" t="s">
        <v>79</v>
      </c>
      <c r="AV202" s="318" t="s">
        <v>79</v>
      </c>
      <c r="AW202" s="318" t="s">
        <v>30</v>
      </c>
      <c r="AX202" s="318" t="s">
        <v>77</v>
      </c>
      <c r="AY202" s="321" t="s">
        <v>136</v>
      </c>
    </row>
    <row r="203" spans="1:65" s="149" customFormat="1" ht="21" customHeight="1">
      <c r="A203" s="143"/>
      <c r="B203" s="144"/>
      <c r="C203" s="298" t="s">
        <v>384</v>
      </c>
      <c r="D203" s="298" t="s">
        <v>140</v>
      </c>
      <c r="E203" s="299" t="s">
        <v>385</v>
      </c>
      <c r="F203" s="300" t="s">
        <v>386</v>
      </c>
      <c r="G203" s="301" t="s">
        <v>261</v>
      </c>
      <c r="H203" s="302">
        <v>30.25</v>
      </c>
      <c r="I203" s="107"/>
      <c r="J203" s="303">
        <f>ROUND(I203*H203,2)</f>
        <v>0</v>
      </c>
      <c r="K203" s="304"/>
      <c r="L203" s="144"/>
      <c r="M203" s="305" t="s">
        <v>3</v>
      </c>
      <c r="N203" s="306" t="s">
        <v>41</v>
      </c>
      <c r="O203" s="307">
        <v>0.624</v>
      </c>
      <c r="P203" s="307">
        <f>O203*H203</f>
        <v>18.876000000000001</v>
      </c>
      <c r="Q203" s="307">
        <v>0.04</v>
      </c>
      <c r="R203" s="307">
        <f>Q203*H203</f>
        <v>1.21</v>
      </c>
      <c r="S203" s="307">
        <v>0</v>
      </c>
      <c r="T203" s="308">
        <f>S203*H203</f>
        <v>0</v>
      </c>
      <c r="U203" s="143"/>
      <c r="V203" s="143"/>
      <c r="W203" s="143"/>
      <c r="X203" s="143"/>
      <c r="Y203" s="143"/>
      <c r="Z203" s="143"/>
      <c r="AA203" s="143"/>
      <c r="AB203" s="143"/>
      <c r="AC203" s="143"/>
      <c r="AD203" s="143"/>
      <c r="AE203" s="143"/>
      <c r="AR203" s="309" t="s">
        <v>139</v>
      </c>
      <c r="AT203" s="309" t="s">
        <v>140</v>
      </c>
      <c r="AU203" s="309" t="s">
        <v>79</v>
      </c>
      <c r="AY203" s="129" t="s">
        <v>136</v>
      </c>
      <c r="BE203" s="310">
        <f>IF(N203="základní",J203,0)</f>
        <v>0</v>
      </c>
      <c r="BF203" s="310">
        <f>IF(N203="snížená",J203,0)</f>
        <v>0</v>
      </c>
      <c r="BG203" s="310">
        <f>IF(N203="zákl. přenesená",J203,0)</f>
        <v>0</v>
      </c>
      <c r="BH203" s="310">
        <f>IF(N203="sníž. přenesená",J203,0)</f>
        <v>0</v>
      </c>
      <c r="BI203" s="310">
        <f>IF(N203="nulová",J203,0)</f>
        <v>0</v>
      </c>
      <c r="BJ203" s="129" t="s">
        <v>77</v>
      </c>
      <c r="BK203" s="310">
        <f>ROUND(I203*H203,2)</f>
        <v>0</v>
      </c>
      <c r="BL203" s="129" t="s">
        <v>139</v>
      </c>
      <c r="BM203" s="309" t="s">
        <v>387</v>
      </c>
    </row>
    <row r="204" spans="1:65" s="318" customFormat="1">
      <c r="B204" s="319"/>
      <c r="D204" s="320" t="s">
        <v>263</v>
      </c>
      <c r="E204" s="321" t="s">
        <v>3</v>
      </c>
      <c r="F204" s="322" t="s">
        <v>388</v>
      </c>
      <c r="H204" s="323">
        <v>5.25</v>
      </c>
      <c r="I204" s="366"/>
      <c r="L204" s="319"/>
      <c r="M204" s="324"/>
      <c r="N204" s="325"/>
      <c r="O204" s="325"/>
      <c r="P204" s="325"/>
      <c r="Q204" s="325"/>
      <c r="R204" s="325"/>
      <c r="S204" s="325"/>
      <c r="T204" s="326"/>
      <c r="AT204" s="321" t="s">
        <v>263</v>
      </c>
      <c r="AU204" s="321" t="s">
        <v>79</v>
      </c>
      <c r="AV204" s="318" t="s">
        <v>79</v>
      </c>
      <c r="AW204" s="318" t="s">
        <v>30</v>
      </c>
      <c r="AX204" s="318" t="s">
        <v>70</v>
      </c>
      <c r="AY204" s="321" t="s">
        <v>136</v>
      </c>
    </row>
    <row r="205" spans="1:65" s="318" customFormat="1">
      <c r="B205" s="319"/>
      <c r="D205" s="320" t="s">
        <v>263</v>
      </c>
      <c r="E205" s="321" t="s">
        <v>3</v>
      </c>
      <c r="F205" s="322" t="s">
        <v>389</v>
      </c>
      <c r="H205" s="323">
        <v>13.5</v>
      </c>
      <c r="I205" s="366"/>
      <c r="L205" s="319"/>
      <c r="M205" s="324"/>
      <c r="N205" s="325"/>
      <c r="O205" s="325"/>
      <c r="P205" s="325"/>
      <c r="Q205" s="325"/>
      <c r="R205" s="325"/>
      <c r="S205" s="325"/>
      <c r="T205" s="326"/>
      <c r="AT205" s="321" t="s">
        <v>263</v>
      </c>
      <c r="AU205" s="321" t="s">
        <v>79</v>
      </c>
      <c r="AV205" s="318" t="s">
        <v>79</v>
      </c>
      <c r="AW205" s="318" t="s">
        <v>30</v>
      </c>
      <c r="AX205" s="318" t="s">
        <v>70</v>
      </c>
      <c r="AY205" s="321" t="s">
        <v>136</v>
      </c>
    </row>
    <row r="206" spans="1:65" s="318" customFormat="1">
      <c r="B206" s="319"/>
      <c r="D206" s="320" t="s">
        <v>263</v>
      </c>
      <c r="E206" s="321" t="s">
        <v>3</v>
      </c>
      <c r="F206" s="322" t="s">
        <v>390</v>
      </c>
      <c r="H206" s="323">
        <v>4</v>
      </c>
      <c r="I206" s="366"/>
      <c r="L206" s="319"/>
      <c r="M206" s="324"/>
      <c r="N206" s="325"/>
      <c r="O206" s="325"/>
      <c r="P206" s="325"/>
      <c r="Q206" s="325"/>
      <c r="R206" s="325"/>
      <c r="S206" s="325"/>
      <c r="T206" s="326"/>
      <c r="AT206" s="321" t="s">
        <v>263</v>
      </c>
      <c r="AU206" s="321" t="s">
        <v>79</v>
      </c>
      <c r="AV206" s="318" t="s">
        <v>79</v>
      </c>
      <c r="AW206" s="318" t="s">
        <v>30</v>
      </c>
      <c r="AX206" s="318" t="s">
        <v>70</v>
      </c>
      <c r="AY206" s="321" t="s">
        <v>136</v>
      </c>
    </row>
    <row r="207" spans="1:65" s="318" customFormat="1">
      <c r="B207" s="319"/>
      <c r="D207" s="320" t="s">
        <v>263</v>
      </c>
      <c r="E207" s="321" t="s">
        <v>3</v>
      </c>
      <c r="F207" s="322" t="s">
        <v>391</v>
      </c>
      <c r="H207" s="323">
        <v>7.5</v>
      </c>
      <c r="I207" s="366"/>
      <c r="L207" s="319"/>
      <c r="M207" s="324"/>
      <c r="N207" s="325"/>
      <c r="O207" s="325"/>
      <c r="P207" s="325"/>
      <c r="Q207" s="325"/>
      <c r="R207" s="325"/>
      <c r="S207" s="325"/>
      <c r="T207" s="326"/>
      <c r="AT207" s="321" t="s">
        <v>263</v>
      </c>
      <c r="AU207" s="321" t="s">
        <v>79</v>
      </c>
      <c r="AV207" s="318" t="s">
        <v>79</v>
      </c>
      <c r="AW207" s="318" t="s">
        <v>30</v>
      </c>
      <c r="AX207" s="318" t="s">
        <v>70</v>
      </c>
      <c r="AY207" s="321" t="s">
        <v>136</v>
      </c>
    </row>
    <row r="208" spans="1:65" s="327" customFormat="1">
      <c r="B208" s="328"/>
      <c r="D208" s="320" t="s">
        <v>263</v>
      </c>
      <c r="E208" s="329" t="s">
        <v>3</v>
      </c>
      <c r="F208" s="330" t="s">
        <v>274</v>
      </c>
      <c r="H208" s="331">
        <v>30.25</v>
      </c>
      <c r="I208" s="367"/>
      <c r="L208" s="328"/>
      <c r="M208" s="332"/>
      <c r="N208" s="333"/>
      <c r="O208" s="333"/>
      <c r="P208" s="333"/>
      <c r="Q208" s="333"/>
      <c r="R208" s="333"/>
      <c r="S208" s="333"/>
      <c r="T208" s="334"/>
      <c r="AT208" s="329" t="s">
        <v>263</v>
      </c>
      <c r="AU208" s="329" t="s">
        <v>79</v>
      </c>
      <c r="AV208" s="327" t="s">
        <v>139</v>
      </c>
      <c r="AW208" s="327" t="s">
        <v>30</v>
      </c>
      <c r="AX208" s="327" t="s">
        <v>77</v>
      </c>
      <c r="AY208" s="329" t="s">
        <v>136</v>
      </c>
    </row>
    <row r="209" spans="1:65" s="149" customFormat="1" ht="32" customHeight="1">
      <c r="A209" s="143"/>
      <c r="B209" s="144"/>
      <c r="C209" s="298" t="s">
        <v>392</v>
      </c>
      <c r="D209" s="298" t="s">
        <v>140</v>
      </c>
      <c r="E209" s="299" t="s">
        <v>393</v>
      </c>
      <c r="F209" s="300" t="s">
        <v>394</v>
      </c>
      <c r="G209" s="301" t="s">
        <v>261</v>
      </c>
      <c r="H209" s="302">
        <v>135.536</v>
      </c>
      <c r="I209" s="107"/>
      <c r="J209" s="303">
        <f>ROUND(I209*H209,2)</f>
        <v>0</v>
      </c>
      <c r="K209" s="304"/>
      <c r="L209" s="144"/>
      <c r="M209" s="305" t="s">
        <v>3</v>
      </c>
      <c r="N209" s="306" t="s">
        <v>41</v>
      </c>
      <c r="O209" s="307">
        <v>0.36</v>
      </c>
      <c r="P209" s="307">
        <f>O209*H209</f>
        <v>48.792960000000001</v>
      </c>
      <c r="Q209" s="307">
        <v>4.3800000000000002E-3</v>
      </c>
      <c r="R209" s="307">
        <f>Q209*H209</f>
        <v>0.59364768000000001</v>
      </c>
      <c r="S209" s="307">
        <v>0</v>
      </c>
      <c r="T209" s="308">
        <f>S209*H209</f>
        <v>0</v>
      </c>
      <c r="U209" s="143"/>
      <c r="V209" s="143"/>
      <c r="W209" s="143"/>
      <c r="X209" s="143"/>
      <c r="Y209" s="143"/>
      <c r="Z209" s="143"/>
      <c r="AA209" s="143"/>
      <c r="AB209" s="143"/>
      <c r="AC209" s="143"/>
      <c r="AD209" s="143"/>
      <c r="AE209" s="143"/>
      <c r="AR209" s="309" t="s">
        <v>139</v>
      </c>
      <c r="AT209" s="309" t="s">
        <v>140</v>
      </c>
      <c r="AU209" s="309" t="s">
        <v>79</v>
      </c>
      <c r="AY209" s="129" t="s">
        <v>136</v>
      </c>
      <c r="BE209" s="310">
        <f>IF(N209="základní",J209,0)</f>
        <v>0</v>
      </c>
      <c r="BF209" s="310">
        <f>IF(N209="snížená",J209,0)</f>
        <v>0</v>
      </c>
      <c r="BG209" s="310">
        <f>IF(N209="zákl. přenesená",J209,0)</f>
        <v>0</v>
      </c>
      <c r="BH209" s="310">
        <f>IF(N209="sníž. přenesená",J209,0)</f>
        <v>0</v>
      </c>
      <c r="BI209" s="310">
        <f>IF(N209="nulová",J209,0)</f>
        <v>0</v>
      </c>
      <c r="BJ209" s="129" t="s">
        <v>77</v>
      </c>
      <c r="BK209" s="310">
        <f>ROUND(I209*H209,2)</f>
        <v>0</v>
      </c>
      <c r="BL209" s="129" t="s">
        <v>139</v>
      </c>
      <c r="BM209" s="309" t="s">
        <v>395</v>
      </c>
    </row>
    <row r="210" spans="1:65" s="318" customFormat="1">
      <c r="B210" s="319"/>
      <c r="D210" s="320" t="s">
        <v>263</v>
      </c>
      <c r="E210" s="321" t="s">
        <v>3</v>
      </c>
      <c r="F210" s="322" t="s">
        <v>396</v>
      </c>
      <c r="H210" s="323">
        <v>135.536</v>
      </c>
      <c r="I210" s="366"/>
      <c r="L210" s="319"/>
      <c r="M210" s="324"/>
      <c r="N210" s="325"/>
      <c r="O210" s="325"/>
      <c r="P210" s="325"/>
      <c r="Q210" s="325"/>
      <c r="R210" s="325"/>
      <c r="S210" s="325"/>
      <c r="T210" s="326"/>
      <c r="AT210" s="321" t="s">
        <v>263</v>
      </c>
      <c r="AU210" s="321" t="s">
        <v>79</v>
      </c>
      <c r="AV210" s="318" t="s">
        <v>79</v>
      </c>
      <c r="AW210" s="318" t="s">
        <v>30</v>
      </c>
      <c r="AX210" s="318" t="s">
        <v>70</v>
      </c>
      <c r="AY210" s="321" t="s">
        <v>136</v>
      </c>
    </row>
    <row r="211" spans="1:65" s="327" customFormat="1">
      <c r="B211" s="328"/>
      <c r="D211" s="320" t="s">
        <v>263</v>
      </c>
      <c r="E211" s="329" t="s">
        <v>3</v>
      </c>
      <c r="F211" s="330" t="s">
        <v>274</v>
      </c>
      <c r="H211" s="331">
        <v>135.536</v>
      </c>
      <c r="I211" s="367"/>
      <c r="L211" s="328"/>
      <c r="M211" s="332"/>
      <c r="N211" s="333"/>
      <c r="O211" s="333"/>
      <c r="P211" s="333"/>
      <c r="Q211" s="333"/>
      <c r="R211" s="333"/>
      <c r="S211" s="333"/>
      <c r="T211" s="334"/>
      <c r="AT211" s="329" t="s">
        <v>263</v>
      </c>
      <c r="AU211" s="329" t="s">
        <v>79</v>
      </c>
      <c r="AV211" s="327" t="s">
        <v>139</v>
      </c>
      <c r="AW211" s="327" t="s">
        <v>30</v>
      </c>
      <c r="AX211" s="327" t="s">
        <v>77</v>
      </c>
      <c r="AY211" s="329" t="s">
        <v>136</v>
      </c>
    </row>
    <row r="212" spans="1:65" s="149" customFormat="1" ht="21" customHeight="1">
      <c r="A212" s="143"/>
      <c r="B212" s="144"/>
      <c r="C212" s="298" t="s">
        <v>8</v>
      </c>
      <c r="D212" s="298" t="s">
        <v>140</v>
      </c>
      <c r="E212" s="299" t="s">
        <v>397</v>
      </c>
      <c r="F212" s="300" t="s">
        <v>398</v>
      </c>
      <c r="G212" s="301" t="s">
        <v>261</v>
      </c>
      <c r="H212" s="302">
        <v>872.74800000000005</v>
      </c>
      <c r="I212" s="107"/>
      <c r="J212" s="303">
        <f>ROUND(I212*H212,2)</f>
        <v>0</v>
      </c>
      <c r="K212" s="304"/>
      <c r="L212" s="144"/>
      <c r="M212" s="305" t="s">
        <v>3</v>
      </c>
      <c r="N212" s="306" t="s">
        <v>41</v>
      </c>
      <c r="O212" s="307">
        <v>0.27200000000000002</v>
      </c>
      <c r="P212" s="307">
        <f>O212*H212</f>
        <v>237.38745600000004</v>
      </c>
      <c r="Q212" s="307">
        <v>3.0000000000000001E-3</v>
      </c>
      <c r="R212" s="307">
        <f>Q212*H212</f>
        <v>2.6182440000000002</v>
      </c>
      <c r="S212" s="307">
        <v>0</v>
      </c>
      <c r="T212" s="308">
        <f>S212*H212</f>
        <v>0</v>
      </c>
      <c r="U212" s="143"/>
      <c r="V212" s="143"/>
      <c r="W212" s="143"/>
      <c r="X212" s="143"/>
      <c r="Y212" s="143"/>
      <c r="Z212" s="143"/>
      <c r="AA212" s="143"/>
      <c r="AB212" s="143"/>
      <c r="AC212" s="143"/>
      <c r="AD212" s="143"/>
      <c r="AE212" s="143"/>
      <c r="AR212" s="309" t="s">
        <v>139</v>
      </c>
      <c r="AT212" s="309" t="s">
        <v>140</v>
      </c>
      <c r="AU212" s="309" t="s">
        <v>79</v>
      </c>
      <c r="AY212" s="129" t="s">
        <v>136</v>
      </c>
      <c r="BE212" s="310">
        <f>IF(N212="základní",J212,0)</f>
        <v>0</v>
      </c>
      <c r="BF212" s="310">
        <f>IF(N212="snížená",J212,0)</f>
        <v>0</v>
      </c>
      <c r="BG212" s="310">
        <f>IF(N212="zákl. přenesená",J212,0)</f>
        <v>0</v>
      </c>
      <c r="BH212" s="310">
        <f>IF(N212="sníž. přenesená",J212,0)</f>
        <v>0</v>
      </c>
      <c r="BI212" s="310">
        <f>IF(N212="nulová",J212,0)</f>
        <v>0</v>
      </c>
      <c r="BJ212" s="129" t="s">
        <v>77</v>
      </c>
      <c r="BK212" s="310">
        <f>ROUND(I212*H212,2)</f>
        <v>0</v>
      </c>
      <c r="BL212" s="129" t="s">
        <v>139</v>
      </c>
      <c r="BM212" s="309" t="s">
        <v>399</v>
      </c>
    </row>
    <row r="213" spans="1:65" s="318" customFormat="1">
      <c r="B213" s="319"/>
      <c r="D213" s="320" t="s">
        <v>263</v>
      </c>
      <c r="E213" s="321" t="s">
        <v>3</v>
      </c>
      <c r="F213" s="322" t="s">
        <v>400</v>
      </c>
      <c r="H213" s="323">
        <v>872.74800000000005</v>
      </c>
      <c r="I213" s="366"/>
      <c r="L213" s="319"/>
      <c r="M213" s="324"/>
      <c r="N213" s="325"/>
      <c r="O213" s="325"/>
      <c r="P213" s="325"/>
      <c r="Q213" s="325"/>
      <c r="R213" s="325"/>
      <c r="S213" s="325"/>
      <c r="T213" s="326"/>
      <c r="AT213" s="321" t="s">
        <v>263</v>
      </c>
      <c r="AU213" s="321" t="s">
        <v>79</v>
      </c>
      <c r="AV213" s="318" t="s">
        <v>79</v>
      </c>
      <c r="AW213" s="318" t="s">
        <v>30</v>
      </c>
      <c r="AX213" s="318" t="s">
        <v>70</v>
      </c>
      <c r="AY213" s="321" t="s">
        <v>136</v>
      </c>
    </row>
    <row r="214" spans="1:65" s="327" customFormat="1">
      <c r="B214" s="328"/>
      <c r="D214" s="320" t="s">
        <v>263</v>
      </c>
      <c r="E214" s="329" t="s">
        <v>3</v>
      </c>
      <c r="F214" s="330" t="s">
        <v>274</v>
      </c>
      <c r="H214" s="331">
        <v>872.74800000000005</v>
      </c>
      <c r="I214" s="367"/>
      <c r="L214" s="328"/>
      <c r="M214" s="332"/>
      <c r="N214" s="333"/>
      <c r="O214" s="333"/>
      <c r="P214" s="333"/>
      <c r="Q214" s="333"/>
      <c r="R214" s="333"/>
      <c r="S214" s="333"/>
      <c r="T214" s="334"/>
      <c r="AT214" s="329" t="s">
        <v>263</v>
      </c>
      <c r="AU214" s="329" t="s">
        <v>79</v>
      </c>
      <c r="AV214" s="327" t="s">
        <v>139</v>
      </c>
      <c r="AW214" s="327" t="s">
        <v>30</v>
      </c>
      <c r="AX214" s="327" t="s">
        <v>77</v>
      </c>
      <c r="AY214" s="329" t="s">
        <v>136</v>
      </c>
    </row>
    <row r="215" spans="1:65" s="149" customFormat="1" ht="42.75" customHeight="1">
      <c r="A215" s="143"/>
      <c r="B215" s="144"/>
      <c r="C215" s="298" t="s">
        <v>401</v>
      </c>
      <c r="D215" s="298" t="s">
        <v>140</v>
      </c>
      <c r="E215" s="299" t="s">
        <v>402</v>
      </c>
      <c r="F215" s="300" t="s">
        <v>403</v>
      </c>
      <c r="G215" s="301" t="s">
        <v>261</v>
      </c>
      <c r="H215" s="302">
        <v>130.048</v>
      </c>
      <c r="I215" s="107"/>
      <c r="J215" s="303">
        <f>ROUND(I215*H215,2)</f>
        <v>0</v>
      </c>
      <c r="K215" s="304"/>
      <c r="L215" s="144"/>
      <c r="M215" s="305" t="s">
        <v>3</v>
      </c>
      <c r="N215" s="306" t="s">
        <v>41</v>
      </c>
      <c r="O215" s="307">
        <v>0.47</v>
      </c>
      <c r="P215" s="307">
        <f>O215*H215</f>
        <v>61.12256</v>
      </c>
      <c r="Q215" s="307">
        <v>1.8380000000000001E-2</v>
      </c>
      <c r="R215" s="307">
        <f>Q215*H215</f>
        <v>2.3902822399999999</v>
      </c>
      <c r="S215" s="307">
        <v>0</v>
      </c>
      <c r="T215" s="308">
        <f>S215*H215</f>
        <v>0</v>
      </c>
      <c r="U215" s="143"/>
      <c r="V215" s="143"/>
      <c r="W215" s="143"/>
      <c r="X215" s="143"/>
      <c r="Y215" s="143"/>
      <c r="Z215" s="143"/>
      <c r="AA215" s="143"/>
      <c r="AB215" s="143"/>
      <c r="AC215" s="143"/>
      <c r="AD215" s="143"/>
      <c r="AE215" s="143"/>
      <c r="AR215" s="309" t="s">
        <v>139</v>
      </c>
      <c r="AT215" s="309" t="s">
        <v>140</v>
      </c>
      <c r="AU215" s="309" t="s">
        <v>79</v>
      </c>
      <c r="AY215" s="129" t="s">
        <v>136</v>
      </c>
      <c r="BE215" s="310">
        <f>IF(N215="základní",J215,0)</f>
        <v>0</v>
      </c>
      <c r="BF215" s="310">
        <f>IF(N215="snížená",J215,0)</f>
        <v>0</v>
      </c>
      <c r="BG215" s="310">
        <f>IF(N215="zákl. přenesená",J215,0)</f>
        <v>0</v>
      </c>
      <c r="BH215" s="310">
        <f>IF(N215="sníž. přenesená",J215,0)</f>
        <v>0</v>
      </c>
      <c r="BI215" s="310">
        <f>IF(N215="nulová",J215,0)</f>
        <v>0</v>
      </c>
      <c r="BJ215" s="129" t="s">
        <v>77</v>
      </c>
      <c r="BK215" s="310">
        <f>ROUND(I215*H215,2)</f>
        <v>0</v>
      </c>
      <c r="BL215" s="129" t="s">
        <v>139</v>
      </c>
      <c r="BM215" s="309" t="s">
        <v>404</v>
      </c>
    </row>
    <row r="216" spans="1:65" s="318" customFormat="1">
      <c r="B216" s="319"/>
      <c r="D216" s="320" t="s">
        <v>263</v>
      </c>
      <c r="E216" s="321" t="s">
        <v>3</v>
      </c>
      <c r="F216" s="322" t="s">
        <v>405</v>
      </c>
      <c r="H216" s="323">
        <v>130.048</v>
      </c>
      <c r="I216" s="366"/>
      <c r="L216" s="319"/>
      <c r="M216" s="324"/>
      <c r="N216" s="325"/>
      <c r="O216" s="325"/>
      <c r="P216" s="325"/>
      <c r="Q216" s="325"/>
      <c r="R216" s="325"/>
      <c r="S216" s="325"/>
      <c r="T216" s="326"/>
      <c r="AT216" s="321" t="s">
        <v>263</v>
      </c>
      <c r="AU216" s="321" t="s">
        <v>79</v>
      </c>
      <c r="AV216" s="318" t="s">
        <v>79</v>
      </c>
      <c r="AW216" s="318" t="s">
        <v>30</v>
      </c>
      <c r="AX216" s="318" t="s">
        <v>70</v>
      </c>
      <c r="AY216" s="321" t="s">
        <v>136</v>
      </c>
    </row>
    <row r="217" spans="1:65" s="327" customFormat="1">
      <c r="B217" s="328"/>
      <c r="D217" s="320" t="s">
        <v>263</v>
      </c>
      <c r="E217" s="329" t="s">
        <v>202</v>
      </c>
      <c r="F217" s="330" t="s">
        <v>274</v>
      </c>
      <c r="H217" s="331">
        <v>130.048</v>
      </c>
      <c r="I217" s="367"/>
      <c r="L217" s="328"/>
      <c r="M217" s="332"/>
      <c r="N217" s="333"/>
      <c r="O217" s="333"/>
      <c r="P217" s="333"/>
      <c r="Q217" s="333"/>
      <c r="R217" s="333"/>
      <c r="S217" s="333"/>
      <c r="T217" s="334"/>
      <c r="AT217" s="329" t="s">
        <v>263</v>
      </c>
      <c r="AU217" s="329" t="s">
        <v>79</v>
      </c>
      <c r="AV217" s="327" t="s">
        <v>139</v>
      </c>
      <c r="AW217" s="327" t="s">
        <v>30</v>
      </c>
      <c r="AX217" s="327" t="s">
        <v>77</v>
      </c>
      <c r="AY217" s="329" t="s">
        <v>136</v>
      </c>
    </row>
    <row r="218" spans="1:65" s="149" customFormat="1" ht="21" customHeight="1">
      <c r="A218" s="143"/>
      <c r="B218" s="144"/>
      <c r="C218" s="298" t="s">
        <v>406</v>
      </c>
      <c r="D218" s="298" t="s">
        <v>140</v>
      </c>
      <c r="E218" s="299" t="s">
        <v>407</v>
      </c>
      <c r="F218" s="300" t="s">
        <v>408</v>
      </c>
      <c r="G218" s="301" t="s">
        <v>261</v>
      </c>
      <c r="H218" s="302">
        <v>57.75</v>
      </c>
      <c r="I218" s="107"/>
      <c r="J218" s="303">
        <f>ROUND(I218*H218,2)</f>
        <v>0</v>
      </c>
      <c r="K218" s="304"/>
      <c r="L218" s="144"/>
      <c r="M218" s="305" t="s">
        <v>3</v>
      </c>
      <c r="N218" s="306" t="s">
        <v>41</v>
      </c>
      <c r="O218" s="307">
        <v>1.6910000000000001</v>
      </c>
      <c r="P218" s="307">
        <f>O218*H218</f>
        <v>97.655250000000009</v>
      </c>
      <c r="Q218" s="307">
        <v>4.1529999999999997E-2</v>
      </c>
      <c r="R218" s="307">
        <f>Q218*H218</f>
        <v>2.3983574999999999</v>
      </c>
      <c r="S218" s="307">
        <v>0</v>
      </c>
      <c r="T218" s="308">
        <f>S218*H218</f>
        <v>0</v>
      </c>
      <c r="U218" s="143"/>
      <c r="V218" s="143"/>
      <c r="W218" s="143"/>
      <c r="X218" s="143"/>
      <c r="Y218" s="143"/>
      <c r="Z218" s="143"/>
      <c r="AA218" s="143"/>
      <c r="AB218" s="143"/>
      <c r="AC218" s="143"/>
      <c r="AD218" s="143"/>
      <c r="AE218" s="143"/>
      <c r="AR218" s="309" t="s">
        <v>139</v>
      </c>
      <c r="AT218" s="309" t="s">
        <v>140</v>
      </c>
      <c r="AU218" s="309" t="s">
        <v>79</v>
      </c>
      <c r="AY218" s="129" t="s">
        <v>136</v>
      </c>
      <c r="BE218" s="310">
        <f>IF(N218="základní",J218,0)</f>
        <v>0</v>
      </c>
      <c r="BF218" s="310">
        <f>IF(N218="snížená",J218,0)</f>
        <v>0</v>
      </c>
      <c r="BG218" s="310">
        <f>IF(N218="zákl. přenesená",J218,0)</f>
        <v>0</v>
      </c>
      <c r="BH218" s="310">
        <f>IF(N218="sníž. přenesená",J218,0)</f>
        <v>0</v>
      </c>
      <c r="BI218" s="310">
        <f>IF(N218="nulová",J218,0)</f>
        <v>0</v>
      </c>
      <c r="BJ218" s="129" t="s">
        <v>77</v>
      </c>
      <c r="BK218" s="310">
        <f>ROUND(I218*H218,2)</f>
        <v>0</v>
      </c>
      <c r="BL218" s="129" t="s">
        <v>139</v>
      </c>
      <c r="BM218" s="309" t="s">
        <v>409</v>
      </c>
    </row>
    <row r="219" spans="1:65" s="318" customFormat="1">
      <c r="B219" s="319"/>
      <c r="D219" s="320" t="s">
        <v>263</v>
      </c>
      <c r="E219" s="321" t="s">
        <v>3</v>
      </c>
      <c r="F219" s="322" t="s">
        <v>410</v>
      </c>
      <c r="H219" s="323">
        <v>20.25</v>
      </c>
      <c r="I219" s="366"/>
      <c r="L219" s="319"/>
      <c r="M219" s="324"/>
      <c r="N219" s="325"/>
      <c r="O219" s="325"/>
      <c r="P219" s="325"/>
      <c r="Q219" s="325"/>
      <c r="R219" s="325"/>
      <c r="S219" s="325"/>
      <c r="T219" s="326"/>
      <c r="AT219" s="321" t="s">
        <v>263</v>
      </c>
      <c r="AU219" s="321" t="s">
        <v>79</v>
      </c>
      <c r="AV219" s="318" t="s">
        <v>79</v>
      </c>
      <c r="AW219" s="318" t="s">
        <v>30</v>
      </c>
      <c r="AX219" s="318" t="s">
        <v>70</v>
      </c>
      <c r="AY219" s="321" t="s">
        <v>136</v>
      </c>
    </row>
    <row r="220" spans="1:65" s="318" customFormat="1">
      <c r="B220" s="319"/>
      <c r="D220" s="320" t="s">
        <v>263</v>
      </c>
      <c r="E220" s="321" t="s">
        <v>3</v>
      </c>
      <c r="F220" s="322" t="s">
        <v>389</v>
      </c>
      <c r="H220" s="323">
        <v>13.5</v>
      </c>
      <c r="I220" s="366"/>
      <c r="L220" s="319"/>
      <c r="M220" s="324"/>
      <c r="N220" s="325"/>
      <c r="O220" s="325"/>
      <c r="P220" s="325"/>
      <c r="Q220" s="325"/>
      <c r="R220" s="325"/>
      <c r="S220" s="325"/>
      <c r="T220" s="326"/>
      <c r="AT220" s="321" t="s">
        <v>263</v>
      </c>
      <c r="AU220" s="321" t="s">
        <v>79</v>
      </c>
      <c r="AV220" s="318" t="s">
        <v>79</v>
      </c>
      <c r="AW220" s="318" t="s">
        <v>30</v>
      </c>
      <c r="AX220" s="318" t="s">
        <v>70</v>
      </c>
      <c r="AY220" s="321" t="s">
        <v>136</v>
      </c>
    </row>
    <row r="221" spans="1:65" s="318" customFormat="1">
      <c r="B221" s="319"/>
      <c r="D221" s="320" t="s">
        <v>263</v>
      </c>
      <c r="E221" s="321" t="s">
        <v>3</v>
      </c>
      <c r="F221" s="322" t="s">
        <v>390</v>
      </c>
      <c r="H221" s="323">
        <v>4</v>
      </c>
      <c r="I221" s="366"/>
      <c r="L221" s="319"/>
      <c r="M221" s="324"/>
      <c r="N221" s="325"/>
      <c r="O221" s="325"/>
      <c r="P221" s="325"/>
      <c r="Q221" s="325"/>
      <c r="R221" s="325"/>
      <c r="S221" s="325"/>
      <c r="T221" s="326"/>
      <c r="AT221" s="321" t="s">
        <v>263</v>
      </c>
      <c r="AU221" s="321" t="s">
        <v>79</v>
      </c>
      <c r="AV221" s="318" t="s">
        <v>79</v>
      </c>
      <c r="AW221" s="318" t="s">
        <v>30</v>
      </c>
      <c r="AX221" s="318" t="s">
        <v>70</v>
      </c>
      <c r="AY221" s="321" t="s">
        <v>136</v>
      </c>
    </row>
    <row r="222" spans="1:65" s="318" customFormat="1">
      <c r="B222" s="319"/>
      <c r="D222" s="320" t="s">
        <v>263</v>
      </c>
      <c r="E222" s="321" t="s">
        <v>3</v>
      </c>
      <c r="F222" s="322" t="s">
        <v>391</v>
      </c>
      <c r="H222" s="323">
        <v>7.5</v>
      </c>
      <c r="I222" s="366"/>
      <c r="L222" s="319"/>
      <c r="M222" s="324"/>
      <c r="N222" s="325"/>
      <c r="O222" s="325"/>
      <c r="P222" s="325"/>
      <c r="Q222" s="325"/>
      <c r="R222" s="325"/>
      <c r="S222" s="325"/>
      <c r="T222" s="326"/>
      <c r="AT222" s="321" t="s">
        <v>263</v>
      </c>
      <c r="AU222" s="321" t="s">
        <v>79</v>
      </c>
      <c r="AV222" s="318" t="s">
        <v>79</v>
      </c>
      <c r="AW222" s="318" t="s">
        <v>30</v>
      </c>
      <c r="AX222" s="318" t="s">
        <v>70</v>
      </c>
      <c r="AY222" s="321" t="s">
        <v>136</v>
      </c>
    </row>
    <row r="223" spans="1:65" s="318" customFormat="1">
      <c r="B223" s="319"/>
      <c r="D223" s="320" t="s">
        <v>263</v>
      </c>
      <c r="E223" s="321" t="s">
        <v>3</v>
      </c>
      <c r="F223" s="322" t="s">
        <v>411</v>
      </c>
      <c r="H223" s="323">
        <v>12.5</v>
      </c>
      <c r="I223" s="366"/>
      <c r="L223" s="319"/>
      <c r="M223" s="324"/>
      <c r="N223" s="325"/>
      <c r="O223" s="325"/>
      <c r="P223" s="325"/>
      <c r="Q223" s="325"/>
      <c r="R223" s="325"/>
      <c r="S223" s="325"/>
      <c r="T223" s="326"/>
      <c r="AT223" s="321" t="s">
        <v>263</v>
      </c>
      <c r="AU223" s="321" t="s">
        <v>79</v>
      </c>
      <c r="AV223" s="318" t="s">
        <v>79</v>
      </c>
      <c r="AW223" s="318" t="s">
        <v>30</v>
      </c>
      <c r="AX223" s="318" t="s">
        <v>70</v>
      </c>
      <c r="AY223" s="321" t="s">
        <v>136</v>
      </c>
    </row>
    <row r="224" spans="1:65" s="327" customFormat="1">
      <c r="B224" s="328"/>
      <c r="D224" s="320" t="s">
        <v>263</v>
      </c>
      <c r="E224" s="329" t="s">
        <v>3</v>
      </c>
      <c r="F224" s="330" t="s">
        <v>274</v>
      </c>
      <c r="H224" s="331">
        <v>57.75</v>
      </c>
      <c r="I224" s="367"/>
      <c r="L224" s="328"/>
      <c r="M224" s="332"/>
      <c r="N224" s="333"/>
      <c r="O224" s="333"/>
      <c r="P224" s="333"/>
      <c r="Q224" s="333"/>
      <c r="R224" s="333"/>
      <c r="S224" s="333"/>
      <c r="T224" s="334"/>
      <c r="AT224" s="329" t="s">
        <v>263</v>
      </c>
      <c r="AU224" s="329" t="s">
        <v>79</v>
      </c>
      <c r="AV224" s="327" t="s">
        <v>139</v>
      </c>
      <c r="AW224" s="327" t="s">
        <v>30</v>
      </c>
      <c r="AX224" s="327" t="s">
        <v>77</v>
      </c>
      <c r="AY224" s="329" t="s">
        <v>136</v>
      </c>
    </row>
    <row r="225" spans="1:65" s="149" customFormat="1" ht="32" customHeight="1">
      <c r="A225" s="143"/>
      <c r="B225" s="144"/>
      <c r="C225" s="298" t="s">
        <v>412</v>
      </c>
      <c r="D225" s="298" t="s">
        <v>140</v>
      </c>
      <c r="E225" s="299" t="s">
        <v>413</v>
      </c>
      <c r="F225" s="300" t="s">
        <v>414</v>
      </c>
      <c r="G225" s="301" t="s">
        <v>148</v>
      </c>
      <c r="H225" s="302">
        <v>292</v>
      </c>
      <c r="I225" s="107"/>
      <c r="J225" s="303">
        <f>ROUND(I225*H225,2)</f>
        <v>0</v>
      </c>
      <c r="K225" s="304"/>
      <c r="L225" s="144"/>
      <c r="M225" s="305" t="s">
        <v>3</v>
      </c>
      <c r="N225" s="306" t="s">
        <v>41</v>
      </c>
      <c r="O225" s="307">
        <v>0.253</v>
      </c>
      <c r="P225" s="307">
        <f>O225*H225</f>
        <v>73.876000000000005</v>
      </c>
      <c r="Q225" s="307">
        <v>3.7599999999999999E-3</v>
      </c>
      <c r="R225" s="307">
        <f>Q225*H225</f>
        <v>1.09792</v>
      </c>
      <c r="S225" s="307">
        <v>0</v>
      </c>
      <c r="T225" s="308">
        <f>S225*H225</f>
        <v>0</v>
      </c>
      <c r="U225" s="143"/>
      <c r="V225" s="143"/>
      <c r="W225" s="143"/>
      <c r="X225" s="143"/>
      <c r="Y225" s="143"/>
      <c r="Z225" s="143"/>
      <c r="AA225" s="143"/>
      <c r="AB225" s="143"/>
      <c r="AC225" s="143"/>
      <c r="AD225" s="143"/>
      <c r="AE225" s="143"/>
      <c r="AR225" s="309" t="s">
        <v>139</v>
      </c>
      <c r="AT225" s="309" t="s">
        <v>140</v>
      </c>
      <c r="AU225" s="309" t="s">
        <v>79</v>
      </c>
      <c r="AY225" s="129" t="s">
        <v>136</v>
      </c>
      <c r="BE225" s="310">
        <f>IF(N225="základní",J225,0)</f>
        <v>0</v>
      </c>
      <c r="BF225" s="310">
        <f>IF(N225="snížená",J225,0)</f>
        <v>0</v>
      </c>
      <c r="BG225" s="310">
        <f>IF(N225="zákl. přenesená",J225,0)</f>
        <v>0</v>
      </c>
      <c r="BH225" s="310">
        <f>IF(N225="sníž. přenesená",J225,0)</f>
        <v>0</v>
      </c>
      <c r="BI225" s="310">
        <f>IF(N225="nulová",J225,0)</f>
        <v>0</v>
      </c>
      <c r="BJ225" s="129" t="s">
        <v>77</v>
      </c>
      <c r="BK225" s="310">
        <f>ROUND(I225*H225,2)</f>
        <v>0</v>
      </c>
      <c r="BL225" s="129" t="s">
        <v>139</v>
      </c>
      <c r="BM225" s="309" t="s">
        <v>415</v>
      </c>
    </row>
    <row r="226" spans="1:65" s="318" customFormat="1">
      <c r="B226" s="319"/>
      <c r="D226" s="320" t="s">
        <v>263</v>
      </c>
      <c r="E226" s="321" t="s">
        <v>3</v>
      </c>
      <c r="F226" s="322" t="s">
        <v>416</v>
      </c>
      <c r="H226" s="323">
        <v>68</v>
      </c>
      <c r="I226" s="366"/>
      <c r="L226" s="319"/>
      <c r="M226" s="324"/>
      <c r="N226" s="325"/>
      <c r="O226" s="325"/>
      <c r="P226" s="325"/>
      <c r="Q226" s="325"/>
      <c r="R226" s="325"/>
      <c r="S226" s="325"/>
      <c r="T226" s="326"/>
      <c r="AT226" s="321" t="s">
        <v>263</v>
      </c>
      <c r="AU226" s="321" t="s">
        <v>79</v>
      </c>
      <c r="AV226" s="318" t="s">
        <v>79</v>
      </c>
      <c r="AW226" s="318" t="s">
        <v>30</v>
      </c>
      <c r="AX226" s="318" t="s">
        <v>70</v>
      </c>
      <c r="AY226" s="321" t="s">
        <v>136</v>
      </c>
    </row>
    <row r="227" spans="1:65" s="318" customFormat="1">
      <c r="B227" s="319"/>
      <c r="D227" s="320" t="s">
        <v>263</v>
      </c>
      <c r="E227" s="321" t="s">
        <v>3</v>
      </c>
      <c r="F227" s="322" t="s">
        <v>417</v>
      </c>
      <c r="H227" s="323">
        <v>54</v>
      </c>
      <c r="I227" s="366"/>
      <c r="L227" s="319"/>
      <c r="M227" s="324"/>
      <c r="N227" s="325"/>
      <c r="O227" s="325"/>
      <c r="P227" s="325"/>
      <c r="Q227" s="325"/>
      <c r="R227" s="325"/>
      <c r="S227" s="325"/>
      <c r="T227" s="326"/>
      <c r="AT227" s="321" t="s">
        <v>263</v>
      </c>
      <c r="AU227" s="321" t="s">
        <v>79</v>
      </c>
      <c r="AV227" s="318" t="s">
        <v>79</v>
      </c>
      <c r="AW227" s="318" t="s">
        <v>30</v>
      </c>
      <c r="AX227" s="318" t="s">
        <v>70</v>
      </c>
      <c r="AY227" s="321" t="s">
        <v>136</v>
      </c>
    </row>
    <row r="228" spans="1:65" s="318" customFormat="1">
      <c r="B228" s="319"/>
      <c r="D228" s="320" t="s">
        <v>263</v>
      </c>
      <c r="E228" s="321" t="s">
        <v>3</v>
      </c>
      <c r="F228" s="322" t="s">
        <v>418</v>
      </c>
      <c r="H228" s="323">
        <v>16</v>
      </c>
      <c r="I228" s="366"/>
      <c r="L228" s="319"/>
      <c r="M228" s="324"/>
      <c r="N228" s="325"/>
      <c r="O228" s="325"/>
      <c r="P228" s="325"/>
      <c r="Q228" s="325"/>
      <c r="R228" s="325"/>
      <c r="S228" s="325"/>
      <c r="T228" s="326"/>
      <c r="AT228" s="321" t="s">
        <v>263</v>
      </c>
      <c r="AU228" s="321" t="s">
        <v>79</v>
      </c>
      <c r="AV228" s="318" t="s">
        <v>79</v>
      </c>
      <c r="AW228" s="318" t="s">
        <v>30</v>
      </c>
      <c r="AX228" s="318" t="s">
        <v>70</v>
      </c>
      <c r="AY228" s="321" t="s">
        <v>136</v>
      </c>
    </row>
    <row r="229" spans="1:65" s="318" customFormat="1">
      <c r="B229" s="319"/>
      <c r="D229" s="320" t="s">
        <v>263</v>
      </c>
      <c r="E229" s="321" t="s">
        <v>3</v>
      </c>
      <c r="F229" s="322" t="s">
        <v>419</v>
      </c>
      <c r="H229" s="323">
        <v>34</v>
      </c>
      <c r="I229" s="366"/>
      <c r="L229" s="319"/>
      <c r="M229" s="324"/>
      <c r="N229" s="325"/>
      <c r="O229" s="325"/>
      <c r="P229" s="325"/>
      <c r="Q229" s="325"/>
      <c r="R229" s="325"/>
      <c r="S229" s="325"/>
      <c r="T229" s="326"/>
      <c r="AT229" s="321" t="s">
        <v>263</v>
      </c>
      <c r="AU229" s="321" t="s">
        <v>79</v>
      </c>
      <c r="AV229" s="318" t="s">
        <v>79</v>
      </c>
      <c r="AW229" s="318" t="s">
        <v>30</v>
      </c>
      <c r="AX229" s="318" t="s">
        <v>70</v>
      </c>
      <c r="AY229" s="321" t="s">
        <v>136</v>
      </c>
    </row>
    <row r="230" spans="1:65" s="318" customFormat="1">
      <c r="B230" s="319"/>
      <c r="D230" s="320" t="s">
        <v>263</v>
      </c>
      <c r="E230" s="321" t="s">
        <v>3</v>
      </c>
      <c r="F230" s="322" t="s">
        <v>420</v>
      </c>
      <c r="H230" s="323">
        <v>120</v>
      </c>
      <c r="I230" s="366"/>
      <c r="L230" s="319"/>
      <c r="M230" s="324"/>
      <c r="N230" s="325"/>
      <c r="O230" s="325"/>
      <c r="P230" s="325"/>
      <c r="Q230" s="325"/>
      <c r="R230" s="325"/>
      <c r="S230" s="325"/>
      <c r="T230" s="326"/>
      <c r="AT230" s="321" t="s">
        <v>263</v>
      </c>
      <c r="AU230" s="321" t="s">
        <v>79</v>
      </c>
      <c r="AV230" s="318" t="s">
        <v>79</v>
      </c>
      <c r="AW230" s="318" t="s">
        <v>30</v>
      </c>
      <c r="AX230" s="318" t="s">
        <v>70</v>
      </c>
      <c r="AY230" s="321" t="s">
        <v>136</v>
      </c>
    </row>
    <row r="231" spans="1:65" s="327" customFormat="1">
      <c r="B231" s="328"/>
      <c r="D231" s="320" t="s">
        <v>263</v>
      </c>
      <c r="E231" s="329" t="s">
        <v>3</v>
      </c>
      <c r="F231" s="330" t="s">
        <v>274</v>
      </c>
      <c r="H231" s="331">
        <v>292</v>
      </c>
      <c r="I231" s="367"/>
      <c r="L231" s="328"/>
      <c r="M231" s="332"/>
      <c r="N231" s="333"/>
      <c r="O231" s="333"/>
      <c r="P231" s="333"/>
      <c r="Q231" s="333"/>
      <c r="R231" s="333"/>
      <c r="S231" s="333"/>
      <c r="T231" s="334"/>
      <c r="AT231" s="329" t="s">
        <v>263</v>
      </c>
      <c r="AU231" s="329" t="s">
        <v>79</v>
      </c>
      <c r="AV231" s="327" t="s">
        <v>139</v>
      </c>
      <c r="AW231" s="327" t="s">
        <v>30</v>
      </c>
      <c r="AX231" s="327" t="s">
        <v>77</v>
      </c>
      <c r="AY231" s="329" t="s">
        <v>136</v>
      </c>
    </row>
    <row r="232" spans="1:65" s="149" customFormat="1" ht="32" customHeight="1">
      <c r="A232" s="143"/>
      <c r="B232" s="144"/>
      <c r="C232" s="298" t="s">
        <v>421</v>
      </c>
      <c r="D232" s="298" t="s">
        <v>140</v>
      </c>
      <c r="E232" s="299" t="s">
        <v>422</v>
      </c>
      <c r="F232" s="300" t="s">
        <v>423</v>
      </c>
      <c r="G232" s="301" t="s">
        <v>148</v>
      </c>
      <c r="H232" s="302">
        <v>27</v>
      </c>
      <c r="I232" s="107"/>
      <c r="J232" s="303">
        <f>ROUND(I232*H232,2)</f>
        <v>0</v>
      </c>
      <c r="K232" s="304"/>
      <c r="L232" s="144"/>
      <c r="M232" s="305" t="s">
        <v>3</v>
      </c>
      <c r="N232" s="306" t="s">
        <v>41</v>
      </c>
      <c r="O232" s="307">
        <v>2.431</v>
      </c>
      <c r="P232" s="307">
        <f>O232*H232</f>
        <v>65.637</v>
      </c>
      <c r="Q232" s="307">
        <v>0.1575</v>
      </c>
      <c r="R232" s="307">
        <f>Q232*H232</f>
        <v>4.2525000000000004</v>
      </c>
      <c r="S232" s="307">
        <v>0</v>
      </c>
      <c r="T232" s="308">
        <f>S232*H232</f>
        <v>0</v>
      </c>
      <c r="U232" s="143"/>
      <c r="V232" s="143"/>
      <c r="W232" s="143"/>
      <c r="X232" s="143"/>
      <c r="Y232" s="143"/>
      <c r="Z232" s="143"/>
      <c r="AA232" s="143"/>
      <c r="AB232" s="143"/>
      <c r="AC232" s="143"/>
      <c r="AD232" s="143"/>
      <c r="AE232" s="143"/>
      <c r="AR232" s="309" t="s">
        <v>139</v>
      </c>
      <c r="AT232" s="309" t="s">
        <v>140</v>
      </c>
      <c r="AU232" s="309" t="s">
        <v>79</v>
      </c>
      <c r="AY232" s="129" t="s">
        <v>136</v>
      </c>
      <c r="BE232" s="310">
        <f>IF(N232="základní",J232,0)</f>
        <v>0</v>
      </c>
      <c r="BF232" s="310">
        <f>IF(N232="snížená",J232,0)</f>
        <v>0</v>
      </c>
      <c r="BG232" s="310">
        <f>IF(N232="zákl. přenesená",J232,0)</f>
        <v>0</v>
      </c>
      <c r="BH232" s="310">
        <f>IF(N232="sníž. přenesená",J232,0)</f>
        <v>0</v>
      </c>
      <c r="BI232" s="310">
        <f>IF(N232="nulová",J232,0)</f>
        <v>0</v>
      </c>
      <c r="BJ232" s="129" t="s">
        <v>77</v>
      </c>
      <c r="BK232" s="310">
        <f>ROUND(I232*H232,2)</f>
        <v>0</v>
      </c>
      <c r="BL232" s="129" t="s">
        <v>139</v>
      </c>
      <c r="BM232" s="309" t="s">
        <v>424</v>
      </c>
    </row>
    <row r="233" spans="1:65" s="345" customFormat="1">
      <c r="B233" s="346"/>
      <c r="D233" s="320" t="s">
        <v>263</v>
      </c>
      <c r="E233" s="347" t="s">
        <v>3</v>
      </c>
      <c r="F233" s="348" t="s">
        <v>425</v>
      </c>
      <c r="H233" s="347" t="s">
        <v>3</v>
      </c>
      <c r="I233" s="368"/>
      <c r="L233" s="346"/>
      <c r="M233" s="349"/>
      <c r="N233" s="350"/>
      <c r="O233" s="350"/>
      <c r="P233" s="350"/>
      <c r="Q233" s="350"/>
      <c r="R233" s="350"/>
      <c r="S233" s="350"/>
      <c r="T233" s="351"/>
      <c r="AT233" s="347" t="s">
        <v>263</v>
      </c>
      <c r="AU233" s="347" t="s">
        <v>79</v>
      </c>
      <c r="AV233" s="345" t="s">
        <v>77</v>
      </c>
      <c r="AW233" s="345" t="s">
        <v>30</v>
      </c>
      <c r="AX233" s="345" t="s">
        <v>70</v>
      </c>
      <c r="AY233" s="347" t="s">
        <v>136</v>
      </c>
    </row>
    <row r="234" spans="1:65" s="318" customFormat="1">
      <c r="B234" s="319"/>
      <c r="D234" s="320" t="s">
        <v>263</v>
      </c>
      <c r="E234" s="321" t="s">
        <v>3</v>
      </c>
      <c r="F234" s="322" t="s">
        <v>426</v>
      </c>
      <c r="H234" s="323">
        <v>27</v>
      </c>
      <c r="I234" s="366"/>
      <c r="L234" s="319"/>
      <c r="M234" s="324"/>
      <c r="N234" s="325"/>
      <c r="O234" s="325"/>
      <c r="P234" s="325"/>
      <c r="Q234" s="325"/>
      <c r="R234" s="325"/>
      <c r="S234" s="325"/>
      <c r="T234" s="326"/>
      <c r="AT234" s="321" t="s">
        <v>263</v>
      </c>
      <c r="AU234" s="321" t="s">
        <v>79</v>
      </c>
      <c r="AV234" s="318" t="s">
        <v>79</v>
      </c>
      <c r="AW234" s="318" t="s">
        <v>30</v>
      </c>
      <c r="AX234" s="318" t="s">
        <v>77</v>
      </c>
      <c r="AY234" s="321" t="s">
        <v>136</v>
      </c>
    </row>
    <row r="235" spans="1:65" s="149" customFormat="1" ht="42.75" customHeight="1">
      <c r="A235" s="143"/>
      <c r="B235" s="144"/>
      <c r="C235" s="298" t="s">
        <v>427</v>
      </c>
      <c r="D235" s="298" t="s">
        <v>140</v>
      </c>
      <c r="E235" s="299" t="s">
        <v>428</v>
      </c>
      <c r="F235" s="300" t="s">
        <v>429</v>
      </c>
      <c r="G235" s="301" t="s">
        <v>261</v>
      </c>
      <c r="H235" s="302">
        <v>737.21199999999999</v>
      </c>
      <c r="I235" s="107"/>
      <c r="J235" s="303">
        <f>ROUND(I235*H235,2)</f>
        <v>0</v>
      </c>
      <c r="K235" s="304"/>
      <c r="L235" s="144"/>
      <c r="M235" s="305" t="s">
        <v>3</v>
      </c>
      <c r="N235" s="306" t="s">
        <v>41</v>
      </c>
      <c r="O235" s="307">
        <v>0.34399999999999997</v>
      </c>
      <c r="P235" s="307">
        <f>O235*H235</f>
        <v>253.60092799999998</v>
      </c>
      <c r="Q235" s="307">
        <v>1.7000000000000001E-2</v>
      </c>
      <c r="R235" s="307">
        <f>Q235*H235</f>
        <v>12.532604000000001</v>
      </c>
      <c r="S235" s="307">
        <v>0</v>
      </c>
      <c r="T235" s="308">
        <f>S235*H235</f>
        <v>0</v>
      </c>
      <c r="U235" s="143"/>
      <c r="V235" s="143"/>
      <c r="W235" s="143"/>
      <c r="X235" s="143"/>
      <c r="Y235" s="143"/>
      <c r="Z235" s="143"/>
      <c r="AA235" s="143"/>
      <c r="AB235" s="143"/>
      <c r="AC235" s="143"/>
      <c r="AD235" s="143"/>
      <c r="AE235" s="143"/>
      <c r="AR235" s="309" t="s">
        <v>139</v>
      </c>
      <c r="AT235" s="309" t="s">
        <v>140</v>
      </c>
      <c r="AU235" s="309" t="s">
        <v>79</v>
      </c>
      <c r="AY235" s="129" t="s">
        <v>136</v>
      </c>
      <c r="BE235" s="310">
        <f>IF(N235="základní",J235,0)</f>
        <v>0</v>
      </c>
      <c r="BF235" s="310">
        <f>IF(N235="snížená",J235,0)</f>
        <v>0</v>
      </c>
      <c r="BG235" s="310">
        <f>IF(N235="zákl. přenesená",J235,0)</f>
        <v>0</v>
      </c>
      <c r="BH235" s="310">
        <f>IF(N235="sníž. přenesená",J235,0)</f>
        <v>0</v>
      </c>
      <c r="BI235" s="310">
        <f>IF(N235="nulová",J235,0)</f>
        <v>0</v>
      </c>
      <c r="BJ235" s="129" t="s">
        <v>77</v>
      </c>
      <c r="BK235" s="310">
        <f>ROUND(I235*H235,2)</f>
        <v>0</v>
      </c>
      <c r="BL235" s="129" t="s">
        <v>139</v>
      </c>
      <c r="BM235" s="309" t="s">
        <v>430</v>
      </c>
    </row>
    <row r="236" spans="1:65" s="345" customFormat="1">
      <c r="B236" s="346"/>
      <c r="D236" s="320" t="s">
        <v>263</v>
      </c>
      <c r="E236" s="347" t="s">
        <v>3</v>
      </c>
      <c r="F236" s="348" t="s">
        <v>431</v>
      </c>
      <c r="H236" s="347" t="s">
        <v>3</v>
      </c>
      <c r="I236" s="368"/>
      <c r="L236" s="346"/>
      <c r="M236" s="349"/>
      <c r="N236" s="350"/>
      <c r="O236" s="350"/>
      <c r="P236" s="350"/>
      <c r="Q236" s="350"/>
      <c r="R236" s="350"/>
      <c r="S236" s="350"/>
      <c r="T236" s="351"/>
      <c r="AT236" s="347" t="s">
        <v>263</v>
      </c>
      <c r="AU236" s="347" t="s">
        <v>79</v>
      </c>
      <c r="AV236" s="345" t="s">
        <v>77</v>
      </c>
      <c r="AW236" s="345" t="s">
        <v>30</v>
      </c>
      <c r="AX236" s="345" t="s">
        <v>70</v>
      </c>
      <c r="AY236" s="347" t="s">
        <v>136</v>
      </c>
    </row>
    <row r="237" spans="1:65" s="318" customFormat="1">
      <c r="B237" s="319"/>
      <c r="D237" s="320" t="s">
        <v>263</v>
      </c>
      <c r="E237" s="321" t="s">
        <v>3</v>
      </c>
      <c r="F237" s="322" t="s">
        <v>432</v>
      </c>
      <c r="H237" s="323">
        <v>64.512</v>
      </c>
      <c r="I237" s="366"/>
      <c r="L237" s="319"/>
      <c r="M237" s="324"/>
      <c r="N237" s="325"/>
      <c r="O237" s="325"/>
      <c r="P237" s="325"/>
      <c r="Q237" s="325"/>
      <c r="R237" s="325"/>
      <c r="S237" s="325"/>
      <c r="T237" s="326"/>
      <c r="AT237" s="321" t="s">
        <v>263</v>
      </c>
      <c r="AU237" s="321" t="s">
        <v>79</v>
      </c>
      <c r="AV237" s="318" t="s">
        <v>79</v>
      </c>
      <c r="AW237" s="318" t="s">
        <v>30</v>
      </c>
      <c r="AX237" s="318" t="s">
        <v>70</v>
      </c>
      <c r="AY237" s="321" t="s">
        <v>136</v>
      </c>
    </row>
    <row r="238" spans="1:65" s="318" customFormat="1">
      <c r="B238" s="319"/>
      <c r="D238" s="320" t="s">
        <v>263</v>
      </c>
      <c r="E238" s="321" t="s">
        <v>3</v>
      </c>
      <c r="F238" s="322" t="s">
        <v>433</v>
      </c>
      <c r="H238" s="323">
        <v>-1.7729999999999999</v>
      </c>
      <c r="I238" s="366"/>
      <c r="L238" s="319"/>
      <c r="M238" s="324"/>
      <c r="N238" s="325"/>
      <c r="O238" s="325"/>
      <c r="P238" s="325"/>
      <c r="Q238" s="325"/>
      <c r="R238" s="325"/>
      <c r="S238" s="325"/>
      <c r="T238" s="326"/>
      <c r="AT238" s="321" t="s">
        <v>263</v>
      </c>
      <c r="AU238" s="321" t="s">
        <v>79</v>
      </c>
      <c r="AV238" s="318" t="s">
        <v>79</v>
      </c>
      <c r="AW238" s="318" t="s">
        <v>30</v>
      </c>
      <c r="AX238" s="318" t="s">
        <v>70</v>
      </c>
      <c r="AY238" s="321" t="s">
        <v>136</v>
      </c>
    </row>
    <row r="239" spans="1:65" s="318" customFormat="1">
      <c r="B239" s="319"/>
      <c r="D239" s="320" t="s">
        <v>263</v>
      </c>
      <c r="E239" s="321" t="s">
        <v>3</v>
      </c>
      <c r="F239" s="322" t="s">
        <v>434</v>
      </c>
      <c r="H239" s="323">
        <v>41.944000000000003</v>
      </c>
      <c r="I239" s="366"/>
      <c r="L239" s="319"/>
      <c r="M239" s="324"/>
      <c r="N239" s="325"/>
      <c r="O239" s="325"/>
      <c r="P239" s="325"/>
      <c r="Q239" s="325"/>
      <c r="R239" s="325"/>
      <c r="S239" s="325"/>
      <c r="T239" s="326"/>
      <c r="AT239" s="321" t="s">
        <v>263</v>
      </c>
      <c r="AU239" s="321" t="s">
        <v>79</v>
      </c>
      <c r="AV239" s="318" t="s">
        <v>79</v>
      </c>
      <c r="AW239" s="318" t="s">
        <v>30</v>
      </c>
      <c r="AX239" s="318" t="s">
        <v>70</v>
      </c>
      <c r="AY239" s="321" t="s">
        <v>136</v>
      </c>
    </row>
    <row r="240" spans="1:65" s="318" customFormat="1">
      <c r="B240" s="319"/>
      <c r="D240" s="320" t="s">
        <v>263</v>
      </c>
      <c r="E240" s="321" t="s">
        <v>3</v>
      </c>
      <c r="F240" s="322" t="s">
        <v>435</v>
      </c>
      <c r="H240" s="323">
        <v>-7.0919999999999996</v>
      </c>
      <c r="I240" s="366"/>
      <c r="L240" s="319"/>
      <c r="M240" s="324"/>
      <c r="N240" s="325"/>
      <c r="O240" s="325"/>
      <c r="P240" s="325"/>
      <c r="Q240" s="325"/>
      <c r="R240" s="325"/>
      <c r="S240" s="325"/>
      <c r="T240" s="326"/>
      <c r="AT240" s="321" t="s">
        <v>263</v>
      </c>
      <c r="AU240" s="321" t="s">
        <v>79</v>
      </c>
      <c r="AV240" s="318" t="s">
        <v>79</v>
      </c>
      <c r="AW240" s="318" t="s">
        <v>30</v>
      </c>
      <c r="AX240" s="318" t="s">
        <v>70</v>
      </c>
      <c r="AY240" s="321" t="s">
        <v>136</v>
      </c>
    </row>
    <row r="241" spans="2:51" s="318" customFormat="1">
      <c r="B241" s="319"/>
      <c r="D241" s="320" t="s">
        <v>263</v>
      </c>
      <c r="E241" s="321" t="s">
        <v>3</v>
      </c>
      <c r="F241" s="322" t="s">
        <v>436</v>
      </c>
      <c r="H241" s="323">
        <v>53.143999999999998</v>
      </c>
      <c r="I241" s="366"/>
      <c r="L241" s="319"/>
      <c r="M241" s="324"/>
      <c r="N241" s="325"/>
      <c r="O241" s="325"/>
      <c r="P241" s="325"/>
      <c r="Q241" s="325"/>
      <c r="R241" s="325"/>
      <c r="S241" s="325"/>
      <c r="T241" s="326"/>
      <c r="AT241" s="321" t="s">
        <v>263</v>
      </c>
      <c r="AU241" s="321" t="s">
        <v>79</v>
      </c>
      <c r="AV241" s="318" t="s">
        <v>79</v>
      </c>
      <c r="AW241" s="318" t="s">
        <v>30</v>
      </c>
      <c r="AX241" s="318" t="s">
        <v>70</v>
      </c>
      <c r="AY241" s="321" t="s">
        <v>136</v>
      </c>
    </row>
    <row r="242" spans="2:51" s="318" customFormat="1">
      <c r="B242" s="319"/>
      <c r="D242" s="320" t="s">
        <v>263</v>
      </c>
      <c r="E242" s="321" t="s">
        <v>3</v>
      </c>
      <c r="F242" s="322" t="s">
        <v>437</v>
      </c>
      <c r="H242" s="323">
        <v>-6.19</v>
      </c>
      <c r="I242" s="366"/>
      <c r="L242" s="319"/>
      <c r="M242" s="324"/>
      <c r="N242" s="325"/>
      <c r="O242" s="325"/>
      <c r="P242" s="325"/>
      <c r="Q242" s="325"/>
      <c r="R242" s="325"/>
      <c r="S242" s="325"/>
      <c r="T242" s="326"/>
      <c r="AT242" s="321" t="s">
        <v>263</v>
      </c>
      <c r="AU242" s="321" t="s">
        <v>79</v>
      </c>
      <c r="AV242" s="318" t="s">
        <v>79</v>
      </c>
      <c r="AW242" s="318" t="s">
        <v>30</v>
      </c>
      <c r="AX242" s="318" t="s">
        <v>70</v>
      </c>
      <c r="AY242" s="321" t="s">
        <v>136</v>
      </c>
    </row>
    <row r="243" spans="2:51" s="318" customFormat="1">
      <c r="B243" s="319"/>
      <c r="D243" s="320" t="s">
        <v>263</v>
      </c>
      <c r="E243" s="321" t="s">
        <v>3</v>
      </c>
      <c r="F243" s="322" t="s">
        <v>438</v>
      </c>
      <c r="H243" s="323">
        <v>39.311999999999998</v>
      </c>
      <c r="I243" s="366"/>
      <c r="L243" s="319"/>
      <c r="M243" s="324"/>
      <c r="N243" s="325"/>
      <c r="O243" s="325"/>
      <c r="P243" s="325"/>
      <c r="Q243" s="325"/>
      <c r="R243" s="325"/>
      <c r="S243" s="325"/>
      <c r="T243" s="326"/>
      <c r="AT243" s="321" t="s">
        <v>263</v>
      </c>
      <c r="AU243" s="321" t="s">
        <v>79</v>
      </c>
      <c r="AV243" s="318" t="s">
        <v>79</v>
      </c>
      <c r="AW243" s="318" t="s">
        <v>30</v>
      </c>
      <c r="AX243" s="318" t="s">
        <v>70</v>
      </c>
      <c r="AY243" s="321" t="s">
        <v>136</v>
      </c>
    </row>
    <row r="244" spans="2:51" s="318" customFormat="1">
      <c r="B244" s="319"/>
      <c r="D244" s="320" t="s">
        <v>263</v>
      </c>
      <c r="E244" s="321" t="s">
        <v>3</v>
      </c>
      <c r="F244" s="322" t="s">
        <v>437</v>
      </c>
      <c r="H244" s="323">
        <v>-6.19</v>
      </c>
      <c r="I244" s="366"/>
      <c r="L244" s="319"/>
      <c r="M244" s="324"/>
      <c r="N244" s="325"/>
      <c r="O244" s="325"/>
      <c r="P244" s="325"/>
      <c r="Q244" s="325"/>
      <c r="R244" s="325"/>
      <c r="S244" s="325"/>
      <c r="T244" s="326"/>
      <c r="AT244" s="321" t="s">
        <v>263</v>
      </c>
      <c r="AU244" s="321" t="s">
        <v>79</v>
      </c>
      <c r="AV244" s="318" t="s">
        <v>79</v>
      </c>
      <c r="AW244" s="318" t="s">
        <v>30</v>
      </c>
      <c r="AX244" s="318" t="s">
        <v>70</v>
      </c>
      <c r="AY244" s="321" t="s">
        <v>136</v>
      </c>
    </row>
    <row r="245" spans="2:51" s="318" customFormat="1">
      <c r="B245" s="319"/>
      <c r="D245" s="320" t="s">
        <v>263</v>
      </c>
      <c r="E245" s="321" t="s">
        <v>3</v>
      </c>
      <c r="F245" s="322" t="s">
        <v>439</v>
      </c>
      <c r="H245" s="323">
        <v>221.50800000000001</v>
      </c>
      <c r="I245" s="366"/>
      <c r="L245" s="319"/>
      <c r="M245" s="324"/>
      <c r="N245" s="325"/>
      <c r="O245" s="325"/>
      <c r="P245" s="325"/>
      <c r="Q245" s="325"/>
      <c r="R245" s="325"/>
      <c r="S245" s="325"/>
      <c r="T245" s="326"/>
      <c r="AT245" s="321" t="s">
        <v>263</v>
      </c>
      <c r="AU245" s="321" t="s">
        <v>79</v>
      </c>
      <c r="AV245" s="318" t="s">
        <v>79</v>
      </c>
      <c r="AW245" s="318" t="s">
        <v>30</v>
      </c>
      <c r="AX245" s="318" t="s">
        <v>70</v>
      </c>
      <c r="AY245" s="321" t="s">
        <v>136</v>
      </c>
    </row>
    <row r="246" spans="2:51" s="318" customFormat="1">
      <c r="B246" s="319"/>
      <c r="D246" s="320" t="s">
        <v>263</v>
      </c>
      <c r="E246" s="321" t="s">
        <v>3</v>
      </c>
      <c r="F246" s="322" t="s">
        <v>440</v>
      </c>
      <c r="H246" s="323">
        <v>-22.478999999999999</v>
      </c>
      <c r="I246" s="366"/>
      <c r="L246" s="319"/>
      <c r="M246" s="324"/>
      <c r="N246" s="325"/>
      <c r="O246" s="325"/>
      <c r="P246" s="325"/>
      <c r="Q246" s="325"/>
      <c r="R246" s="325"/>
      <c r="S246" s="325"/>
      <c r="T246" s="326"/>
      <c r="AT246" s="321" t="s">
        <v>263</v>
      </c>
      <c r="AU246" s="321" t="s">
        <v>79</v>
      </c>
      <c r="AV246" s="318" t="s">
        <v>79</v>
      </c>
      <c r="AW246" s="318" t="s">
        <v>30</v>
      </c>
      <c r="AX246" s="318" t="s">
        <v>70</v>
      </c>
      <c r="AY246" s="321" t="s">
        <v>136</v>
      </c>
    </row>
    <row r="247" spans="2:51" s="318" customFormat="1">
      <c r="B247" s="319"/>
      <c r="D247" s="320" t="s">
        <v>263</v>
      </c>
      <c r="E247" s="321" t="s">
        <v>3</v>
      </c>
      <c r="F247" s="322" t="s">
        <v>441</v>
      </c>
      <c r="H247" s="323">
        <v>143.24799999999999</v>
      </c>
      <c r="I247" s="366"/>
      <c r="L247" s="319"/>
      <c r="M247" s="324"/>
      <c r="N247" s="325"/>
      <c r="O247" s="325"/>
      <c r="P247" s="325"/>
      <c r="Q247" s="325"/>
      <c r="R247" s="325"/>
      <c r="S247" s="325"/>
      <c r="T247" s="326"/>
      <c r="AT247" s="321" t="s">
        <v>263</v>
      </c>
      <c r="AU247" s="321" t="s">
        <v>79</v>
      </c>
      <c r="AV247" s="318" t="s">
        <v>79</v>
      </c>
      <c r="AW247" s="318" t="s">
        <v>30</v>
      </c>
      <c r="AX247" s="318" t="s">
        <v>70</v>
      </c>
      <c r="AY247" s="321" t="s">
        <v>136</v>
      </c>
    </row>
    <row r="248" spans="2:51" s="318" customFormat="1">
      <c r="B248" s="319"/>
      <c r="D248" s="320" t="s">
        <v>263</v>
      </c>
      <c r="E248" s="321" t="s">
        <v>3</v>
      </c>
      <c r="F248" s="322" t="s">
        <v>442</v>
      </c>
      <c r="H248" s="323">
        <v>-12.364000000000001</v>
      </c>
      <c r="I248" s="366"/>
      <c r="L248" s="319"/>
      <c r="M248" s="324"/>
      <c r="N248" s="325"/>
      <c r="O248" s="325"/>
      <c r="P248" s="325"/>
      <c r="Q248" s="325"/>
      <c r="R248" s="325"/>
      <c r="S248" s="325"/>
      <c r="T248" s="326"/>
      <c r="AT248" s="321" t="s">
        <v>263</v>
      </c>
      <c r="AU248" s="321" t="s">
        <v>79</v>
      </c>
      <c r="AV248" s="318" t="s">
        <v>79</v>
      </c>
      <c r="AW248" s="318" t="s">
        <v>30</v>
      </c>
      <c r="AX248" s="318" t="s">
        <v>70</v>
      </c>
      <c r="AY248" s="321" t="s">
        <v>136</v>
      </c>
    </row>
    <row r="249" spans="2:51" s="318" customFormat="1">
      <c r="B249" s="319"/>
      <c r="D249" s="320" t="s">
        <v>263</v>
      </c>
      <c r="E249" s="321" t="s">
        <v>3</v>
      </c>
      <c r="F249" s="322" t="s">
        <v>443</v>
      </c>
      <c r="H249" s="323">
        <v>195.44</v>
      </c>
      <c r="I249" s="366"/>
      <c r="L249" s="319"/>
      <c r="M249" s="324"/>
      <c r="N249" s="325"/>
      <c r="O249" s="325"/>
      <c r="P249" s="325"/>
      <c r="Q249" s="325"/>
      <c r="R249" s="325"/>
      <c r="S249" s="325"/>
      <c r="T249" s="326"/>
      <c r="AT249" s="321" t="s">
        <v>263</v>
      </c>
      <c r="AU249" s="321" t="s">
        <v>79</v>
      </c>
      <c r="AV249" s="318" t="s">
        <v>79</v>
      </c>
      <c r="AW249" s="318" t="s">
        <v>30</v>
      </c>
      <c r="AX249" s="318" t="s">
        <v>70</v>
      </c>
      <c r="AY249" s="321" t="s">
        <v>136</v>
      </c>
    </row>
    <row r="250" spans="2:51" s="318" customFormat="1">
      <c r="B250" s="319"/>
      <c r="D250" s="320" t="s">
        <v>263</v>
      </c>
      <c r="E250" s="321" t="s">
        <v>3</v>
      </c>
      <c r="F250" s="322" t="s">
        <v>444</v>
      </c>
      <c r="H250" s="323">
        <v>-18.456</v>
      </c>
      <c r="I250" s="366"/>
      <c r="L250" s="319"/>
      <c r="M250" s="324"/>
      <c r="N250" s="325"/>
      <c r="O250" s="325"/>
      <c r="P250" s="325"/>
      <c r="Q250" s="325"/>
      <c r="R250" s="325"/>
      <c r="S250" s="325"/>
      <c r="T250" s="326"/>
      <c r="AT250" s="321" t="s">
        <v>263</v>
      </c>
      <c r="AU250" s="321" t="s">
        <v>79</v>
      </c>
      <c r="AV250" s="318" t="s">
        <v>79</v>
      </c>
      <c r="AW250" s="318" t="s">
        <v>30</v>
      </c>
      <c r="AX250" s="318" t="s">
        <v>70</v>
      </c>
      <c r="AY250" s="321" t="s">
        <v>136</v>
      </c>
    </row>
    <row r="251" spans="2:51" s="318" customFormat="1">
      <c r="B251" s="319"/>
      <c r="D251" s="320" t="s">
        <v>263</v>
      </c>
      <c r="E251" s="321" t="s">
        <v>3</v>
      </c>
      <c r="F251" s="322" t="s">
        <v>445</v>
      </c>
      <c r="H251" s="323">
        <v>123.256</v>
      </c>
      <c r="I251" s="366"/>
      <c r="L251" s="319"/>
      <c r="M251" s="324"/>
      <c r="N251" s="325"/>
      <c r="O251" s="325"/>
      <c r="P251" s="325"/>
      <c r="Q251" s="325"/>
      <c r="R251" s="325"/>
      <c r="S251" s="325"/>
      <c r="T251" s="326"/>
      <c r="AT251" s="321" t="s">
        <v>263</v>
      </c>
      <c r="AU251" s="321" t="s">
        <v>79</v>
      </c>
      <c r="AV251" s="318" t="s">
        <v>79</v>
      </c>
      <c r="AW251" s="318" t="s">
        <v>30</v>
      </c>
      <c r="AX251" s="318" t="s">
        <v>70</v>
      </c>
      <c r="AY251" s="321" t="s">
        <v>136</v>
      </c>
    </row>
    <row r="252" spans="2:51" s="318" customFormat="1">
      <c r="B252" s="319"/>
      <c r="D252" s="320" t="s">
        <v>263</v>
      </c>
      <c r="E252" s="321" t="s">
        <v>3</v>
      </c>
      <c r="F252" s="322" t="s">
        <v>446</v>
      </c>
      <c r="H252" s="323">
        <v>-15.978</v>
      </c>
      <c r="I252" s="366"/>
      <c r="L252" s="319"/>
      <c r="M252" s="324"/>
      <c r="N252" s="325"/>
      <c r="O252" s="325"/>
      <c r="P252" s="325"/>
      <c r="Q252" s="325"/>
      <c r="R252" s="325"/>
      <c r="S252" s="325"/>
      <c r="T252" s="326"/>
      <c r="AT252" s="321" t="s">
        <v>263</v>
      </c>
      <c r="AU252" s="321" t="s">
        <v>79</v>
      </c>
      <c r="AV252" s="318" t="s">
        <v>79</v>
      </c>
      <c r="AW252" s="318" t="s">
        <v>30</v>
      </c>
      <c r="AX252" s="318" t="s">
        <v>70</v>
      </c>
      <c r="AY252" s="321" t="s">
        <v>136</v>
      </c>
    </row>
    <row r="253" spans="2:51" s="318" customFormat="1">
      <c r="B253" s="319"/>
      <c r="D253" s="320" t="s">
        <v>263</v>
      </c>
      <c r="E253" s="321" t="s">
        <v>3</v>
      </c>
      <c r="F253" s="322" t="s">
        <v>447</v>
      </c>
      <c r="H253" s="323">
        <v>22.8</v>
      </c>
      <c r="I253" s="366"/>
      <c r="L253" s="319"/>
      <c r="M253" s="324"/>
      <c r="N253" s="325"/>
      <c r="O253" s="325"/>
      <c r="P253" s="325"/>
      <c r="Q253" s="325"/>
      <c r="R253" s="325"/>
      <c r="S253" s="325"/>
      <c r="T253" s="326"/>
      <c r="AT253" s="321" t="s">
        <v>263</v>
      </c>
      <c r="AU253" s="321" t="s">
        <v>79</v>
      </c>
      <c r="AV253" s="318" t="s">
        <v>79</v>
      </c>
      <c r="AW253" s="318" t="s">
        <v>30</v>
      </c>
      <c r="AX253" s="318" t="s">
        <v>70</v>
      </c>
      <c r="AY253" s="321" t="s">
        <v>136</v>
      </c>
    </row>
    <row r="254" spans="2:51" s="318" customFormat="1">
      <c r="B254" s="319"/>
      <c r="D254" s="320" t="s">
        <v>263</v>
      </c>
      <c r="E254" s="321" t="s">
        <v>3</v>
      </c>
      <c r="F254" s="322" t="s">
        <v>448</v>
      </c>
      <c r="H254" s="323">
        <v>332.86399999999998</v>
      </c>
      <c r="I254" s="366"/>
      <c r="L254" s="319"/>
      <c r="M254" s="324"/>
      <c r="N254" s="325"/>
      <c r="O254" s="325"/>
      <c r="P254" s="325"/>
      <c r="Q254" s="325"/>
      <c r="R254" s="325"/>
      <c r="S254" s="325"/>
      <c r="T254" s="326"/>
      <c r="AT254" s="321" t="s">
        <v>263</v>
      </c>
      <c r="AU254" s="321" t="s">
        <v>79</v>
      </c>
      <c r="AV254" s="318" t="s">
        <v>79</v>
      </c>
      <c r="AW254" s="318" t="s">
        <v>30</v>
      </c>
      <c r="AX254" s="318" t="s">
        <v>70</v>
      </c>
      <c r="AY254" s="321" t="s">
        <v>136</v>
      </c>
    </row>
    <row r="255" spans="2:51" s="318" customFormat="1" ht="30">
      <c r="B255" s="319"/>
      <c r="D255" s="320" t="s">
        <v>263</v>
      </c>
      <c r="E255" s="321" t="s">
        <v>3</v>
      </c>
      <c r="F255" s="322" t="s">
        <v>449</v>
      </c>
      <c r="H255" s="323">
        <v>-69.314999999999998</v>
      </c>
      <c r="I255" s="366"/>
      <c r="L255" s="319"/>
      <c r="M255" s="324"/>
      <c r="N255" s="325"/>
      <c r="O255" s="325"/>
      <c r="P255" s="325"/>
      <c r="Q255" s="325"/>
      <c r="R255" s="325"/>
      <c r="S255" s="325"/>
      <c r="T255" s="326"/>
      <c r="AT255" s="321" t="s">
        <v>263</v>
      </c>
      <c r="AU255" s="321" t="s">
        <v>79</v>
      </c>
      <c r="AV255" s="318" t="s">
        <v>79</v>
      </c>
      <c r="AW255" s="318" t="s">
        <v>30</v>
      </c>
      <c r="AX255" s="318" t="s">
        <v>70</v>
      </c>
      <c r="AY255" s="321" t="s">
        <v>136</v>
      </c>
    </row>
    <row r="256" spans="2:51" s="318" customFormat="1">
      <c r="B256" s="319"/>
      <c r="D256" s="320" t="s">
        <v>263</v>
      </c>
      <c r="E256" s="321" t="s">
        <v>3</v>
      </c>
      <c r="F256" s="322" t="s">
        <v>450</v>
      </c>
      <c r="H256" s="323">
        <v>55.02</v>
      </c>
      <c r="I256" s="366"/>
      <c r="L256" s="319"/>
      <c r="M256" s="324"/>
      <c r="N256" s="325"/>
      <c r="O256" s="325"/>
      <c r="P256" s="325"/>
      <c r="Q256" s="325"/>
      <c r="R256" s="325"/>
      <c r="S256" s="325"/>
      <c r="T256" s="326"/>
      <c r="AT256" s="321" t="s">
        <v>263</v>
      </c>
      <c r="AU256" s="321" t="s">
        <v>79</v>
      </c>
      <c r="AV256" s="318" t="s">
        <v>79</v>
      </c>
      <c r="AW256" s="318" t="s">
        <v>30</v>
      </c>
      <c r="AX256" s="318" t="s">
        <v>70</v>
      </c>
      <c r="AY256" s="321" t="s">
        <v>136</v>
      </c>
    </row>
    <row r="257" spans="2:51" s="318" customFormat="1">
      <c r="B257" s="319"/>
      <c r="D257" s="320" t="s">
        <v>263</v>
      </c>
      <c r="E257" s="321" t="s">
        <v>3</v>
      </c>
      <c r="F257" s="322" t="s">
        <v>451</v>
      </c>
      <c r="H257" s="323">
        <v>23.968</v>
      </c>
      <c r="I257" s="366"/>
      <c r="L257" s="319"/>
      <c r="M257" s="324"/>
      <c r="N257" s="325"/>
      <c r="O257" s="325"/>
      <c r="P257" s="325"/>
      <c r="Q257" s="325"/>
      <c r="R257" s="325"/>
      <c r="S257" s="325"/>
      <c r="T257" s="326"/>
      <c r="AT257" s="321" t="s">
        <v>263</v>
      </c>
      <c r="AU257" s="321" t="s">
        <v>79</v>
      </c>
      <c r="AV257" s="318" t="s">
        <v>79</v>
      </c>
      <c r="AW257" s="318" t="s">
        <v>30</v>
      </c>
      <c r="AX257" s="318" t="s">
        <v>70</v>
      </c>
      <c r="AY257" s="321" t="s">
        <v>136</v>
      </c>
    </row>
    <row r="258" spans="2:51" s="318" customFormat="1">
      <c r="B258" s="319"/>
      <c r="D258" s="320" t="s">
        <v>263</v>
      </c>
      <c r="E258" s="321" t="s">
        <v>3</v>
      </c>
      <c r="F258" s="322" t="s">
        <v>452</v>
      </c>
      <c r="H258" s="323">
        <v>-3.3759999999999999</v>
      </c>
      <c r="I258" s="366"/>
      <c r="L258" s="319"/>
      <c r="M258" s="324"/>
      <c r="N258" s="325"/>
      <c r="O258" s="325"/>
      <c r="P258" s="325"/>
      <c r="Q258" s="325"/>
      <c r="R258" s="325"/>
      <c r="S258" s="325"/>
      <c r="T258" s="326"/>
      <c r="AT258" s="321" t="s">
        <v>263</v>
      </c>
      <c r="AU258" s="321" t="s">
        <v>79</v>
      </c>
      <c r="AV258" s="318" t="s">
        <v>79</v>
      </c>
      <c r="AW258" s="318" t="s">
        <v>30</v>
      </c>
      <c r="AX258" s="318" t="s">
        <v>70</v>
      </c>
      <c r="AY258" s="321" t="s">
        <v>136</v>
      </c>
    </row>
    <row r="259" spans="2:51" s="318" customFormat="1">
      <c r="B259" s="319"/>
      <c r="D259" s="320" t="s">
        <v>263</v>
      </c>
      <c r="E259" s="321" t="s">
        <v>3</v>
      </c>
      <c r="F259" s="322" t="s">
        <v>453</v>
      </c>
      <c r="H259" s="323">
        <v>-354.50400000000002</v>
      </c>
      <c r="I259" s="366"/>
      <c r="L259" s="319"/>
      <c r="M259" s="324"/>
      <c r="N259" s="325"/>
      <c r="O259" s="325"/>
      <c r="P259" s="325"/>
      <c r="Q259" s="325"/>
      <c r="R259" s="325"/>
      <c r="S259" s="325"/>
      <c r="T259" s="326"/>
      <c r="AT259" s="321" t="s">
        <v>263</v>
      </c>
      <c r="AU259" s="321" t="s">
        <v>79</v>
      </c>
      <c r="AV259" s="318" t="s">
        <v>79</v>
      </c>
      <c r="AW259" s="318" t="s">
        <v>30</v>
      </c>
      <c r="AX259" s="318" t="s">
        <v>70</v>
      </c>
      <c r="AY259" s="321" t="s">
        <v>136</v>
      </c>
    </row>
    <row r="260" spans="2:51" s="318" customFormat="1">
      <c r="B260" s="319"/>
      <c r="D260" s="320" t="s">
        <v>263</v>
      </c>
      <c r="E260" s="321" t="s">
        <v>3</v>
      </c>
      <c r="F260" s="322" t="s">
        <v>454</v>
      </c>
      <c r="H260" s="323">
        <v>-130.048</v>
      </c>
      <c r="I260" s="366"/>
      <c r="L260" s="319"/>
      <c r="M260" s="324"/>
      <c r="N260" s="325"/>
      <c r="O260" s="325"/>
      <c r="P260" s="325"/>
      <c r="Q260" s="325"/>
      <c r="R260" s="325"/>
      <c r="S260" s="325"/>
      <c r="T260" s="326"/>
      <c r="AT260" s="321" t="s">
        <v>263</v>
      </c>
      <c r="AU260" s="321" t="s">
        <v>79</v>
      </c>
      <c r="AV260" s="318" t="s">
        <v>79</v>
      </c>
      <c r="AW260" s="318" t="s">
        <v>30</v>
      </c>
      <c r="AX260" s="318" t="s">
        <v>70</v>
      </c>
      <c r="AY260" s="321" t="s">
        <v>136</v>
      </c>
    </row>
    <row r="261" spans="2:51" s="345" customFormat="1">
      <c r="B261" s="346"/>
      <c r="D261" s="320" t="s">
        <v>263</v>
      </c>
      <c r="E261" s="347" t="s">
        <v>3</v>
      </c>
      <c r="F261" s="348" t="s">
        <v>455</v>
      </c>
      <c r="H261" s="347" t="s">
        <v>3</v>
      </c>
      <c r="I261" s="368"/>
      <c r="L261" s="346"/>
      <c r="M261" s="349"/>
      <c r="N261" s="350"/>
      <c r="O261" s="350"/>
      <c r="P261" s="350"/>
      <c r="Q261" s="350"/>
      <c r="R261" s="350"/>
      <c r="S261" s="350"/>
      <c r="T261" s="351"/>
      <c r="AT261" s="347" t="s">
        <v>263</v>
      </c>
      <c r="AU261" s="347" t="s">
        <v>79</v>
      </c>
      <c r="AV261" s="345" t="s">
        <v>77</v>
      </c>
      <c r="AW261" s="345" t="s">
        <v>30</v>
      </c>
      <c r="AX261" s="345" t="s">
        <v>70</v>
      </c>
      <c r="AY261" s="347" t="s">
        <v>136</v>
      </c>
    </row>
    <row r="262" spans="2:51" s="345" customFormat="1">
      <c r="B262" s="346"/>
      <c r="D262" s="320" t="s">
        <v>263</v>
      </c>
      <c r="E262" s="347" t="s">
        <v>3</v>
      </c>
      <c r="F262" s="348" t="s">
        <v>338</v>
      </c>
      <c r="H262" s="347" t="s">
        <v>3</v>
      </c>
      <c r="I262" s="368"/>
      <c r="L262" s="346"/>
      <c r="M262" s="349"/>
      <c r="N262" s="350"/>
      <c r="O262" s="350"/>
      <c r="P262" s="350"/>
      <c r="Q262" s="350"/>
      <c r="R262" s="350"/>
      <c r="S262" s="350"/>
      <c r="T262" s="351"/>
      <c r="AT262" s="347" t="s">
        <v>263</v>
      </c>
      <c r="AU262" s="347" t="s">
        <v>79</v>
      </c>
      <c r="AV262" s="345" t="s">
        <v>77</v>
      </c>
      <c r="AW262" s="345" t="s">
        <v>30</v>
      </c>
      <c r="AX262" s="345" t="s">
        <v>70</v>
      </c>
      <c r="AY262" s="347" t="s">
        <v>136</v>
      </c>
    </row>
    <row r="263" spans="2:51" s="318" customFormat="1">
      <c r="B263" s="319"/>
      <c r="D263" s="320" t="s">
        <v>263</v>
      </c>
      <c r="E263" s="321" t="s">
        <v>3</v>
      </c>
      <c r="F263" s="322" t="s">
        <v>456</v>
      </c>
      <c r="H263" s="323">
        <v>26.803999999999998</v>
      </c>
      <c r="I263" s="366"/>
      <c r="L263" s="319"/>
      <c r="M263" s="324"/>
      <c r="N263" s="325"/>
      <c r="O263" s="325"/>
      <c r="P263" s="325"/>
      <c r="Q263" s="325"/>
      <c r="R263" s="325"/>
      <c r="S263" s="325"/>
      <c r="T263" s="326"/>
      <c r="AT263" s="321" t="s">
        <v>263</v>
      </c>
      <c r="AU263" s="321" t="s">
        <v>79</v>
      </c>
      <c r="AV263" s="318" t="s">
        <v>79</v>
      </c>
      <c r="AW263" s="318" t="s">
        <v>30</v>
      </c>
      <c r="AX263" s="318" t="s">
        <v>70</v>
      </c>
      <c r="AY263" s="321" t="s">
        <v>136</v>
      </c>
    </row>
    <row r="264" spans="2:51" s="318" customFormat="1">
      <c r="B264" s="319"/>
      <c r="D264" s="320" t="s">
        <v>263</v>
      </c>
      <c r="E264" s="321" t="s">
        <v>3</v>
      </c>
      <c r="F264" s="322" t="s">
        <v>457</v>
      </c>
      <c r="H264" s="323">
        <v>20.448</v>
      </c>
      <c r="I264" s="366"/>
      <c r="L264" s="319"/>
      <c r="M264" s="324"/>
      <c r="N264" s="325"/>
      <c r="O264" s="325"/>
      <c r="P264" s="325"/>
      <c r="Q264" s="325"/>
      <c r="R264" s="325"/>
      <c r="S264" s="325"/>
      <c r="T264" s="326"/>
      <c r="AT264" s="321" t="s">
        <v>263</v>
      </c>
      <c r="AU264" s="321" t="s">
        <v>79</v>
      </c>
      <c r="AV264" s="318" t="s">
        <v>79</v>
      </c>
      <c r="AW264" s="318" t="s">
        <v>30</v>
      </c>
      <c r="AX264" s="318" t="s">
        <v>70</v>
      </c>
      <c r="AY264" s="321" t="s">
        <v>136</v>
      </c>
    </row>
    <row r="265" spans="2:51" s="318" customFormat="1">
      <c r="B265" s="319"/>
      <c r="D265" s="320" t="s">
        <v>263</v>
      </c>
      <c r="E265" s="321" t="s">
        <v>3</v>
      </c>
      <c r="F265" s="322" t="s">
        <v>458</v>
      </c>
      <c r="H265" s="323">
        <v>19.933</v>
      </c>
      <c r="I265" s="366"/>
      <c r="L265" s="319"/>
      <c r="M265" s="324"/>
      <c r="N265" s="325"/>
      <c r="O265" s="325"/>
      <c r="P265" s="325"/>
      <c r="Q265" s="325"/>
      <c r="R265" s="325"/>
      <c r="S265" s="325"/>
      <c r="T265" s="326"/>
      <c r="AT265" s="321" t="s">
        <v>263</v>
      </c>
      <c r="AU265" s="321" t="s">
        <v>79</v>
      </c>
      <c r="AV265" s="318" t="s">
        <v>79</v>
      </c>
      <c r="AW265" s="318" t="s">
        <v>30</v>
      </c>
      <c r="AX265" s="318" t="s">
        <v>70</v>
      </c>
      <c r="AY265" s="321" t="s">
        <v>136</v>
      </c>
    </row>
    <row r="266" spans="2:51" s="318" customFormat="1">
      <c r="B266" s="319"/>
      <c r="D266" s="320" t="s">
        <v>263</v>
      </c>
      <c r="E266" s="321" t="s">
        <v>3</v>
      </c>
      <c r="F266" s="322" t="s">
        <v>459</v>
      </c>
      <c r="H266" s="323">
        <v>51.287999999999997</v>
      </c>
      <c r="I266" s="366"/>
      <c r="L266" s="319"/>
      <c r="M266" s="324"/>
      <c r="N266" s="325"/>
      <c r="O266" s="325"/>
      <c r="P266" s="325"/>
      <c r="Q266" s="325"/>
      <c r="R266" s="325"/>
      <c r="S266" s="325"/>
      <c r="T266" s="326"/>
      <c r="AT266" s="321" t="s">
        <v>263</v>
      </c>
      <c r="AU266" s="321" t="s">
        <v>79</v>
      </c>
      <c r="AV266" s="318" t="s">
        <v>79</v>
      </c>
      <c r="AW266" s="318" t="s">
        <v>30</v>
      </c>
      <c r="AX266" s="318" t="s">
        <v>70</v>
      </c>
      <c r="AY266" s="321" t="s">
        <v>136</v>
      </c>
    </row>
    <row r="267" spans="2:51" s="318" customFormat="1">
      <c r="B267" s="319"/>
      <c r="D267" s="320" t="s">
        <v>263</v>
      </c>
      <c r="E267" s="321" t="s">
        <v>3</v>
      </c>
      <c r="F267" s="322" t="s">
        <v>460</v>
      </c>
      <c r="H267" s="323">
        <v>27.484999999999999</v>
      </c>
      <c r="I267" s="366"/>
      <c r="L267" s="319"/>
      <c r="M267" s="324"/>
      <c r="N267" s="325"/>
      <c r="O267" s="325"/>
      <c r="P267" s="325"/>
      <c r="Q267" s="325"/>
      <c r="R267" s="325"/>
      <c r="S267" s="325"/>
      <c r="T267" s="326"/>
      <c r="AT267" s="321" t="s">
        <v>263</v>
      </c>
      <c r="AU267" s="321" t="s">
        <v>79</v>
      </c>
      <c r="AV267" s="318" t="s">
        <v>79</v>
      </c>
      <c r="AW267" s="318" t="s">
        <v>30</v>
      </c>
      <c r="AX267" s="318" t="s">
        <v>70</v>
      </c>
      <c r="AY267" s="321" t="s">
        <v>136</v>
      </c>
    </row>
    <row r="268" spans="2:51" s="318" customFormat="1">
      <c r="B268" s="319"/>
      <c r="D268" s="320" t="s">
        <v>263</v>
      </c>
      <c r="E268" s="321" t="s">
        <v>3</v>
      </c>
      <c r="F268" s="322" t="s">
        <v>461</v>
      </c>
      <c r="H268" s="323">
        <v>18.931000000000001</v>
      </c>
      <c r="I268" s="366"/>
      <c r="L268" s="319"/>
      <c r="M268" s="324"/>
      <c r="N268" s="325"/>
      <c r="O268" s="325"/>
      <c r="P268" s="325"/>
      <c r="Q268" s="325"/>
      <c r="R268" s="325"/>
      <c r="S268" s="325"/>
      <c r="T268" s="326"/>
      <c r="AT268" s="321" t="s">
        <v>263</v>
      </c>
      <c r="AU268" s="321" t="s">
        <v>79</v>
      </c>
      <c r="AV268" s="318" t="s">
        <v>79</v>
      </c>
      <c r="AW268" s="318" t="s">
        <v>30</v>
      </c>
      <c r="AX268" s="318" t="s">
        <v>70</v>
      </c>
      <c r="AY268" s="321" t="s">
        <v>136</v>
      </c>
    </row>
    <row r="269" spans="2:51" s="318" customFormat="1">
      <c r="B269" s="319"/>
      <c r="D269" s="320" t="s">
        <v>263</v>
      </c>
      <c r="E269" s="321" t="s">
        <v>3</v>
      </c>
      <c r="F269" s="322" t="s">
        <v>462</v>
      </c>
      <c r="H269" s="323">
        <v>14.016999999999999</v>
      </c>
      <c r="I269" s="366"/>
      <c r="L269" s="319"/>
      <c r="M269" s="324"/>
      <c r="N269" s="325"/>
      <c r="O269" s="325"/>
      <c r="P269" s="325"/>
      <c r="Q269" s="325"/>
      <c r="R269" s="325"/>
      <c r="S269" s="325"/>
      <c r="T269" s="326"/>
      <c r="AT269" s="321" t="s">
        <v>263</v>
      </c>
      <c r="AU269" s="321" t="s">
        <v>79</v>
      </c>
      <c r="AV269" s="318" t="s">
        <v>79</v>
      </c>
      <c r="AW269" s="318" t="s">
        <v>30</v>
      </c>
      <c r="AX269" s="318" t="s">
        <v>70</v>
      </c>
      <c r="AY269" s="321" t="s">
        <v>136</v>
      </c>
    </row>
    <row r="270" spans="2:51" s="318" customFormat="1">
      <c r="B270" s="319"/>
      <c r="D270" s="320" t="s">
        <v>263</v>
      </c>
      <c r="E270" s="321" t="s">
        <v>3</v>
      </c>
      <c r="F270" s="322" t="s">
        <v>463</v>
      </c>
      <c r="H270" s="323">
        <v>21.21</v>
      </c>
      <c r="I270" s="366"/>
      <c r="L270" s="319"/>
      <c r="M270" s="324"/>
      <c r="N270" s="325"/>
      <c r="O270" s="325"/>
      <c r="P270" s="325"/>
      <c r="Q270" s="325"/>
      <c r="R270" s="325"/>
      <c r="S270" s="325"/>
      <c r="T270" s="326"/>
      <c r="AT270" s="321" t="s">
        <v>263</v>
      </c>
      <c r="AU270" s="321" t="s">
        <v>79</v>
      </c>
      <c r="AV270" s="318" t="s">
        <v>79</v>
      </c>
      <c r="AW270" s="318" t="s">
        <v>30</v>
      </c>
      <c r="AX270" s="318" t="s">
        <v>70</v>
      </c>
      <c r="AY270" s="321" t="s">
        <v>136</v>
      </c>
    </row>
    <row r="271" spans="2:51" s="318" customFormat="1">
      <c r="B271" s="319"/>
      <c r="D271" s="320" t="s">
        <v>263</v>
      </c>
      <c r="E271" s="321" t="s">
        <v>3</v>
      </c>
      <c r="F271" s="322" t="s">
        <v>464</v>
      </c>
      <c r="H271" s="323">
        <v>28.707999999999998</v>
      </c>
      <c r="I271" s="366"/>
      <c r="L271" s="319"/>
      <c r="M271" s="324"/>
      <c r="N271" s="325"/>
      <c r="O271" s="325"/>
      <c r="P271" s="325"/>
      <c r="Q271" s="325"/>
      <c r="R271" s="325"/>
      <c r="S271" s="325"/>
      <c r="T271" s="326"/>
      <c r="AT271" s="321" t="s">
        <v>263</v>
      </c>
      <c r="AU271" s="321" t="s">
        <v>79</v>
      </c>
      <c r="AV271" s="318" t="s">
        <v>79</v>
      </c>
      <c r="AW271" s="318" t="s">
        <v>30</v>
      </c>
      <c r="AX271" s="318" t="s">
        <v>70</v>
      </c>
      <c r="AY271" s="321" t="s">
        <v>136</v>
      </c>
    </row>
    <row r="272" spans="2:51" s="318" customFormat="1" ht="20">
      <c r="B272" s="319"/>
      <c r="D272" s="320" t="s">
        <v>263</v>
      </c>
      <c r="E272" s="321" t="s">
        <v>3</v>
      </c>
      <c r="F272" s="322" t="s">
        <v>465</v>
      </c>
      <c r="H272" s="323">
        <v>31.248000000000001</v>
      </c>
      <c r="I272" s="366"/>
      <c r="L272" s="319"/>
      <c r="M272" s="324"/>
      <c r="N272" s="325"/>
      <c r="O272" s="325"/>
      <c r="P272" s="325"/>
      <c r="Q272" s="325"/>
      <c r="R272" s="325"/>
      <c r="S272" s="325"/>
      <c r="T272" s="326"/>
      <c r="AT272" s="321" t="s">
        <v>263</v>
      </c>
      <c r="AU272" s="321" t="s">
        <v>79</v>
      </c>
      <c r="AV272" s="318" t="s">
        <v>79</v>
      </c>
      <c r="AW272" s="318" t="s">
        <v>30</v>
      </c>
      <c r="AX272" s="318" t="s">
        <v>70</v>
      </c>
      <c r="AY272" s="321" t="s">
        <v>136</v>
      </c>
    </row>
    <row r="273" spans="2:51" s="318" customFormat="1">
      <c r="B273" s="319"/>
      <c r="D273" s="320" t="s">
        <v>263</v>
      </c>
      <c r="E273" s="321" t="s">
        <v>3</v>
      </c>
      <c r="F273" s="322" t="s">
        <v>466</v>
      </c>
      <c r="H273" s="323">
        <v>22.064</v>
      </c>
      <c r="I273" s="366"/>
      <c r="L273" s="319"/>
      <c r="M273" s="324"/>
      <c r="N273" s="325"/>
      <c r="O273" s="325"/>
      <c r="P273" s="325"/>
      <c r="Q273" s="325"/>
      <c r="R273" s="325"/>
      <c r="S273" s="325"/>
      <c r="T273" s="326"/>
      <c r="AT273" s="321" t="s">
        <v>263</v>
      </c>
      <c r="AU273" s="321" t="s">
        <v>79</v>
      </c>
      <c r="AV273" s="318" t="s">
        <v>79</v>
      </c>
      <c r="AW273" s="318" t="s">
        <v>30</v>
      </c>
      <c r="AX273" s="318" t="s">
        <v>70</v>
      </c>
      <c r="AY273" s="321" t="s">
        <v>136</v>
      </c>
    </row>
    <row r="274" spans="2:51" s="318" customFormat="1">
      <c r="B274" s="319"/>
      <c r="D274" s="320" t="s">
        <v>263</v>
      </c>
      <c r="E274" s="321" t="s">
        <v>3</v>
      </c>
      <c r="F274" s="322" t="s">
        <v>467</v>
      </c>
      <c r="H274" s="323">
        <v>50.823</v>
      </c>
      <c r="I274" s="366"/>
      <c r="L274" s="319"/>
      <c r="M274" s="324"/>
      <c r="N274" s="325"/>
      <c r="O274" s="325"/>
      <c r="P274" s="325"/>
      <c r="Q274" s="325"/>
      <c r="R274" s="325"/>
      <c r="S274" s="325"/>
      <c r="T274" s="326"/>
      <c r="AT274" s="321" t="s">
        <v>263</v>
      </c>
      <c r="AU274" s="321" t="s">
        <v>79</v>
      </c>
      <c r="AV274" s="318" t="s">
        <v>79</v>
      </c>
      <c r="AW274" s="318" t="s">
        <v>30</v>
      </c>
      <c r="AX274" s="318" t="s">
        <v>70</v>
      </c>
      <c r="AY274" s="321" t="s">
        <v>136</v>
      </c>
    </row>
    <row r="275" spans="2:51" s="318" customFormat="1">
      <c r="B275" s="319"/>
      <c r="D275" s="320" t="s">
        <v>263</v>
      </c>
      <c r="E275" s="321" t="s">
        <v>3</v>
      </c>
      <c r="F275" s="322" t="s">
        <v>468</v>
      </c>
      <c r="H275" s="323">
        <v>17.556000000000001</v>
      </c>
      <c r="I275" s="366"/>
      <c r="L275" s="319"/>
      <c r="M275" s="324"/>
      <c r="N275" s="325"/>
      <c r="O275" s="325"/>
      <c r="P275" s="325"/>
      <c r="Q275" s="325"/>
      <c r="R275" s="325"/>
      <c r="S275" s="325"/>
      <c r="T275" s="326"/>
      <c r="AT275" s="321" t="s">
        <v>263</v>
      </c>
      <c r="AU275" s="321" t="s">
        <v>79</v>
      </c>
      <c r="AV275" s="318" t="s">
        <v>79</v>
      </c>
      <c r="AW275" s="318" t="s">
        <v>30</v>
      </c>
      <c r="AX275" s="318" t="s">
        <v>70</v>
      </c>
      <c r="AY275" s="321" t="s">
        <v>136</v>
      </c>
    </row>
    <row r="276" spans="2:51" s="318" customFormat="1">
      <c r="B276" s="319"/>
      <c r="D276" s="320" t="s">
        <v>263</v>
      </c>
      <c r="E276" s="321" t="s">
        <v>3</v>
      </c>
      <c r="F276" s="322" t="s">
        <v>469</v>
      </c>
      <c r="H276" s="323">
        <v>19.712</v>
      </c>
      <c r="I276" s="366"/>
      <c r="L276" s="319"/>
      <c r="M276" s="324"/>
      <c r="N276" s="325"/>
      <c r="O276" s="325"/>
      <c r="P276" s="325"/>
      <c r="Q276" s="325"/>
      <c r="R276" s="325"/>
      <c r="S276" s="325"/>
      <c r="T276" s="326"/>
      <c r="AT276" s="321" t="s">
        <v>263</v>
      </c>
      <c r="AU276" s="321" t="s">
        <v>79</v>
      </c>
      <c r="AV276" s="318" t="s">
        <v>79</v>
      </c>
      <c r="AW276" s="318" t="s">
        <v>30</v>
      </c>
      <c r="AX276" s="318" t="s">
        <v>70</v>
      </c>
      <c r="AY276" s="321" t="s">
        <v>136</v>
      </c>
    </row>
    <row r="277" spans="2:51" s="318" customFormat="1">
      <c r="B277" s="319"/>
      <c r="D277" s="320" t="s">
        <v>263</v>
      </c>
      <c r="E277" s="321" t="s">
        <v>3</v>
      </c>
      <c r="F277" s="322" t="s">
        <v>349</v>
      </c>
      <c r="H277" s="323">
        <v>-1.6</v>
      </c>
      <c r="I277" s="366"/>
      <c r="L277" s="319"/>
      <c r="M277" s="324"/>
      <c r="N277" s="325"/>
      <c r="O277" s="325"/>
      <c r="P277" s="325"/>
      <c r="Q277" s="325"/>
      <c r="R277" s="325"/>
      <c r="S277" s="325"/>
      <c r="T277" s="326"/>
      <c r="AT277" s="321" t="s">
        <v>263</v>
      </c>
      <c r="AU277" s="321" t="s">
        <v>79</v>
      </c>
      <c r="AV277" s="318" t="s">
        <v>79</v>
      </c>
      <c r="AW277" s="318" t="s">
        <v>30</v>
      </c>
      <c r="AX277" s="318" t="s">
        <v>70</v>
      </c>
      <c r="AY277" s="321" t="s">
        <v>136</v>
      </c>
    </row>
    <row r="278" spans="2:51" s="318" customFormat="1">
      <c r="B278" s="319"/>
      <c r="D278" s="320" t="s">
        <v>263</v>
      </c>
      <c r="E278" s="321" t="s">
        <v>3</v>
      </c>
      <c r="F278" s="322" t="s">
        <v>349</v>
      </c>
      <c r="H278" s="323">
        <v>-1.6</v>
      </c>
      <c r="I278" s="366"/>
      <c r="L278" s="319"/>
      <c r="M278" s="324"/>
      <c r="N278" s="325"/>
      <c r="O278" s="325"/>
      <c r="P278" s="325"/>
      <c r="Q278" s="325"/>
      <c r="R278" s="325"/>
      <c r="S278" s="325"/>
      <c r="T278" s="326"/>
      <c r="AT278" s="321" t="s">
        <v>263</v>
      </c>
      <c r="AU278" s="321" t="s">
        <v>79</v>
      </c>
      <c r="AV278" s="318" t="s">
        <v>79</v>
      </c>
      <c r="AW278" s="318" t="s">
        <v>30</v>
      </c>
      <c r="AX278" s="318" t="s">
        <v>70</v>
      </c>
      <c r="AY278" s="321" t="s">
        <v>136</v>
      </c>
    </row>
    <row r="279" spans="2:51" s="318" customFormat="1">
      <c r="B279" s="319"/>
      <c r="D279" s="320" t="s">
        <v>263</v>
      </c>
      <c r="E279" s="321" t="s">
        <v>3</v>
      </c>
      <c r="F279" s="322" t="s">
        <v>470</v>
      </c>
      <c r="H279" s="323">
        <v>-1.5760000000000001</v>
      </c>
      <c r="I279" s="366"/>
      <c r="L279" s="319"/>
      <c r="M279" s="324"/>
      <c r="N279" s="325"/>
      <c r="O279" s="325"/>
      <c r="P279" s="325"/>
      <c r="Q279" s="325"/>
      <c r="R279" s="325"/>
      <c r="S279" s="325"/>
      <c r="T279" s="326"/>
      <c r="AT279" s="321" t="s">
        <v>263</v>
      </c>
      <c r="AU279" s="321" t="s">
        <v>79</v>
      </c>
      <c r="AV279" s="318" t="s">
        <v>79</v>
      </c>
      <c r="AW279" s="318" t="s">
        <v>30</v>
      </c>
      <c r="AX279" s="318" t="s">
        <v>70</v>
      </c>
      <c r="AY279" s="321" t="s">
        <v>136</v>
      </c>
    </row>
    <row r="280" spans="2:51" s="318" customFormat="1">
      <c r="B280" s="319"/>
      <c r="D280" s="320" t="s">
        <v>263</v>
      </c>
      <c r="E280" s="321" t="s">
        <v>3</v>
      </c>
      <c r="F280" s="322" t="s">
        <v>470</v>
      </c>
      <c r="H280" s="323">
        <v>-1.5760000000000001</v>
      </c>
      <c r="I280" s="366"/>
      <c r="L280" s="319"/>
      <c r="M280" s="324"/>
      <c r="N280" s="325"/>
      <c r="O280" s="325"/>
      <c r="P280" s="325"/>
      <c r="Q280" s="325"/>
      <c r="R280" s="325"/>
      <c r="S280" s="325"/>
      <c r="T280" s="326"/>
      <c r="AT280" s="321" t="s">
        <v>263</v>
      </c>
      <c r="AU280" s="321" t="s">
        <v>79</v>
      </c>
      <c r="AV280" s="318" t="s">
        <v>79</v>
      </c>
      <c r="AW280" s="318" t="s">
        <v>30</v>
      </c>
      <c r="AX280" s="318" t="s">
        <v>70</v>
      </c>
      <c r="AY280" s="321" t="s">
        <v>136</v>
      </c>
    </row>
    <row r="281" spans="2:51" s="318" customFormat="1">
      <c r="B281" s="319"/>
      <c r="D281" s="320" t="s">
        <v>263</v>
      </c>
      <c r="E281" s="321" t="s">
        <v>3</v>
      </c>
      <c r="F281" s="322" t="s">
        <v>470</v>
      </c>
      <c r="H281" s="323">
        <v>-1.5760000000000001</v>
      </c>
      <c r="I281" s="366"/>
      <c r="L281" s="319"/>
      <c r="M281" s="324"/>
      <c r="N281" s="325"/>
      <c r="O281" s="325"/>
      <c r="P281" s="325"/>
      <c r="Q281" s="325"/>
      <c r="R281" s="325"/>
      <c r="S281" s="325"/>
      <c r="T281" s="326"/>
      <c r="AT281" s="321" t="s">
        <v>263</v>
      </c>
      <c r="AU281" s="321" t="s">
        <v>79</v>
      </c>
      <c r="AV281" s="318" t="s">
        <v>79</v>
      </c>
      <c r="AW281" s="318" t="s">
        <v>30</v>
      </c>
      <c r="AX281" s="318" t="s">
        <v>70</v>
      </c>
      <c r="AY281" s="321" t="s">
        <v>136</v>
      </c>
    </row>
    <row r="282" spans="2:51" s="318" customFormat="1">
      <c r="B282" s="319"/>
      <c r="D282" s="320" t="s">
        <v>263</v>
      </c>
      <c r="E282" s="321" t="s">
        <v>3</v>
      </c>
      <c r="F282" s="322" t="s">
        <v>470</v>
      </c>
      <c r="H282" s="323">
        <v>-1.5760000000000001</v>
      </c>
      <c r="I282" s="366"/>
      <c r="L282" s="319"/>
      <c r="M282" s="324"/>
      <c r="N282" s="325"/>
      <c r="O282" s="325"/>
      <c r="P282" s="325"/>
      <c r="Q282" s="325"/>
      <c r="R282" s="325"/>
      <c r="S282" s="325"/>
      <c r="T282" s="326"/>
      <c r="AT282" s="321" t="s">
        <v>263</v>
      </c>
      <c r="AU282" s="321" t="s">
        <v>79</v>
      </c>
      <c r="AV282" s="318" t="s">
        <v>79</v>
      </c>
      <c r="AW282" s="318" t="s">
        <v>30</v>
      </c>
      <c r="AX282" s="318" t="s">
        <v>70</v>
      </c>
      <c r="AY282" s="321" t="s">
        <v>136</v>
      </c>
    </row>
    <row r="283" spans="2:51" s="318" customFormat="1">
      <c r="B283" s="319"/>
      <c r="D283" s="320" t="s">
        <v>263</v>
      </c>
      <c r="E283" s="321" t="s">
        <v>3</v>
      </c>
      <c r="F283" s="322" t="s">
        <v>470</v>
      </c>
      <c r="H283" s="323">
        <v>-1.5760000000000001</v>
      </c>
      <c r="I283" s="366"/>
      <c r="L283" s="319"/>
      <c r="M283" s="324"/>
      <c r="N283" s="325"/>
      <c r="O283" s="325"/>
      <c r="P283" s="325"/>
      <c r="Q283" s="325"/>
      <c r="R283" s="325"/>
      <c r="S283" s="325"/>
      <c r="T283" s="326"/>
      <c r="AT283" s="321" t="s">
        <v>263</v>
      </c>
      <c r="AU283" s="321" t="s">
        <v>79</v>
      </c>
      <c r="AV283" s="318" t="s">
        <v>79</v>
      </c>
      <c r="AW283" s="318" t="s">
        <v>30</v>
      </c>
      <c r="AX283" s="318" t="s">
        <v>70</v>
      </c>
      <c r="AY283" s="321" t="s">
        <v>136</v>
      </c>
    </row>
    <row r="284" spans="2:51" s="318" customFormat="1">
      <c r="B284" s="319"/>
      <c r="D284" s="320" t="s">
        <v>263</v>
      </c>
      <c r="E284" s="321" t="s">
        <v>3</v>
      </c>
      <c r="F284" s="322" t="s">
        <v>470</v>
      </c>
      <c r="H284" s="323">
        <v>-1.5760000000000001</v>
      </c>
      <c r="I284" s="366"/>
      <c r="L284" s="319"/>
      <c r="M284" s="324"/>
      <c r="N284" s="325"/>
      <c r="O284" s="325"/>
      <c r="P284" s="325"/>
      <c r="Q284" s="325"/>
      <c r="R284" s="325"/>
      <c r="S284" s="325"/>
      <c r="T284" s="326"/>
      <c r="AT284" s="321" t="s">
        <v>263</v>
      </c>
      <c r="AU284" s="321" t="s">
        <v>79</v>
      </c>
      <c r="AV284" s="318" t="s">
        <v>79</v>
      </c>
      <c r="AW284" s="318" t="s">
        <v>30</v>
      </c>
      <c r="AX284" s="318" t="s">
        <v>70</v>
      </c>
      <c r="AY284" s="321" t="s">
        <v>136</v>
      </c>
    </row>
    <row r="285" spans="2:51" s="318" customFormat="1">
      <c r="B285" s="319"/>
      <c r="D285" s="320" t="s">
        <v>263</v>
      </c>
      <c r="E285" s="321" t="s">
        <v>3</v>
      </c>
      <c r="F285" s="322" t="s">
        <v>471</v>
      </c>
      <c r="H285" s="323">
        <v>-2.15</v>
      </c>
      <c r="I285" s="366"/>
      <c r="L285" s="319"/>
      <c r="M285" s="324"/>
      <c r="N285" s="325"/>
      <c r="O285" s="325"/>
      <c r="P285" s="325"/>
      <c r="Q285" s="325"/>
      <c r="R285" s="325"/>
      <c r="S285" s="325"/>
      <c r="T285" s="326"/>
      <c r="AT285" s="321" t="s">
        <v>263</v>
      </c>
      <c r="AU285" s="321" t="s">
        <v>79</v>
      </c>
      <c r="AV285" s="318" t="s">
        <v>79</v>
      </c>
      <c r="AW285" s="318" t="s">
        <v>30</v>
      </c>
      <c r="AX285" s="318" t="s">
        <v>70</v>
      </c>
      <c r="AY285" s="321" t="s">
        <v>136</v>
      </c>
    </row>
    <row r="286" spans="2:51" s="318" customFormat="1">
      <c r="B286" s="319"/>
      <c r="D286" s="320" t="s">
        <v>263</v>
      </c>
      <c r="E286" s="321" t="s">
        <v>3</v>
      </c>
      <c r="F286" s="322" t="s">
        <v>472</v>
      </c>
      <c r="H286" s="323">
        <v>1.3380000000000001</v>
      </c>
      <c r="I286" s="366"/>
      <c r="L286" s="319"/>
      <c r="M286" s="324"/>
      <c r="N286" s="325"/>
      <c r="O286" s="325"/>
      <c r="P286" s="325"/>
      <c r="Q286" s="325"/>
      <c r="R286" s="325"/>
      <c r="S286" s="325"/>
      <c r="T286" s="326"/>
      <c r="AT286" s="321" t="s">
        <v>263</v>
      </c>
      <c r="AU286" s="321" t="s">
        <v>79</v>
      </c>
      <c r="AV286" s="318" t="s">
        <v>79</v>
      </c>
      <c r="AW286" s="318" t="s">
        <v>30</v>
      </c>
      <c r="AX286" s="318" t="s">
        <v>70</v>
      </c>
      <c r="AY286" s="321" t="s">
        <v>136</v>
      </c>
    </row>
    <row r="287" spans="2:51" s="318" customFormat="1">
      <c r="B287" s="319"/>
      <c r="D287" s="320" t="s">
        <v>263</v>
      </c>
      <c r="E287" s="321" t="s">
        <v>3</v>
      </c>
      <c r="F287" s="322" t="s">
        <v>473</v>
      </c>
      <c r="H287" s="323">
        <v>1.526</v>
      </c>
      <c r="I287" s="366"/>
      <c r="L287" s="319"/>
      <c r="M287" s="324"/>
      <c r="N287" s="325"/>
      <c r="O287" s="325"/>
      <c r="P287" s="325"/>
      <c r="Q287" s="325"/>
      <c r="R287" s="325"/>
      <c r="S287" s="325"/>
      <c r="T287" s="326"/>
      <c r="AT287" s="321" t="s">
        <v>263</v>
      </c>
      <c r="AU287" s="321" t="s">
        <v>79</v>
      </c>
      <c r="AV287" s="318" t="s">
        <v>79</v>
      </c>
      <c r="AW287" s="318" t="s">
        <v>30</v>
      </c>
      <c r="AX287" s="318" t="s">
        <v>70</v>
      </c>
      <c r="AY287" s="321" t="s">
        <v>136</v>
      </c>
    </row>
    <row r="288" spans="2:51" s="318" customFormat="1">
      <c r="B288" s="319"/>
      <c r="D288" s="320" t="s">
        <v>263</v>
      </c>
      <c r="E288" s="321" t="s">
        <v>3</v>
      </c>
      <c r="F288" s="322" t="s">
        <v>474</v>
      </c>
      <c r="H288" s="323">
        <v>1.633</v>
      </c>
      <c r="I288" s="366"/>
      <c r="L288" s="319"/>
      <c r="M288" s="324"/>
      <c r="N288" s="325"/>
      <c r="O288" s="325"/>
      <c r="P288" s="325"/>
      <c r="Q288" s="325"/>
      <c r="R288" s="325"/>
      <c r="S288" s="325"/>
      <c r="T288" s="326"/>
      <c r="AT288" s="321" t="s">
        <v>263</v>
      </c>
      <c r="AU288" s="321" t="s">
        <v>79</v>
      </c>
      <c r="AV288" s="318" t="s">
        <v>79</v>
      </c>
      <c r="AW288" s="318" t="s">
        <v>30</v>
      </c>
      <c r="AX288" s="318" t="s">
        <v>70</v>
      </c>
      <c r="AY288" s="321" t="s">
        <v>136</v>
      </c>
    </row>
    <row r="289" spans="2:51" s="318" customFormat="1">
      <c r="B289" s="319"/>
      <c r="D289" s="320" t="s">
        <v>263</v>
      </c>
      <c r="E289" s="321" t="s">
        <v>3</v>
      </c>
      <c r="F289" s="322" t="s">
        <v>475</v>
      </c>
      <c r="H289" s="323">
        <v>-3.3570000000000002</v>
      </c>
      <c r="I289" s="366"/>
      <c r="L289" s="319"/>
      <c r="M289" s="324"/>
      <c r="N289" s="325"/>
      <c r="O289" s="325"/>
      <c r="P289" s="325"/>
      <c r="Q289" s="325"/>
      <c r="R289" s="325"/>
      <c r="S289" s="325"/>
      <c r="T289" s="326"/>
      <c r="AT289" s="321" t="s">
        <v>263</v>
      </c>
      <c r="AU289" s="321" t="s">
        <v>79</v>
      </c>
      <c r="AV289" s="318" t="s">
        <v>79</v>
      </c>
      <c r="AW289" s="318" t="s">
        <v>30</v>
      </c>
      <c r="AX289" s="318" t="s">
        <v>70</v>
      </c>
      <c r="AY289" s="321" t="s">
        <v>136</v>
      </c>
    </row>
    <row r="290" spans="2:51" s="318" customFormat="1">
      <c r="B290" s="319"/>
      <c r="D290" s="320" t="s">
        <v>263</v>
      </c>
      <c r="E290" s="321" t="s">
        <v>3</v>
      </c>
      <c r="F290" s="322" t="s">
        <v>476</v>
      </c>
      <c r="H290" s="323">
        <v>-2.238</v>
      </c>
      <c r="I290" s="366"/>
      <c r="L290" s="319"/>
      <c r="M290" s="324"/>
      <c r="N290" s="325"/>
      <c r="O290" s="325"/>
      <c r="P290" s="325"/>
      <c r="Q290" s="325"/>
      <c r="R290" s="325"/>
      <c r="S290" s="325"/>
      <c r="T290" s="326"/>
      <c r="AT290" s="321" t="s">
        <v>263</v>
      </c>
      <c r="AU290" s="321" t="s">
        <v>79</v>
      </c>
      <c r="AV290" s="318" t="s">
        <v>79</v>
      </c>
      <c r="AW290" s="318" t="s">
        <v>30</v>
      </c>
      <c r="AX290" s="318" t="s">
        <v>70</v>
      </c>
      <c r="AY290" s="321" t="s">
        <v>136</v>
      </c>
    </row>
    <row r="291" spans="2:51" s="318" customFormat="1">
      <c r="B291" s="319"/>
      <c r="D291" s="320" t="s">
        <v>263</v>
      </c>
      <c r="E291" s="321" t="s">
        <v>3</v>
      </c>
      <c r="F291" s="322" t="s">
        <v>477</v>
      </c>
      <c r="H291" s="323">
        <v>-0.91400000000000003</v>
      </c>
      <c r="I291" s="366"/>
      <c r="L291" s="319"/>
      <c r="M291" s="324"/>
      <c r="N291" s="325"/>
      <c r="O291" s="325"/>
      <c r="P291" s="325"/>
      <c r="Q291" s="325"/>
      <c r="R291" s="325"/>
      <c r="S291" s="325"/>
      <c r="T291" s="326"/>
      <c r="AT291" s="321" t="s">
        <v>263</v>
      </c>
      <c r="AU291" s="321" t="s">
        <v>79</v>
      </c>
      <c r="AV291" s="318" t="s">
        <v>79</v>
      </c>
      <c r="AW291" s="318" t="s">
        <v>30</v>
      </c>
      <c r="AX291" s="318" t="s">
        <v>70</v>
      </c>
      <c r="AY291" s="321" t="s">
        <v>136</v>
      </c>
    </row>
    <row r="292" spans="2:51" s="318" customFormat="1">
      <c r="B292" s="319"/>
      <c r="D292" s="320" t="s">
        <v>263</v>
      </c>
      <c r="E292" s="321" t="s">
        <v>3</v>
      </c>
      <c r="F292" s="322" t="s">
        <v>478</v>
      </c>
      <c r="H292" s="323">
        <v>-2.1669999999999998</v>
      </c>
      <c r="I292" s="366"/>
      <c r="L292" s="319"/>
      <c r="M292" s="324"/>
      <c r="N292" s="325"/>
      <c r="O292" s="325"/>
      <c r="P292" s="325"/>
      <c r="Q292" s="325"/>
      <c r="R292" s="325"/>
      <c r="S292" s="325"/>
      <c r="T292" s="326"/>
      <c r="AT292" s="321" t="s">
        <v>263</v>
      </c>
      <c r="AU292" s="321" t="s">
        <v>79</v>
      </c>
      <c r="AV292" s="318" t="s">
        <v>79</v>
      </c>
      <c r="AW292" s="318" t="s">
        <v>30</v>
      </c>
      <c r="AX292" s="318" t="s">
        <v>70</v>
      </c>
      <c r="AY292" s="321" t="s">
        <v>136</v>
      </c>
    </row>
    <row r="293" spans="2:51" s="318" customFormat="1">
      <c r="B293" s="319"/>
      <c r="D293" s="320" t="s">
        <v>263</v>
      </c>
      <c r="E293" s="321" t="s">
        <v>3</v>
      </c>
      <c r="F293" s="322" t="s">
        <v>479</v>
      </c>
      <c r="H293" s="323">
        <v>-1.9610000000000001</v>
      </c>
      <c r="I293" s="366"/>
      <c r="L293" s="319"/>
      <c r="M293" s="324"/>
      <c r="N293" s="325"/>
      <c r="O293" s="325"/>
      <c r="P293" s="325"/>
      <c r="Q293" s="325"/>
      <c r="R293" s="325"/>
      <c r="S293" s="325"/>
      <c r="T293" s="326"/>
      <c r="AT293" s="321" t="s">
        <v>263</v>
      </c>
      <c r="AU293" s="321" t="s">
        <v>79</v>
      </c>
      <c r="AV293" s="318" t="s">
        <v>79</v>
      </c>
      <c r="AW293" s="318" t="s">
        <v>30</v>
      </c>
      <c r="AX293" s="318" t="s">
        <v>70</v>
      </c>
      <c r="AY293" s="321" t="s">
        <v>136</v>
      </c>
    </row>
    <row r="294" spans="2:51" s="318" customFormat="1">
      <c r="B294" s="319"/>
      <c r="D294" s="320" t="s">
        <v>263</v>
      </c>
      <c r="E294" s="321" t="s">
        <v>3</v>
      </c>
      <c r="F294" s="322" t="s">
        <v>370</v>
      </c>
      <c r="H294" s="323">
        <v>-1.379</v>
      </c>
      <c r="I294" s="366"/>
      <c r="L294" s="319"/>
      <c r="M294" s="324"/>
      <c r="N294" s="325"/>
      <c r="O294" s="325"/>
      <c r="P294" s="325"/>
      <c r="Q294" s="325"/>
      <c r="R294" s="325"/>
      <c r="S294" s="325"/>
      <c r="T294" s="326"/>
      <c r="AT294" s="321" t="s">
        <v>263</v>
      </c>
      <c r="AU294" s="321" t="s">
        <v>79</v>
      </c>
      <c r="AV294" s="318" t="s">
        <v>79</v>
      </c>
      <c r="AW294" s="318" t="s">
        <v>30</v>
      </c>
      <c r="AX294" s="318" t="s">
        <v>70</v>
      </c>
      <c r="AY294" s="321" t="s">
        <v>136</v>
      </c>
    </row>
    <row r="295" spans="2:51" s="318" customFormat="1">
      <c r="B295" s="319"/>
      <c r="D295" s="320" t="s">
        <v>263</v>
      </c>
      <c r="E295" s="321" t="s">
        <v>3</v>
      </c>
      <c r="F295" s="322" t="s">
        <v>370</v>
      </c>
      <c r="H295" s="323">
        <v>-1.379</v>
      </c>
      <c r="I295" s="366"/>
      <c r="L295" s="319"/>
      <c r="M295" s="324"/>
      <c r="N295" s="325"/>
      <c r="O295" s="325"/>
      <c r="P295" s="325"/>
      <c r="Q295" s="325"/>
      <c r="R295" s="325"/>
      <c r="S295" s="325"/>
      <c r="T295" s="326"/>
      <c r="AT295" s="321" t="s">
        <v>263</v>
      </c>
      <c r="AU295" s="321" t="s">
        <v>79</v>
      </c>
      <c r="AV295" s="318" t="s">
        <v>79</v>
      </c>
      <c r="AW295" s="318" t="s">
        <v>30</v>
      </c>
      <c r="AX295" s="318" t="s">
        <v>70</v>
      </c>
      <c r="AY295" s="321" t="s">
        <v>136</v>
      </c>
    </row>
    <row r="296" spans="2:51" s="318" customFormat="1">
      <c r="B296" s="319"/>
      <c r="D296" s="320" t="s">
        <v>263</v>
      </c>
      <c r="E296" s="321" t="s">
        <v>3</v>
      </c>
      <c r="F296" s="322" t="s">
        <v>480</v>
      </c>
      <c r="H296" s="323">
        <v>-4.1369999999999996</v>
      </c>
      <c r="I296" s="366"/>
      <c r="L296" s="319"/>
      <c r="M296" s="324"/>
      <c r="N296" s="325"/>
      <c r="O296" s="325"/>
      <c r="P296" s="325"/>
      <c r="Q296" s="325"/>
      <c r="R296" s="325"/>
      <c r="S296" s="325"/>
      <c r="T296" s="326"/>
      <c r="AT296" s="321" t="s">
        <v>263</v>
      </c>
      <c r="AU296" s="321" t="s">
        <v>79</v>
      </c>
      <c r="AV296" s="318" t="s">
        <v>79</v>
      </c>
      <c r="AW296" s="318" t="s">
        <v>30</v>
      </c>
      <c r="AX296" s="318" t="s">
        <v>70</v>
      </c>
      <c r="AY296" s="321" t="s">
        <v>136</v>
      </c>
    </row>
    <row r="297" spans="2:51" s="318" customFormat="1">
      <c r="B297" s="319"/>
      <c r="D297" s="320" t="s">
        <v>263</v>
      </c>
      <c r="E297" s="321" t="s">
        <v>3</v>
      </c>
      <c r="F297" s="322" t="s">
        <v>481</v>
      </c>
      <c r="H297" s="323">
        <v>-5.516</v>
      </c>
      <c r="I297" s="366"/>
      <c r="L297" s="319"/>
      <c r="M297" s="324"/>
      <c r="N297" s="325"/>
      <c r="O297" s="325"/>
      <c r="P297" s="325"/>
      <c r="Q297" s="325"/>
      <c r="R297" s="325"/>
      <c r="S297" s="325"/>
      <c r="T297" s="326"/>
      <c r="AT297" s="321" t="s">
        <v>263</v>
      </c>
      <c r="AU297" s="321" t="s">
        <v>79</v>
      </c>
      <c r="AV297" s="318" t="s">
        <v>79</v>
      </c>
      <c r="AW297" s="318" t="s">
        <v>30</v>
      </c>
      <c r="AX297" s="318" t="s">
        <v>70</v>
      </c>
      <c r="AY297" s="321" t="s">
        <v>136</v>
      </c>
    </row>
    <row r="298" spans="2:51" s="318" customFormat="1">
      <c r="B298" s="319"/>
      <c r="D298" s="320" t="s">
        <v>263</v>
      </c>
      <c r="E298" s="321" t="s">
        <v>3</v>
      </c>
      <c r="F298" s="322" t="s">
        <v>482</v>
      </c>
      <c r="H298" s="323">
        <v>-1.746</v>
      </c>
      <c r="I298" s="366"/>
      <c r="L298" s="319"/>
      <c r="M298" s="324"/>
      <c r="N298" s="325"/>
      <c r="O298" s="325"/>
      <c r="P298" s="325"/>
      <c r="Q298" s="325"/>
      <c r="R298" s="325"/>
      <c r="S298" s="325"/>
      <c r="T298" s="326"/>
      <c r="AT298" s="321" t="s">
        <v>263</v>
      </c>
      <c r="AU298" s="321" t="s">
        <v>79</v>
      </c>
      <c r="AV298" s="318" t="s">
        <v>79</v>
      </c>
      <c r="AW298" s="318" t="s">
        <v>30</v>
      </c>
      <c r="AX298" s="318" t="s">
        <v>70</v>
      </c>
      <c r="AY298" s="321" t="s">
        <v>136</v>
      </c>
    </row>
    <row r="299" spans="2:51" s="318" customFormat="1">
      <c r="B299" s="319"/>
      <c r="D299" s="320" t="s">
        <v>263</v>
      </c>
      <c r="E299" s="321" t="s">
        <v>3</v>
      </c>
      <c r="F299" s="322" t="s">
        <v>483</v>
      </c>
      <c r="H299" s="323">
        <v>-1.57</v>
      </c>
      <c r="I299" s="366"/>
      <c r="L299" s="319"/>
      <c r="M299" s="324"/>
      <c r="N299" s="325"/>
      <c r="O299" s="325"/>
      <c r="P299" s="325"/>
      <c r="Q299" s="325"/>
      <c r="R299" s="325"/>
      <c r="S299" s="325"/>
      <c r="T299" s="326"/>
      <c r="AT299" s="321" t="s">
        <v>263</v>
      </c>
      <c r="AU299" s="321" t="s">
        <v>79</v>
      </c>
      <c r="AV299" s="318" t="s">
        <v>79</v>
      </c>
      <c r="AW299" s="318" t="s">
        <v>30</v>
      </c>
      <c r="AX299" s="318" t="s">
        <v>70</v>
      </c>
      <c r="AY299" s="321" t="s">
        <v>136</v>
      </c>
    </row>
    <row r="300" spans="2:51" s="318" customFormat="1">
      <c r="B300" s="319"/>
      <c r="D300" s="320" t="s">
        <v>263</v>
      </c>
      <c r="E300" s="321" t="s">
        <v>3</v>
      </c>
      <c r="F300" s="322" t="s">
        <v>484</v>
      </c>
      <c r="H300" s="323">
        <v>-1.9350000000000001</v>
      </c>
      <c r="I300" s="366"/>
      <c r="L300" s="319"/>
      <c r="M300" s="324"/>
      <c r="N300" s="325"/>
      <c r="O300" s="325"/>
      <c r="P300" s="325"/>
      <c r="Q300" s="325"/>
      <c r="R300" s="325"/>
      <c r="S300" s="325"/>
      <c r="T300" s="326"/>
      <c r="AT300" s="321" t="s">
        <v>263</v>
      </c>
      <c r="AU300" s="321" t="s">
        <v>79</v>
      </c>
      <c r="AV300" s="318" t="s">
        <v>79</v>
      </c>
      <c r="AW300" s="318" t="s">
        <v>30</v>
      </c>
      <c r="AX300" s="318" t="s">
        <v>70</v>
      </c>
      <c r="AY300" s="321" t="s">
        <v>136</v>
      </c>
    </row>
    <row r="301" spans="2:51" s="318" customFormat="1">
      <c r="B301" s="319"/>
      <c r="D301" s="320" t="s">
        <v>263</v>
      </c>
      <c r="E301" s="321" t="s">
        <v>3</v>
      </c>
      <c r="F301" s="322" t="s">
        <v>485</v>
      </c>
      <c r="H301" s="323">
        <v>-1.7729999999999999</v>
      </c>
      <c r="I301" s="366"/>
      <c r="L301" s="319"/>
      <c r="M301" s="324"/>
      <c r="N301" s="325"/>
      <c r="O301" s="325"/>
      <c r="P301" s="325"/>
      <c r="Q301" s="325"/>
      <c r="R301" s="325"/>
      <c r="S301" s="325"/>
      <c r="T301" s="326"/>
      <c r="AT301" s="321" t="s">
        <v>263</v>
      </c>
      <c r="AU301" s="321" t="s">
        <v>79</v>
      </c>
      <c r="AV301" s="318" t="s">
        <v>79</v>
      </c>
      <c r="AW301" s="318" t="s">
        <v>30</v>
      </c>
      <c r="AX301" s="318" t="s">
        <v>70</v>
      </c>
      <c r="AY301" s="321" t="s">
        <v>136</v>
      </c>
    </row>
    <row r="302" spans="2:51" s="318" customFormat="1">
      <c r="B302" s="319"/>
      <c r="D302" s="320" t="s">
        <v>263</v>
      </c>
      <c r="E302" s="321" t="s">
        <v>3</v>
      </c>
      <c r="F302" s="322" t="s">
        <v>486</v>
      </c>
      <c r="H302" s="323">
        <v>-3.573</v>
      </c>
      <c r="I302" s="366"/>
      <c r="L302" s="319"/>
      <c r="M302" s="324"/>
      <c r="N302" s="325"/>
      <c r="O302" s="325"/>
      <c r="P302" s="325"/>
      <c r="Q302" s="325"/>
      <c r="R302" s="325"/>
      <c r="S302" s="325"/>
      <c r="T302" s="326"/>
      <c r="AT302" s="321" t="s">
        <v>263</v>
      </c>
      <c r="AU302" s="321" t="s">
        <v>79</v>
      </c>
      <c r="AV302" s="318" t="s">
        <v>79</v>
      </c>
      <c r="AW302" s="318" t="s">
        <v>30</v>
      </c>
      <c r="AX302" s="318" t="s">
        <v>70</v>
      </c>
      <c r="AY302" s="321" t="s">
        <v>136</v>
      </c>
    </row>
    <row r="303" spans="2:51" s="318" customFormat="1">
      <c r="B303" s="319"/>
      <c r="D303" s="320" t="s">
        <v>263</v>
      </c>
      <c r="E303" s="321" t="s">
        <v>3</v>
      </c>
      <c r="F303" s="322" t="s">
        <v>487</v>
      </c>
      <c r="H303" s="323">
        <v>-2.2040000000000002</v>
      </c>
      <c r="I303" s="366"/>
      <c r="L303" s="319"/>
      <c r="M303" s="324"/>
      <c r="N303" s="325"/>
      <c r="O303" s="325"/>
      <c r="P303" s="325"/>
      <c r="Q303" s="325"/>
      <c r="R303" s="325"/>
      <c r="S303" s="325"/>
      <c r="T303" s="326"/>
      <c r="AT303" s="321" t="s">
        <v>263</v>
      </c>
      <c r="AU303" s="321" t="s">
        <v>79</v>
      </c>
      <c r="AV303" s="318" t="s">
        <v>79</v>
      </c>
      <c r="AW303" s="318" t="s">
        <v>30</v>
      </c>
      <c r="AX303" s="318" t="s">
        <v>70</v>
      </c>
      <c r="AY303" s="321" t="s">
        <v>136</v>
      </c>
    </row>
    <row r="304" spans="2:51" s="318" customFormat="1">
      <c r="B304" s="319"/>
      <c r="D304" s="320" t="s">
        <v>263</v>
      </c>
      <c r="E304" s="321" t="s">
        <v>3</v>
      </c>
      <c r="F304" s="322" t="s">
        <v>488</v>
      </c>
      <c r="H304" s="323">
        <v>-1.552</v>
      </c>
      <c r="I304" s="366"/>
      <c r="L304" s="319"/>
      <c r="M304" s="324"/>
      <c r="N304" s="325"/>
      <c r="O304" s="325"/>
      <c r="P304" s="325"/>
      <c r="Q304" s="325"/>
      <c r="R304" s="325"/>
      <c r="S304" s="325"/>
      <c r="T304" s="326"/>
      <c r="AT304" s="321" t="s">
        <v>263</v>
      </c>
      <c r="AU304" s="321" t="s">
        <v>79</v>
      </c>
      <c r="AV304" s="318" t="s">
        <v>79</v>
      </c>
      <c r="AW304" s="318" t="s">
        <v>30</v>
      </c>
      <c r="AX304" s="318" t="s">
        <v>70</v>
      </c>
      <c r="AY304" s="321" t="s">
        <v>136</v>
      </c>
    </row>
    <row r="305" spans="1:65" s="318" customFormat="1">
      <c r="B305" s="319"/>
      <c r="D305" s="320" t="s">
        <v>263</v>
      </c>
      <c r="E305" s="321" t="s">
        <v>3</v>
      </c>
      <c r="F305" s="322" t="s">
        <v>489</v>
      </c>
      <c r="H305" s="323">
        <v>-254.55600000000001</v>
      </c>
      <c r="I305" s="366"/>
      <c r="L305" s="319"/>
      <c r="M305" s="324"/>
      <c r="N305" s="325"/>
      <c r="O305" s="325"/>
      <c r="P305" s="325"/>
      <c r="Q305" s="325"/>
      <c r="R305" s="325"/>
      <c r="S305" s="325"/>
      <c r="T305" s="326"/>
      <c r="AT305" s="321" t="s">
        <v>263</v>
      </c>
      <c r="AU305" s="321" t="s">
        <v>79</v>
      </c>
      <c r="AV305" s="318" t="s">
        <v>79</v>
      </c>
      <c r="AW305" s="318" t="s">
        <v>30</v>
      </c>
      <c r="AX305" s="318" t="s">
        <v>70</v>
      </c>
      <c r="AY305" s="321" t="s">
        <v>136</v>
      </c>
    </row>
    <row r="306" spans="1:65" s="327" customFormat="1">
      <c r="B306" s="328"/>
      <c r="D306" s="320" t="s">
        <v>263</v>
      </c>
      <c r="E306" s="329" t="s">
        <v>205</v>
      </c>
      <c r="F306" s="330" t="s">
        <v>274</v>
      </c>
      <c r="H306" s="331">
        <v>737.21199999999999</v>
      </c>
      <c r="I306" s="367"/>
      <c r="L306" s="328"/>
      <c r="M306" s="332"/>
      <c r="N306" s="333"/>
      <c r="O306" s="333"/>
      <c r="P306" s="333"/>
      <c r="Q306" s="333"/>
      <c r="R306" s="333"/>
      <c r="S306" s="333"/>
      <c r="T306" s="334"/>
      <c r="AT306" s="329" t="s">
        <v>263</v>
      </c>
      <c r="AU306" s="329" t="s">
        <v>79</v>
      </c>
      <c r="AV306" s="327" t="s">
        <v>139</v>
      </c>
      <c r="AW306" s="327" t="s">
        <v>30</v>
      </c>
      <c r="AX306" s="327" t="s">
        <v>77</v>
      </c>
      <c r="AY306" s="329" t="s">
        <v>136</v>
      </c>
    </row>
    <row r="307" spans="1:65" s="149" customFormat="1" ht="32" customHeight="1">
      <c r="A307" s="143"/>
      <c r="B307" s="144"/>
      <c r="C307" s="298" t="s">
        <v>426</v>
      </c>
      <c r="D307" s="298" t="s">
        <v>140</v>
      </c>
      <c r="E307" s="299" t="s">
        <v>490</v>
      </c>
      <c r="F307" s="300" t="s">
        <v>491</v>
      </c>
      <c r="G307" s="301" t="s">
        <v>261</v>
      </c>
      <c r="H307" s="302">
        <v>3</v>
      </c>
      <c r="I307" s="107"/>
      <c r="J307" s="303">
        <f>ROUND(I307*H307,2)</f>
        <v>0</v>
      </c>
      <c r="K307" s="304"/>
      <c r="L307" s="144"/>
      <c r="M307" s="305" t="s">
        <v>3</v>
      </c>
      <c r="N307" s="306" t="s">
        <v>41</v>
      </c>
      <c r="O307" s="307">
        <v>0.34</v>
      </c>
      <c r="P307" s="307">
        <f>O307*H307</f>
        <v>1.02</v>
      </c>
      <c r="Q307" s="307">
        <v>8.4999999999999995E-4</v>
      </c>
      <c r="R307" s="307">
        <f>Q307*H307</f>
        <v>2.5499999999999997E-3</v>
      </c>
      <c r="S307" s="307">
        <v>0</v>
      </c>
      <c r="T307" s="308">
        <f>S307*H307</f>
        <v>0</v>
      </c>
      <c r="U307" s="143"/>
      <c r="V307" s="143"/>
      <c r="W307" s="143"/>
      <c r="X307" s="143"/>
      <c r="Y307" s="143"/>
      <c r="Z307" s="143"/>
      <c r="AA307" s="143"/>
      <c r="AB307" s="143"/>
      <c r="AC307" s="143"/>
      <c r="AD307" s="143"/>
      <c r="AE307" s="143"/>
      <c r="AR307" s="309" t="s">
        <v>139</v>
      </c>
      <c r="AT307" s="309" t="s">
        <v>140</v>
      </c>
      <c r="AU307" s="309" t="s">
        <v>79</v>
      </c>
      <c r="AY307" s="129" t="s">
        <v>136</v>
      </c>
      <c r="BE307" s="310">
        <f>IF(N307="základní",J307,0)</f>
        <v>0</v>
      </c>
      <c r="BF307" s="310">
        <f>IF(N307="snížená",J307,0)</f>
        <v>0</v>
      </c>
      <c r="BG307" s="310">
        <f>IF(N307="zákl. přenesená",J307,0)</f>
        <v>0</v>
      </c>
      <c r="BH307" s="310">
        <f>IF(N307="sníž. přenesená",J307,0)</f>
        <v>0</v>
      </c>
      <c r="BI307" s="310">
        <f>IF(N307="nulová",J307,0)</f>
        <v>0</v>
      </c>
      <c r="BJ307" s="129" t="s">
        <v>77</v>
      </c>
      <c r="BK307" s="310">
        <f>ROUND(I307*H307,2)</f>
        <v>0</v>
      </c>
      <c r="BL307" s="129" t="s">
        <v>139</v>
      </c>
      <c r="BM307" s="309" t="s">
        <v>492</v>
      </c>
    </row>
    <row r="308" spans="1:65" s="318" customFormat="1">
      <c r="B308" s="319"/>
      <c r="D308" s="320" t="s">
        <v>263</v>
      </c>
      <c r="E308" s="321" t="s">
        <v>3</v>
      </c>
      <c r="F308" s="322" t="s">
        <v>493</v>
      </c>
      <c r="H308" s="323">
        <v>3</v>
      </c>
      <c r="I308" s="366"/>
      <c r="L308" s="319"/>
      <c r="M308" s="324"/>
      <c r="N308" s="325"/>
      <c r="O308" s="325"/>
      <c r="P308" s="325"/>
      <c r="Q308" s="325"/>
      <c r="R308" s="325"/>
      <c r="S308" s="325"/>
      <c r="T308" s="326"/>
      <c r="AT308" s="321" t="s">
        <v>263</v>
      </c>
      <c r="AU308" s="321" t="s">
        <v>79</v>
      </c>
      <c r="AV308" s="318" t="s">
        <v>79</v>
      </c>
      <c r="AW308" s="318" t="s">
        <v>30</v>
      </c>
      <c r="AX308" s="318" t="s">
        <v>77</v>
      </c>
      <c r="AY308" s="321" t="s">
        <v>136</v>
      </c>
    </row>
    <row r="309" spans="1:65" s="149" customFormat="1" ht="32" customHeight="1">
      <c r="A309" s="143"/>
      <c r="B309" s="144"/>
      <c r="C309" s="298" t="s">
        <v>494</v>
      </c>
      <c r="D309" s="298" t="s">
        <v>140</v>
      </c>
      <c r="E309" s="299" t="s">
        <v>495</v>
      </c>
      <c r="F309" s="300" t="s">
        <v>496</v>
      </c>
      <c r="G309" s="301" t="s">
        <v>261</v>
      </c>
      <c r="H309" s="302">
        <v>479.33499999999998</v>
      </c>
      <c r="I309" s="107"/>
      <c r="J309" s="303">
        <f>ROUND(I309*H309,2)</f>
        <v>0</v>
      </c>
      <c r="K309" s="304"/>
      <c r="L309" s="144"/>
      <c r="M309" s="305" t="s">
        <v>3</v>
      </c>
      <c r="N309" s="306" t="s">
        <v>41</v>
      </c>
      <c r="O309" s="307">
        <v>0.08</v>
      </c>
      <c r="P309" s="307">
        <f>O309*H309</f>
        <v>38.346800000000002</v>
      </c>
      <c r="Q309" s="307">
        <v>0</v>
      </c>
      <c r="R309" s="307">
        <f>Q309*H309</f>
        <v>0</v>
      </c>
      <c r="S309" s="307">
        <v>0</v>
      </c>
      <c r="T309" s="308">
        <f>S309*H309</f>
        <v>0</v>
      </c>
      <c r="U309" s="143"/>
      <c r="V309" s="143"/>
      <c r="W309" s="143"/>
      <c r="X309" s="143"/>
      <c r="Y309" s="143"/>
      <c r="Z309" s="143"/>
      <c r="AA309" s="143"/>
      <c r="AB309" s="143"/>
      <c r="AC309" s="143"/>
      <c r="AD309" s="143"/>
      <c r="AE309" s="143"/>
      <c r="AR309" s="309" t="s">
        <v>139</v>
      </c>
      <c r="AT309" s="309" t="s">
        <v>140</v>
      </c>
      <c r="AU309" s="309" t="s">
        <v>79</v>
      </c>
      <c r="AY309" s="129" t="s">
        <v>136</v>
      </c>
      <c r="BE309" s="310">
        <f>IF(N309="základní",J309,0)</f>
        <v>0</v>
      </c>
      <c r="BF309" s="310">
        <f>IF(N309="snížená",J309,0)</f>
        <v>0</v>
      </c>
      <c r="BG309" s="310">
        <f>IF(N309="zákl. přenesená",J309,0)</f>
        <v>0</v>
      </c>
      <c r="BH309" s="310">
        <f>IF(N309="sníž. přenesená",J309,0)</f>
        <v>0</v>
      </c>
      <c r="BI309" s="310">
        <f>IF(N309="nulová",J309,0)</f>
        <v>0</v>
      </c>
      <c r="BJ309" s="129" t="s">
        <v>77</v>
      </c>
      <c r="BK309" s="310">
        <f>ROUND(I309*H309,2)</f>
        <v>0</v>
      </c>
      <c r="BL309" s="129" t="s">
        <v>139</v>
      </c>
      <c r="BM309" s="309" t="s">
        <v>497</v>
      </c>
    </row>
    <row r="310" spans="1:65" s="318" customFormat="1">
      <c r="B310" s="319"/>
      <c r="D310" s="320" t="s">
        <v>263</v>
      </c>
      <c r="E310" s="321" t="s">
        <v>3</v>
      </c>
      <c r="F310" s="322" t="s">
        <v>498</v>
      </c>
      <c r="H310" s="323">
        <v>10.35</v>
      </c>
      <c r="I310" s="366"/>
      <c r="L310" s="319"/>
      <c r="M310" s="324"/>
      <c r="N310" s="325"/>
      <c r="O310" s="325"/>
      <c r="P310" s="325"/>
      <c r="Q310" s="325"/>
      <c r="R310" s="325"/>
      <c r="S310" s="325"/>
      <c r="T310" s="326"/>
      <c r="AT310" s="321" t="s">
        <v>263</v>
      </c>
      <c r="AU310" s="321" t="s">
        <v>79</v>
      </c>
      <c r="AV310" s="318" t="s">
        <v>79</v>
      </c>
      <c r="AW310" s="318" t="s">
        <v>30</v>
      </c>
      <c r="AX310" s="318" t="s">
        <v>70</v>
      </c>
      <c r="AY310" s="321" t="s">
        <v>136</v>
      </c>
    </row>
    <row r="311" spans="1:65" s="318" customFormat="1">
      <c r="B311" s="319"/>
      <c r="D311" s="320" t="s">
        <v>263</v>
      </c>
      <c r="E311" s="321" t="s">
        <v>3</v>
      </c>
      <c r="F311" s="322" t="s">
        <v>499</v>
      </c>
      <c r="H311" s="323">
        <v>3.45</v>
      </c>
      <c r="I311" s="366"/>
      <c r="L311" s="319"/>
      <c r="M311" s="324"/>
      <c r="N311" s="325"/>
      <c r="O311" s="325"/>
      <c r="P311" s="325"/>
      <c r="Q311" s="325"/>
      <c r="R311" s="325"/>
      <c r="S311" s="325"/>
      <c r="T311" s="326"/>
      <c r="AT311" s="321" t="s">
        <v>263</v>
      </c>
      <c r="AU311" s="321" t="s">
        <v>79</v>
      </c>
      <c r="AV311" s="318" t="s">
        <v>79</v>
      </c>
      <c r="AW311" s="318" t="s">
        <v>30</v>
      </c>
      <c r="AX311" s="318" t="s">
        <v>70</v>
      </c>
      <c r="AY311" s="321" t="s">
        <v>136</v>
      </c>
    </row>
    <row r="312" spans="1:65" s="318" customFormat="1">
      <c r="B312" s="319"/>
      <c r="D312" s="320" t="s">
        <v>263</v>
      </c>
      <c r="E312" s="321" t="s">
        <v>3</v>
      </c>
      <c r="F312" s="322" t="s">
        <v>500</v>
      </c>
      <c r="H312" s="323">
        <v>13.2</v>
      </c>
      <c r="I312" s="366"/>
      <c r="L312" s="319"/>
      <c r="M312" s="324"/>
      <c r="N312" s="325"/>
      <c r="O312" s="325"/>
      <c r="P312" s="325"/>
      <c r="Q312" s="325"/>
      <c r="R312" s="325"/>
      <c r="S312" s="325"/>
      <c r="T312" s="326"/>
      <c r="AT312" s="321" t="s">
        <v>263</v>
      </c>
      <c r="AU312" s="321" t="s">
        <v>79</v>
      </c>
      <c r="AV312" s="318" t="s">
        <v>79</v>
      </c>
      <c r="AW312" s="318" t="s">
        <v>30</v>
      </c>
      <c r="AX312" s="318" t="s">
        <v>70</v>
      </c>
      <c r="AY312" s="321" t="s">
        <v>136</v>
      </c>
    </row>
    <row r="313" spans="1:65" s="318" customFormat="1">
      <c r="B313" s="319"/>
      <c r="D313" s="320" t="s">
        <v>263</v>
      </c>
      <c r="E313" s="321" t="s">
        <v>3</v>
      </c>
      <c r="F313" s="322" t="s">
        <v>501</v>
      </c>
      <c r="H313" s="323">
        <v>3.6</v>
      </c>
      <c r="I313" s="366"/>
      <c r="L313" s="319"/>
      <c r="M313" s="324"/>
      <c r="N313" s="325"/>
      <c r="O313" s="325"/>
      <c r="P313" s="325"/>
      <c r="Q313" s="325"/>
      <c r="R313" s="325"/>
      <c r="S313" s="325"/>
      <c r="T313" s="326"/>
      <c r="AT313" s="321" t="s">
        <v>263</v>
      </c>
      <c r="AU313" s="321" t="s">
        <v>79</v>
      </c>
      <c r="AV313" s="318" t="s">
        <v>79</v>
      </c>
      <c r="AW313" s="318" t="s">
        <v>30</v>
      </c>
      <c r="AX313" s="318" t="s">
        <v>70</v>
      </c>
      <c r="AY313" s="321" t="s">
        <v>136</v>
      </c>
    </row>
    <row r="314" spans="1:65" s="318" customFormat="1">
      <c r="B314" s="319"/>
      <c r="D314" s="320" t="s">
        <v>263</v>
      </c>
      <c r="E314" s="321" t="s">
        <v>3</v>
      </c>
      <c r="F314" s="322" t="s">
        <v>502</v>
      </c>
      <c r="H314" s="323">
        <v>47.25</v>
      </c>
      <c r="I314" s="366"/>
      <c r="L314" s="319"/>
      <c r="M314" s="324"/>
      <c r="N314" s="325"/>
      <c r="O314" s="325"/>
      <c r="P314" s="325"/>
      <c r="Q314" s="325"/>
      <c r="R314" s="325"/>
      <c r="S314" s="325"/>
      <c r="T314" s="326"/>
      <c r="AT314" s="321" t="s">
        <v>263</v>
      </c>
      <c r="AU314" s="321" t="s">
        <v>79</v>
      </c>
      <c r="AV314" s="318" t="s">
        <v>79</v>
      </c>
      <c r="AW314" s="318" t="s">
        <v>30</v>
      </c>
      <c r="AX314" s="318" t="s">
        <v>70</v>
      </c>
      <c r="AY314" s="321" t="s">
        <v>136</v>
      </c>
    </row>
    <row r="315" spans="1:65" s="318" customFormat="1">
      <c r="B315" s="319"/>
      <c r="D315" s="320" t="s">
        <v>263</v>
      </c>
      <c r="E315" s="321" t="s">
        <v>3</v>
      </c>
      <c r="F315" s="322" t="s">
        <v>503</v>
      </c>
      <c r="H315" s="323">
        <v>19.600000000000001</v>
      </c>
      <c r="I315" s="366"/>
      <c r="L315" s="319"/>
      <c r="M315" s="324"/>
      <c r="N315" s="325"/>
      <c r="O315" s="325"/>
      <c r="P315" s="325"/>
      <c r="Q315" s="325"/>
      <c r="R315" s="325"/>
      <c r="S315" s="325"/>
      <c r="T315" s="326"/>
      <c r="AT315" s="321" t="s">
        <v>263</v>
      </c>
      <c r="AU315" s="321" t="s">
        <v>79</v>
      </c>
      <c r="AV315" s="318" t="s">
        <v>79</v>
      </c>
      <c r="AW315" s="318" t="s">
        <v>30</v>
      </c>
      <c r="AX315" s="318" t="s">
        <v>70</v>
      </c>
      <c r="AY315" s="321" t="s">
        <v>136</v>
      </c>
    </row>
    <row r="316" spans="1:65" s="318" customFormat="1">
      <c r="B316" s="319"/>
      <c r="D316" s="320" t="s">
        <v>263</v>
      </c>
      <c r="E316" s="321" t="s">
        <v>3</v>
      </c>
      <c r="F316" s="322" t="s">
        <v>504</v>
      </c>
      <c r="H316" s="323">
        <v>41.6</v>
      </c>
      <c r="I316" s="366"/>
      <c r="L316" s="319"/>
      <c r="M316" s="324"/>
      <c r="N316" s="325"/>
      <c r="O316" s="325"/>
      <c r="P316" s="325"/>
      <c r="Q316" s="325"/>
      <c r="R316" s="325"/>
      <c r="S316" s="325"/>
      <c r="T316" s="326"/>
      <c r="AT316" s="321" t="s">
        <v>263</v>
      </c>
      <c r="AU316" s="321" t="s">
        <v>79</v>
      </c>
      <c r="AV316" s="318" t="s">
        <v>79</v>
      </c>
      <c r="AW316" s="318" t="s">
        <v>30</v>
      </c>
      <c r="AX316" s="318" t="s">
        <v>70</v>
      </c>
      <c r="AY316" s="321" t="s">
        <v>136</v>
      </c>
    </row>
    <row r="317" spans="1:65" s="318" customFormat="1">
      <c r="B317" s="319"/>
      <c r="D317" s="320" t="s">
        <v>263</v>
      </c>
      <c r="E317" s="321" t="s">
        <v>3</v>
      </c>
      <c r="F317" s="322" t="s">
        <v>505</v>
      </c>
      <c r="H317" s="323">
        <v>10.8</v>
      </c>
      <c r="I317" s="366"/>
      <c r="L317" s="319"/>
      <c r="M317" s="324"/>
      <c r="N317" s="325"/>
      <c r="O317" s="325"/>
      <c r="P317" s="325"/>
      <c r="Q317" s="325"/>
      <c r="R317" s="325"/>
      <c r="S317" s="325"/>
      <c r="T317" s="326"/>
      <c r="AT317" s="321" t="s">
        <v>263</v>
      </c>
      <c r="AU317" s="321" t="s">
        <v>79</v>
      </c>
      <c r="AV317" s="318" t="s">
        <v>79</v>
      </c>
      <c r="AW317" s="318" t="s">
        <v>30</v>
      </c>
      <c r="AX317" s="318" t="s">
        <v>70</v>
      </c>
      <c r="AY317" s="321" t="s">
        <v>136</v>
      </c>
    </row>
    <row r="318" spans="1:65" s="318" customFormat="1">
      <c r="B318" s="319"/>
      <c r="D318" s="320" t="s">
        <v>263</v>
      </c>
      <c r="E318" s="321" t="s">
        <v>3</v>
      </c>
      <c r="F318" s="322" t="s">
        <v>506</v>
      </c>
      <c r="H318" s="323">
        <v>17.600000000000001</v>
      </c>
      <c r="I318" s="366"/>
      <c r="L318" s="319"/>
      <c r="M318" s="324"/>
      <c r="N318" s="325"/>
      <c r="O318" s="325"/>
      <c r="P318" s="325"/>
      <c r="Q318" s="325"/>
      <c r="R318" s="325"/>
      <c r="S318" s="325"/>
      <c r="T318" s="326"/>
      <c r="AT318" s="321" t="s">
        <v>263</v>
      </c>
      <c r="AU318" s="321" t="s">
        <v>79</v>
      </c>
      <c r="AV318" s="318" t="s">
        <v>79</v>
      </c>
      <c r="AW318" s="318" t="s">
        <v>30</v>
      </c>
      <c r="AX318" s="318" t="s">
        <v>70</v>
      </c>
      <c r="AY318" s="321" t="s">
        <v>136</v>
      </c>
    </row>
    <row r="319" spans="1:65" s="318" customFormat="1">
      <c r="B319" s="319"/>
      <c r="D319" s="320" t="s">
        <v>263</v>
      </c>
      <c r="E319" s="321" t="s">
        <v>3</v>
      </c>
      <c r="F319" s="322" t="s">
        <v>507</v>
      </c>
      <c r="H319" s="323">
        <v>67.2</v>
      </c>
      <c r="I319" s="366"/>
      <c r="L319" s="319"/>
      <c r="M319" s="324"/>
      <c r="N319" s="325"/>
      <c r="O319" s="325"/>
      <c r="P319" s="325"/>
      <c r="Q319" s="325"/>
      <c r="R319" s="325"/>
      <c r="S319" s="325"/>
      <c r="T319" s="326"/>
      <c r="AT319" s="321" t="s">
        <v>263</v>
      </c>
      <c r="AU319" s="321" t="s">
        <v>79</v>
      </c>
      <c r="AV319" s="318" t="s">
        <v>79</v>
      </c>
      <c r="AW319" s="318" t="s">
        <v>30</v>
      </c>
      <c r="AX319" s="318" t="s">
        <v>70</v>
      </c>
      <c r="AY319" s="321" t="s">
        <v>136</v>
      </c>
    </row>
    <row r="320" spans="1:65" s="318" customFormat="1">
      <c r="B320" s="319"/>
      <c r="D320" s="320" t="s">
        <v>263</v>
      </c>
      <c r="E320" s="321" t="s">
        <v>3</v>
      </c>
      <c r="F320" s="322" t="s">
        <v>508</v>
      </c>
      <c r="H320" s="323">
        <v>244.685</v>
      </c>
      <c r="I320" s="366"/>
      <c r="L320" s="319"/>
      <c r="M320" s="324"/>
      <c r="N320" s="325"/>
      <c r="O320" s="325"/>
      <c r="P320" s="325"/>
      <c r="Q320" s="325"/>
      <c r="R320" s="325"/>
      <c r="S320" s="325"/>
      <c r="T320" s="326"/>
      <c r="AT320" s="321" t="s">
        <v>263</v>
      </c>
      <c r="AU320" s="321" t="s">
        <v>79</v>
      </c>
      <c r="AV320" s="318" t="s">
        <v>79</v>
      </c>
      <c r="AW320" s="318" t="s">
        <v>30</v>
      </c>
      <c r="AX320" s="318" t="s">
        <v>70</v>
      </c>
      <c r="AY320" s="321" t="s">
        <v>136</v>
      </c>
    </row>
    <row r="321" spans="1:65" s="327" customFormat="1">
      <c r="B321" s="328"/>
      <c r="D321" s="320" t="s">
        <v>263</v>
      </c>
      <c r="E321" s="329" t="s">
        <v>3</v>
      </c>
      <c r="F321" s="330" t="s">
        <v>274</v>
      </c>
      <c r="H321" s="331">
        <v>479.33499999999998</v>
      </c>
      <c r="I321" s="367"/>
      <c r="L321" s="328"/>
      <c r="M321" s="332"/>
      <c r="N321" s="333"/>
      <c r="O321" s="333"/>
      <c r="P321" s="333"/>
      <c r="Q321" s="333"/>
      <c r="R321" s="333"/>
      <c r="S321" s="333"/>
      <c r="T321" s="334"/>
      <c r="AT321" s="329" t="s">
        <v>263</v>
      </c>
      <c r="AU321" s="329" t="s">
        <v>79</v>
      </c>
      <c r="AV321" s="327" t="s">
        <v>139</v>
      </c>
      <c r="AW321" s="327" t="s">
        <v>30</v>
      </c>
      <c r="AX321" s="327" t="s">
        <v>77</v>
      </c>
      <c r="AY321" s="329" t="s">
        <v>136</v>
      </c>
    </row>
    <row r="322" spans="1:65" s="149" customFormat="1" ht="21" customHeight="1">
      <c r="A322" s="143"/>
      <c r="B322" s="144"/>
      <c r="C322" s="298" t="s">
        <v>509</v>
      </c>
      <c r="D322" s="298" t="s">
        <v>140</v>
      </c>
      <c r="E322" s="299" t="s">
        <v>510</v>
      </c>
      <c r="F322" s="300" t="s">
        <v>511</v>
      </c>
      <c r="G322" s="301" t="s">
        <v>512</v>
      </c>
      <c r="H322" s="302">
        <v>569.9</v>
      </c>
      <c r="I322" s="107"/>
      <c r="J322" s="303">
        <f>ROUND(I322*H322,2)</f>
        <v>0</v>
      </c>
      <c r="K322" s="304"/>
      <c r="L322" s="144"/>
      <c r="M322" s="305" t="s">
        <v>3</v>
      </c>
      <c r="N322" s="306" t="s">
        <v>41</v>
      </c>
      <c r="O322" s="307">
        <v>0.37</v>
      </c>
      <c r="P322" s="307">
        <f>O322*H322</f>
        <v>210.863</v>
      </c>
      <c r="Q322" s="307">
        <v>1.5E-3</v>
      </c>
      <c r="R322" s="307">
        <f>Q322*H322</f>
        <v>0.85485</v>
      </c>
      <c r="S322" s="307">
        <v>0</v>
      </c>
      <c r="T322" s="308">
        <f>S322*H322</f>
        <v>0</v>
      </c>
      <c r="U322" s="143"/>
      <c r="V322" s="143"/>
      <c r="W322" s="143"/>
      <c r="X322" s="143"/>
      <c r="Y322" s="143"/>
      <c r="Z322" s="143"/>
      <c r="AA322" s="143"/>
      <c r="AB322" s="143"/>
      <c r="AC322" s="143"/>
      <c r="AD322" s="143"/>
      <c r="AE322" s="143"/>
      <c r="AR322" s="309" t="s">
        <v>139</v>
      </c>
      <c r="AT322" s="309" t="s">
        <v>140</v>
      </c>
      <c r="AU322" s="309" t="s">
        <v>79</v>
      </c>
      <c r="AY322" s="129" t="s">
        <v>136</v>
      </c>
      <c r="BE322" s="310">
        <f>IF(N322="základní",J322,0)</f>
        <v>0</v>
      </c>
      <c r="BF322" s="310">
        <f>IF(N322="snížená",J322,0)</f>
        <v>0</v>
      </c>
      <c r="BG322" s="310">
        <f>IF(N322="zákl. přenesená",J322,0)</f>
        <v>0</v>
      </c>
      <c r="BH322" s="310">
        <f>IF(N322="sníž. přenesená",J322,0)</f>
        <v>0</v>
      </c>
      <c r="BI322" s="310">
        <f>IF(N322="nulová",J322,0)</f>
        <v>0</v>
      </c>
      <c r="BJ322" s="129" t="s">
        <v>77</v>
      </c>
      <c r="BK322" s="310">
        <f>ROUND(I322*H322,2)</f>
        <v>0</v>
      </c>
      <c r="BL322" s="129" t="s">
        <v>139</v>
      </c>
      <c r="BM322" s="309" t="s">
        <v>513</v>
      </c>
    </row>
    <row r="323" spans="1:65" s="318" customFormat="1">
      <c r="B323" s="319"/>
      <c r="D323" s="320" t="s">
        <v>263</v>
      </c>
      <c r="E323" s="321" t="s">
        <v>3</v>
      </c>
      <c r="F323" s="322" t="s">
        <v>514</v>
      </c>
      <c r="H323" s="323">
        <v>18.3</v>
      </c>
      <c r="I323" s="366"/>
      <c r="L323" s="319"/>
      <c r="M323" s="324"/>
      <c r="N323" s="325"/>
      <c r="O323" s="325"/>
      <c r="P323" s="325"/>
      <c r="Q323" s="325"/>
      <c r="R323" s="325"/>
      <c r="S323" s="325"/>
      <c r="T323" s="326"/>
      <c r="AT323" s="321" t="s">
        <v>263</v>
      </c>
      <c r="AU323" s="321" t="s">
        <v>79</v>
      </c>
      <c r="AV323" s="318" t="s">
        <v>79</v>
      </c>
      <c r="AW323" s="318" t="s">
        <v>30</v>
      </c>
      <c r="AX323" s="318" t="s">
        <v>70</v>
      </c>
      <c r="AY323" s="321" t="s">
        <v>136</v>
      </c>
    </row>
    <row r="324" spans="1:65" s="318" customFormat="1">
      <c r="B324" s="319"/>
      <c r="D324" s="320" t="s">
        <v>263</v>
      </c>
      <c r="E324" s="321" t="s">
        <v>3</v>
      </c>
      <c r="F324" s="322" t="s">
        <v>515</v>
      </c>
      <c r="H324" s="323">
        <v>10.7</v>
      </c>
      <c r="I324" s="366"/>
      <c r="L324" s="319"/>
      <c r="M324" s="324"/>
      <c r="N324" s="325"/>
      <c r="O324" s="325"/>
      <c r="P324" s="325"/>
      <c r="Q324" s="325"/>
      <c r="R324" s="325"/>
      <c r="S324" s="325"/>
      <c r="T324" s="326"/>
      <c r="AT324" s="321" t="s">
        <v>263</v>
      </c>
      <c r="AU324" s="321" t="s">
        <v>79</v>
      </c>
      <c r="AV324" s="318" t="s">
        <v>79</v>
      </c>
      <c r="AW324" s="318" t="s">
        <v>30</v>
      </c>
      <c r="AX324" s="318" t="s">
        <v>70</v>
      </c>
      <c r="AY324" s="321" t="s">
        <v>136</v>
      </c>
    </row>
    <row r="325" spans="1:65" s="318" customFormat="1">
      <c r="B325" s="319"/>
      <c r="D325" s="320" t="s">
        <v>263</v>
      </c>
      <c r="E325" s="321" t="s">
        <v>3</v>
      </c>
      <c r="F325" s="322" t="s">
        <v>516</v>
      </c>
      <c r="H325" s="323">
        <v>32.799999999999997</v>
      </c>
      <c r="I325" s="366"/>
      <c r="L325" s="319"/>
      <c r="M325" s="324"/>
      <c r="N325" s="325"/>
      <c r="O325" s="325"/>
      <c r="P325" s="325"/>
      <c r="Q325" s="325"/>
      <c r="R325" s="325"/>
      <c r="S325" s="325"/>
      <c r="T325" s="326"/>
      <c r="AT325" s="321" t="s">
        <v>263</v>
      </c>
      <c r="AU325" s="321" t="s">
        <v>79</v>
      </c>
      <c r="AV325" s="318" t="s">
        <v>79</v>
      </c>
      <c r="AW325" s="318" t="s">
        <v>30</v>
      </c>
      <c r="AX325" s="318" t="s">
        <v>70</v>
      </c>
      <c r="AY325" s="321" t="s">
        <v>136</v>
      </c>
    </row>
    <row r="326" spans="1:65" s="318" customFormat="1">
      <c r="B326" s="319"/>
      <c r="D326" s="320" t="s">
        <v>263</v>
      </c>
      <c r="E326" s="321" t="s">
        <v>3</v>
      </c>
      <c r="F326" s="322" t="s">
        <v>517</v>
      </c>
      <c r="H326" s="323">
        <v>8.4</v>
      </c>
      <c r="I326" s="366"/>
      <c r="L326" s="319"/>
      <c r="M326" s="324"/>
      <c r="N326" s="325"/>
      <c r="O326" s="325"/>
      <c r="P326" s="325"/>
      <c r="Q326" s="325"/>
      <c r="R326" s="325"/>
      <c r="S326" s="325"/>
      <c r="T326" s="326"/>
      <c r="AT326" s="321" t="s">
        <v>263</v>
      </c>
      <c r="AU326" s="321" t="s">
        <v>79</v>
      </c>
      <c r="AV326" s="318" t="s">
        <v>79</v>
      </c>
      <c r="AW326" s="318" t="s">
        <v>30</v>
      </c>
      <c r="AX326" s="318" t="s">
        <v>70</v>
      </c>
      <c r="AY326" s="321" t="s">
        <v>136</v>
      </c>
    </row>
    <row r="327" spans="1:65" s="318" customFormat="1">
      <c r="B327" s="319"/>
      <c r="D327" s="320" t="s">
        <v>263</v>
      </c>
      <c r="E327" s="321" t="s">
        <v>3</v>
      </c>
      <c r="F327" s="322" t="s">
        <v>518</v>
      </c>
      <c r="H327" s="323">
        <v>94.5</v>
      </c>
      <c r="I327" s="366"/>
      <c r="L327" s="319"/>
      <c r="M327" s="324"/>
      <c r="N327" s="325"/>
      <c r="O327" s="325"/>
      <c r="P327" s="325"/>
      <c r="Q327" s="325"/>
      <c r="R327" s="325"/>
      <c r="S327" s="325"/>
      <c r="T327" s="326"/>
      <c r="AT327" s="321" t="s">
        <v>263</v>
      </c>
      <c r="AU327" s="321" t="s">
        <v>79</v>
      </c>
      <c r="AV327" s="318" t="s">
        <v>79</v>
      </c>
      <c r="AW327" s="318" t="s">
        <v>30</v>
      </c>
      <c r="AX327" s="318" t="s">
        <v>70</v>
      </c>
      <c r="AY327" s="321" t="s">
        <v>136</v>
      </c>
    </row>
    <row r="328" spans="1:65" s="318" customFormat="1">
      <c r="B328" s="319"/>
      <c r="D328" s="320" t="s">
        <v>263</v>
      </c>
      <c r="E328" s="321" t="s">
        <v>3</v>
      </c>
      <c r="F328" s="322" t="s">
        <v>519</v>
      </c>
      <c r="H328" s="323">
        <v>65.8</v>
      </c>
      <c r="I328" s="366"/>
      <c r="L328" s="319"/>
      <c r="M328" s="324"/>
      <c r="N328" s="325"/>
      <c r="O328" s="325"/>
      <c r="P328" s="325"/>
      <c r="Q328" s="325"/>
      <c r="R328" s="325"/>
      <c r="S328" s="325"/>
      <c r="T328" s="326"/>
      <c r="AT328" s="321" t="s">
        <v>263</v>
      </c>
      <c r="AU328" s="321" t="s">
        <v>79</v>
      </c>
      <c r="AV328" s="318" t="s">
        <v>79</v>
      </c>
      <c r="AW328" s="318" t="s">
        <v>30</v>
      </c>
      <c r="AX328" s="318" t="s">
        <v>70</v>
      </c>
      <c r="AY328" s="321" t="s">
        <v>136</v>
      </c>
    </row>
    <row r="329" spans="1:65" s="318" customFormat="1">
      <c r="B329" s="319"/>
      <c r="D329" s="320" t="s">
        <v>263</v>
      </c>
      <c r="E329" s="321" t="s">
        <v>3</v>
      </c>
      <c r="F329" s="322" t="s">
        <v>520</v>
      </c>
      <c r="H329" s="323">
        <v>124.8</v>
      </c>
      <c r="I329" s="366"/>
      <c r="L329" s="319"/>
      <c r="M329" s="324"/>
      <c r="N329" s="325"/>
      <c r="O329" s="325"/>
      <c r="P329" s="325"/>
      <c r="Q329" s="325"/>
      <c r="R329" s="325"/>
      <c r="S329" s="325"/>
      <c r="T329" s="326"/>
      <c r="AT329" s="321" t="s">
        <v>263</v>
      </c>
      <c r="AU329" s="321" t="s">
        <v>79</v>
      </c>
      <c r="AV329" s="318" t="s">
        <v>79</v>
      </c>
      <c r="AW329" s="318" t="s">
        <v>30</v>
      </c>
      <c r="AX329" s="318" t="s">
        <v>70</v>
      </c>
      <c r="AY329" s="321" t="s">
        <v>136</v>
      </c>
    </row>
    <row r="330" spans="1:65" s="318" customFormat="1">
      <c r="B330" s="319"/>
      <c r="D330" s="320" t="s">
        <v>263</v>
      </c>
      <c r="E330" s="321" t="s">
        <v>3</v>
      </c>
      <c r="F330" s="322" t="s">
        <v>521</v>
      </c>
      <c r="H330" s="323">
        <v>29.4</v>
      </c>
      <c r="I330" s="366"/>
      <c r="L330" s="319"/>
      <c r="M330" s="324"/>
      <c r="N330" s="325"/>
      <c r="O330" s="325"/>
      <c r="P330" s="325"/>
      <c r="Q330" s="325"/>
      <c r="R330" s="325"/>
      <c r="S330" s="325"/>
      <c r="T330" s="326"/>
      <c r="AT330" s="321" t="s">
        <v>263</v>
      </c>
      <c r="AU330" s="321" t="s">
        <v>79</v>
      </c>
      <c r="AV330" s="318" t="s">
        <v>79</v>
      </c>
      <c r="AW330" s="318" t="s">
        <v>30</v>
      </c>
      <c r="AX330" s="318" t="s">
        <v>70</v>
      </c>
      <c r="AY330" s="321" t="s">
        <v>136</v>
      </c>
    </row>
    <row r="331" spans="1:65" s="318" customFormat="1">
      <c r="B331" s="319"/>
      <c r="D331" s="320" t="s">
        <v>263</v>
      </c>
      <c r="E331" s="321" t="s">
        <v>3</v>
      </c>
      <c r="F331" s="322" t="s">
        <v>522</v>
      </c>
      <c r="H331" s="323">
        <v>40.799999999999997</v>
      </c>
      <c r="I331" s="366"/>
      <c r="L331" s="319"/>
      <c r="M331" s="324"/>
      <c r="N331" s="325"/>
      <c r="O331" s="325"/>
      <c r="P331" s="325"/>
      <c r="Q331" s="325"/>
      <c r="R331" s="325"/>
      <c r="S331" s="325"/>
      <c r="T331" s="326"/>
      <c r="AT331" s="321" t="s">
        <v>263</v>
      </c>
      <c r="AU331" s="321" t="s">
        <v>79</v>
      </c>
      <c r="AV331" s="318" t="s">
        <v>79</v>
      </c>
      <c r="AW331" s="318" t="s">
        <v>30</v>
      </c>
      <c r="AX331" s="318" t="s">
        <v>70</v>
      </c>
      <c r="AY331" s="321" t="s">
        <v>136</v>
      </c>
    </row>
    <row r="332" spans="1:65" s="318" customFormat="1">
      <c r="B332" s="319"/>
      <c r="D332" s="320" t="s">
        <v>263</v>
      </c>
      <c r="E332" s="321" t="s">
        <v>3</v>
      </c>
      <c r="F332" s="322" t="s">
        <v>523</v>
      </c>
      <c r="H332" s="323">
        <v>134.4</v>
      </c>
      <c r="I332" s="366"/>
      <c r="L332" s="319"/>
      <c r="M332" s="324"/>
      <c r="N332" s="325"/>
      <c r="O332" s="325"/>
      <c r="P332" s="325"/>
      <c r="Q332" s="325"/>
      <c r="R332" s="325"/>
      <c r="S332" s="325"/>
      <c r="T332" s="326"/>
      <c r="AT332" s="321" t="s">
        <v>263</v>
      </c>
      <c r="AU332" s="321" t="s">
        <v>79</v>
      </c>
      <c r="AV332" s="318" t="s">
        <v>79</v>
      </c>
      <c r="AW332" s="318" t="s">
        <v>30</v>
      </c>
      <c r="AX332" s="318" t="s">
        <v>70</v>
      </c>
      <c r="AY332" s="321" t="s">
        <v>136</v>
      </c>
    </row>
    <row r="333" spans="1:65" s="318" customFormat="1">
      <c r="B333" s="319"/>
      <c r="D333" s="320" t="s">
        <v>263</v>
      </c>
      <c r="E333" s="321" t="s">
        <v>3</v>
      </c>
      <c r="F333" s="322" t="s">
        <v>524</v>
      </c>
      <c r="H333" s="323">
        <v>10</v>
      </c>
      <c r="I333" s="366"/>
      <c r="L333" s="319"/>
      <c r="M333" s="324"/>
      <c r="N333" s="325"/>
      <c r="O333" s="325"/>
      <c r="P333" s="325"/>
      <c r="Q333" s="325"/>
      <c r="R333" s="325"/>
      <c r="S333" s="325"/>
      <c r="T333" s="326"/>
      <c r="AT333" s="321" t="s">
        <v>263</v>
      </c>
      <c r="AU333" s="321" t="s">
        <v>79</v>
      </c>
      <c r="AV333" s="318" t="s">
        <v>79</v>
      </c>
      <c r="AW333" s="318" t="s">
        <v>30</v>
      </c>
      <c r="AX333" s="318" t="s">
        <v>70</v>
      </c>
      <c r="AY333" s="321" t="s">
        <v>136</v>
      </c>
    </row>
    <row r="334" spans="1:65" s="327" customFormat="1">
      <c r="B334" s="328"/>
      <c r="D334" s="320" t="s">
        <v>263</v>
      </c>
      <c r="E334" s="329" t="s">
        <v>3</v>
      </c>
      <c r="F334" s="330" t="s">
        <v>274</v>
      </c>
      <c r="H334" s="331">
        <v>569.9</v>
      </c>
      <c r="I334" s="367"/>
      <c r="L334" s="328"/>
      <c r="M334" s="332"/>
      <c r="N334" s="333"/>
      <c r="O334" s="333"/>
      <c r="P334" s="333"/>
      <c r="Q334" s="333"/>
      <c r="R334" s="333"/>
      <c r="S334" s="333"/>
      <c r="T334" s="334"/>
      <c r="AT334" s="329" t="s">
        <v>263</v>
      </c>
      <c r="AU334" s="329" t="s">
        <v>79</v>
      </c>
      <c r="AV334" s="327" t="s">
        <v>139</v>
      </c>
      <c r="AW334" s="327" t="s">
        <v>30</v>
      </c>
      <c r="AX334" s="327" t="s">
        <v>77</v>
      </c>
      <c r="AY334" s="329" t="s">
        <v>136</v>
      </c>
    </row>
    <row r="335" spans="1:65" s="149" customFormat="1" ht="32" customHeight="1">
      <c r="A335" s="143"/>
      <c r="B335" s="144"/>
      <c r="C335" s="298" t="s">
        <v>525</v>
      </c>
      <c r="D335" s="298" t="s">
        <v>140</v>
      </c>
      <c r="E335" s="299" t="s">
        <v>526</v>
      </c>
      <c r="F335" s="300" t="s">
        <v>527</v>
      </c>
      <c r="G335" s="301" t="s">
        <v>261</v>
      </c>
      <c r="H335" s="302">
        <v>18</v>
      </c>
      <c r="I335" s="107"/>
      <c r="J335" s="303">
        <f>ROUND(I335*H335,2)</f>
        <v>0</v>
      </c>
      <c r="K335" s="304"/>
      <c r="L335" s="144"/>
      <c r="M335" s="305" t="s">
        <v>3</v>
      </c>
      <c r="N335" s="306" t="s">
        <v>41</v>
      </c>
      <c r="O335" s="307">
        <v>9.0999999999999998E-2</v>
      </c>
      <c r="P335" s="307">
        <f>O335*H335</f>
        <v>1.6379999999999999</v>
      </c>
      <c r="Q335" s="307">
        <v>2.2000000000000001E-4</v>
      </c>
      <c r="R335" s="307">
        <f>Q335*H335</f>
        <v>3.96E-3</v>
      </c>
      <c r="S335" s="307">
        <v>2E-3</v>
      </c>
      <c r="T335" s="308">
        <f>S335*H335</f>
        <v>3.6000000000000004E-2</v>
      </c>
      <c r="U335" s="143"/>
      <c r="V335" s="143"/>
      <c r="W335" s="143"/>
      <c r="X335" s="143"/>
      <c r="Y335" s="143"/>
      <c r="Z335" s="143"/>
      <c r="AA335" s="143"/>
      <c r="AB335" s="143"/>
      <c r="AC335" s="143"/>
      <c r="AD335" s="143"/>
      <c r="AE335" s="143"/>
      <c r="AR335" s="309" t="s">
        <v>139</v>
      </c>
      <c r="AT335" s="309" t="s">
        <v>140</v>
      </c>
      <c r="AU335" s="309" t="s">
        <v>79</v>
      </c>
      <c r="AY335" s="129" t="s">
        <v>136</v>
      </c>
      <c r="BE335" s="310">
        <f>IF(N335="základní",J335,0)</f>
        <v>0</v>
      </c>
      <c r="BF335" s="310">
        <f>IF(N335="snížená",J335,0)</f>
        <v>0</v>
      </c>
      <c r="BG335" s="310">
        <f>IF(N335="zákl. přenesená",J335,0)</f>
        <v>0</v>
      </c>
      <c r="BH335" s="310">
        <f>IF(N335="sníž. přenesená",J335,0)</f>
        <v>0</v>
      </c>
      <c r="BI335" s="310">
        <f>IF(N335="nulová",J335,0)</f>
        <v>0</v>
      </c>
      <c r="BJ335" s="129" t="s">
        <v>77</v>
      </c>
      <c r="BK335" s="310">
        <f>ROUND(I335*H335,2)</f>
        <v>0</v>
      </c>
      <c r="BL335" s="129" t="s">
        <v>139</v>
      </c>
      <c r="BM335" s="309" t="s">
        <v>528</v>
      </c>
    </row>
    <row r="336" spans="1:65" s="318" customFormat="1">
      <c r="B336" s="319"/>
      <c r="D336" s="320" t="s">
        <v>263</v>
      </c>
      <c r="E336" s="321" t="s">
        <v>3</v>
      </c>
      <c r="F336" s="322" t="s">
        <v>379</v>
      </c>
      <c r="H336" s="323">
        <v>18</v>
      </c>
      <c r="I336" s="366"/>
      <c r="L336" s="319"/>
      <c r="M336" s="324"/>
      <c r="N336" s="325"/>
      <c r="O336" s="325"/>
      <c r="P336" s="325"/>
      <c r="Q336" s="325"/>
      <c r="R336" s="325"/>
      <c r="S336" s="325"/>
      <c r="T336" s="326"/>
      <c r="AT336" s="321" t="s">
        <v>263</v>
      </c>
      <c r="AU336" s="321" t="s">
        <v>79</v>
      </c>
      <c r="AV336" s="318" t="s">
        <v>79</v>
      </c>
      <c r="AW336" s="318" t="s">
        <v>30</v>
      </c>
      <c r="AX336" s="318" t="s">
        <v>77</v>
      </c>
      <c r="AY336" s="321" t="s">
        <v>136</v>
      </c>
    </row>
    <row r="337" spans="1:65" s="149" customFormat="1" ht="32" customHeight="1">
      <c r="A337" s="143"/>
      <c r="B337" s="144"/>
      <c r="C337" s="298" t="s">
        <v>529</v>
      </c>
      <c r="D337" s="298" t="s">
        <v>140</v>
      </c>
      <c r="E337" s="299" t="s">
        <v>530</v>
      </c>
      <c r="F337" s="300" t="s">
        <v>531</v>
      </c>
      <c r="G337" s="301" t="s">
        <v>304</v>
      </c>
      <c r="H337" s="302">
        <v>0.71799999999999997</v>
      </c>
      <c r="I337" s="107"/>
      <c r="J337" s="303">
        <f>ROUND(I337*H337,2)</f>
        <v>0</v>
      </c>
      <c r="K337" s="304"/>
      <c r="L337" s="144"/>
      <c r="M337" s="305" t="s">
        <v>3</v>
      </c>
      <c r="N337" s="306" t="s">
        <v>41</v>
      </c>
      <c r="O337" s="307">
        <v>5.33</v>
      </c>
      <c r="P337" s="307">
        <f>O337*H337</f>
        <v>3.82694</v>
      </c>
      <c r="Q337" s="307">
        <v>2.2563399999999998</v>
      </c>
      <c r="R337" s="307">
        <f>Q337*H337</f>
        <v>1.6200521199999998</v>
      </c>
      <c r="S337" s="307">
        <v>0</v>
      </c>
      <c r="T337" s="308">
        <f>S337*H337</f>
        <v>0</v>
      </c>
      <c r="U337" s="143"/>
      <c r="V337" s="143"/>
      <c r="W337" s="143"/>
      <c r="X337" s="143"/>
      <c r="Y337" s="143"/>
      <c r="Z337" s="143"/>
      <c r="AA337" s="143"/>
      <c r="AB337" s="143"/>
      <c r="AC337" s="143"/>
      <c r="AD337" s="143"/>
      <c r="AE337" s="143"/>
      <c r="AR337" s="309" t="s">
        <v>139</v>
      </c>
      <c r="AT337" s="309" t="s">
        <v>140</v>
      </c>
      <c r="AU337" s="309" t="s">
        <v>79</v>
      </c>
      <c r="AY337" s="129" t="s">
        <v>136</v>
      </c>
      <c r="BE337" s="310">
        <f>IF(N337="základní",J337,0)</f>
        <v>0</v>
      </c>
      <c r="BF337" s="310">
        <f>IF(N337="snížená",J337,0)</f>
        <v>0</v>
      </c>
      <c r="BG337" s="310">
        <f>IF(N337="zákl. přenesená",J337,0)</f>
        <v>0</v>
      </c>
      <c r="BH337" s="310">
        <f>IF(N337="sníž. přenesená",J337,0)</f>
        <v>0</v>
      </c>
      <c r="BI337" s="310">
        <f>IF(N337="nulová",J337,0)</f>
        <v>0</v>
      </c>
      <c r="BJ337" s="129" t="s">
        <v>77</v>
      </c>
      <c r="BK337" s="310">
        <f>ROUND(I337*H337,2)</f>
        <v>0</v>
      </c>
      <c r="BL337" s="129" t="s">
        <v>139</v>
      </c>
      <c r="BM337" s="309" t="s">
        <v>532</v>
      </c>
    </row>
    <row r="338" spans="1:65" s="345" customFormat="1">
      <c r="B338" s="346"/>
      <c r="D338" s="320" t="s">
        <v>263</v>
      </c>
      <c r="E338" s="347" t="s">
        <v>3</v>
      </c>
      <c r="F338" s="348" t="s">
        <v>533</v>
      </c>
      <c r="H338" s="347" t="s">
        <v>3</v>
      </c>
      <c r="I338" s="368"/>
      <c r="L338" s="346"/>
      <c r="M338" s="349"/>
      <c r="N338" s="350"/>
      <c r="O338" s="350"/>
      <c r="P338" s="350"/>
      <c r="Q338" s="350"/>
      <c r="R338" s="350"/>
      <c r="S338" s="350"/>
      <c r="T338" s="351"/>
      <c r="AT338" s="347" t="s">
        <v>263</v>
      </c>
      <c r="AU338" s="347" t="s">
        <v>79</v>
      </c>
      <c r="AV338" s="345" t="s">
        <v>77</v>
      </c>
      <c r="AW338" s="345" t="s">
        <v>30</v>
      </c>
      <c r="AX338" s="345" t="s">
        <v>70</v>
      </c>
      <c r="AY338" s="347" t="s">
        <v>136</v>
      </c>
    </row>
    <row r="339" spans="1:65" s="318" customFormat="1">
      <c r="B339" s="319"/>
      <c r="D339" s="320" t="s">
        <v>263</v>
      </c>
      <c r="E339" s="321" t="s">
        <v>3</v>
      </c>
      <c r="F339" s="322" t="s">
        <v>534</v>
      </c>
      <c r="H339" s="323">
        <v>3.6999999999999998E-2</v>
      </c>
      <c r="I339" s="366"/>
      <c r="L339" s="319"/>
      <c r="M339" s="324"/>
      <c r="N339" s="325"/>
      <c r="O339" s="325"/>
      <c r="P339" s="325"/>
      <c r="Q339" s="325"/>
      <c r="R339" s="325"/>
      <c r="S339" s="325"/>
      <c r="T339" s="326"/>
      <c r="AT339" s="321" t="s">
        <v>263</v>
      </c>
      <c r="AU339" s="321" t="s">
        <v>79</v>
      </c>
      <c r="AV339" s="318" t="s">
        <v>79</v>
      </c>
      <c r="AW339" s="318" t="s">
        <v>30</v>
      </c>
      <c r="AX339" s="318" t="s">
        <v>70</v>
      </c>
      <c r="AY339" s="321" t="s">
        <v>136</v>
      </c>
    </row>
    <row r="340" spans="1:65" s="345" customFormat="1">
      <c r="B340" s="346"/>
      <c r="D340" s="320" t="s">
        <v>263</v>
      </c>
      <c r="E340" s="347" t="s">
        <v>3</v>
      </c>
      <c r="F340" s="348" t="s">
        <v>535</v>
      </c>
      <c r="H340" s="347" t="s">
        <v>3</v>
      </c>
      <c r="I340" s="368"/>
      <c r="L340" s="346"/>
      <c r="M340" s="349"/>
      <c r="N340" s="350"/>
      <c r="O340" s="350"/>
      <c r="P340" s="350"/>
      <c r="Q340" s="350"/>
      <c r="R340" s="350"/>
      <c r="S340" s="350"/>
      <c r="T340" s="351"/>
      <c r="AT340" s="347" t="s">
        <v>263</v>
      </c>
      <c r="AU340" s="347" t="s">
        <v>79</v>
      </c>
      <c r="AV340" s="345" t="s">
        <v>77</v>
      </c>
      <c r="AW340" s="345" t="s">
        <v>30</v>
      </c>
      <c r="AX340" s="345" t="s">
        <v>70</v>
      </c>
      <c r="AY340" s="347" t="s">
        <v>136</v>
      </c>
    </row>
    <row r="341" spans="1:65" s="318" customFormat="1">
      <c r="B341" s="319"/>
      <c r="D341" s="320" t="s">
        <v>263</v>
      </c>
      <c r="E341" s="321" t="s">
        <v>3</v>
      </c>
      <c r="F341" s="322" t="s">
        <v>536</v>
      </c>
      <c r="H341" s="323">
        <v>7.0999999999999994E-2</v>
      </c>
      <c r="I341" s="366"/>
      <c r="L341" s="319"/>
      <c r="M341" s="324"/>
      <c r="N341" s="325"/>
      <c r="O341" s="325"/>
      <c r="P341" s="325"/>
      <c r="Q341" s="325"/>
      <c r="R341" s="325"/>
      <c r="S341" s="325"/>
      <c r="T341" s="326"/>
      <c r="AT341" s="321" t="s">
        <v>263</v>
      </c>
      <c r="AU341" s="321" t="s">
        <v>79</v>
      </c>
      <c r="AV341" s="318" t="s">
        <v>79</v>
      </c>
      <c r="AW341" s="318" t="s">
        <v>30</v>
      </c>
      <c r="AX341" s="318" t="s">
        <v>70</v>
      </c>
      <c r="AY341" s="321" t="s">
        <v>136</v>
      </c>
    </row>
    <row r="342" spans="1:65" s="318" customFormat="1">
      <c r="B342" s="319"/>
      <c r="D342" s="320" t="s">
        <v>263</v>
      </c>
      <c r="E342" s="321" t="s">
        <v>3</v>
      </c>
      <c r="F342" s="322" t="s">
        <v>537</v>
      </c>
      <c r="H342" s="323">
        <v>1.4999999999999999E-2</v>
      </c>
      <c r="I342" s="366"/>
      <c r="L342" s="319"/>
      <c r="M342" s="324"/>
      <c r="N342" s="325"/>
      <c r="O342" s="325"/>
      <c r="P342" s="325"/>
      <c r="Q342" s="325"/>
      <c r="R342" s="325"/>
      <c r="S342" s="325"/>
      <c r="T342" s="326"/>
      <c r="AT342" s="321" t="s">
        <v>263</v>
      </c>
      <c r="AU342" s="321" t="s">
        <v>79</v>
      </c>
      <c r="AV342" s="318" t="s">
        <v>79</v>
      </c>
      <c r="AW342" s="318" t="s">
        <v>30</v>
      </c>
      <c r="AX342" s="318" t="s">
        <v>70</v>
      </c>
      <c r="AY342" s="321" t="s">
        <v>136</v>
      </c>
    </row>
    <row r="343" spans="1:65" s="345" customFormat="1">
      <c r="B343" s="346"/>
      <c r="D343" s="320" t="s">
        <v>263</v>
      </c>
      <c r="E343" s="347" t="s">
        <v>3</v>
      </c>
      <c r="F343" s="348" t="s">
        <v>538</v>
      </c>
      <c r="H343" s="347" t="s">
        <v>3</v>
      </c>
      <c r="I343" s="368"/>
      <c r="L343" s="346"/>
      <c r="M343" s="349"/>
      <c r="N343" s="350"/>
      <c r="O343" s="350"/>
      <c r="P343" s="350"/>
      <c r="Q343" s="350"/>
      <c r="R343" s="350"/>
      <c r="S343" s="350"/>
      <c r="T343" s="351"/>
      <c r="AT343" s="347" t="s">
        <v>263</v>
      </c>
      <c r="AU343" s="347" t="s">
        <v>79</v>
      </c>
      <c r="AV343" s="345" t="s">
        <v>77</v>
      </c>
      <c r="AW343" s="345" t="s">
        <v>30</v>
      </c>
      <c r="AX343" s="345" t="s">
        <v>70</v>
      </c>
      <c r="AY343" s="347" t="s">
        <v>136</v>
      </c>
    </row>
    <row r="344" spans="1:65" s="318" customFormat="1">
      <c r="B344" s="319"/>
      <c r="D344" s="320" t="s">
        <v>263</v>
      </c>
      <c r="E344" s="321" t="s">
        <v>3</v>
      </c>
      <c r="F344" s="322" t="s">
        <v>539</v>
      </c>
      <c r="H344" s="323">
        <v>1.6E-2</v>
      </c>
      <c r="I344" s="366"/>
      <c r="L344" s="319"/>
      <c r="M344" s="324"/>
      <c r="N344" s="325"/>
      <c r="O344" s="325"/>
      <c r="P344" s="325"/>
      <c r="Q344" s="325"/>
      <c r="R344" s="325"/>
      <c r="S344" s="325"/>
      <c r="T344" s="326"/>
      <c r="AT344" s="321" t="s">
        <v>263</v>
      </c>
      <c r="AU344" s="321" t="s">
        <v>79</v>
      </c>
      <c r="AV344" s="318" t="s">
        <v>79</v>
      </c>
      <c r="AW344" s="318" t="s">
        <v>30</v>
      </c>
      <c r="AX344" s="318" t="s">
        <v>70</v>
      </c>
      <c r="AY344" s="321" t="s">
        <v>136</v>
      </c>
    </row>
    <row r="345" spans="1:65" s="345" customFormat="1">
      <c r="B345" s="346"/>
      <c r="D345" s="320" t="s">
        <v>263</v>
      </c>
      <c r="E345" s="347" t="s">
        <v>3</v>
      </c>
      <c r="F345" s="348" t="s">
        <v>540</v>
      </c>
      <c r="H345" s="347" t="s">
        <v>3</v>
      </c>
      <c r="I345" s="368"/>
      <c r="L345" s="346"/>
      <c r="M345" s="349"/>
      <c r="N345" s="350"/>
      <c r="O345" s="350"/>
      <c r="P345" s="350"/>
      <c r="Q345" s="350"/>
      <c r="R345" s="350"/>
      <c r="S345" s="350"/>
      <c r="T345" s="351"/>
      <c r="AT345" s="347" t="s">
        <v>263</v>
      </c>
      <c r="AU345" s="347" t="s">
        <v>79</v>
      </c>
      <c r="AV345" s="345" t="s">
        <v>77</v>
      </c>
      <c r="AW345" s="345" t="s">
        <v>30</v>
      </c>
      <c r="AX345" s="345" t="s">
        <v>70</v>
      </c>
      <c r="AY345" s="347" t="s">
        <v>136</v>
      </c>
    </row>
    <row r="346" spans="1:65" s="318" customFormat="1">
      <c r="B346" s="319"/>
      <c r="D346" s="320" t="s">
        <v>263</v>
      </c>
      <c r="E346" s="321" t="s">
        <v>3</v>
      </c>
      <c r="F346" s="322" t="s">
        <v>541</v>
      </c>
      <c r="H346" s="323">
        <v>4.5999999999999999E-2</v>
      </c>
      <c r="I346" s="366"/>
      <c r="L346" s="319"/>
      <c r="M346" s="324"/>
      <c r="N346" s="325"/>
      <c r="O346" s="325"/>
      <c r="P346" s="325"/>
      <c r="Q346" s="325"/>
      <c r="R346" s="325"/>
      <c r="S346" s="325"/>
      <c r="T346" s="326"/>
      <c r="AT346" s="321" t="s">
        <v>263</v>
      </c>
      <c r="AU346" s="321" t="s">
        <v>79</v>
      </c>
      <c r="AV346" s="318" t="s">
        <v>79</v>
      </c>
      <c r="AW346" s="318" t="s">
        <v>30</v>
      </c>
      <c r="AX346" s="318" t="s">
        <v>70</v>
      </c>
      <c r="AY346" s="321" t="s">
        <v>136</v>
      </c>
    </row>
    <row r="347" spans="1:65" s="345" customFormat="1">
      <c r="B347" s="346"/>
      <c r="D347" s="320" t="s">
        <v>263</v>
      </c>
      <c r="E347" s="347" t="s">
        <v>3</v>
      </c>
      <c r="F347" s="348" t="s">
        <v>542</v>
      </c>
      <c r="H347" s="347" t="s">
        <v>3</v>
      </c>
      <c r="I347" s="368"/>
      <c r="L347" s="346"/>
      <c r="M347" s="349"/>
      <c r="N347" s="350"/>
      <c r="O347" s="350"/>
      <c r="P347" s="350"/>
      <c r="Q347" s="350"/>
      <c r="R347" s="350"/>
      <c r="S347" s="350"/>
      <c r="T347" s="351"/>
      <c r="AT347" s="347" t="s">
        <v>263</v>
      </c>
      <c r="AU347" s="347" t="s">
        <v>79</v>
      </c>
      <c r="AV347" s="345" t="s">
        <v>77</v>
      </c>
      <c r="AW347" s="345" t="s">
        <v>30</v>
      </c>
      <c r="AX347" s="345" t="s">
        <v>70</v>
      </c>
      <c r="AY347" s="347" t="s">
        <v>136</v>
      </c>
    </row>
    <row r="348" spans="1:65" s="318" customFormat="1">
      <c r="B348" s="319"/>
      <c r="D348" s="320" t="s">
        <v>263</v>
      </c>
      <c r="E348" s="321" t="s">
        <v>3</v>
      </c>
      <c r="F348" s="322" t="s">
        <v>543</v>
      </c>
      <c r="H348" s="323">
        <v>2.9000000000000001E-2</v>
      </c>
      <c r="I348" s="366"/>
      <c r="L348" s="319"/>
      <c r="M348" s="324"/>
      <c r="N348" s="325"/>
      <c r="O348" s="325"/>
      <c r="P348" s="325"/>
      <c r="Q348" s="325"/>
      <c r="R348" s="325"/>
      <c r="S348" s="325"/>
      <c r="T348" s="326"/>
      <c r="AT348" s="321" t="s">
        <v>263</v>
      </c>
      <c r="AU348" s="321" t="s">
        <v>79</v>
      </c>
      <c r="AV348" s="318" t="s">
        <v>79</v>
      </c>
      <c r="AW348" s="318" t="s">
        <v>30</v>
      </c>
      <c r="AX348" s="318" t="s">
        <v>70</v>
      </c>
      <c r="AY348" s="321" t="s">
        <v>136</v>
      </c>
    </row>
    <row r="349" spans="1:65" s="318" customFormat="1">
      <c r="B349" s="319"/>
      <c r="D349" s="320" t="s">
        <v>263</v>
      </c>
      <c r="E349" s="321" t="s">
        <v>3</v>
      </c>
      <c r="F349" s="322" t="s">
        <v>544</v>
      </c>
      <c r="H349" s="323">
        <v>2.9000000000000001E-2</v>
      </c>
      <c r="I349" s="366"/>
      <c r="L349" s="319"/>
      <c r="M349" s="324"/>
      <c r="N349" s="325"/>
      <c r="O349" s="325"/>
      <c r="P349" s="325"/>
      <c r="Q349" s="325"/>
      <c r="R349" s="325"/>
      <c r="S349" s="325"/>
      <c r="T349" s="326"/>
      <c r="AT349" s="321" t="s">
        <v>263</v>
      </c>
      <c r="AU349" s="321" t="s">
        <v>79</v>
      </c>
      <c r="AV349" s="318" t="s">
        <v>79</v>
      </c>
      <c r="AW349" s="318" t="s">
        <v>30</v>
      </c>
      <c r="AX349" s="318" t="s">
        <v>70</v>
      </c>
      <c r="AY349" s="321" t="s">
        <v>136</v>
      </c>
    </row>
    <row r="350" spans="1:65" s="318" customFormat="1">
      <c r="B350" s="319"/>
      <c r="D350" s="320" t="s">
        <v>263</v>
      </c>
      <c r="E350" s="321" t="s">
        <v>3</v>
      </c>
      <c r="F350" s="322" t="s">
        <v>545</v>
      </c>
      <c r="H350" s="323">
        <v>4.7E-2</v>
      </c>
      <c r="I350" s="366"/>
      <c r="L350" s="319"/>
      <c r="M350" s="324"/>
      <c r="N350" s="325"/>
      <c r="O350" s="325"/>
      <c r="P350" s="325"/>
      <c r="Q350" s="325"/>
      <c r="R350" s="325"/>
      <c r="S350" s="325"/>
      <c r="T350" s="326"/>
      <c r="AT350" s="321" t="s">
        <v>263</v>
      </c>
      <c r="AU350" s="321" t="s">
        <v>79</v>
      </c>
      <c r="AV350" s="318" t="s">
        <v>79</v>
      </c>
      <c r="AW350" s="318" t="s">
        <v>30</v>
      </c>
      <c r="AX350" s="318" t="s">
        <v>70</v>
      </c>
      <c r="AY350" s="321" t="s">
        <v>136</v>
      </c>
    </row>
    <row r="351" spans="1:65" s="345" customFormat="1">
      <c r="B351" s="346"/>
      <c r="D351" s="320" t="s">
        <v>263</v>
      </c>
      <c r="E351" s="347" t="s">
        <v>3</v>
      </c>
      <c r="F351" s="348" t="s">
        <v>312</v>
      </c>
      <c r="H351" s="347" t="s">
        <v>3</v>
      </c>
      <c r="I351" s="368"/>
      <c r="L351" s="346"/>
      <c r="M351" s="349"/>
      <c r="N351" s="350"/>
      <c r="O351" s="350"/>
      <c r="P351" s="350"/>
      <c r="Q351" s="350"/>
      <c r="R351" s="350"/>
      <c r="S351" s="350"/>
      <c r="T351" s="351"/>
      <c r="AT351" s="347" t="s">
        <v>263</v>
      </c>
      <c r="AU351" s="347" t="s">
        <v>79</v>
      </c>
      <c r="AV351" s="345" t="s">
        <v>77</v>
      </c>
      <c r="AW351" s="345" t="s">
        <v>30</v>
      </c>
      <c r="AX351" s="345" t="s">
        <v>70</v>
      </c>
      <c r="AY351" s="347" t="s">
        <v>136</v>
      </c>
    </row>
    <row r="352" spans="1:65" s="318" customFormat="1">
      <c r="B352" s="319"/>
      <c r="D352" s="320" t="s">
        <v>263</v>
      </c>
      <c r="E352" s="321" t="s">
        <v>3</v>
      </c>
      <c r="F352" s="322" t="s">
        <v>546</v>
      </c>
      <c r="H352" s="323">
        <v>0.13</v>
      </c>
      <c r="I352" s="366"/>
      <c r="L352" s="319"/>
      <c r="M352" s="324"/>
      <c r="N352" s="325"/>
      <c r="O352" s="325"/>
      <c r="P352" s="325"/>
      <c r="Q352" s="325"/>
      <c r="R352" s="325"/>
      <c r="S352" s="325"/>
      <c r="T352" s="326"/>
      <c r="AT352" s="321" t="s">
        <v>263</v>
      </c>
      <c r="AU352" s="321" t="s">
        <v>79</v>
      </c>
      <c r="AV352" s="318" t="s">
        <v>79</v>
      </c>
      <c r="AW352" s="318" t="s">
        <v>30</v>
      </c>
      <c r="AX352" s="318" t="s">
        <v>70</v>
      </c>
      <c r="AY352" s="321" t="s">
        <v>136</v>
      </c>
    </row>
    <row r="353" spans="1:65" s="345" customFormat="1">
      <c r="B353" s="346"/>
      <c r="D353" s="320" t="s">
        <v>263</v>
      </c>
      <c r="E353" s="347" t="s">
        <v>3</v>
      </c>
      <c r="F353" s="348" t="s">
        <v>547</v>
      </c>
      <c r="H353" s="347" t="s">
        <v>3</v>
      </c>
      <c r="I353" s="368"/>
      <c r="L353" s="346"/>
      <c r="M353" s="349"/>
      <c r="N353" s="350"/>
      <c r="O353" s="350"/>
      <c r="P353" s="350"/>
      <c r="Q353" s="350"/>
      <c r="R353" s="350"/>
      <c r="S353" s="350"/>
      <c r="T353" s="351"/>
      <c r="AT353" s="347" t="s">
        <v>263</v>
      </c>
      <c r="AU353" s="347" t="s">
        <v>79</v>
      </c>
      <c r="AV353" s="345" t="s">
        <v>77</v>
      </c>
      <c r="AW353" s="345" t="s">
        <v>30</v>
      </c>
      <c r="AX353" s="345" t="s">
        <v>70</v>
      </c>
      <c r="AY353" s="347" t="s">
        <v>136</v>
      </c>
    </row>
    <row r="354" spans="1:65" s="318" customFormat="1">
      <c r="B354" s="319"/>
      <c r="D354" s="320" t="s">
        <v>263</v>
      </c>
      <c r="E354" s="321" t="s">
        <v>3</v>
      </c>
      <c r="F354" s="322" t="s">
        <v>548</v>
      </c>
      <c r="H354" s="323">
        <v>0.14899999999999999</v>
      </c>
      <c r="I354" s="366"/>
      <c r="L354" s="319"/>
      <c r="M354" s="324"/>
      <c r="N354" s="325"/>
      <c r="O354" s="325"/>
      <c r="P354" s="325"/>
      <c r="Q354" s="325"/>
      <c r="R354" s="325"/>
      <c r="S354" s="325"/>
      <c r="T354" s="326"/>
      <c r="AT354" s="321" t="s">
        <v>263</v>
      </c>
      <c r="AU354" s="321" t="s">
        <v>79</v>
      </c>
      <c r="AV354" s="318" t="s">
        <v>79</v>
      </c>
      <c r="AW354" s="318" t="s">
        <v>30</v>
      </c>
      <c r="AX354" s="318" t="s">
        <v>70</v>
      </c>
      <c r="AY354" s="321" t="s">
        <v>136</v>
      </c>
    </row>
    <row r="355" spans="1:65" s="345" customFormat="1">
      <c r="B355" s="346"/>
      <c r="D355" s="320" t="s">
        <v>263</v>
      </c>
      <c r="E355" s="347" t="s">
        <v>3</v>
      </c>
      <c r="F355" s="348" t="s">
        <v>549</v>
      </c>
      <c r="H355" s="347" t="s">
        <v>3</v>
      </c>
      <c r="I355" s="368"/>
      <c r="L355" s="346"/>
      <c r="M355" s="349"/>
      <c r="N355" s="350"/>
      <c r="O355" s="350"/>
      <c r="P355" s="350"/>
      <c r="Q355" s="350"/>
      <c r="R355" s="350"/>
      <c r="S355" s="350"/>
      <c r="T355" s="351"/>
      <c r="AT355" s="347" t="s">
        <v>263</v>
      </c>
      <c r="AU355" s="347" t="s">
        <v>79</v>
      </c>
      <c r="AV355" s="345" t="s">
        <v>77</v>
      </c>
      <c r="AW355" s="345" t="s">
        <v>30</v>
      </c>
      <c r="AX355" s="345" t="s">
        <v>70</v>
      </c>
      <c r="AY355" s="347" t="s">
        <v>136</v>
      </c>
    </row>
    <row r="356" spans="1:65" s="318" customFormat="1">
      <c r="B356" s="319"/>
      <c r="D356" s="320" t="s">
        <v>263</v>
      </c>
      <c r="E356" s="321" t="s">
        <v>3</v>
      </c>
      <c r="F356" s="322" t="s">
        <v>550</v>
      </c>
      <c r="H356" s="323">
        <v>9.9000000000000005E-2</v>
      </c>
      <c r="I356" s="366"/>
      <c r="L356" s="319"/>
      <c r="M356" s="324"/>
      <c r="N356" s="325"/>
      <c r="O356" s="325"/>
      <c r="P356" s="325"/>
      <c r="Q356" s="325"/>
      <c r="R356" s="325"/>
      <c r="S356" s="325"/>
      <c r="T356" s="326"/>
      <c r="AT356" s="321" t="s">
        <v>263</v>
      </c>
      <c r="AU356" s="321" t="s">
        <v>79</v>
      </c>
      <c r="AV356" s="318" t="s">
        <v>79</v>
      </c>
      <c r="AW356" s="318" t="s">
        <v>30</v>
      </c>
      <c r="AX356" s="318" t="s">
        <v>70</v>
      </c>
      <c r="AY356" s="321" t="s">
        <v>136</v>
      </c>
    </row>
    <row r="357" spans="1:65" s="345" customFormat="1">
      <c r="B357" s="346"/>
      <c r="D357" s="320" t="s">
        <v>263</v>
      </c>
      <c r="E357" s="347" t="s">
        <v>3</v>
      </c>
      <c r="F357" s="348" t="s">
        <v>551</v>
      </c>
      <c r="H357" s="347" t="s">
        <v>3</v>
      </c>
      <c r="I357" s="368"/>
      <c r="L357" s="346"/>
      <c r="M357" s="349"/>
      <c r="N357" s="350"/>
      <c r="O357" s="350"/>
      <c r="P357" s="350"/>
      <c r="Q357" s="350"/>
      <c r="R357" s="350"/>
      <c r="S357" s="350"/>
      <c r="T357" s="351"/>
      <c r="AT357" s="347" t="s">
        <v>263</v>
      </c>
      <c r="AU357" s="347" t="s">
        <v>79</v>
      </c>
      <c r="AV357" s="345" t="s">
        <v>77</v>
      </c>
      <c r="AW357" s="345" t="s">
        <v>30</v>
      </c>
      <c r="AX357" s="345" t="s">
        <v>70</v>
      </c>
      <c r="AY357" s="347" t="s">
        <v>136</v>
      </c>
    </row>
    <row r="358" spans="1:65" s="318" customFormat="1">
      <c r="B358" s="319"/>
      <c r="D358" s="320" t="s">
        <v>263</v>
      </c>
      <c r="E358" s="321" t="s">
        <v>3</v>
      </c>
      <c r="F358" s="322" t="s">
        <v>552</v>
      </c>
      <c r="H358" s="323">
        <v>0.05</v>
      </c>
      <c r="I358" s="366"/>
      <c r="L358" s="319"/>
      <c r="M358" s="324"/>
      <c r="N358" s="325"/>
      <c r="O358" s="325"/>
      <c r="P358" s="325"/>
      <c r="Q358" s="325"/>
      <c r="R358" s="325"/>
      <c r="S358" s="325"/>
      <c r="T358" s="326"/>
      <c r="AT358" s="321" t="s">
        <v>263</v>
      </c>
      <c r="AU358" s="321" t="s">
        <v>79</v>
      </c>
      <c r="AV358" s="318" t="s">
        <v>79</v>
      </c>
      <c r="AW358" s="318" t="s">
        <v>30</v>
      </c>
      <c r="AX358" s="318" t="s">
        <v>70</v>
      </c>
      <c r="AY358" s="321" t="s">
        <v>136</v>
      </c>
    </row>
    <row r="359" spans="1:65" s="327" customFormat="1">
      <c r="B359" s="328"/>
      <c r="D359" s="320" t="s">
        <v>263</v>
      </c>
      <c r="E359" s="329" t="s">
        <v>3</v>
      </c>
      <c r="F359" s="330" t="s">
        <v>274</v>
      </c>
      <c r="H359" s="331">
        <v>0.71799999999999997</v>
      </c>
      <c r="I359" s="367"/>
      <c r="L359" s="328"/>
      <c r="M359" s="332"/>
      <c r="N359" s="333"/>
      <c r="O359" s="333"/>
      <c r="P359" s="333"/>
      <c r="Q359" s="333"/>
      <c r="R359" s="333"/>
      <c r="S359" s="333"/>
      <c r="T359" s="334"/>
      <c r="AT359" s="329" t="s">
        <v>263</v>
      </c>
      <c r="AU359" s="329" t="s">
        <v>79</v>
      </c>
      <c r="AV359" s="327" t="s">
        <v>139</v>
      </c>
      <c r="AW359" s="327" t="s">
        <v>30</v>
      </c>
      <c r="AX359" s="327" t="s">
        <v>77</v>
      </c>
      <c r="AY359" s="329" t="s">
        <v>136</v>
      </c>
    </row>
    <row r="360" spans="1:65" s="149" customFormat="1" ht="21" customHeight="1">
      <c r="A360" s="143"/>
      <c r="B360" s="144"/>
      <c r="C360" s="298" t="s">
        <v>553</v>
      </c>
      <c r="D360" s="298" t="s">
        <v>140</v>
      </c>
      <c r="E360" s="299" t="s">
        <v>554</v>
      </c>
      <c r="F360" s="300" t="s">
        <v>555</v>
      </c>
      <c r="G360" s="301" t="s">
        <v>310</v>
      </c>
      <c r="H360" s="302">
        <v>1.016</v>
      </c>
      <c r="I360" s="107"/>
      <c r="J360" s="303">
        <f>ROUND(I360*H360,2)</f>
        <v>0</v>
      </c>
      <c r="K360" s="304"/>
      <c r="L360" s="144"/>
      <c r="M360" s="305" t="s">
        <v>3</v>
      </c>
      <c r="N360" s="306" t="s">
        <v>41</v>
      </c>
      <c r="O360" s="307">
        <v>15.231</v>
      </c>
      <c r="P360" s="307">
        <f>O360*H360</f>
        <v>15.474696</v>
      </c>
      <c r="Q360" s="307">
        <v>1.06277</v>
      </c>
      <c r="R360" s="307">
        <f>Q360*H360</f>
        <v>1.0797743200000001</v>
      </c>
      <c r="S360" s="307">
        <v>0</v>
      </c>
      <c r="T360" s="308">
        <f>S360*H360</f>
        <v>0</v>
      </c>
      <c r="U360" s="143"/>
      <c r="V360" s="143"/>
      <c r="W360" s="143"/>
      <c r="X360" s="143"/>
      <c r="Y360" s="143"/>
      <c r="Z360" s="143"/>
      <c r="AA360" s="143"/>
      <c r="AB360" s="143"/>
      <c r="AC360" s="143"/>
      <c r="AD360" s="143"/>
      <c r="AE360" s="143"/>
      <c r="AR360" s="309" t="s">
        <v>139</v>
      </c>
      <c r="AT360" s="309" t="s">
        <v>140</v>
      </c>
      <c r="AU360" s="309" t="s">
        <v>79</v>
      </c>
      <c r="AY360" s="129" t="s">
        <v>136</v>
      </c>
      <c r="BE360" s="310">
        <f>IF(N360="základní",J360,0)</f>
        <v>0</v>
      </c>
      <c r="BF360" s="310">
        <f>IF(N360="snížená",J360,0)</f>
        <v>0</v>
      </c>
      <c r="BG360" s="310">
        <f>IF(N360="zákl. přenesená",J360,0)</f>
        <v>0</v>
      </c>
      <c r="BH360" s="310">
        <f>IF(N360="sníž. přenesená",J360,0)</f>
        <v>0</v>
      </c>
      <c r="BI360" s="310">
        <f>IF(N360="nulová",J360,0)</f>
        <v>0</v>
      </c>
      <c r="BJ360" s="129" t="s">
        <v>77</v>
      </c>
      <c r="BK360" s="310">
        <f>ROUND(I360*H360,2)</f>
        <v>0</v>
      </c>
      <c r="BL360" s="129" t="s">
        <v>139</v>
      </c>
      <c r="BM360" s="309" t="s">
        <v>556</v>
      </c>
    </row>
    <row r="361" spans="1:65" s="318" customFormat="1">
      <c r="B361" s="319"/>
      <c r="D361" s="320" t="s">
        <v>263</v>
      </c>
      <c r="E361" s="321" t="s">
        <v>3</v>
      </c>
      <c r="F361" s="322" t="s">
        <v>557</v>
      </c>
      <c r="H361" s="323">
        <v>1.016</v>
      </c>
      <c r="I361" s="366"/>
      <c r="L361" s="319"/>
      <c r="M361" s="324"/>
      <c r="N361" s="325"/>
      <c r="O361" s="325"/>
      <c r="P361" s="325"/>
      <c r="Q361" s="325"/>
      <c r="R361" s="325"/>
      <c r="S361" s="325"/>
      <c r="T361" s="326"/>
      <c r="AT361" s="321" t="s">
        <v>263</v>
      </c>
      <c r="AU361" s="321" t="s">
        <v>79</v>
      </c>
      <c r="AV361" s="318" t="s">
        <v>79</v>
      </c>
      <c r="AW361" s="318" t="s">
        <v>30</v>
      </c>
      <c r="AX361" s="318" t="s">
        <v>77</v>
      </c>
      <c r="AY361" s="321" t="s">
        <v>136</v>
      </c>
    </row>
    <row r="362" spans="1:65" s="149" customFormat="1" ht="21" customHeight="1">
      <c r="A362" s="143"/>
      <c r="B362" s="144"/>
      <c r="C362" s="298" t="s">
        <v>558</v>
      </c>
      <c r="D362" s="298" t="s">
        <v>140</v>
      </c>
      <c r="E362" s="299" t="s">
        <v>559</v>
      </c>
      <c r="F362" s="300" t="s">
        <v>560</v>
      </c>
      <c r="G362" s="301" t="s">
        <v>261</v>
      </c>
      <c r="H362" s="302">
        <v>372.82</v>
      </c>
      <c r="I362" s="107"/>
      <c r="J362" s="303">
        <f>ROUND(I362*H362,2)</f>
        <v>0</v>
      </c>
      <c r="K362" s="304"/>
      <c r="L362" s="144"/>
      <c r="M362" s="305" t="s">
        <v>3</v>
      </c>
      <c r="N362" s="306" t="s">
        <v>41</v>
      </c>
      <c r="O362" s="307">
        <v>0.30499999999999999</v>
      </c>
      <c r="P362" s="307">
        <f>O362*H362</f>
        <v>113.7101</v>
      </c>
      <c r="Q362" s="307">
        <v>0.11</v>
      </c>
      <c r="R362" s="307">
        <f>Q362*H362</f>
        <v>41.010199999999998</v>
      </c>
      <c r="S362" s="307">
        <v>0</v>
      </c>
      <c r="T362" s="308">
        <f>S362*H362</f>
        <v>0</v>
      </c>
      <c r="U362" s="143"/>
      <c r="V362" s="143"/>
      <c r="W362" s="143"/>
      <c r="X362" s="143"/>
      <c r="Y362" s="143"/>
      <c r="Z362" s="143"/>
      <c r="AA362" s="143"/>
      <c r="AB362" s="143"/>
      <c r="AC362" s="143"/>
      <c r="AD362" s="143"/>
      <c r="AE362" s="143"/>
      <c r="AR362" s="309" t="s">
        <v>139</v>
      </c>
      <c r="AT362" s="309" t="s">
        <v>140</v>
      </c>
      <c r="AU362" s="309" t="s">
        <v>79</v>
      </c>
      <c r="AY362" s="129" t="s">
        <v>136</v>
      </c>
      <c r="BE362" s="310">
        <f>IF(N362="základní",J362,0)</f>
        <v>0</v>
      </c>
      <c r="BF362" s="310">
        <f>IF(N362="snížená",J362,0)</f>
        <v>0</v>
      </c>
      <c r="BG362" s="310">
        <f>IF(N362="zákl. přenesená",J362,0)</f>
        <v>0</v>
      </c>
      <c r="BH362" s="310">
        <f>IF(N362="sníž. přenesená",J362,0)</f>
        <v>0</v>
      </c>
      <c r="BI362" s="310">
        <f>IF(N362="nulová",J362,0)</f>
        <v>0</v>
      </c>
      <c r="BJ362" s="129" t="s">
        <v>77</v>
      </c>
      <c r="BK362" s="310">
        <f>ROUND(I362*H362,2)</f>
        <v>0</v>
      </c>
      <c r="BL362" s="129" t="s">
        <v>139</v>
      </c>
      <c r="BM362" s="309" t="s">
        <v>561</v>
      </c>
    </row>
    <row r="363" spans="1:65" s="318" customFormat="1">
      <c r="B363" s="319"/>
      <c r="D363" s="320" t="s">
        <v>263</v>
      </c>
      <c r="E363" s="321" t="s">
        <v>3</v>
      </c>
      <c r="F363" s="322" t="s">
        <v>562</v>
      </c>
      <c r="H363" s="323">
        <v>372.82</v>
      </c>
      <c r="I363" s="366"/>
      <c r="L363" s="319"/>
      <c r="M363" s="324"/>
      <c r="N363" s="325"/>
      <c r="O363" s="325"/>
      <c r="P363" s="325"/>
      <c r="Q363" s="325"/>
      <c r="R363" s="325"/>
      <c r="S363" s="325"/>
      <c r="T363" s="326"/>
      <c r="AT363" s="321" t="s">
        <v>263</v>
      </c>
      <c r="AU363" s="321" t="s">
        <v>79</v>
      </c>
      <c r="AV363" s="318" t="s">
        <v>79</v>
      </c>
      <c r="AW363" s="318" t="s">
        <v>30</v>
      </c>
      <c r="AX363" s="318" t="s">
        <v>77</v>
      </c>
      <c r="AY363" s="321" t="s">
        <v>136</v>
      </c>
    </row>
    <row r="364" spans="1:65" s="149" customFormat="1" ht="32" customHeight="1">
      <c r="A364" s="143"/>
      <c r="B364" s="144"/>
      <c r="C364" s="298" t="s">
        <v>563</v>
      </c>
      <c r="D364" s="298" t="s">
        <v>140</v>
      </c>
      <c r="E364" s="299" t="s">
        <v>564</v>
      </c>
      <c r="F364" s="300" t="s">
        <v>565</v>
      </c>
      <c r="G364" s="301" t="s">
        <v>261</v>
      </c>
      <c r="H364" s="302">
        <v>1491.28</v>
      </c>
      <c r="I364" s="107"/>
      <c r="J364" s="303">
        <f>ROUND(I364*H364,2)</f>
        <v>0</v>
      </c>
      <c r="K364" s="304"/>
      <c r="L364" s="144"/>
      <c r="M364" s="305" t="s">
        <v>3</v>
      </c>
      <c r="N364" s="306" t="s">
        <v>41</v>
      </c>
      <c r="O364" s="307">
        <v>1.7000000000000001E-2</v>
      </c>
      <c r="P364" s="307">
        <f>O364*H364</f>
        <v>25.351760000000002</v>
      </c>
      <c r="Q364" s="307">
        <v>1.0999999999999999E-2</v>
      </c>
      <c r="R364" s="307">
        <f>Q364*H364</f>
        <v>16.40408</v>
      </c>
      <c r="S364" s="307">
        <v>0</v>
      </c>
      <c r="T364" s="308">
        <f>S364*H364</f>
        <v>0</v>
      </c>
      <c r="U364" s="143"/>
      <c r="V364" s="143"/>
      <c r="W364" s="143"/>
      <c r="X364" s="143"/>
      <c r="Y364" s="143"/>
      <c r="Z364" s="143"/>
      <c r="AA364" s="143"/>
      <c r="AB364" s="143"/>
      <c r="AC364" s="143"/>
      <c r="AD364" s="143"/>
      <c r="AE364" s="143"/>
      <c r="AR364" s="309" t="s">
        <v>139</v>
      </c>
      <c r="AT364" s="309" t="s">
        <v>140</v>
      </c>
      <c r="AU364" s="309" t="s">
        <v>79</v>
      </c>
      <c r="AY364" s="129" t="s">
        <v>136</v>
      </c>
      <c r="BE364" s="310">
        <f>IF(N364="základní",J364,0)</f>
        <v>0</v>
      </c>
      <c r="BF364" s="310">
        <f>IF(N364="snížená",J364,0)</f>
        <v>0</v>
      </c>
      <c r="BG364" s="310">
        <f>IF(N364="zákl. přenesená",J364,0)</f>
        <v>0</v>
      </c>
      <c r="BH364" s="310">
        <f>IF(N364="sníž. přenesená",J364,0)</f>
        <v>0</v>
      </c>
      <c r="BI364" s="310">
        <f>IF(N364="nulová",J364,0)</f>
        <v>0</v>
      </c>
      <c r="BJ364" s="129" t="s">
        <v>77</v>
      </c>
      <c r="BK364" s="310">
        <f>ROUND(I364*H364,2)</f>
        <v>0</v>
      </c>
      <c r="BL364" s="129" t="s">
        <v>139</v>
      </c>
      <c r="BM364" s="309" t="s">
        <v>566</v>
      </c>
    </row>
    <row r="365" spans="1:65" s="318" customFormat="1">
      <c r="B365" s="319"/>
      <c r="D365" s="320" t="s">
        <v>263</v>
      </c>
      <c r="E365" s="321" t="s">
        <v>3</v>
      </c>
      <c r="F365" s="322" t="s">
        <v>567</v>
      </c>
      <c r="H365" s="323">
        <v>1491.28</v>
      </c>
      <c r="I365" s="366"/>
      <c r="L365" s="319"/>
      <c r="M365" s="324"/>
      <c r="N365" s="325"/>
      <c r="O365" s="325"/>
      <c r="P365" s="325"/>
      <c r="Q365" s="325"/>
      <c r="R365" s="325"/>
      <c r="S365" s="325"/>
      <c r="T365" s="326"/>
      <c r="AT365" s="321" t="s">
        <v>263</v>
      </c>
      <c r="AU365" s="321" t="s">
        <v>79</v>
      </c>
      <c r="AV365" s="318" t="s">
        <v>79</v>
      </c>
      <c r="AW365" s="318" t="s">
        <v>30</v>
      </c>
      <c r="AX365" s="318" t="s">
        <v>77</v>
      </c>
      <c r="AY365" s="321" t="s">
        <v>136</v>
      </c>
    </row>
    <row r="366" spans="1:65" s="149" customFormat="1" ht="32" customHeight="1">
      <c r="A366" s="143"/>
      <c r="B366" s="144"/>
      <c r="C366" s="298" t="s">
        <v>568</v>
      </c>
      <c r="D366" s="298" t="s">
        <v>140</v>
      </c>
      <c r="E366" s="299" t="s">
        <v>569</v>
      </c>
      <c r="F366" s="300" t="s">
        <v>570</v>
      </c>
      <c r="G366" s="301" t="s">
        <v>148</v>
      </c>
      <c r="H366" s="302">
        <v>6</v>
      </c>
      <c r="I366" s="107"/>
      <c r="J366" s="303">
        <f>ROUND(I366*H366,2)</f>
        <v>0</v>
      </c>
      <c r="K366" s="304"/>
      <c r="L366" s="144"/>
      <c r="M366" s="305" t="s">
        <v>3</v>
      </c>
      <c r="N366" s="306" t="s">
        <v>41</v>
      </c>
      <c r="O366" s="307">
        <v>0.84</v>
      </c>
      <c r="P366" s="307">
        <f>O366*H366</f>
        <v>5.04</v>
      </c>
      <c r="Q366" s="307">
        <v>4.8000000000000001E-4</v>
      </c>
      <c r="R366" s="307">
        <f>Q366*H366</f>
        <v>2.8800000000000002E-3</v>
      </c>
      <c r="S366" s="307">
        <v>0</v>
      </c>
      <c r="T366" s="308">
        <f>S366*H366</f>
        <v>0</v>
      </c>
      <c r="U366" s="143"/>
      <c r="V366" s="143"/>
      <c r="W366" s="143"/>
      <c r="X366" s="143"/>
      <c r="Y366" s="143"/>
      <c r="Z366" s="143"/>
      <c r="AA366" s="143"/>
      <c r="AB366" s="143"/>
      <c r="AC366" s="143"/>
      <c r="AD366" s="143"/>
      <c r="AE366" s="143"/>
      <c r="AR366" s="309" t="s">
        <v>139</v>
      </c>
      <c r="AT366" s="309" t="s">
        <v>140</v>
      </c>
      <c r="AU366" s="309" t="s">
        <v>79</v>
      </c>
      <c r="AY366" s="129" t="s">
        <v>136</v>
      </c>
      <c r="BE366" s="310">
        <f>IF(N366="základní",J366,0)</f>
        <v>0</v>
      </c>
      <c r="BF366" s="310">
        <f>IF(N366="snížená",J366,0)</f>
        <v>0</v>
      </c>
      <c r="BG366" s="310">
        <f>IF(N366="zákl. přenesená",J366,0)</f>
        <v>0</v>
      </c>
      <c r="BH366" s="310">
        <f>IF(N366="sníž. přenesená",J366,0)</f>
        <v>0</v>
      </c>
      <c r="BI366" s="310">
        <f>IF(N366="nulová",J366,0)</f>
        <v>0</v>
      </c>
      <c r="BJ366" s="129" t="s">
        <v>77</v>
      </c>
      <c r="BK366" s="310">
        <f>ROUND(I366*H366,2)</f>
        <v>0</v>
      </c>
      <c r="BL366" s="129" t="s">
        <v>139</v>
      </c>
      <c r="BM366" s="309" t="s">
        <v>571</v>
      </c>
    </row>
    <row r="367" spans="1:65" s="318" customFormat="1">
      <c r="B367" s="319"/>
      <c r="D367" s="320" t="s">
        <v>263</v>
      </c>
      <c r="E367" s="321" t="s">
        <v>3</v>
      </c>
      <c r="F367" s="322" t="s">
        <v>572</v>
      </c>
      <c r="H367" s="323">
        <v>6</v>
      </c>
      <c r="I367" s="366"/>
      <c r="L367" s="319"/>
      <c r="M367" s="324"/>
      <c r="N367" s="325"/>
      <c r="O367" s="325"/>
      <c r="P367" s="325"/>
      <c r="Q367" s="325"/>
      <c r="R367" s="325"/>
      <c r="S367" s="325"/>
      <c r="T367" s="326"/>
      <c r="AT367" s="321" t="s">
        <v>263</v>
      </c>
      <c r="AU367" s="321" t="s">
        <v>79</v>
      </c>
      <c r="AV367" s="318" t="s">
        <v>79</v>
      </c>
      <c r="AW367" s="318" t="s">
        <v>30</v>
      </c>
      <c r="AX367" s="318" t="s">
        <v>77</v>
      </c>
      <c r="AY367" s="321" t="s">
        <v>136</v>
      </c>
    </row>
    <row r="368" spans="1:65" s="149" customFormat="1" ht="21" customHeight="1">
      <c r="A368" s="143"/>
      <c r="B368" s="144"/>
      <c r="C368" s="335" t="s">
        <v>573</v>
      </c>
      <c r="D368" s="335" t="s">
        <v>133</v>
      </c>
      <c r="E368" s="336" t="s">
        <v>574</v>
      </c>
      <c r="F368" s="337" t="s">
        <v>575</v>
      </c>
      <c r="G368" s="338" t="s">
        <v>148</v>
      </c>
      <c r="H368" s="339">
        <v>6</v>
      </c>
      <c r="I368" s="108"/>
      <c r="J368" s="340">
        <f>ROUND(I368*H368,2)</f>
        <v>0</v>
      </c>
      <c r="K368" s="341"/>
      <c r="L368" s="342"/>
      <c r="M368" s="343" t="s">
        <v>3</v>
      </c>
      <c r="N368" s="344" t="s">
        <v>41</v>
      </c>
      <c r="O368" s="307">
        <v>0</v>
      </c>
      <c r="P368" s="307">
        <f>O368*H368</f>
        <v>0</v>
      </c>
      <c r="Q368" s="307">
        <v>1.225E-2</v>
      </c>
      <c r="R368" s="307">
        <f>Q368*H368</f>
        <v>7.350000000000001E-2</v>
      </c>
      <c r="S368" s="307">
        <v>0</v>
      </c>
      <c r="T368" s="308">
        <f>S368*H368</f>
        <v>0</v>
      </c>
      <c r="U368" s="143"/>
      <c r="V368" s="143"/>
      <c r="W368" s="143"/>
      <c r="X368" s="143"/>
      <c r="Y368" s="143"/>
      <c r="Z368" s="143"/>
      <c r="AA368" s="143"/>
      <c r="AB368" s="143"/>
      <c r="AC368" s="143"/>
      <c r="AD368" s="143"/>
      <c r="AE368" s="143"/>
      <c r="AR368" s="309" t="s">
        <v>178</v>
      </c>
      <c r="AT368" s="309" t="s">
        <v>133</v>
      </c>
      <c r="AU368" s="309" t="s">
        <v>79</v>
      </c>
      <c r="AY368" s="129" t="s">
        <v>136</v>
      </c>
      <c r="BE368" s="310">
        <f>IF(N368="základní",J368,0)</f>
        <v>0</v>
      </c>
      <c r="BF368" s="310">
        <f>IF(N368="snížená",J368,0)</f>
        <v>0</v>
      </c>
      <c r="BG368" s="310">
        <f>IF(N368="zákl. přenesená",J368,0)</f>
        <v>0</v>
      </c>
      <c r="BH368" s="310">
        <f>IF(N368="sníž. přenesená",J368,0)</f>
        <v>0</v>
      </c>
      <c r="BI368" s="310">
        <f>IF(N368="nulová",J368,0)</f>
        <v>0</v>
      </c>
      <c r="BJ368" s="129" t="s">
        <v>77</v>
      </c>
      <c r="BK368" s="310">
        <f>ROUND(I368*H368,2)</f>
        <v>0</v>
      </c>
      <c r="BL368" s="129" t="s">
        <v>139</v>
      </c>
      <c r="BM368" s="309" t="s">
        <v>576</v>
      </c>
    </row>
    <row r="369" spans="1:65" s="149" customFormat="1" ht="32" customHeight="1">
      <c r="A369" s="143"/>
      <c r="B369" s="144"/>
      <c r="C369" s="298" t="s">
        <v>577</v>
      </c>
      <c r="D369" s="298" t="s">
        <v>140</v>
      </c>
      <c r="E369" s="299" t="s">
        <v>578</v>
      </c>
      <c r="F369" s="300" t="s">
        <v>579</v>
      </c>
      <c r="G369" s="301" t="s">
        <v>148</v>
      </c>
      <c r="H369" s="302">
        <v>28</v>
      </c>
      <c r="I369" s="107"/>
      <c r="J369" s="303">
        <f>ROUND(I369*H369,2)</f>
        <v>0</v>
      </c>
      <c r="K369" s="304"/>
      <c r="L369" s="144"/>
      <c r="M369" s="305" t="s">
        <v>3</v>
      </c>
      <c r="N369" s="306" t="s">
        <v>41</v>
      </c>
      <c r="O369" s="307">
        <v>1.607</v>
      </c>
      <c r="P369" s="307">
        <f>O369*H369</f>
        <v>44.996000000000002</v>
      </c>
      <c r="Q369" s="307">
        <v>4.684E-2</v>
      </c>
      <c r="R369" s="307">
        <f>Q369*H369</f>
        <v>1.31152</v>
      </c>
      <c r="S369" s="307">
        <v>0</v>
      </c>
      <c r="T369" s="308">
        <f>S369*H369</f>
        <v>0</v>
      </c>
      <c r="U369" s="143"/>
      <c r="V369" s="143"/>
      <c r="W369" s="143"/>
      <c r="X369" s="143"/>
      <c r="Y369" s="143"/>
      <c r="Z369" s="143"/>
      <c r="AA369" s="143"/>
      <c r="AB369" s="143"/>
      <c r="AC369" s="143"/>
      <c r="AD369" s="143"/>
      <c r="AE369" s="143"/>
      <c r="AR369" s="309" t="s">
        <v>139</v>
      </c>
      <c r="AT369" s="309" t="s">
        <v>140</v>
      </c>
      <c r="AU369" s="309" t="s">
        <v>79</v>
      </c>
      <c r="AY369" s="129" t="s">
        <v>136</v>
      </c>
      <c r="BE369" s="310">
        <f>IF(N369="základní",J369,0)</f>
        <v>0</v>
      </c>
      <c r="BF369" s="310">
        <f>IF(N369="snížená",J369,0)</f>
        <v>0</v>
      </c>
      <c r="BG369" s="310">
        <f>IF(N369="zákl. přenesená",J369,0)</f>
        <v>0</v>
      </c>
      <c r="BH369" s="310">
        <f>IF(N369="sníž. přenesená",J369,0)</f>
        <v>0</v>
      </c>
      <c r="BI369" s="310">
        <f>IF(N369="nulová",J369,0)</f>
        <v>0</v>
      </c>
      <c r="BJ369" s="129" t="s">
        <v>77</v>
      </c>
      <c r="BK369" s="310">
        <f>ROUND(I369*H369,2)</f>
        <v>0</v>
      </c>
      <c r="BL369" s="129" t="s">
        <v>139</v>
      </c>
      <c r="BM369" s="309" t="s">
        <v>580</v>
      </c>
    </row>
    <row r="370" spans="1:65" s="345" customFormat="1">
      <c r="B370" s="346"/>
      <c r="D370" s="320" t="s">
        <v>263</v>
      </c>
      <c r="E370" s="347" t="s">
        <v>3</v>
      </c>
      <c r="F370" s="348" t="s">
        <v>581</v>
      </c>
      <c r="H370" s="347" t="s">
        <v>3</v>
      </c>
      <c r="I370" s="368"/>
      <c r="L370" s="346"/>
      <c r="M370" s="349"/>
      <c r="N370" s="350"/>
      <c r="O370" s="350"/>
      <c r="P370" s="350"/>
      <c r="Q370" s="350"/>
      <c r="R370" s="350"/>
      <c r="S370" s="350"/>
      <c r="T370" s="351"/>
      <c r="AT370" s="347" t="s">
        <v>263</v>
      </c>
      <c r="AU370" s="347" t="s">
        <v>79</v>
      </c>
      <c r="AV370" s="345" t="s">
        <v>77</v>
      </c>
      <c r="AW370" s="345" t="s">
        <v>30</v>
      </c>
      <c r="AX370" s="345" t="s">
        <v>70</v>
      </c>
      <c r="AY370" s="347" t="s">
        <v>136</v>
      </c>
    </row>
    <row r="371" spans="1:65" s="318" customFormat="1">
      <c r="B371" s="319"/>
      <c r="D371" s="320" t="s">
        <v>263</v>
      </c>
      <c r="E371" s="321" t="s">
        <v>3</v>
      </c>
      <c r="F371" s="322" t="s">
        <v>582</v>
      </c>
      <c r="H371" s="323">
        <v>1</v>
      </c>
      <c r="I371" s="366"/>
      <c r="L371" s="319"/>
      <c r="M371" s="324"/>
      <c r="N371" s="325"/>
      <c r="O371" s="325"/>
      <c r="P371" s="325"/>
      <c r="Q371" s="325"/>
      <c r="R371" s="325"/>
      <c r="S371" s="325"/>
      <c r="T371" s="326"/>
      <c r="AT371" s="321" t="s">
        <v>263</v>
      </c>
      <c r="AU371" s="321" t="s">
        <v>79</v>
      </c>
      <c r="AV371" s="318" t="s">
        <v>79</v>
      </c>
      <c r="AW371" s="318" t="s">
        <v>30</v>
      </c>
      <c r="AX371" s="318" t="s">
        <v>70</v>
      </c>
      <c r="AY371" s="321" t="s">
        <v>136</v>
      </c>
    </row>
    <row r="372" spans="1:65" s="318" customFormat="1">
      <c r="B372" s="319"/>
      <c r="D372" s="320" t="s">
        <v>263</v>
      </c>
      <c r="E372" s="321" t="s">
        <v>3</v>
      </c>
      <c r="F372" s="322" t="s">
        <v>583</v>
      </c>
      <c r="H372" s="323">
        <v>2</v>
      </c>
      <c r="I372" s="366"/>
      <c r="L372" s="319"/>
      <c r="M372" s="324"/>
      <c r="N372" s="325"/>
      <c r="O372" s="325"/>
      <c r="P372" s="325"/>
      <c r="Q372" s="325"/>
      <c r="R372" s="325"/>
      <c r="S372" s="325"/>
      <c r="T372" s="326"/>
      <c r="AT372" s="321" t="s">
        <v>263</v>
      </c>
      <c r="AU372" s="321" t="s">
        <v>79</v>
      </c>
      <c r="AV372" s="318" t="s">
        <v>79</v>
      </c>
      <c r="AW372" s="318" t="s">
        <v>30</v>
      </c>
      <c r="AX372" s="318" t="s">
        <v>70</v>
      </c>
      <c r="AY372" s="321" t="s">
        <v>136</v>
      </c>
    </row>
    <row r="373" spans="1:65" s="318" customFormat="1">
      <c r="B373" s="319"/>
      <c r="D373" s="320" t="s">
        <v>263</v>
      </c>
      <c r="E373" s="321" t="s">
        <v>3</v>
      </c>
      <c r="F373" s="322" t="s">
        <v>584</v>
      </c>
      <c r="H373" s="323">
        <v>4</v>
      </c>
      <c r="I373" s="366"/>
      <c r="L373" s="319"/>
      <c r="M373" s="324"/>
      <c r="N373" s="325"/>
      <c r="O373" s="325"/>
      <c r="P373" s="325"/>
      <c r="Q373" s="325"/>
      <c r="R373" s="325"/>
      <c r="S373" s="325"/>
      <c r="T373" s="326"/>
      <c r="AT373" s="321" t="s">
        <v>263</v>
      </c>
      <c r="AU373" s="321" t="s">
        <v>79</v>
      </c>
      <c r="AV373" s="318" t="s">
        <v>79</v>
      </c>
      <c r="AW373" s="318" t="s">
        <v>30</v>
      </c>
      <c r="AX373" s="318" t="s">
        <v>70</v>
      </c>
      <c r="AY373" s="321" t="s">
        <v>136</v>
      </c>
    </row>
    <row r="374" spans="1:65" s="318" customFormat="1">
      <c r="B374" s="319"/>
      <c r="D374" s="320" t="s">
        <v>263</v>
      </c>
      <c r="E374" s="321" t="s">
        <v>3</v>
      </c>
      <c r="F374" s="322" t="s">
        <v>585</v>
      </c>
      <c r="H374" s="323">
        <v>1</v>
      </c>
      <c r="I374" s="366"/>
      <c r="L374" s="319"/>
      <c r="M374" s="324"/>
      <c r="N374" s="325"/>
      <c r="O374" s="325"/>
      <c r="P374" s="325"/>
      <c r="Q374" s="325"/>
      <c r="R374" s="325"/>
      <c r="S374" s="325"/>
      <c r="T374" s="326"/>
      <c r="AT374" s="321" t="s">
        <v>263</v>
      </c>
      <c r="AU374" s="321" t="s">
        <v>79</v>
      </c>
      <c r="AV374" s="318" t="s">
        <v>79</v>
      </c>
      <c r="AW374" s="318" t="s">
        <v>30</v>
      </c>
      <c r="AX374" s="318" t="s">
        <v>70</v>
      </c>
      <c r="AY374" s="321" t="s">
        <v>136</v>
      </c>
    </row>
    <row r="375" spans="1:65" s="318" customFormat="1">
      <c r="B375" s="319"/>
      <c r="D375" s="320" t="s">
        <v>263</v>
      </c>
      <c r="E375" s="321" t="s">
        <v>3</v>
      </c>
      <c r="F375" s="322" t="s">
        <v>586</v>
      </c>
      <c r="H375" s="323">
        <v>1</v>
      </c>
      <c r="I375" s="366"/>
      <c r="L375" s="319"/>
      <c r="M375" s="324"/>
      <c r="N375" s="325"/>
      <c r="O375" s="325"/>
      <c r="P375" s="325"/>
      <c r="Q375" s="325"/>
      <c r="R375" s="325"/>
      <c r="S375" s="325"/>
      <c r="T375" s="326"/>
      <c r="AT375" s="321" t="s">
        <v>263</v>
      </c>
      <c r="AU375" s="321" t="s">
        <v>79</v>
      </c>
      <c r="AV375" s="318" t="s">
        <v>79</v>
      </c>
      <c r="AW375" s="318" t="s">
        <v>30</v>
      </c>
      <c r="AX375" s="318" t="s">
        <v>70</v>
      </c>
      <c r="AY375" s="321" t="s">
        <v>136</v>
      </c>
    </row>
    <row r="376" spans="1:65" s="318" customFormat="1">
      <c r="B376" s="319"/>
      <c r="D376" s="320" t="s">
        <v>263</v>
      </c>
      <c r="E376" s="321" t="s">
        <v>3</v>
      </c>
      <c r="F376" s="322" t="s">
        <v>587</v>
      </c>
      <c r="H376" s="323">
        <v>2</v>
      </c>
      <c r="I376" s="366"/>
      <c r="L376" s="319"/>
      <c r="M376" s="324"/>
      <c r="N376" s="325"/>
      <c r="O376" s="325"/>
      <c r="P376" s="325"/>
      <c r="Q376" s="325"/>
      <c r="R376" s="325"/>
      <c r="S376" s="325"/>
      <c r="T376" s="326"/>
      <c r="AT376" s="321" t="s">
        <v>263</v>
      </c>
      <c r="AU376" s="321" t="s">
        <v>79</v>
      </c>
      <c r="AV376" s="318" t="s">
        <v>79</v>
      </c>
      <c r="AW376" s="318" t="s">
        <v>30</v>
      </c>
      <c r="AX376" s="318" t="s">
        <v>70</v>
      </c>
      <c r="AY376" s="321" t="s">
        <v>136</v>
      </c>
    </row>
    <row r="377" spans="1:65" s="318" customFormat="1">
      <c r="B377" s="319"/>
      <c r="D377" s="320" t="s">
        <v>263</v>
      </c>
      <c r="E377" s="321" t="s">
        <v>3</v>
      </c>
      <c r="F377" s="322" t="s">
        <v>588</v>
      </c>
      <c r="H377" s="323">
        <v>12</v>
      </c>
      <c r="I377" s="366"/>
      <c r="L377" s="319"/>
      <c r="M377" s="324"/>
      <c r="N377" s="325"/>
      <c r="O377" s="325"/>
      <c r="P377" s="325"/>
      <c r="Q377" s="325"/>
      <c r="R377" s="325"/>
      <c r="S377" s="325"/>
      <c r="T377" s="326"/>
      <c r="AT377" s="321" t="s">
        <v>263</v>
      </c>
      <c r="AU377" s="321" t="s">
        <v>79</v>
      </c>
      <c r="AV377" s="318" t="s">
        <v>79</v>
      </c>
      <c r="AW377" s="318" t="s">
        <v>30</v>
      </c>
      <c r="AX377" s="318" t="s">
        <v>70</v>
      </c>
      <c r="AY377" s="321" t="s">
        <v>136</v>
      </c>
    </row>
    <row r="378" spans="1:65" s="318" customFormat="1">
      <c r="B378" s="319"/>
      <c r="D378" s="320" t="s">
        <v>263</v>
      </c>
      <c r="E378" s="321" t="s">
        <v>3</v>
      </c>
      <c r="F378" s="322" t="s">
        <v>589</v>
      </c>
      <c r="H378" s="323">
        <v>1</v>
      </c>
      <c r="I378" s="366"/>
      <c r="L378" s="319"/>
      <c r="M378" s="324"/>
      <c r="N378" s="325"/>
      <c r="O378" s="325"/>
      <c r="P378" s="325"/>
      <c r="Q378" s="325"/>
      <c r="R378" s="325"/>
      <c r="S378" s="325"/>
      <c r="T378" s="326"/>
      <c r="AT378" s="321" t="s">
        <v>263</v>
      </c>
      <c r="AU378" s="321" t="s">
        <v>79</v>
      </c>
      <c r="AV378" s="318" t="s">
        <v>79</v>
      </c>
      <c r="AW378" s="318" t="s">
        <v>30</v>
      </c>
      <c r="AX378" s="318" t="s">
        <v>70</v>
      </c>
      <c r="AY378" s="321" t="s">
        <v>136</v>
      </c>
    </row>
    <row r="379" spans="1:65" s="345" customFormat="1">
      <c r="B379" s="346"/>
      <c r="D379" s="320" t="s">
        <v>263</v>
      </c>
      <c r="E379" s="347" t="s">
        <v>3</v>
      </c>
      <c r="F379" s="348" t="s">
        <v>590</v>
      </c>
      <c r="H379" s="347" t="s">
        <v>3</v>
      </c>
      <c r="I379" s="368"/>
      <c r="L379" s="346"/>
      <c r="M379" s="349"/>
      <c r="N379" s="350"/>
      <c r="O379" s="350"/>
      <c r="P379" s="350"/>
      <c r="Q379" s="350"/>
      <c r="R379" s="350"/>
      <c r="S379" s="350"/>
      <c r="T379" s="351"/>
      <c r="AT379" s="347" t="s">
        <v>263</v>
      </c>
      <c r="AU379" s="347" t="s">
        <v>79</v>
      </c>
      <c r="AV379" s="345" t="s">
        <v>77</v>
      </c>
      <c r="AW379" s="345" t="s">
        <v>30</v>
      </c>
      <c r="AX379" s="345" t="s">
        <v>70</v>
      </c>
      <c r="AY379" s="347" t="s">
        <v>136</v>
      </c>
    </row>
    <row r="380" spans="1:65" s="318" customFormat="1">
      <c r="B380" s="319"/>
      <c r="D380" s="320" t="s">
        <v>263</v>
      </c>
      <c r="E380" s="321" t="s">
        <v>3</v>
      </c>
      <c r="F380" s="322" t="s">
        <v>591</v>
      </c>
      <c r="H380" s="323">
        <v>1</v>
      </c>
      <c r="I380" s="366"/>
      <c r="L380" s="319"/>
      <c r="M380" s="324"/>
      <c r="N380" s="325"/>
      <c r="O380" s="325"/>
      <c r="P380" s="325"/>
      <c r="Q380" s="325"/>
      <c r="R380" s="325"/>
      <c r="S380" s="325"/>
      <c r="T380" s="326"/>
      <c r="AT380" s="321" t="s">
        <v>263</v>
      </c>
      <c r="AU380" s="321" t="s">
        <v>79</v>
      </c>
      <c r="AV380" s="318" t="s">
        <v>79</v>
      </c>
      <c r="AW380" s="318" t="s">
        <v>30</v>
      </c>
      <c r="AX380" s="318" t="s">
        <v>70</v>
      </c>
      <c r="AY380" s="321" t="s">
        <v>136</v>
      </c>
    </row>
    <row r="381" spans="1:65" s="318" customFormat="1">
      <c r="B381" s="319"/>
      <c r="D381" s="320" t="s">
        <v>263</v>
      </c>
      <c r="E381" s="321" t="s">
        <v>3</v>
      </c>
      <c r="F381" s="322" t="s">
        <v>592</v>
      </c>
      <c r="H381" s="323">
        <v>1</v>
      </c>
      <c r="I381" s="366"/>
      <c r="L381" s="319"/>
      <c r="M381" s="324"/>
      <c r="N381" s="325"/>
      <c r="O381" s="325"/>
      <c r="P381" s="325"/>
      <c r="Q381" s="325"/>
      <c r="R381" s="325"/>
      <c r="S381" s="325"/>
      <c r="T381" s="326"/>
      <c r="AT381" s="321" t="s">
        <v>263</v>
      </c>
      <c r="AU381" s="321" t="s">
        <v>79</v>
      </c>
      <c r="AV381" s="318" t="s">
        <v>79</v>
      </c>
      <c r="AW381" s="318" t="s">
        <v>30</v>
      </c>
      <c r="AX381" s="318" t="s">
        <v>70</v>
      </c>
      <c r="AY381" s="321" t="s">
        <v>136</v>
      </c>
    </row>
    <row r="382" spans="1:65" s="345" customFormat="1">
      <c r="B382" s="346"/>
      <c r="D382" s="320" t="s">
        <v>263</v>
      </c>
      <c r="E382" s="347" t="s">
        <v>3</v>
      </c>
      <c r="F382" s="348" t="s">
        <v>593</v>
      </c>
      <c r="H382" s="347" t="s">
        <v>3</v>
      </c>
      <c r="I382" s="368"/>
      <c r="L382" s="346"/>
      <c r="M382" s="349"/>
      <c r="N382" s="350"/>
      <c r="O382" s="350"/>
      <c r="P382" s="350"/>
      <c r="Q382" s="350"/>
      <c r="R382" s="350"/>
      <c r="S382" s="350"/>
      <c r="T382" s="351"/>
      <c r="AT382" s="347" t="s">
        <v>263</v>
      </c>
      <c r="AU382" s="347" t="s">
        <v>79</v>
      </c>
      <c r="AV382" s="345" t="s">
        <v>77</v>
      </c>
      <c r="AW382" s="345" t="s">
        <v>30</v>
      </c>
      <c r="AX382" s="345" t="s">
        <v>70</v>
      </c>
      <c r="AY382" s="347" t="s">
        <v>136</v>
      </c>
    </row>
    <row r="383" spans="1:65" s="318" customFormat="1">
      <c r="B383" s="319"/>
      <c r="D383" s="320" t="s">
        <v>263</v>
      </c>
      <c r="E383" s="321" t="s">
        <v>3</v>
      </c>
      <c r="F383" s="322" t="s">
        <v>594</v>
      </c>
      <c r="H383" s="323">
        <v>1</v>
      </c>
      <c r="I383" s="366"/>
      <c r="L383" s="319"/>
      <c r="M383" s="324"/>
      <c r="N383" s="325"/>
      <c r="O383" s="325"/>
      <c r="P383" s="325"/>
      <c r="Q383" s="325"/>
      <c r="R383" s="325"/>
      <c r="S383" s="325"/>
      <c r="T383" s="326"/>
      <c r="AT383" s="321" t="s">
        <v>263</v>
      </c>
      <c r="AU383" s="321" t="s">
        <v>79</v>
      </c>
      <c r="AV383" s="318" t="s">
        <v>79</v>
      </c>
      <c r="AW383" s="318" t="s">
        <v>30</v>
      </c>
      <c r="AX383" s="318" t="s">
        <v>70</v>
      </c>
      <c r="AY383" s="321" t="s">
        <v>136</v>
      </c>
    </row>
    <row r="384" spans="1:65" s="318" customFormat="1">
      <c r="B384" s="319"/>
      <c r="D384" s="320" t="s">
        <v>263</v>
      </c>
      <c r="E384" s="321" t="s">
        <v>3</v>
      </c>
      <c r="F384" s="322" t="s">
        <v>592</v>
      </c>
      <c r="H384" s="323">
        <v>1</v>
      </c>
      <c r="I384" s="366"/>
      <c r="L384" s="319"/>
      <c r="M384" s="324"/>
      <c r="N384" s="325"/>
      <c r="O384" s="325"/>
      <c r="P384" s="325"/>
      <c r="Q384" s="325"/>
      <c r="R384" s="325"/>
      <c r="S384" s="325"/>
      <c r="T384" s="326"/>
      <c r="AT384" s="321" t="s">
        <v>263</v>
      </c>
      <c r="AU384" s="321" t="s">
        <v>79</v>
      </c>
      <c r="AV384" s="318" t="s">
        <v>79</v>
      </c>
      <c r="AW384" s="318" t="s">
        <v>30</v>
      </c>
      <c r="AX384" s="318" t="s">
        <v>70</v>
      </c>
      <c r="AY384" s="321" t="s">
        <v>136</v>
      </c>
    </row>
    <row r="385" spans="1:65" s="327" customFormat="1">
      <c r="B385" s="328"/>
      <c r="D385" s="320" t="s">
        <v>263</v>
      </c>
      <c r="E385" s="329" t="s">
        <v>3</v>
      </c>
      <c r="F385" s="330" t="s">
        <v>274</v>
      </c>
      <c r="H385" s="331">
        <v>28</v>
      </c>
      <c r="I385" s="367"/>
      <c r="L385" s="328"/>
      <c r="M385" s="332"/>
      <c r="N385" s="333"/>
      <c r="O385" s="333"/>
      <c r="P385" s="333"/>
      <c r="Q385" s="333"/>
      <c r="R385" s="333"/>
      <c r="S385" s="333"/>
      <c r="T385" s="334"/>
      <c r="AT385" s="329" t="s">
        <v>263</v>
      </c>
      <c r="AU385" s="329" t="s">
        <v>79</v>
      </c>
      <c r="AV385" s="327" t="s">
        <v>139</v>
      </c>
      <c r="AW385" s="327" t="s">
        <v>30</v>
      </c>
      <c r="AX385" s="327" t="s">
        <v>77</v>
      </c>
      <c r="AY385" s="329" t="s">
        <v>136</v>
      </c>
    </row>
    <row r="386" spans="1:65" s="149" customFormat="1" ht="21" customHeight="1">
      <c r="A386" s="143"/>
      <c r="B386" s="144"/>
      <c r="C386" s="335" t="s">
        <v>595</v>
      </c>
      <c r="D386" s="335" t="s">
        <v>133</v>
      </c>
      <c r="E386" s="336" t="s">
        <v>574</v>
      </c>
      <c r="F386" s="337" t="s">
        <v>575</v>
      </c>
      <c r="G386" s="338" t="s">
        <v>148</v>
      </c>
      <c r="H386" s="339">
        <v>1</v>
      </c>
      <c r="I386" s="108"/>
      <c r="J386" s="340">
        <f>ROUND(I386*H386,2)</f>
        <v>0</v>
      </c>
      <c r="K386" s="341"/>
      <c r="L386" s="342"/>
      <c r="M386" s="343" t="s">
        <v>3</v>
      </c>
      <c r="N386" s="344" t="s">
        <v>41</v>
      </c>
      <c r="O386" s="307">
        <v>0</v>
      </c>
      <c r="P386" s="307">
        <f>O386*H386</f>
        <v>0</v>
      </c>
      <c r="Q386" s="307">
        <v>1.225E-2</v>
      </c>
      <c r="R386" s="307">
        <f>Q386*H386</f>
        <v>1.225E-2</v>
      </c>
      <c r="S386" s="307">
        <v>0</v>
      </c>
      <c r="T386" s="308">
        <f>S386*H386</f>
        <v>0</v>
      </c>
      <c r="U386" s="143"/>
      <c r="V386" s="143"/>
      <c r="W386" s="143"/>
      <c r="X386" s="143"/>
      <c r="Y386" s="143"/>
      <c r="Z386" s="143"/>
      <c r="AA386" s="143"/>
      <c r="AB386" s="143"/>
      <c r="AC386" s="143"/>
      <c r="AD386" s="143"/>
      <c r="AE386" s="143"/>
      <c r="AR386" s="309" t="s">
        <v>178</v>
      </c>
      <c r="AT386" s="309" t="s">
        <v>133</v>
      </c>
      <c r="AU386" s="309" t="s">
        <v>79</v>
      </c>
      <c r="AY386" s="129" t="s">
        <v>136</v>
      </c>
      <c r="BE386" s="310">
        <f>IF(N386="základní",J386,0)</f>
        <v>0</v>
      </c>
      <c r="BF386" s="310">
        <f>IF(N386="snížená",J386,0)</f>
        <v>0</v>
      </c>
      <c r="BG386" s="310">
        <f>IF(N386="zákl. přenesená",J386,0)</f>
        <v>0</v>
      </c>
      <c r="BH386" s="310">
        <f>IF(N386="sníž. přenesená",J386,0)</f>
        <v>0</v>
      </c>
      <c r="BI386" s="310">
        <f>IF(N386="nulová",J386,0)</f>
        <v>0</v>
      </c>
      <c r="BJ386" s="129" t="s">
        <v>77</v>
      </c>
      <c r="BK386" s="310">
        <f>ROUND(I386*H386,2)</f>
        <v>0</v>
      </c>
      <c r="BL386" s="129" t="s">
        <v>139</v>
      </c>
      <c r="BM386" s="309" t="s">
        <v>596</v>
      </c>
    </row>
    <row r="387" spans="1:65" s="318" customFormat="1">
      <c r="B387" s="319"/>
      <c r="D387" s="320" t="s">
        <v>263</v>
      </c>
      <c r="E387" s="321" t="s">
        <v>3</v>
      </c>
      <c r="F387" s="322" t="s">
        <v>77</v>
      </c>
      <c r="H387" s="323">
        <v>1</v>
      </c>
      <c r="I387" s="366"/>
      <c r="L387" s="319"/>
      <c r="M387" s="324"/>
      <c r="N387" s="325"/>
      <c r="O387" s="325"/>
      <c r="P387" s="325"/>
      <c r="Q387" s="325"/>
      <c r="R387" s="325"/>
      <c r="S387" s="325"/>
      <c r="T387" s="326"/>
      <c r="AT387" s="321" t="s">
        <v>263</v>
      </c>
      <c r="AU387" s="321" t="s">
        <v>79</v>
      </c>
      <c r="AV387" s="318" t="s">
        <v>79</v>
      </c>
      <c r="AW387" s="318" t="s">
        <v>30</v>
      </c>
      <c r="AX387" s="318" t="s">
        <v>77</v>
      </c>
      <c r="AY387" s="321" t="s">
        <v>136</v>
      </c>
    </row>
    <row r="388" spans="1:65" s="149" customFormat="1" ht="21" customHeight="1">
      <c r="A388" s="143"/>
      <c r="B388" s="144"/>
      <c r="C388" s="335" t="s">
        <v>597</v>
      </c>
      <c r="D388" s="335" t="s">
        <v>133</v>
      </c>
      <c r="E388" s="336" t="s">
        <v>598</v>
      </c>
      <c r="F388" s="337" t="s">
        <v>599</v>
      </c>
      <c r="G388" s="338" t="s">
        <v>148</v>
      </c>
      <c r="H388" s="339">
        <v>6</v>
      </c>
      <c r="I388" s="108"/>
      <c r="J388" s="340">
        <f>ROUND(I388*H388,2)</f>
        <v>0</v>
      </c>
      <c r="K388" s="341"/>
      <c r="L388" s="342"/>
      <c r="M388" s="343" t="s">
        <v>3</v>
      </c>
      <c r="N388" s="344" t="s">
        <v>41</v>
      </c>
      <c r="O388" s="307">
        <v>0</v>
      </c>
      <c r="P388" s="307">
        <f>O388*H388</f>
        <v>0</v>
      </c>
      <c r="Q388" s="307">
        <v>1.2489999999999999E-2</v>
      </c>
      <c r="R388" s="307">
        <f>Q388*H388</f>
        <v>7.4939999999999993E-2</v>
      </c>
      <c r="S388" s="307">
        <v>0</v>
      </c>
      <c r="T388" s="308">
        <f>S388*H388</f>
        <v>0</v>
      </c>
      <c r="U388" s="143"/>
      <c r="V388" s="143"/>
      <c r="W388" s="143"/>
      <c r="X388" s="143"/>
      <c r="Y388" s="143"/>
      <c r="Z388" s="143"/>
      <c r="AA388" s="143"/>
      <c r="AB388" s="143"/>
      <c r="AC388" s="143"/>
      <c r="AD388" s="143"/>
      <c r="AE388" s="143"/>
      <c r="AR388" s="309" t="s">
        <v>178</v>
      </c>
      <c r="AT388" s="309" t="s">
        <v>133</v>
      </c>
      <c r="AU388" s="309" t="s">
        <v>79</v>
      </c>
      <c r="AY388" s="129" t="s">
        <v>136</v>
      </c>
      <c r="BE388" s="310">
        <f>IF(N388="základní",J388,0)</f>
        <v>0</v>
      </c>
      <c r="BF388" s="310">
        <f>IF(N388="snížená",J388,0)</f>
        <v>0</v>
      </c>
      <c r="BG388" s="310">
        <f>IF(N388="zákl. přenesená",J388,0)</f>
        <v>0</v>
      </c>
      <c r="BH388" s="310">
        <f>IF(N388="sníž. přenesená",J388,0)</f>
        <v>0</v>
      </c>
      <c r="BI388" s="310">
        <f>IF(N388="nulová",J388,0)</f>
        <v>0</v>
      </c>
      <c r="BJ388" s="129" t="s">
        <v>77</v>
      </c>
      <c r="BK388" s="310">
        <f>ROUND(I388*H388,2)</f>
        <v>0</v>
      </c>
      <c r="BL388" s="129" t="s">
        <v>139</v>
      </c>
      <c r="BM388" s="309" t="s">
        <v>600</v>
      </c>
    </row>
    <row r="389" spans="1:65" s="318" customFormat="1">
      <c r="B389" s="319"/>
      <c r="D389" s="320" t="s">
        <v>263</v>
      </c>
      <c r="E389" s="321" t="s">
        <v>3</v>
      </c>
      <c r="F389" s="322" t="s">
        <v>601</v>
      </c>
      <c r="H389" s="323">
        <v>6</v>
      </c>
      <c r="I389" s="366"/>
      <c r="L389" s="319"/>
      <c r="M389" s="324"/>
      <c r="N389" s="325"/>
      <c r="O389" s="325"/>
      <c r="P389" s="325"/>
      <c r="Q389" s="325"/>
      <c r="R389" s="325"/>
      <c r="S389" s="325"/>
      <c r="T389" s="326"/>
      <c r="AT389" s="321" t="s">
        <v>263</v>
      </c>
      <c r="AU389" s="321" t="s">
        <v>79</v>
      </c>
      <c r="AV389" s="318" t="s">
        <v>79</v>
      </c>
      <c r="AW389" s="318" t="s">
        <v>30</v>
      </c>
      <c r="AX389" s="318" t="s">
        <v>77</v>
      </c>
      <c r="AY389" s="321" t="s">
        <v>136</v>
      </c>
    </row>
    <row r="390" spans="1:65" s="149" customFormat="1" ht="21" customHeight="1">
      <c r="A390" s="143"/>
      <c r="B390" s="144"/>
      <c r="C390" s="335" t="s">
        <v>602</v>
      </c>
      <c r="D390" s="335" t="s">
        <v>133</v>
      </c>
      <c r="E390" s="336" t="s">
        <v>603</v>
      </c>
      <c r="F390" s="337" t="s">
        <v>604</v>
      </c>
      <c r="G390" s="338" t="s">
        <v>148</v>
      </c>
      <c r="H390" s="339">
        <v>2</v>
      </c>
      <c r="I390" s="108"/>
      <c r="J390" s="340">
        <f>ROUND(I390*H390,2)</f>
        <v>0</v>
      </c>
      <c r="K390" s="341"/>
      <c r="L390" s="342"/>
      <c r="M390" s="343" t="s">
        <v>3</v>
      </c>
      <c r="N390" s="344" t="s">
        <v>41</v>
      </c>
      <c r="O390" s="307">
        <v>0</v>
      </c>
      <c r="P390" s="307">
        <f>O390*H390</f>
        <v>0</v>
      </c>
      <c r="Q390" s="307">
        <v>1.272E-2</v>
      </c>
      <c r="R390" s="307">
        <f>Q390*H390</f>
        <v>2.5440000000000001E-2</v>
      </c>
      <c r="S390" s="307">
        <v>0</v>
      </c>
      <c r="T390" s="308">
        <f>S390*H390</f>
        <v>0</v>
      </c>
      <c r="U390" s="143"/>
      <c r="V390" s="143"/>
      <c r="W390" s="143"/>
      <c r="X390" s="143"/>
      <c r="Y390" s="143"/>
      <c r="Z390" s="143"/>
      <c r="AA390" s="143"/>
      <c r="AB390" s="143"/>
      <c r="AC390" s="143"/>
      <c r="AD390" s="143"/>
      <c r="AE390" s="143"/>
      <c r="AR390" s="309" t="s">
        <v>178</v>
      </c>
      <c r="AT390" s="309" t="s">
        <v>133</v>
      </c>
      <c r="AU390" s="309" t="s">
        <v>79</v>
      </c>
      <c r="AY390" s="129" t="s">
        <v>136</v>
      </c>
      <c r="BE390" s="310">
        <f>IF(N390="základní",J390,0)</f>
        <v>0</v>
      </c>
      <c r="BF390" s="310">
        <f>IF(N390="snížená",J390,0)</f>
        <v>0</v>
      </c>
      <c r="BG390" s="310">
        <f>IF(N390="zákl. přenesená",J390,0)</f>
        <v>0</v>
      </c>
      <c r="BH390" s="310">
        <f>IF(N390="sníž. přenesená",J390,0)</f>
        <v>0</v>
      </c>
      <c r="BI390" s="310">
        <f>IF(N390="nulová",J390,0)</f>
        <v>0</v>
      </c>
      <c r="BJ390" s="129" t="s">
        <v>77</v>
      </c>
      <c r="BK390" s="310">
        <f>ROUND(I390*H390,2)</f>
        <v>0</v>
      </c>
      <c r="BL390" s="129" t="s">
        <v>139</v>
      </c>
      <c r="BM390" s="309" t="s">
        <v>605</v>
      </c>
    </row>
    <row r="391" spans="1:65" s="318" customFormat="1">
      <c r="B391" s="319"/>
      <c r="D391" s="320" t="s">
        <v>263</v>
      </c>
      <c r="E391" s="321" t="s">
        <v>3</v>
      </c>
      <c r="F391" s="322" t="s">
        <v>606</v>
      </c>
      <c r="H391" s="323">
        <v>2</v>
      </c>
      <c r="I391" s="366"/>
      <c r="L391" s="319"/>
      <c r="M391" s="324"/>
      <c r="N391" s="325"/>
      <c r="O391" s="325"/>
      <c r="P391" s="325"/>
      <c r="Q391" s="325"/>
      <c r="R391" s="325"/>
      <c r="S391" s="325"/>
      <c r="T391" s="326"/>
      <c r="AT391" s="321" t="s">
        <v>263</v>
      </c>
      <c r="AU391" s="321" t="s">
        <v>79</v>
      </c>
      <c r="AV391" s="318" t="s">
        <v>79</v>
      </c>
      <c r="AW391" s="318" t="s">
        <v>30</v>
      </c>
      <c r="AX391" s="318" t="s">
        <v>77</v>
      </c>
      <c r="AY391" s="321" t="s">
        <v>136</v>
      </c>
    </row>
    <row r="392" spans="1:65" s="149" customFormat="1" ht="21" customHeight="1">
      <c r="A392" s="143"/>
      <c r="B392" s="144"/>
      <c r="C392" s="335" t="s">
        <v>607</v>
      </c>
      <c r="D392" s="335" t="s">
        <v>133</v>
      </c>
      <c r="E392" s="336" t="s">
        <v>608</v>
      </c>
      <c r="F392" s="337" t="s">
        <v>609</v>
      </c>
      <c r="G392" s="338" t="s">
        <v>148</v>
      </c>
      <c r="H392" s="339">
        <v>14</v>
      </c>
      <c r="I392" s="108"/>
      <c r="J392" s="340">
        <f>ROUND(I392*H392,2)</f>
        <v>0</v>
      </c>
      <c r="K392" s="341"/>
      <c r="L392" s="342"/>
      <c r="M392" s="343" t="s">
        <v>3</v>
      </c>
      <c r="N392" s="344" t="s">
        <v>41</v>
      </c>
      <c r="O392" s="307">
        <v>0</v>
      </c>
      <c r="P392" s="307">
        <f>O392*H392</f>
        <v>0</v>
      </c>
      <c r="Q392" s="307">
        <v>1.325E-2</v>
      </c>
      <c r="R392" s="307">
        <f>Q392*H392</f>
        <v>0.1855</v>
      </c>
      <c r="S392" s="307">
        <v>0</v>
      </c>
      <c r="T392" s="308">
        <f>S392*H392</f>
        <v>0</v>
      </c>
      <c r="U392" s="143"/>
      <c r="V392" s="143"/>
      <c r="W392" s="143"/>
      <c r="X392" s="143"/>
      <c r="Y392" s="143"/>
      <c r="Z392" s="143"/>
      <c r="AA392" s="143"/>
      <c r="AB392" s="143"/>
      <c r="AC392" s="143"/>
      <c r="AD392" s="143"/>
      <c r="AE392" s="143"/>
      <c r="AR392" s="309" t="s">
        <v>178</v>
      </c>
      <c r="AT392" s="309" t="s">
        <v>133</v>
      </c>
      <c r="AU392" s="309" t="s">
        <v>79</v>
      </c>
      <c r="AY392" s="129" t="s">
        <v>136</v>
      </c>
      <c r="BE392" s="310">
        <f>IF(N392="základní",J392,0)</f>
        <v>0</v>
      </c>
      <c r="BF392" s="310">
        <f>IF(N392="snížená",J392,0)</f>
        <v>0</v>
      </c>
      <c r="BG392" s="310">
        <f>IF(N392="zákl. přenesená",J392,0)</f>
        <v>0</v>
      </c>
      <c r="BH392" s="310">
        <f>IF(N392="sníž. přenesená",J392,0)</f>
        <v>0</v>
      </c>
      <c r="BI392" s="310">
        <f>IF(N392="nulová",J392,0)</f>
        <v>0</v>
      </c>
      <c r="BJ392" s="129" t="s">
        <v>77</v>
      </c>
      <c r="BK392" s="310">
        <f>ROUND(I392*H392,2)</f>
        <v>0</v>
      </c>
      <c r="BL392" s="129" t="s">
        <v>139</v>
      </c>
      <c r="BM392" s="309" t="s">
        <v>610</v>
      </c>
    </row>
    <row r="393" spans="1:65" s="318" customFormat="1">
      <c r="B393" s="319"/>
      <c r="D393" s="320" t="s">
        <v>263</v>
      </c>
      <c r="E393" s="321" t="s">
        <v>3</v>
      </c>
      <c r="F393" s="322" t="s">
        <v>611</v>
      </c>
      <c r="H393" s="323">
        <v>14</v>
      </c>
      <c r="I393" s="366"/>
      <c r="L393" s="319"/>
      <c r="M393" s="324"/>
      <c r="N393" s="325"/>
      <c r="O393" s="325"/>
      <c r="P393" s="325"/>
      <c r="Q393" s="325"/>
      <c r="R393" s="325"/>
      <c r="S393" s="325"/>
      <c r="T393" s="326"/>
      <c r="AT393" s="321" t="s">
        <v>263</v>
      </c>
      <c r="AU393" s="321" t="s">
        <v>79</v>
      </c>
      <c r="AV393" s="318" t="s">
        <v>79</v>
      </c>
      <c r="AW393" s="318" t="s">
        <v>30</v>
      </c>
      <c r="AX393" s="318" t="s">
        <v>77</v>
      </c>
      <c r="AY393" s="321" t="s">
        <v>136</v>
      </c>
    </row>
    <row r="394" spans="1:65" s="149" customFormat="1" ht="21" customHeight="1">
      <c r="A394" s="143"/>
      <c r="B394" s="144"/>
      <c r="C394" s="335" t="s">
        <v>612</v>
      </c>
      <c r="D394" s="335" t="s">
        <v>133</v>
      </c>
      <c r="E394" s="336" t="s">
        <v>613</v>
      </c>
      <c r="F394" s="337" t="s">
        <v>614</v>
      </c>
      <c r="G394" s="338" t="s">
        <v>148</v>
      </c>
      <c r="H394" s="339">
        <v>1</v>
      </c>
      <c r="I394" s="108"/>
      <c r="J394" s="340">
        <f>ROUND(I394*H394,2)</f>
        <v>0</v>
      </c>
      <c r="K394" s="341"/>
      <c r="L394" s="342"/>
      <c r="M394" s="343" t="s">
        <v>3</v>
      </c>
      <c r="N394" s="344" t="s">
        <v>41</v>
      </c>
      <c r="O394" s="307">
        <v>0</v>
      </c>
      <c r="P394" s="307">
        <f>O394*H394</f>
        <v>0</v>
      </c>
      <c r="Q394" s="307">
        <v>1.4579999999999999E-2</v>
      </c>
      <c r="R394" s="307">
        <f>Q394*H394</f>
        <v>1.4579999999999999E-2</v>
      </c>
      <c r="S394" s="307">
        <v>0</v>
      </c>
      <c r="T394" s="308">
        <f>S394*H394</f>
        <v>0</v>
      </c>
      <c r="U394" s="143"/>
      <c r="V394" s="143"/>
      <c r="W394" s="143"/>
      <c r="X394" s="143"/>
      <c r="Y394" s="143"/>
      <c r="Z394" s="143"/>
      <c r="AA394" s="143"/>
      <c r="AB394" s="143"/>
      <c r="AC394" s="143"/>
      <c r="AD394" s="143"/>
      <c r="AE394" s="143"/>
      <c r="AR394" s="309" t="s">
        <v>178</v>
      </c>
      <c r="AT394" s="309" t="s">
        <v>133</v>
      </c>
      <c r="AU394" s="309" t="s">
        <v>79</v>
      </c>
      <c r="AY394" s="129" t="s">
        <v>136</v>
      </c>
      <c r="BE394" s="310">
        <f>IF(N394="základní",J394,0)</f>
        <v>0</v>
      </c>
      <c r="BF394" s="310">
        <f>IF(N394="snížená",J394,0)</f>
        <v>0</v>
      </c>
      <c r="BG394" s="310">
        <f>IF(N394="zákl. přenesená",J394,0)</f>
        <v>0</v>
      </c>
      <c r="BH394" s="310">
        <f>IF(N394="sníž. přenesená",J394,0)</f>
        <v>0</v>
      </c>
      <c r="BI394" s="310">
        <f>IF(N394="nulová",J394,0)</f>
        <v>0</v>
      </c>
      <c r="BJ394" s="129" t="s">
        <v>77</v>
      </c>
      <c r="BK394" s="310">
        <f>ROUND(I394*H394,2)</f>
        <v>0</v>
      </c>
      <c r="BL394" s="129" t="s">
        <v>139</v>
      </c>
      <c r="BM394" s="309" t="s">
        <v>615</v>
      </c>
    </row>
    <row r="395" spans="1:65" s="149" customFormat="1" ht="21" customHeight="1">
      <c r="A395" s="143"/>
      <c r="B395" s="144"/>
      <c r="C395" s="335" t="s">
        <v>616</v>
      </c>
      <c r="D395" s="335" t="s">
        <v>133</v>
      </c>
      <c r="E395" s="336" t="s">
        <v>617</v>
      </c>
      <c r="F395" s="337" t="s">
        <v>618</v>
      </c>
      <c r="G395" s="338" t="s">
        <v>148</v>
      </c>
      <c r="H395" s="339">
        <v>1</v>
      </c>
      <c r="I395" s="108"/>
      <c r="J395" s="340">
        <f>ROUND(I395*H395,2)</f>
        <v>0</v>
      </c>
      <c r="K395" s="341"/>
      <c r="L395" s="342"/>
      <c r="M395" s="343" t="s">
        <v>3</v>
      </c>
      <c r="N395" s="344" t="s">
        <v>41</v>
      </c>
      <c r="O395" s="307">
        <v>0</v>
      </c>
      <c r="P395" s="307">
        <f>O395*H395</f>
        <v>0</v>
      </c>
      <c r="Q395" s="307">
        <v>1.3599999999999999E-2</v>
      </c>
      <c r="R395" s="307">
        <f>Q395*H395</f>
        <v>1.3599999999999999E-2</v>
      </c>
      <c r="S395" s="307">
        <v>0</v>
      </c>
      <c r="T395" s="308">
        <f>S395*H395</f>
        <v>0</v>
      </c>
      <c r="U395" s="143"/>
      <c r="V395" s="143"/>
      <c r="W395" s="143"/>
      <c r="X395" s="143"/>
      <c r="Y395" s="143"/>
      <c r="Z395" s="143"/>
      <c r="AA395" s="143"/>
      <c r="AB395" s="143"/>
      <c r="AC395" s="143"/>
      <c r="AD395" s="143"/>
      <c r="AE395" s="143"/>
      <c r="AR395" s="309" t="s">
        <v>178</v>
      </c>
      <c r="AT395" s="309" t="s">
        <v>133</v>
      </c>
      <c r="AU395" s="309" t="s">
        <v>79</v>
      </c>
      <c r="AY395" s="129" t="s">
        <v>136</v>
      </c>
      <c r="BE395" s="310">
        <f>IF(N395="základní",J395,0)</f>
        <v>0</v>
      </c>
      <c r="BF395" s="310">
        <f>IF(N395="snížená",J395,0)</f>
        <v>0</v>
      </c>
      <c r="BG395" s="310">
        <f>IF(N395="zákl. přenesená",J395,0)</f>
        <v>0</v>
      </c>
      <c r="BH395" s="310">
        <f>IF(N395="sníž. přenesená",J395,0)</f>
        <v>0</v>
      </c>
      <c r="BI395" s="310">
        <f>IF(N395="nulová",J395,0)</f>
        <v>0</v>
      </c>
      <c r="BJ395" s="129" t="s">
        <v>77</v>
      </c>
      <c r="BK395" s="310">
        <f>ROUND(I395*H395,2)</f>
        <v>0</v>
      </c>
      <c r="BL395" s="129" t="s">
        <v>139</v>
      </c>
      <c r="BM395" s="309" t="s">
        <v>619</v>
      </c>
    </row>
    <row r="396" spans="1:65" s="318" customFormat="1">
      <c r="B396" s="319"/>
      <c r="D396" s="320" t="s">
        <v>263</v>
      </c>
      <c r="E396" s="321" t="s">
        <v>3</v>
      </c>
      <c r="F396" s="322" t="s">
        <v>77</v>
      </c>
      <c r="H396" s="323">
        <v>1</v>
      </c>
      <c r="I396" s="366"/>
      <c r="L396" s="319"/>
      <c r="M396" s="324"/>
      <c r="N396" s="325"/>
      <c r="O396" s="325"/>
      <c r="P396" s="325"/>
      <c r="Q396" s="325"/>
      <c r="R396" s="325"/>
      <c r="S396" s="325"/>
      <c r="T396" s="326"/>
      <c r="AT396" s="321" t="s">
        <v>263</v>
      </c>
      <c r="AU396" s="321" t="s">
        <v>79</v>
      </c>
      <c r="AV396" s="318" t="s">
        <v>79</v>
      </c>
      <c r="AW396" s="318" t="s">
        <v>30</v>
      </c>
      <c r="AX396" s="318" t="s">
        <v>77</v>
      </c>
      <c r="AY396" s="321" t="s">
        <v>136</v>
      </c>
    </row>
    <row r="397" spans="1:65" s="149" customFormat="1" ht="21" customHeight="1">
      <c r="A397" s="143"/>
      <c r="B397" s="144"/>
      <c r="C397" s="335" t="s">
        <v>620</v>
      </c>
      <c r="D397" s="335" t="s">
        <v>133</v>
      </c>
      <c r="E397" s="336" t="s">
        <v>621</v>
      </c>
      <c r="F397" s="337" t="s">
        <v>622</v>
      </c>
      <c r="G397" s="338" t="s">
        <v>148</v>
      </c>
      <c r="H397" s="339">
        <v>1</v>
      </c>
      <c r="I397" s="108"/>
      <c r="J397" s="340">
        <f>ROUND(I397*H397,2)</f>
        <v>0</v>
      </c>
      <c r="K397" s="341"/>
      <c r="L397" s="342"/>
      <c r="M397" s="343" t="s">
        <v>3</v>
      </c>
      <c r="N397" s="344" t="s">
        <v>41</v>
      </c>
      <c r="O397" s="307">
        <v>0</v>
      </c>
      <c r="P397" s="307">
        <f>O397*H397</f>
        <v>0</v>
      </c>
      <c r="Q397" s="307">
        <v>1.6E-2</v>
      </c>
      <c r="R397" s="307">
        <f>Q397*H397</f>
        <v>1.6E-2</v>
      </c>
      <c r="S397" s="307">
        <v>0</v>
      </c>
      <c r="T397" s="308">
        <f>S397*H397</f>
        <v>0</v>
      </c>
      <c r="U397" s="143"/>
      <c r="V397" s="143"/>
      <c r="W397" s="143"/>
      <c r="X397" s="143"/>
      <c r="Y397" s="143"/>
      <c r="Z397" s="143"/>
      <c r="AA397" s="143"/>
      <c r="AB397" s="143"/>
      <c r="AC397" s="143"/>
      <c r="AD397" s="143"/>
      <c r="AE397" s="143"/>
      <c r="AR397" s="309" t="s">
        <v>178</v>
      </c>
      <c r="AT397" s="309" t="s">
        <v>133</v>
      </c>
      <c r="AU397" s="309" t="s">
        <v>79</v>
      </c>
      <c r="AY397" s="129" t="s">
        <v>136</v>
      </c>
      <c r="BE397" s="310">
        <f>IF(N397="základní",J397,0)</f>
        <v>0</v>
      </c>
      <c r="BF397" s="310">
        <f>IF(N397="snížená",J397,0)</f>
        <v>0</v>
      </c>
      <c r="BG397" s="310">
        <f>IF(N397="zákl. přenesená",J397,0)</f>
        <v>0</v>
      </c>
      <c r="BH397" s="310">
        <f>IF(N397="sníž. přenesená",J397,0)</f>
        <v>0</v>
      </c>
      <c r="BI397" s="310">
        <f>IF(N397="nulová",J397,0)</f>
        <v>0</v>
      </c>
      <c r="BJ397" s="129" t="s">
        <v>77</v>
      </c>
      <c r="BK397" s="310">
        <f>ROUND(I397*H397,2)</f>
        <v>0</v>
      </c>
      <c r="BL397" s="129" t="s">
        <v>139</v>
      </c>
      <c r="BM397" s="309" t="s">
        <v>623</v>
      </c>
    </row>
    <row r="398" spans="1:65" s="149" customFormat="1" ht="21" customHeight="1">
      <c r="A398" s="143"/>
      <c r="B398" s="144"/>
      <c r="C398" s="335" t="s">
        <v>624</v>
      </c>
      <c r="D398" s="335" t="s">
        <v>133</v>
      </c>
      <c r="E398" s="336" t="s">
        <v>625</v>
      </c>
      <c r="F398" s="337" t="s">
        <v>626</v>
      </c>
      <c r="G398" s="338" t="s">
        <v>148</v>
      </c>
      <c r="H398" s="339">
        <v>1</v>
      </c>
      <c r="I398" s="108"/>
      <c r="J398" s="340">
        <f>ROUND(I398*H398,2)</f>
        <v>0</v>
      </c>
      <c r="K398" s="341"/>
      <c r="L398" s="342"/>
      <c r="M398" s="343" t="s">
        <v>3</v>
      </c>
      <c r="N398" s="344" t="s">
        <v>41</v>
      </c>
      <c r="O398" s="307">
        <v>0</v>
      </c>
      <c r="P398" s="307">
        <f>O398*H398</f>
        <v>0</v>
      </c>
      <c r="Q398" s="307">
        <v>1.521E-2</v>
      </c>
      <c r="R398" s="307">
        <f>Q398*H398</f>
        <v>1.521E-2</v>
      </c>
      <c r="S398" s="307">
        <v>0</v>
      </c>
      <c r="T398" s="308">
        <f>S398*H398</f>
        <v>0</v>
      </c>
      <c r="U398" s="143"/>
      <c r="V398" s="143"/>
      <c r="W398" s="143"/>
      <c r="X398" s="143"/>
      <c r="Y398" s="143"/>
      <c r="Z398" s="143"/>
      <c r="AA398" s="143"/>
      <c r="AB398" s="143"/>
      <c r="AC398" s="143"/>
      <c r="AD398" s="143"/>
      <c r="AE398" s="143"/>
      <c r="AR398" s="309" t="s">
        <v>178</v>
      </c>
      <c r="AT398" s="309" t="s">
        <v>133</v>
      </c>
      <c r="AU398" s="309" t="s">
        <v>79</v>
      </c>
      <c r="AY398" s="129" t="s">
        <v>136</v>
      </c>
      <c r="BE398" s="310">
        <f>IF(N398="základní",J398,0)</f>
        <v>0</v>
      </c>
      <c r="BF398" s="310">
        <f>IF(N398="snížená",J398,0)</f>
        <v>0</v>
      </c>
      <c r="BG398" s="310">
        <f>IF(N398="zákl. přenesená",J398,0)</f>
        <v>0</v>
      </c>
      <c r="BH398" s="310">
        <f>IF(N398="sníž. přenesená",J398,0)</f>
        <v>0</v>
      </c>
      <c r="BI398" s="310">
        <f>IF(N398="nulová",J398,0)</f>
        <v>0</v>
      </c>
      <c r="BJ398" s="129" t="s">
        <v>77</v>
      </c>
      <c r="BK398" s="310">
        <f>ROUND(I398*H398,2)</f>
        <v>0</v>
      </c>
      <c r="BL398" s="129" t="s">
        <v>139</v>
      </c>
      <c r="BM398" s="309" t="s">
        <v>627</v>
      </c>
    </row>
    <row r="399" spans="1:65" s="318" customFormat="1">
      <c r="B399" s="319"/>
      <c r="D399" s="320" t="s">
        <v>263</v>
      </c>
      <c r="E399" s="321" t="s">
        <v>3</v>
      </c>
      <c r="F399" s="322" t="s">
        <v>77</v>
      </c>
      <c r="H399" s="323">
        <v>1</v>
      </c>
      <c r="I399" s="366"/>
      <c r="L399" s="319"/>
      <c r="M399" s="324"/>
      <c r="N399" s="325"/>
      <c r="O399" s="325"/>
      <c r="P399" s="325"/>
      <c r="Q399" s="325"/>
      <c r="R399" s="325"/>
      <c r="S399" s="325"/>
      <c r="T399" s="326"/>
      <c r="AT399" s="321" t="s">
        <v>263</v>
      </c>
      <c r="AU399" s="321" t="s">
        <v>79</v>
      </c>
      <c r="AV399" s="318" t="s">
        <v>79</v>
      </c>
      <c r="AW399" s="318" t="s">
        <v>30</v>
      </c>
      <c r="AX399" s="318" t="s">
        <v>77</v>
      </c>
      <c r="AY399" s="321" t="s">
        <v>136</v>
      </c>
    </row>
    <row r="400" spans="1:65" s="149" customFormat="1" ht="21" customHeight="1">
      <c r="A400" s="143"/>
      <c r="B400" s="144"/>
      <c r="C400" s="335" t="s">
        <v>628</v>
      </c>
      <c r="D400" s="335" t="s">
        <v>133</v>
      </c>
      <c r="E400" s="336" t="s">
        <v>629</v>
      </c>
      <c r="F400" s="337" t="s">
        <v>630</v>
      </c>
      <c r="G400" s="338" t="s">
        <v>148</v>
      </c>
      <c r="H400" s="339">
        <v>1</v>
      </c>
      <c r="I400" s="108"/>
      <c r="J400" s="340">
        <f>ROUND(I400*H400,2)</f>
        <v>0</v>
      </c>
      <c r="K400" s="341"/>
      <c r="L400" s="342"/>
      <c r="M400" s="343" t="s">
        <v>3</v>
      </c>
      <c r="N400" s="344" t="s">
        <v>41</v>
      </c>
      <c r="O400" s="307">
        <v>0</v>
      </c>
      <c r="P400" s="307">
        <f>O400*H400</f>
        <v>0</v>
      </c>
      <c r="Q400" s="307">
        <v>1.7860000000000001E-2</v>
      </c>
      <c r="R400" s="307">
        <f>Q400*H400</f>
        <v>1.7860000000000001E-2</v>
      </c>
      <c r="S400" s="307">
        <v>0</v>
      </c>
      <c r="T400" s="308">
        <f>S400*H400</f>
        <v>0</v>
      </c>
      <c r="U400" s="143"/>
      <c r="V400" s="143"/>
      <c r="W400" s="143"/>
      <c r="X400" s="143"/>
      <c r="Y400" s="143"/>
      <c r="Z400" s="143"/>
      <c r="AA400" s="143"/>
      <c r="AB400" s="143"/>
      <c r="AC400" s="143"/>
      <c r="AD400" s="143"/>
      <c r="AE400" s="143"/>
      <c r="AR400" s="309" t="s">
        <v>178</v>
      </c>
      <c r="AT400" s="309" t="s">
        <v>133</v>
      </c>
      <c r="AU400" s="309" t="s">
        <v>79</v>
      </c>
      <c r="AY400" s="129" t="s">
        <v>136</v>
      </c>
      <c r="BE400" s="310">
        <f>IF(N400="základní",J400,0)</f>
        <v>0</v>
      </c>
      <c r="BF400" s="310">
        <f>IF(N400="snížená",J400,0)</f>
        <v>0</v>
      </c>
      <c r="BG400" s="310">
        <f>IF(N400="zákl. přenesená",J400,0)</f>
        <v>0</v>
      </c>
      <c r="BH400" s="310">
        <f>IF(N400="sníž. přenesená",J400,0)</f>
        <v>0</v>
      </c>
      <c r="BI400" s="310">
        <f>IF(N400="nulová",J400,0)</f>
        <v>0</v>
      </c>
      <c r="BJ400" s="129" t="s">
        <v>77</v>
      </c>
      <c r="BK400" s="310">
        <f>ROUND(I400*H400,2)</f>
        <v>0</v>
      </c>
      <c r="BL400" s="129" t="s">
        <v>139</v>
      </c>
      <c r="BM400" s="309" t="s">
        <v>631</v>
      </c>
    </row>
    <row r="401" spans="1:65" s="149" customFormat="1" ht="32" customHeight="1">
      <c r="A401" s="143"/>
      <c r="B401" s="144"/>
      <c r="C401" s="298" t="s">
        <v>632</v>
      </c>
      <c r="D401" s="298" t="s">
        <v>140</v>
      </c>
      <c r="E401" s="299" t="s">
        <v>633</v>
      </c>
      <c r="F401" s="300" t="s">
        <v>634</v>
      </c>
      <c r="G401" s="301" t="s">
        <v>148</v>
      </c>
      <c r="H401" s="302">
        <v>5</v>
      </c>
      <c r="I401" s="107"/>
      <c r="J401" s="303">
        <f>ROUND(I401*H401,2)</f>
        <v>0</v>
      </c>
      <c r="K401" s="304"/>
      <c r="L401" s="144"/>
      <c r="M401" s="305" t="s">
        <v>3</v>
      </c>
      <c r="N401" s="306" t="s">
        <v>41</v>
      </c>
      <c r="O401" s="307">
        <v>6.4749999999999996</v>
      </c>
      <c r="P401" s="307">
        <f>O401*H401</f>
        <v>32.375</v>
      </c>
      <c r="Q401" s="307">
        <v>0.44169999999999998</v>
      </c>
      <c r="R401" s="307">
        <f>Q401*H401</f>
        <v>2.2084999999999999</v>
      </c>
      <c r="S401" s="307">
        <v>0</v>
      </c>
      <c r="T401" s="308">
        <f>S401*H401</f>
        <v>0</v>
      </c>
      <c r="U401" s="143"/>
      <c r="V401" s="143"/>
      <c r="W401" s="143"/>
      <c r="X401" s="143"/>
      <c r="Y401" s="143"/>
      <c r="Z401" s="143"/>
      <c r="AA401" s="143"/>
      <c r="AB401" s="143"/>
      <c r="AC401" s="143"/>
      <c r="AD401" s="143"/>
      <c r="AE401" s="143"/>
      <c r="AR401" s="309" t="s">
        <v>139</v>
      </c>
      <c r="AT401" s="309" t="s">
        <v>140</v>
      </c>
      <c r="AU401" s="309" t="s">
        <v>79</v>
      </c>
      <c r="AY401" s="129" t="s">
        <v>136</v>
      </c>
      <c r="BE401" s="310">
        <f>IF(N401="základní",J401,0)</f>
        <v>0</v>
      </c>
      <c r="BF401" s="310">
        <f>IF(N401="snížená",J401,0)</f>
        <v>0</v>
      </c>
      <c r="BG401" s="310">
        <f>IF(N401="zákl. přenesená",J401,0)</f>
        <v>0</v>
      </c>
      <c r="BH401" s="310">
        <f>IF(N401="sníž. přenesená",J401,0)</f>
        <v>0</v>
      </c>
      <c r="BI401" s="310">
        <f>IF(N401="nulová",J401,0)</f>
        <v>0</v>
      </c>
      <c r="BJ401" s="129" t="s">
        <v>77</v>
      </c>
      <c r="BK401" s="310">
        <f>ROUND(I401*H401,2)</f>
        <v>0</v>
      </c>
      <c r="BL401" s="129" t="s">
        <v>139</v>
      </c>
      <c r="BM401" s="309" t="s">
        <v>635</v>
      </c>
    </row>
    <row r="402" spans="1:65" s="318" customFormat="1">
      <c r="B402" s="319"/>
      <c r="D402" s="320" t="s">
        <v>263</v>
      </c>
      <c r="E402" s="321" t="s">
        <v>3</v>
      </c>
      <c r="F402" s="322" t="s">
        <v>636</v>
      </c>
      <c r="H402" s="323">
        <v>5</v>
      </c>
      <c r="I402" s="366"/>
      <c r="L402" s="319"/>
      <c r="M402" s="324"/>
      <c r="N402" s="325"/>
      <c r="O402" s="325"/>
      <c r="P402" s="325"/>
      <c r="Q402" s="325"/>
      <c r="R402" s="325"/>
      <c r="S402" s="325"/>
      <c r="T402" s="326"/>
      <c r="AT402" s="321" t="s">
        <v>263</v>
      </c>
      <c r="AU402" s="321" t="s">
        <v>79</v>
      </c>
      <c r="AV402" s="318" t="s">
        <v>79</v>
      </c>
      <c r="AW402" s="318" t="s">
        <v>30</v>
      </c>
      <c r="AX402" s="318" t="s">
        <v>77</v>
      </c>
      <c r="AY402" s="321" t="s">
        <v>136</v>
      </c>
    </row>
    <row r="403" spans="1:65" s="149" customFormat="1" ht="21" customHeight="1">
      <c r="A403" s="143"/>
      <c r="B403" s="144"/>
      <c r="C403" s="335" t="s">
        <v>637</v>
      </c>
      <c r="D403" s="335" t="s">
        <v>133</v>
      </c>
      <c r="E403" s="336" t="s">
        <v>625</v>
      </c>
      <c r="F403" s="337" t="s">
        <v>626</v>
      </c>
      <c r="G403" s="338" t="s">
        <v>148</v>
      </c>
      <c r="H403" s="339">
        <v>3</v>
      </c>
      <c r="I403" s="108"/>
      <c r="J403" s="340">
        <f>ROUND(I403*H403,2)</f>
        <v>0</v>
      </c>
      <c r="K403" s="341"/>
      <c r="L403" s="342"/>
      <c r="M403" s="343" t="s">
        <v>3</v>
      </c>
      <c r="N403" s="344" t="s">
        <v>41</v>
      </c>
      <c r="O403" s="307">
        <v>0</v>
      </c>
      <c r="P403" s="307">
        <f>O403*H403</f>
        <v>0</v>
      </c>
      <c r="Q403" s="307">
        <v>1.521E-2</v>
      </c>
      <c r="R403" s="307">
        <f>Q403*H403</f>
        <v>4.5629999999999997E-2</v>
      </c>
      <c r="S403" s="307">
        <v>0</v>
      </c>
      <c r="T403" s="308">
        <f>S403*H403</f>
        <v>0</v>
      </c>
      <c r="U403" s="143"/>
      <c r="V403" s="143"/>
      <c r="W403" s="143"/>
      <c r="X403" s="143"/>
      <c r="Y403" s="143"/>
      <c r="Z403" s="143"/>
      <c r="AA403" s="143"/>
      <c r="AB403" s="143"/>
      <c r="AC403" s="143"/>
      <c r="AD403" s="143"/>
      <c r="AE403" s="143"/>
      <c r="AR403" s="309" t="s">
        <v>178</v>
      </c>
      <c r="AT403" s="309" t="s">
        <v>133</v>
      </c>
      <c r="AU403" s="309" t="s">
        <v>79</v>
      </c>
      <c r="AY403" s="129" t="s">
        <v>136</v>
      </c>
      <c r="BE403" s="310">
        <f>IF(N403="základní",J403,0)</f>
        <v>0</v>
      </c>
      <c r="BF403" s="310">
        <f>IF(N403="snížená",J403,0)</f>
        <v>0</v>
      </c>
      <c r="BG403" s="310">
        <f>IF(N403="zákl. přenesená",J403,0)</f>
        <v>0</v>
      </c>
      <c r="BH403" s="310">
        <f>IF(N403="sníž. přenesená",J403,0)</f>
        <v>0</v>
      </c>
      <c r="BI403" s="310">
        <f>IF(N403="nulová",J403,0)</f>
        <v>0</v>
      </c>
      <c r="BJ403" s="129" t="s">
        <v>77</v>
      </c>
      <c r="BK403" s="310">
        <f>ROUND(I403*H403,2)</f>
        <v>0</v>
      </c>
      <c r="BL403" s="129" t="s">
        <v>139</v>
      </c>
      <c r="BM403" s="309" t="s">
        <v>638</v>
      </c>
    </row>
    <row r="404" spans="1:65" s="149" customFormat="1" ht="21" customHeight="1">
      <c r="A404" s="143"/>
      <c r="B404" s="144"/>
      <c r="C404" s="335" t="s">
        <v>639</v>
      </c>
      <c r="D404" s="335" t="s">
        <v>133</v>
      </c>
      <c r="E404" s="336" t="s">
        <v>640</v>
      </c>
      <c r="F404" s="337" t="s">
        <v>641</v>
      </c>
      <c r="G404" s="338" t="s">
        <v>148</v>
      </c>
      <c r="H404" s="339">
        <v>1</v>
      </c>
      <c r="I404" s="108"/>
      <c r="J404" s="340">
        <f>ROUND(I404*H404,2)</f>
        <v>0</v>
      </c>
      <c r="K404" s="341"/>
      <c r="L404" s="342"/>
      <c r="M404" s="343" t="s">
        <v>3</v>
      </c>
      <c r="N404" s="344" t="s">
        <v>41</v>
      </c>
      <c r="O404" s="307">
        <v>0</v>
      </c>
      <c r="P404" s="307">
        <f>O404*H404</f>
        <v>0</v>
      </c>
      <c r="Q404" s="307">
        <v>1.553E-2</v>
      </c>
      <c r="R404" s="307">
        <f>Q404*H404</f>
        <v>1.553E-2</v>
      </c>
      <c r="S404" s="307">
        <v>0</v>
      </c>
      <c r="T404" s="308">
        <f>S404*H404</f>
        <v>0</v>
      </c>
      <c r="U404" s="143"/>
      <c r="V404" s="143"/>
      <c r="W404" s="143"/>
      <c r="X404" s="143"/>
      <c r="Y404" s="143"/>
      <c r="Z404" s="143"/>
      <c r="AA404" s="143"/>
      <c r="AB404" s="143"/>
      <c r="AC404" s="143"/>
      <c r="AD404" s="143"/>
      <c r="AE404" s="143"/>
      <c r="AR404" s="309" t="s">
        <v>178</v>
      </c>
      <c r="AT404" s="309" t="s">
        <v>133</v>
      </c>
      <c r="AU404" s="309" t="s">
        <v>79</v>
      </c>
      <c r="AY404" s="129" t="s">
        <v>136</v>
      </c>
      <c r="BE404" s="310">
        <f>IF(N404="základní",J404,0)</f>
        <v>0</v>
      </c>
      <c r="BF404" s="310">
        <f>IF(N404="snížená",J404,0)</f>
        <v>0</v>
      </c>
      <c r="BG404" s="310">
        <f>IF(N404="zákl. přenesená",J404,0)</f>
        <v>0</v>
      </c>
      <c r="BH404" s="310">
        <f>IF(N404="sníž. přenesená",J404,0)</f>
        <v>0</v>
      </c>
      <c r="BI404" s="310">
        <f>IF(N404="nulová",J404,0)</f>
        <v>0</v>
      </c>
      <c r="BJ404" s="129" t="s">
        <v>77</v>
      </c>
      <c r="BK404" s="310">
        <f>ROUND(I404*H404,2)</f>
        <v>0</v>
      </c>
      <c r="BL404" s="129" t="s">
        <v>139</v>
      </c>
      <c r="BM404" s="309" t="s">
        <v>642</v>
      </c>
    </row>
    <row r="405" spans="1:65" s="149" customFormat="1" ht="21" customHeight="1">
      <c r="A405" s="143"/>
      <c r="B405" s="144"/>
      <c r="C405" s="335" t="s">
        <v>643</v>
      </c>
      <c r="D405" s="335" t="s">
        <v>133</v>
      </c>
      <c r="E405" s="336" t="s">
        <v>644</v>
      </c>
      <c r="F405" s="337" t="s">
        <v>645</v>
      </c>
      <c r="G405" s="338" t="s">
        <v>148</v>
      </c>
      <c r="H405" s="339">
        <v>1</v>
      </c>
      <c r="I405" s="108"/>
      <c r="J405" s="340">
        <f>ROUND(I405*H405,2)</f>
        <v>0</v>
      </c>
      <c r="K405" s="341"/>
      <c r="L405" s="342"/>
      <c r="M405" s="343" t="s">
        <v>3</v>
      </c>
      <c r="N405" s="344" t="s">
        <v>41</v>
      </c>
      <c r="O405" s="307">
        <v>0</v>
      </c>
      <c r="P405" s="307">
        <f>O405*H405</f>
        <v>0</v>
      </c>
      <c r="Q405" s="307">
        <v>1.6240000000000001E-2</v>
      </c>
      <c r="R405" s="307">
        <f>Q405*H405</f>
        <v>1.6240000000000001E-2</v>
      </c>
      <c r="S405" s="307">
        <v>0</v>
      </c>
      <c r="T405" s="308">
        <f>S405*H405</f>
        <v>0</v>
      </c>
      <c r="U405" s="143"/>
      <c r="V405" s="143"/>
      <c r="W405" s="143"/>
      <c r="X405" s="143"/>
      <c r="Y405" s="143"/>
      <c r="Z405" s="143"/>
      <c r="AA405" s="143"/>
      <c r="AB405" s="143"/>
      <c r="AC405" s="143"/>
      <c r="AD405" s="143"/>
      <c r="AE405" s="143"/>
      <c r="AR405" s="309" t="s">
        <v>178</v>
      </c>
      <c r="AT405" s="309" t="s">
        <v>133</v>
      </c>
      <c r="AU405" s="309" t="s">
        <v>79</v>
      </c>
      <c r="AY405" s="129" t="s">
        <v>136</v>
      </c>
      <c r="BE405" s="310">
        <f>IF(N405="základní",J405,0)</f>
        <v>0</v>
      </c>
      <c r="BF405" s="310">
        <f>IF(N405="snížená",J405,0)</f>
        <v>0</v>
      </c>
      <c r="BG405" s="310">
        <f>IF(N405="zákl. přenesená",J405,0)</f>
        <v>0</v>
      </c>
      <c r="BH405" s="310">
        <f>IF(N405="sníž. přenesená",J405,0)</f>
        <v>0</v>
      </c>
      <c r="BI405" s="310">
        <f>IF(N405="nulová",J405,0)</f>
        <v>0</v>
      </c>
      <c r="BJ405" s="129" t="s">
        <v>77</v>
      </c>
      <c r="BK405" s="310">
        <f>ROUND(I405*H405,2)</f>
        <v>0</v>
      </c>
      <c r="BL405" s="129" t="s">
        <v>139</v>
      </c>
      <c r="BM405" s="309" t="s">
        <v>646</v>
      </c>
    </row>
    <row r="406" spans="1:65" s="149" customFormat="1" ht="32" customHeight="1">
      <c r="A406" s="143"/>
      <c r="B406" s="144"/>
      <c r="C406" s="298" t="s">
        <v>647</v>
      </c>
      <c r="D406" s="298" t="s">
        <v>140</v>
      </c>
      <c r="E406" s="299" t="s">
        <v>648</v>
      </c>
      <c r="F406" s="300" t="s">
        <v>649</v>
      </c>
      <c r="G406" s="301" t="s">
        <v>148</v>
      </c>
      <c r="H406" s="302">
        <v>1</v>
      </c>
      <c r="I406" s="107"/>
      <c r="J406" s="303">
        <f>ROUND(I406*H406,2)</f>
        <v>0</v>
      </c>
      <c r="K406" s="304"/>
      <c r="L406" s="144"/>
      <c r="M406" s="305" t="s">
        <v>3</v>
      </c>
      <c r="N406" s="306" t="s">
        <v>41</v>
      </c>
      <c r="O406" s="307">
        <v>4.1139999999999999</v>
      </c>
      <c r="P406" s="307">
        <f>O406*H406</f>
        <v>4.1139999999999999</v>
      </c>
      <c r="Q406" s="307">
        <v>5.3620000000000001E-2</v>
      </c>
      <c r="R406" s="307">
        <f>Q406*H406</f>
        <v>5.3620000000000001E-2</v>
      </c>
      <c r="S406" s="307">
        <v>0</v>
      </c>
      <c r="T406" s="308">
        <f>S406*H406</f>
        <v>0</v>
      </c>
      <c r="U406" s="143"/>
      <c r="V406" s="143"/>
      <c r="W406" s="143"/>
      <c r="X406" s="143"/>
      <c r="Y406" s="143"/>
      <c r="Z406" s="143"/>
      <c r="AA406" s="143"/>
      <c r="AB406" s="143"/>
      <c r="AC406" s="143"/>
      <c r="AD406" s="143"/>
      <c r="AE406" s="143"/>
      <c r="AR406" s="309" t="s">
        <v>139</v>
      </c>
      <c r="AT406" s="309" t="s">
        <v>140</v>
      </c>
      <c r="AU406" s="309" t="s">
        <v>79</v>
      </c>
      <c r="AY406" s="129" t="s">
        <v>136</v>
      </c>
      <c r="BE406" s="310">
        <f>IF(N406="základní",J406,0)</f>
        <v>0</v>
      </c>
      <c r="BF406" s="310">
        <f>IF(N406="snížená",J406,0)</f>
        <v>0</v>
      </c>
      <c r="BG406" s="310">
        <f>IF(N406="zákl. přenesená",J406,0)</f>
        <v>0</v>
      </c>
      <c r="BH406" s="310">
        <f>IF(N406="sníž. přenesená",J406,0)</f>
        <v>0</v>
      </c>
      <c r="BI406" s="310">
        <f>IF(N406="nulová",J406,0)</f>
        <v>0</v>
      </c>
      <c r="BJ406" s="129" t="s">
        <v>77</v>
      </c>
      <c r="BK406" s="310">
        <f>ROUND(I406*H406,2)</f>
        <v>0</v>
      </c>
      <c r="BL406" s="129" t="s">
        <v>139</v>
      </c>
      <c r="BM406" s="309" t="s">
        <v>650</v>
      </c>
    </row>
    <row r="407" spans="1:65" s="318" customFormat="1">
      <c r="B407" s="319"/>
      <c r="D407" s="320" t="s">
        <v>263</v>
      </c>
      <c r="E407" s="321" t="s">
        <v>3</v>
      </c>
      <c r="F407" s="322" t="s">
        <v>651</v>
      </c>
      <c r="H407" s="323">
        <v>1</v>
      </c>
      <c r="I407" s="366"/>
      <c r="L407" s="319"/>
      <c r="M407" s="324"/>
      <c r="N407" s="325"/>
      <c r="O407" s="325"/>
      <c r="P407" s="325"/>
      <c r="Q407" s="325"/>
      <c r="R407" s="325"/>
      <c r="S407" s="325"/>
      <c r="T407" s="326"/>
      <c r="AT407" s="321" t="s">
        <v>263</v>
      </c>
      <c r="AU407" s="321" t="s">
        <v>79</v>
      </c>
      <c r="AV407" s="318" t="s">
        <v>79</v>
      </c>
      <c r="AW407" s="318" t="s">
        <v>30</v>
      </c>
      <c r="AX407" s="318" t="s">
        <v>77</v>
      </c>
      <c r="AY407" s="321" t="s">
        <v>136</v>
      </c>
    </row>
    <row r="408" spans="1:65" s="149" customFormat="1" ht="32" customHeight="1">
      <c r="A408" s="143"/>
      <c r="B408" s="144"/>
      <c r="C408" s="335" t="s">
        <v>652</v>
      </c>
      <c r="D408" s="335" t="s">
        <v>133</v>
      </c>
      <c r="E408" s="336" t="s">
        <v>653</v>
      </c>
      <c r="F408" s="337" t="s">
        <v>654</v>
      </c>
      <c r="G408" s="338" t="s">
        <v>148</v>
      </c>
      <c r="H408" s="339">
        <v>1</v>
      </c>
      <c r="I408" s="108"/>
      <c r="J408" s="340">
        <f>ROUND(I408*H408,2)</f>
        <v>0</v>
      </c>
      <c r="K408" s="341"/>
      <c r="L408" s="342"/>
      <c r="M408" s="343" t="s">
        <v>3</v>
      </c>
      <c r="N408" s="344" t="s">
        <v>41</v>
      </c>
      <c r="O408" s="307">
        <v>0</v>
      </c>
      <c r="P408" s="307">
        <f>O408*H408</f>
        <v>0</v>
      </c>
      <c r="Q408" s="307">
        <v>6.0999999999999999E-2</v>
      </c>
      <c r="R408" s="307">
        <f>Q408*H408</f>
        <v>6.0999999999999999E-2</v>
      </c>
      <c r="S408" s="307">
        <v>0</v>
      </c>
      <c r="T408" s="308">
        <f>S408*H408</f>
        <v>0</v>
      </c>
      <c r="U408" s="143"/>
      <c r="V408" s="143"/>
      <c r="W408" s="143"/>
      <c r="X408" s="143"/>
      <c r="Y408" s="143"/>
      <c r="Z408" s="143"/>
      <c r="AA408" s="143"/>
      <c r="AB408" s="143"/>
      <c r="AC408" s="143"/>
      <c r="AD408" s="143"/>
      <c r="AE408" s="143"/>
      <c r="AR408" s="309" t="s">
        <v>178</v>
      </c>
      <c r="AT408" s="309" t="s">
        <v>133</v>
      </c>
      <c r="AU408" s="309" t="s">
        <v>79</v>
      </c>
      <c r="AY408" s="129" t="s">
        <v>136</v>
      </c>
      <c r="BE408" s="310">
        <f>IF(N408="základní",J408,0)</f>
        <v>0</v>
      </c>
      <c r="BF408" s="310">
        <f>IF(N408="snížená",J408,0)</f>
        <v>0</v>
      </c>
      <c r="BG408" s="310">
        <f>IF(N408="zákl. přenesená",J408,0)</f>
        <v>0</v>
      </c>
      <c r="BH408" s="310">
        <f>IF(N408="sníž. přenesená",J408,0)</f>
        <v>0</v>
      </c>
      <c r="BI408" s="310">
        <f>IF(N408="nulová",J408,0)</f>
        <v>0</v>
      </c>
      <c r="BJ408" s="129" t="s">
        <v>77</v>
      </c>
      <c r="BK408" s="310">
        <f>ROUND(I408*H408,2)</f>
        <v>0</v>
      </c>
      <c r="BL408" s="129" t="s">
        <v>139</v>
      </c>
      <c r="BM408" s="309" t="s">
        <v>655</v>
      </c>
    </row>
    <row r="409" spans="1:65" s="287" customFormat="1" ht="23" customHeight="1">
      <c r="B409" s="288"/>
      <c r="D409" s="289" t="s">
        <v>69</v>
      </c>
      <c r="E409" s="311" t="s">
        <v>301</v>
      </c>
      <c r="F409" s="311" t="s">
        <v>656</v>
      </c>
      <c r="I409" s="369"/>
      <c r="J409" s="312">
        <f>BK409</f>
        <v>0</v>
      </c>
      <c r="L409" s="288"/>
      <c r="M409" s="292"/>
      <c r="N409" s="293"/>
      <c r="O409" s="293"/>
      <c r="P409" s="294">
        <f>SUM(P410:P618)</f>
        <v>1507.14922</v>
      </c>
      <c r="Q409" s="293"/>
      <c r="R409" s="294">
        <f>SUM(R410:R618)</f>
        <v>58.120148719999996</v>
      </c>
      <c r="S409" s="293"/>
      <c r="T409" s="295">
        <f>SUM(T410:T618)</f>
        <v>207.81210100000004</v>
      </c>
      <c r="AR409" s="289" t="s">
        <v>77</v>
      </c>
      <c r="AT409" s="296" t="s">
        <v>69</v>
      </c>
      <c r="AU409" s="296" t="s">
        <v>77</v>
      </c>
      <c r="AY409" s="289" t="s">
        <v>136</v>
      </c>
      <c r="BK409" s="297">
        <f>SUM(BK410:BK618)</f>
        <v>0</v>
      </c>
    </row>
    <row r="410" spans="1:65" s="149" customFormat="1" ht="32" customHeight="1">
      <c r="A410" s="143"/>
      <c r="B410" s="144"/>
      <c r="C410" s="298" t="s">
        <v>657</v>
      </c>
      <c r="D410" s="298" t="s">
        <v>140</v>
      </c>
      <c r="E410" s="299" t="s">
        <v>658</v>
      </c>
      <c r="F410" s="300" t="s">
        <v>659</v>
      </c>
      <c r="G410" s="301" t="s">
        <v>261</v>
      </c>
      <c r="H410" s="302">
        <v>337.464</v>
      </c>
      <c r="I410" s="107"/>
      <c r="J410" s="303">
        <f>ROUND(I410*H410,2)</f>
        <v>0</v>
      </c>
      <c r="K410" s="304"/>
      <c r="L410" s="144"/>
      <c r="M410" s="305" t="s">
        <v>3</v>
      </c>
      <c r="N410" s="306" t="s">
        <v>41</v>
      </c>
      <c r="O410" s="307">
        <v>0.105</v>
      </c>
      <c r="P410" s="307">
        <f>O410*H410</f>
        <v>35.433720000000001</v>
      </c>
      <c r="Q410" s="307">
        <v>1.2999999999999999E-4</v>
      </c>
      <c r="R410" s="307">
        <f>Q410*H410</f>
        <v>4.3870319999999997E-2</v>
      </c>
      <c r="S410" s="307">
        <v>0</v>
      </c>
      <c r="T410" s="308">
        <f>S410*H410</f>
        <v>0</v>
      </c>
      <c r="U410" s="143"/>
      <c r="V410" s="143"/>
      <c r="W410" s="143"/>
      <c r="X410" s="143"/>
      <c r="Y410" s="143"/>
      <c r="Z410" s="143"/>
      <c r="AA410" s="143"/>
      <c r="AB410" s="143"/>
      <c r="AC410" s="143"/>
      <c r="AD410" s="143"/>
      <c r="AE410" s="143"/>
      <c r="AR410" s="309" t="s">
        <v>139</v>
      </c>
      <c r="AT410" s="309" t="s">
        <v>140</v>
      </c>
      <c r="AU410" s="309" t="s">
        <v>79</v>
      </c>
      <c r="AY410" s="129" t="s">
        <v>136</v>
      </c>
      <c r="BE410" s="310">
        <f>IF(N410="základní",J410,0)</f>
        <v>0</v>
      </c>
      <c r="BF410" s="310">
        <f>IF(N410="snížená",J410,0)</f>
        <v>0</v>
      </c>
      <c r="BG410" s="310">
        <f>IF(N410="zákl. přenesená",J410,0)</f>
        <v>0</v>
      </c>
      <c r="BH410" s="310">
        <f>IF(N410="sníž. přenesená",J410,0)</f>
        <v>0</v>
      </c>
      <c r="BI410" s="310">
        <f>IF(N410="nulová",J410,0)</f>
        <v>0</v>
      </c>
      <c r="BJ410" s="129" t="s">
        <v>77</v>
      </c>
      <c r="BK410" s="310">
        <f>ROUND(I410*H410,2)</f>
        <v>0</v>
      </c>
      <c r="BL410" s="129" t="s">
        <v>139</v>
      </c>
      <c r="BM410" s="309" t="s">
        <v>660</v>
      </c>
    </row>
    <row r="411" spans="1:65" s="318" customFormat="1">
      <c r="B411" s="319"/>
      <c r="D411" s="320" t="s">
        <v>263</v>
      </c>
      <c r="E411" s="321" t="s">
        <v>3</v>
      </c>
      <c r="F411" s="322" t="s">
        <v>661</v>
      </c>
      <c r="H411" s="323">
        <v>337.464</v>
      </c>
      <c r="I411" s="366"/>
      <c r="L411" s="319"/>
      <c r="M411" s="324"/>
      <c r="N411" s="325"/>
      <c r="O411" s="325"/>
      <c r="P411" s="325"/>
      <c r="Q411" s="325"/>
      <c r="R411" s="325"/>
      <c r="S411" s="325"/>
      <c r="T411" s="326"/>
      <c r="AT411" s="321" t="s">
        <v>263</v>
      </c>
      <c r="AU411" s="321" t="s">
        <v>79</v>
      </c>
      <c r="AV411" s="318" t="s">
        <v>79</v>
      </c>
      <c r="AW411" s="318" t="s">
        <v>30</v>
      </c>
      <c r="AX411" s="318" t="s">
        <v>77</v>
      </c>
      <c r="AY411" s="321" t="s">
        <v>136</v>
      </c>
    </row>
    <row r="412" spans="1:65" s="149" customFormat="1" ht="21" customHeight="1">
      <c r="A412" s="143"/>
      <c r="B412" s="144"/>
      <c r="C412" s="298" t="s">
        <v>662</v>
      </c>
      <c r="D412" s="298" t="s">
        <v>140</v>
      </c>
      <c r="E412" s="299" t="s">
        <v>663</v>
      </c>
      <c r="F412" s="300" t="s">
        <v>664</v>
      </c>
      <c r="G412" s="301" t="s">
        <v>148</v>
      </c>
      <c r="H412" s="302">
        <v>10</v>
      </c>
      <c r="I412" s="107"/>
      <c r="J412" s="303">
        <f>ROUND(I412*H412,2)</f>
        <v>0</v>
      </c>
      <c r="K412" s="304"/>
      <c r="L412" s="144"/>
      <c r="M412" s="305" t="s">
        <v>3</v>
      </c>
      <c r="N412" s="306" t="s">
        <v>41</v>
      </c>
      <c r="O412" s="307">
        <v>0</v>
      </c>
      <c r="P412" s="307">
        <f>O412*H412</f>
        <v>0</v>
      </c>
      <c r="Q412" s="307">
        <v>0</v>
      </c>
      <c r="R412" s="307">
        <f>Q412*H412</f>
        <v>0</v>
      </c>
      <c r="S412" s="307">
        <v>0</v>
      </c>
      <c r="T412" s="308">
        <f>S412*H412</f>
        <v>0</v>
      </c>
      <c r="U412" s="143"/>
      <c r="V412" s="143"/>
      <c r="W412" s="143"/>
      <c r="X412" s="143"/>
      <c r="Y412" s="143"/>
      <c r="Z412" s="143"/>
      <c r="AA412" s="143"/>
      <c r="AB412" s="143"/>
      <c r="AC412" s="143"/>
      <c r="AD412" s="143"/>
      <c r="AE412" s="143"/>
      <c r="AR412" s="309" t="s">
        <v>139</v>
      </c>
      <c r="AT412" s="309" t="s">
        <v>140</v>
      </c>
      <c r="AU412" s="309" t="s">
        <v>79</v>
      </c>
      <c r="AY412" s="129" t="s">
        <v>136</v>
      </c>
      <c r="BE412" s="310">
        <f>IF(N412="základní",J412,0)</f>
        <v>0</v>
      </c>
      <c r="BF412" s="310">
        <f>IF(N412="snížená",J412,0)</f>
        <v>0</v>
      </c>
      <c r="BG412" s="310">
        <f>IF(N412="zákl. přenesená",J412,0)</f>
        <v>0</v>
      </c>
      <c r="BH412" s="310">
        <f>IF(N412="sníž. přenesená",J412,0)</f>
        <v>0</v>
      </c>
      <c r="BI412" s="310">
        <f>IF(N412="nulová",J412,0)</f>
        <v>0</v>
      </c>
      <c r="BJ412" s="129" t="s">
        <v>77</v>
      </c>
      <c r="BK412" s="310">
        <f>ROUND(I412*H412,2)</f>
        <v>0</v>
      </c>
      <c r="BL412" s="129" t="s">
        <v>139</v>
      </c>
      <c r="BM412" s="309" t="s">
        <v>665</v>
      </c>
    </row>
    <row r="413" spans="1:65" s="149" customFormat="1" ht="32" customHeight="1">
      <c r="A413" s="143"/>
      <c r="B413" s="144"/>
      <c r="C413" s="298" t="s">
        <v>666</v>
      </c>
      <c r="D413" s="298" t="s">
        <v>140</v>
      </c>
      <c r="E413" s="299" t="s">
        <v>667</v>
      </c>
      <c r="F413" s="300" t="s">
        <v>668</v>
      </c>
      <c r="G413" s="301" t="s">
        <v>261</v>
      </c>
      <c r="H413" s="302">
        <v>1351.96</v>
      </c>
      <c r="I413" s="107"/>
      <c r="J413" s="303">
        <f>ROUND(I413*H413,2)</f>
        <v>0</v>
      </c>
      <c r="K413" s="304"/>
      <c r="L413" s="144"/>
      <c r="M413" s="305" t="s">
        <v>3</v>
      </c>
      <c r="N413" s="306" t="s">
        <v>41</v>
      </c>
      <c r="O413" s="307">
        <v>0.308</v>
      </c>
      <c r="P413" s="307">
        <f>O413*H413</f>
        <v>416.40368000000001</v>
      </c>
      <c r="Q413" s="307">
        <v>4.0000000000000003E-5</v>
      </c>
      <c r="R413" s="307">
        <f>Q413*H413</f>
        <v>5.4078400000000006E-2</v>
      </c>
      <c r="S413" s="307">
        <v>0</v>
      </c>
      <c r="T413" s="308">
        <f>S413*H413</f>
        <v>0</v>
      </c>
      <c r="U413" s="143"/>
      <c r="V413" s="143"/>
      <c r="W413" s="143"/>
      <c r="X413" s="143"/>
      <c r="Y413" s="143"/>
      <c r="Z413" s="143"/>
      <c r="AA413" s="143"/>
      <c r="AB413" s="143"/>
      <c r="AC413" s="143"/>
      <c r="AD413" s="143"/>
      <c r="AE413" s="143"/>
      <c r="AR413" s="309" t="s">
        <v>139</v>
      </c>
      <c r="AT413" s="309" t="s">
        <v>140</v>
      </c>
      <c r="AU413" s="309" t="s">
        <v>79</v>
      </c>
      <c r="AY413" s="129" t="s">
        <v>136</v>
      </c>
      <c r="BE413" s="310">
        <f>IF(N413="základní",J413,0)</f>
        <v>0</v>
      </c>
      <c r="BF413" s="310">
        <f>IF(N413="snížená",J413,0)</f>
        <v>0</v>
      </c>
      <c r="BG413" s="310">
        <f>IF(N413="zákl. přenesená",J413,0)</f>
        <v>0</v>
      </c>
      <c r="BH413" s="310">
        <f>IF(N413="sníž. přenesená",J413,0)</f>
        <v>0</v>
      </c>
      <c r="BI413" s="310">
        <f>IF(N413="nulová",J413,0)</f>
        <v>0</v>
      </c>
      <c r="BJ413" s="129" t="s">
        <v>77</v>
      </c>
      <c r="BK413" s="310">
        <f>ROUND(I413*H413,2)</f>
        <v>0</v>
      </c>
      <c r="BL413" s="129" t="s">
        <v>139</v>
      </c>
      <c r="BM413" s="309" t="s">
        <v>669</v>
      </c>
    </row>
    <row r="414" spans="1:65" s="318" customFormat="1">
      <c r="B414" s="319"/>
      <c r="D414" s="320" t="s">
        <v>263</v>
      </c>
      <c r="E414" s="321" t="s">
        <v>3</v>
      </c>
      <c r="F414" s="322" t="s">
        <v>670</v>
      </c>
      <c r="H414" s="323">
        <v>258.55</v>
      </c>
      <c r="I414" s="366"/>
      <c r="L414" s="319"/>
      <c r="M414" s="324"/>
      <c r="N414" s="325"/>
      <c r="O414" s="325"/>
      <c r="P414" s="325"/>
      <c r="Q414" s="325"/>
      <c r="R414" s="325"/>
      <c r="S414" s="325"/>
      <c r="T414" s="326"/>
      <c r="AT414" s="321" t="s">
        <v>263</v>
      </c>
      <c r="AU414" s="321" t="s">
        <v>79</v>
      </c>
      <c r="AV414" s="318" t="s">
        <v>79</v>
      </c>
      <c r="AW414" s="318" t="s">
        <v>30</v>
      </c>
      <c r="AX414" s="318" t="s">
        <v>70</v>
      </c>
      <c r="AY414" s="321" t="s">
        <v>136</v>
      </c>
    </row>
    <row r="415" spans="1:65" s="318" customFormat="1">
      <c r="B415" s="319"/>
      <c r="D415" s="320" t="s">
        <v>263</v>
      </c>
      <c r="E415" s="321" t="s">
        <v>3</v>
      </c>
      <c r="F415" s="322" t="s">
        <v>671</v>
      </c>
      <c r="H415" s="323">
        <v>489.37</v>
      </c>
      <c r="I415" s="366"/>
      <c r="L415" s="319"/>
      <c r="M415" s="324"/>
      <c r="N415" s="325"/>
      <c r="O415" s="325"/>
      <c r="P415" s="325"/>
      <c r="Q415" s="325"/>
      <c r="R415" s="325"/>
      <c r="S415" s="325"/>
      <c r="T415" s="326"/>
      <c r="AT415" s="321" t="s">
        <v>263</v>
      </c>
      <c r="AU415" s="321" t="s">
        <v>79</v>
      </c>
      <c r="AV415" s="318" t="s">
        <v>79</v>
      </c>
      <c r="AW415" s="318" t="s">
        <v>30</v>
      </c>
      <c r="AX415" s="318" t="s">
        <v>70</v>
      </c>
      <c r="AY415" s="321" t="s">
        <v>136</v>
      </c>
    </row>
    <row r="416" spans="1:65" s="345" customFormat="1">
      <c r="B416" s="346"/>
      <c r="D416" s="320" t="s">
        <v>263</v>
      </c>
      <c r="E416" s="347" t="s">
        <v>3</v>
      </c>
      <c r="F416" s="348" t="s">
        <v>672</v>
      </c>
      <c r="H416" s="347" t="s">
        <v>3</v>
      </c>
      <c r="I416" s="368"/>
      <c r="L416" s="346"/>
      <c r="M416" s="349"/>
      <c r="N416" s="350"/>
      <c r="O416" s="350"/>
      <c r="P416" s="350"/>
      <c r="Q416" s="350"/>
      <c r="R416" s="350"/>
      <c r="S416" s="350"/>
      <c r="T416" s="351"/>
      <c r="AT416" s="347" t="s">
        <v>263</v>
      </c>
      <c r="AU416" s="347" t="s">
        <v>79</v>
      </c>
      <c r="AV416" s="345" t="s">
        <v>77</v>
      </c>
      <c r="AW416" s="345" t="s">
        <v>30</v>
      </c>
      <c r="AX416" s="345" t="s">
        <v>70</v>
      </c>
      <c r="AY416" s="347" t="s">
        <v>136</v>
      </c>
    </row>
    <row r="417" spans="1:65" s="318" customFormat="1">
      <c r="B417" s="319"/>
      <c r="D417" s="320" t="s">
        <v>263</v>
      </c>
      <c r="E417" s="321" t="s">
        <v>3</v>
      </c>
      <c r="F417" s="322" t="s">
        <v>673</v>
      </c>
      <c r="H417" s="323">
        <v>562.44000000000005</v>
      </c>
      <c r="I417" s="366"/>
      <c r="L417" s="319"/>
      <c r="M417" s="324"/>
      <c r="N417" s="325"/>
      <c r="O417" s="325"/>
      <c r="P417" s="325"/>
      <c r="Q417" s="325"/>
      <c r="R417" s="325"/>
      <c r="S417" s="325"/>
      <c r="T417" s="326"/>
      <c r="AT417" s="321" t="s">
        <v>263</v>
      </c>
      <c r="AU417" s="321" t="s">
        <v>79</v>
      </c>
      <c r="AV417" s="318" t="s">
        <v>79</v>
      </c>
      <c r="AW417" s="318" t="s">
        <v>30</v>
      </c>
      <c r="AX417" s="318" t="s">
        <v>70</v>
      </c>
      <c r="AY417" s="321" t="s">
        <v>136</v>
      </c>
    </row>
    <row r="418" spans="1:65" s="318" customFormat="1">
      <c r="B418" s="319"/>
      <c r="D418" s="320" t="s">
        <v>263</v>
      </c>
      <c r="E418" s="321" t="s">
        <v>3</v>
      </c>
      <c r="F418" s="322" t="s">
        <v>674</v>
      </c>
      <c r="H418" s="323">
        <v>41.6</v>
      </c>
      <c r="I418" s="366"/>
      <c r="L418" s="319"/>
      <c r="M418" s="324"/>
      <c r="N418" s="325"/>
      <c r="O418" s="325"/>
      <c r="P418" s="325"/>
      <c r="Q418" s="325"/>
      <c r="R418" s="325"/>
      <c r="S418" s="325"/>
      <c r="T418" s="326"/>
      <c r="AT418" s="321" t="s">
        <v>263</v>
      </c>
      <c r="AU418" s="321" t="s">
        <v>79</v>
      </c>
      <c r="AV418" s="318" t="s">
        <v>79</v>
      </c>
      <c r="AW418" s="318" t="s">
        <v>30</v>
      </c>
      <c r="AX418" s="318" t="s">
        <v>70</v>
      </c>
      <c r="AY418" s="321" t="s">
        <v>136</v>
      </c>
    </row>
    <row r="419" spans="1:65" s="327" customFormat="1">
      <c r="B419" s="328"/>
      <c r="D419" s="320" t="s">
        <v>263</v>
      </c>
      <c r="E419" s="329" t="s">
        <v>3</v>
      </c>
      <c r="F419" s="330" t="s">
        <v>274</v>
      </c>
      <c r="H419" s="331">
        <v>1351.96</v>
      </c>
      <c r="I419" s="367"/>
      <c r="L419" s="328"/>
      <c r="M419" s="332"/>
      <c r="N419" s="333"/>
      <c r="O419" s="333"/>
      <c r="P419" s="333"/>
      <c r="Q419" s="333"/>
      <c r="R419" s="333"/>
      <c r="S419" s="333"/>
      <c r="T419" s="334"/>
      <c r="AT419" s="329" t="s">
        <v>263</v>
      </c>
      <c r="AU419" s="329" t="s">
        <v>79</v>
      </c>
      <c r="AV419" s="327" t="s">
        <v>139</v>
      </c>
      <c r="AW419" s="327" t="s">
        <v>30</v>
      </c>
      <c r="AX419" s="327" t="s">
        <v>77</v>
      </c>
      <c r="AY419" s="329" t="s">
        <v>136</v>
      </c>
    </row>
    <row r="420" spans="1:65" s="149" customFormat="1" ht="32" customHeight="1">
      <c r="A420" s="143"/>
      <c r="B420" s="144"/>
      <c r="C420" s="298" t="s">
        <v>675</v>
      </c>
      <c r="D420" s="298" t="s">
        <v>140</v>
      </c>
      <c r="E420" s="299" t="s">
        <v>676</v>
      </c>
      <c r="F420" s="300" t="s">
        <v>677</v>
      </c>
      <c r="G420" s="301" t="s">
        <v>148</v>
      </c>
      <c r="H420" s="302">
        <v>55</v>
      </c>
      <c r="I420" s="107"/>
      <c r="J420" s="303">
        <f>ROUND(I420*H420,2)</f>
        <v>0</v>
      </c>
      <c r="K420" s="304"/>
      <c r="L420" s="144"/>
      <c r="M420" s="305" t="s">
        <v>3</v>
      </c>
      <c r="N420" s="306" t="s">
        <v>41</v>
      </c>
      <c r="O420" s="307">
        <v>0.25</v>
      </c>
      <c r="P420" s="307">
        <f>O420*H420</f>
        <v>13.75</v>
      </c>
      <c r="Q420" s="307">
        <v>4.6800000000000001E-3</v>
      </c>
      <c r="R420" s="307">
        <f>Q420*H420</f>
        <v>0.25740000000000002</v>
      </c>
      <c r="S420" s="307">
        <v>0</v>
      </c>
      <c r="T420" s="308">
        <f>S420*H420</f>
        <v>0</v>
      </c>
      <c r="U420" s="143"/>
      <c r="V420" s="143"/>
      <c r="W420" s="143"/>
      <c r="X420" s="143"/>
      <c r="Y420" s="143"/>
      <c r="Z420" s="143"/>
      <c r="AA420" s="143"/>
      <c r="AB420" s="143"/>
      <c r="AC420" s="143"/>
      <c r="AD420" s="143"/>
      <c r="AE420" s="143"/>
      <c r="AR420" s="309" t="s">
        <v>139</v>
      </c>
      <c r="AT420" s="309" t="s">
        <v>140</v>
      </c>
      <c r="AU420" s="309" t="s">
        <v>79</v>
      </c>
      <c r="AY420" s="129" t="s">
        <v>136</v>
      </c>
      <c r="BE420" s="310">
        <f>IF(N420="základní",J420,0)</f>
        <v>0</v>
      </c>
      <c r="BF420" s="310">
        <f>IF(N420="snížená",J420,0)</f>
        <v>0</v>
      </c>
      <c r="BG420" s="310">
        <f>IF(N420="zákl. přenesená",J420,0)</f>
        <v>0</v>
      </c>
      <c r="BH420" s="310">
        <f>IF(N420="sníž. přenesená",J420,0)</f>
        <v>0</v>
      </c>
      <c r="BI420" s="310">
        <f>IF(N420="nulová",J420,0)</f>
        <v>0</v>
      </c>
      <c r="BJ420" s="129" t="s">
        <v>77</v>
      </c>
      <c r="BK420" s="310">
        <f>ROUND(I420*H420,2)</f>
        <v>0</v>
      </c>
      <c r="BL420" s="129" t="s">
        <v>139</v>
      </c>
      <c r="BM420" s="309" t="s">
        <v>678</v>
      </c>
    </row>
    <row r="421" spans="1:65" s="149" customFormat="1" ht="21" customHeight="1">
      <c r="A421" s="143"/>
      <c r="B421" s="144"/>
      <c r="C421" s="335" t="s">
        <v>679</v>
      </c>
      <c r="D421" s="335" t="s">
        <v>133</v>
      </c>
      <c r="E421" s="336" t="s">
        <v>680</v>
      </c>
      <c r="F421" s="337" t="s">
        <v>681</v>
      </c>
      <c r="G421" s="338" t="s">
        <v>148</v>
      </c>
      <c r="H421" s="339">
        <v>55</v>
      </c>
      <c r="I421" s="108"/>
      <c r="J421" s="340">
        <f>ROUND(I421*H421,2)</f>
        <v>0</v>
      </c>
      <c r="K421" s="341"/>
      <c r="L421" s="342"/>
      <c r="M421" s="343" t="s">
        <v>3</v>
      </c>
      <c r="N421" s="344" t="s">
        <v>41</v>
      </c>
      <c r="O421" s="307">
        <v>0</v>
      </c>
      <c r="P421" s="307">
        <f>O421*H421</f>
        <v>0</v>
      </c>
      <c r="Q421" s="307">
        <v>1</v>
      </c>
      <c r="R421" s="307">
        <f>Q421*H421</f>
        <v>55</v>
      </c>
      <c r="S421" s="307">
        <v>0</v>
      </c>
      <c r="T421" s="308">
        <f>S421*H421</f>
        <v>0</v>
      </c>
      <c r="U421" s="143"/>
      <c r="V421" s="143"/>
      <c r="W421" s="143"/>
      <c r="X421" s="143"/>
      <c r="Y421" s="143"/>
      <c r="Z421" s="143"/>
      <c r="AA421" s="143"/>
      <c r="AB421" s="143"/>
      <c r="AC421" s="143"/>
      <c r="AD421" s="143"/>
      <c r="AE421" s="143"/>
      <c r="AR421" s="309" t="s">
        <v>178</v>
      </c>
      <c r="AT421" s="309" t="s">
        <v>133</v>
      </c>
      <c r="AU421" s="309" t="s">
        <v>79</v>
      </c>
      <c r="AY421" s="129" t="s">
        <v>136</v>
      </c>
      <c r="BE421" s="310">
        <f>IF(N421="základní",J421,0)</f>
        <v>0</v>
      </c>
      <c r="BF421" s="310">
        <f>IF(N421="snížená",J421,0)</f>
        <v>0</v>
      </c>
      <c r="BG421" s="310">
        <f>IF(N421="zákl. přenesená",J421,0)</f>
        <v>0</v>
      </c>
      <c r="BH421" s="310">
        <f>IF(N421="sníž. přenesená",J421,0)</f>
        <v>0</v>
      </c>
      <c r="BI421" s="310">
        <f>IF(N421="nulová",J421,0)</f>
        <v>0</v>
      </c>
      <c r="BJ421" s="129" t="s">
        <v>77</v>
      </c>
      <c r="BK421" s="310">
        <f>ROUND(I421*H421,2)</f>
        <v>0</v>
      </c>
      <c r="BL421" s="129" t="s">
        <v>139</v>
      </c>
      <c r="BM421" s="309" t="s">
        <v>682</v>
      </c>
    </row>
    <row r="422" spans="1:65" s="149" customFormat="1" ht="42.75" customHeight="1">
      <c r="A422" s="143"/>
      <c r="B422" s="144"/>
      <c r="C422" s="298" t="s">
        <v>683</v>
      </c>
      <c r="D422" s="298" t="s">
        <v>140</v>
      </c>
      <c r="E422" s="299" t="s">
        <v>684</v>
      </c>
      <c r="F422" s="300" t="s">
        <v>685</v>
      </c>
      <c r="G422" s="301" t="s">
        <v>148</v>
      </c>
      <c r="H422" s="302">
        <v>10</v>
      </c>
      <c r="I422" s="107"/>
      <c r="J422" s="303">
        <f>ROUND(I422*H422,2)</f>
        <v>0</v>
      </c>
      <c r="K422" s="304"/>
      <c r="L422" s="144"/>
      <c r="M422" s="305" t="s">
        <v>3</v>
      </c>
      <c r="N422" s="306" t="s">
        <v>41</v>
      </c>
      <c r="O422" s="307">
        <v>1.25</v>
      </c>
      <c r="P422" s="307">
        <f>O422*H422</f>
        <v>12.5</v>
      </c>
      <c r="Q422" s="307">
        <v>6.8000000000000005E-4</v>
      </c>
      <c r="R422" s="307">
        <f>Q422*H422</f>
        <v>6.8000000000000005E-3</v>
      </c>
      <c r="S422" s="307">
        <v>0</v>
      </c>
      <c r="T422" s="308">
        <f>S422*H422</f>
        <v>0</v>
      </c>
      <c r="U422" s="143"/>
      <c r="V422" s="143"/>
      <c r="W422" s="143"/>
      <c r="X422" s="143"/>
      <c r="Y422" s="143"/>
      <c r="Z422" s="143"/>
      <c r="AA422" s="143"/>
      <c r="AB422" s="143"/>
      <c r="AC422" s="143"/>
      <c r="AD422" s="143"/>
      <c r="AE422" s="143"/>
      <c r="AR422" s="309" t="s">
        <v>139</v>
      </c>
      <c r="AT422" s="309" t="s">
        <v>140</v>
      </c>
      <c r="AU422" s="309" t="s">
        <v>79</v>
      </c>
      <c r="AY422" s="129" t="s">
        <v>136</v>
      </c>
      <c r="BE422" s="310">
        <f>IF(N422="základní",J422,0)</f>
        <v>0</v>
      </c>
      <c r="BF422" s="310">
        <f>IF(N422="snížená",J422,0)</f>
        <v>0</v>
      </c>
      <c r="BG422" s="310">
        <f>IF(N422="zákl. přenesená",J422,0)</f>
        <v>0</v>
      </c>
      <c r="BH422" s="310">
        <f>IF(N422="sníž. přenesená",J422,0)</f>
        <v>0</v>
      </c>
      <c r="BI422" s="310">
        <f>IF(N422="nulová",J422,0)</f>
        <v>0</v>
      </c>
      <c r="BJ422" s="129" t="s">
        <v>77</v>
      </c>
      <c r="BK422" s="310">
        <f>ROUND(I422*H422,2)</f>
        <v>0</v>
      </c>
      <c r="BL422" s="129" t="s">
        <v>139</v>
      </c>
      <c r="BM422" s="309" t="s">
        <v>686</v>
      </c>
    </row>
    <row r="423" spans="1:65" s="318" customFormat="1">
      <c r="B423" s="319"/>
      <c r="D423" s="320" t="s">
        <v>263</v>
      </c>
      <c r="E423" s="321" t="s">
        <v>3</v>
      </c>
      <c r="F423" s="322" t="s">
        <v>687</v>
      </c>
      <c r="H423" s="323">
        <v>10</v>
      </c>
      <c r="I423" s="366"/>
      <c r="L423" s="319"/>
      <c r="M423" s="324"/>
      <c r="N423" s="325"/>
      <c r="O423" s="325"/>
      <c r="P423" s="325"/>
      <c r="Q423" s="325"/>
      <c r="R423" s="325"/>
      <c r="S423" s="325"/>
      <c r="T423" s="326"/>
      <c r="AT423" s="321" t="s">
        <v>263</v>
      </c>
      <c r="AU423" s="321" t="s">
        <v>79</v>
      </c>
      <c r="AV423" s="318" t="s">
        <v>79</v>
      </c>
      <c r="AW423" s="318" t="s">
        <v>30</v>
      </c>
      <c r="AX423" s="318" t="s">
        <v>77</v>
      </c>
      <c r="AY423" s="321" t="s">
        <v>136</v>
      </c>
    </row>
    <row r="424" spans="1:65" s="149" customFormat="1" ht="16.399999999999999" customHeight="1">
      <c r="A424" s="143"/>
      <c r="B424" s="144"/>
      <c r="C424" s="335" t="s">
        <v>688</v>
      </c>
      <c r="D424" s="335" t="s">
        <v>133</v>
      </c>
      <c r="E424" s="336" t="s">
        <v>689</v>
      </c>
      <c r="F424" s="337" t="s">
        <v>690</v>
      </c>
      <c r="G424" s="338" t="s">
        <v>310</v>
      </c>
      <c r="H424" s="339">
        <v>1.452</v>
      </c>
      <c r="I424" s="108"/>
      <c r="J424" s="340">
        <f>ROUND(I424*H424,2)</f>
        <v>0</v>
      </c>
      <c r="K424" s="341"/>
      <c r="L424" s="342"/>
      <c r="M424" s="343" t="s">
        <v>3</v>
      </c>
      <c r="N424" s="344" t="s">
        <v>41</v>
      </c>
      <c r="O424" s="307">
        <v>0</v>
      </c>
      <c r="P424" s="307">
        <f>O424*H424</f>
        <v>0</v>
      </c>
      <c r="Q424" s="307">
        <v>1</v>
      </c>
      <c r="R424" s="307">
        <f>Q424*H424</f>
        <v>1.452</v>
      </c>
      <c r="S424" s="307">
        <v>0</v>
      </c>
      <c r="T424" s="308">
        <f>S424*H424</f>
        <v>0</v>
      </c>
      <c r="U424" s="143"/>
      <c r="V424" s="143"/>
      <c r="W424" s="143"/>
      <c r="X424" s="143"/>
      <c r="Y424" s="143"/>
      <c r="Z424" s="143"/>
      <c r="AA424" s="143"/>
      <c r="AB424" s="143"/>
      <c r="AC424" s="143"/>
      <c r="AD424" s="143"/>
      <c r="AE424" s="143"/>
      <c r="AR424" s="309" t="s">
        <v>553</v>
      </c>
      <c r="AT424" s="309" t="s">
        <v>133</v>
      </c>
      <c r="AU424" s="309" t="s">
        <v>79</v>
      </c>
      <c r="AY424" s="129" t="s">
        <v>136</v>
      </c>
      <c r="BE424" s="310">
        <f>IF(N424="základní",J424,0)</f>
        <v>0</v>
      </c>
      <c r="BF424" s="310">
        <f>IF(N424="snížená",J424,0)</f>
        <v>0</v>
      </c>
      <c r="BG424" s="310">
        <f>IF(N424="zákl. přenesená",J424,0)</f>
        <v>0</v>
      </c>
      <c r="BH424" s="310">
        <f>IF(N424="sníž. přenesená",J424,0)</f>
        <v>0</v>
      </c>
      <c r="BI424" s="310">
        <f>IF(N424="nulová",J424,0)</f>
        <v>0</v>
      </c>
      <c r="BJ424" s="129" t="s">
        <v>77</v>
      </c>
      <c r="BK424" s="310">
        <f>ROUND(I424*H424,2)</f>
        <v>0</v>
      </c>
      <c r="BL424" s="129" t="s">
        <v>362</v>
      </c>
      <c r="BM424" s="309" t="s">
        <v>691</v>
      </c>
    </row>
    <row r="425" spans="1:65" s="318" customFormat="1">
      <c r="B425" s="319"/>
      <c r="D425" s="320" t="s">
        <v>263</v>
      </c>
      <c r="E425" s="321" t="s">
        <v>3</v>
      </c>
      <c r="F425" s="322" t="s">
        <v>692</v>
      </c>
      <c r="H425" s="323">
        <v>1.3440000000000001</v>
      </c>
      <c r="I425" s="366"/>
      <c r="L425" s="319"/>
      <c r="M425" s="324"/>
      <c r="N425" s="325"/>
      <c r="O425" s="325"/>
      <c r="P425" s="325"/>
      <c r="Q425" s="325"/>
      <c r="R425" s="325"/>
      <c r="S425" s="325"/>
      <c r="T425" s="326"/>
      <c r="AT425" s="321" t="s">
        <v>263</v>
      </c>
      <c r="AU425" s="321" t="s">
        <v>79</v>
      </c>
      <c r="AV425" s="318" t="s">
        <v>79</v>
      </c>
      <c r="AW425" s="318" t="s">
        <v>30</v>
      </c>
      <c r="AX425" s="318" t="s">
        <v>77</v>
      </c>
      <c r="AY425" s="321" t="s">
        <v>136</v>
      </c>
    </row>
    <row r="426" spans="1:65" s="318" customFormat="1">
      <c r="B426" s="319"/>
      <c r="D426" s="320" t="s">
        <v>263</v>
      </c>
      <c r="F426" s="322" t="s">
        <v>693</v>
      </c>
      <c r="H426" s="323">
        <v>1.452</v>
      </c>
      <c r="I426" s="366"/>
      <c r="L426" s="319"/>
      <c r="M426" s="324"/>
      <c r="N426" s="325"/>
      <c r="O426" s="325"/>
      <c r="P426" s="325"/>
      <c r="Q426" s="325"/>
      <c r="R426" s="325"/>
      <c r="S426" s="325"/>
      <c r="T426" s="326"/>
      <c r="AT426" s="321" t="s">
        <v>263</v>
      </c>
      <c r="AU426" s="321" t="s">
        <v>79</v>
      </c>
      <c r="AV426" s="318" t="s">
        <v>79</v>
      </c>
      <c r="AW426" s="318" t="s">
        <v>4</v>
      </c>
      <c r="AX426" s="318" t="s">
        <v>77</v>
      </c>
      <c r="AY426" s="321" t="s">
        <v>136</v>
      </c>
    </row>
    <row r="427" spans="1:65" s="149" customFormat="1" ht="21" customHeight="1">
      <c r="A427" s="143"/>
      <c r="B427" s="144"/>
      <c r="C427" s="298" t="s">
        <v>694</v>
      </c>
      <c r="D427" s="298" t="s">
        <v>140</v>
      </c>
      <c r="E427" s="299" t="s">
        <v>695</v>
      </c>
      <c r="F427" s="300" t="s">
        <v>696</v>
      </c>
      <c r="G427" s="301" t="s">
        <v>148</v>
      </c>
      <c r="H427" s="302">
        <v>5</v>
      </c>
      <c r="I427" s="107"/>
      <c r="J427" s="303">
        <f>ROUND(I427*H427,2)</f>
        <v>0</v>
      </c>
      <c r="K427" s="304"/>
      <c r="L427" s="144"/>
      <c r="M427" s="305" t="s">
        <v>3</v>
      </c>
      <c r="N427" s="306" t="s">
        <v>41</v>
      </c>
      <c r="O427" s="307">
        <v>1.03</v>
      </c>
      <c r="P427" s="307">
        <f>O427*H427</f>
        <v>5.15</v>
      </c>
      <c r="Q427" s="307">
        <v>1.8000000000000001E-4</v>
      </c>
      <c r="R427" s="307">
        <f>Q427*H427</f>
        <v>9.0000000000000008E-4</v>
      </c>
      <c r="S427" s="307">
        <v>0</v>
      </c>
      <c r="T427" s="308">
        <f>S427*H427</f>
        <v>0</v>
      </c>
      <c r="U427" s="143"/>
      <c r="V427" s="143"/>
      <c r="W427" s="143"/>
      <c r="X427" s="143"/>
      <c r="Y427" s="143"/>
      <c r="Z427" s="143"/>
      <c r="AA427" s="143"/>
      <c r="AB427" s="143"/>
      <c r="AC427" s="143"/>
      <c r="AD427" s="143"/>
      <c r="AE427" s="143"/>
      <c r="AR427" s="309" t="s">
        <v>139</v>
      </c>
      <c r="AT427" s="309" t="s">
        <v>140</v>
      </c>
      <c r="AU427" s="309" t="s">
        <v>79</v>
      </c>
      <c r="AY427" s="129" t="s">
        <v>136</v>
      </c>
      <c r="BE427" s="310">
        <f>IF(N427="základní",J427,0)</f>
        <v>0</v>
      </c>
      <c r="BF427" s="310">
        <f>IF(N427="snížená",J427,0)</f>
        <v>0</v>
      </c>
      <c r="BG427" s="310">
        <f>IF(N427="zákl. přenesená",J427,0)</f>
        <v>0</v>
      </c>
      <c r="BH427" s="310">
        <f>IF(N427="sníž. přenesená",J427,0)</f>
        <v>0</v>
      </c>
      <c r="BI427" s="310">
        <f>IF(N427="nulová",J427,0)</f>
        <v>0</v>
      </c>
      <c r="BJ427" s="129" t="s">
        <v>77</v>
      </c>
      <c r="BK427" s="310">
        <f>ROUND(I427*H427,2)</f>
        <v>0</v>
      </c>
      <c r="BL427" s="129" t="s">
        <v>139</v>
      </c>
      <c r="BM427" s="309" t="s">
        <v>697</v>
      </c>
    </row>
    <row r="428" spans="1:65" s="149" customFormat="1" ht="16.399999999999999" customHeight="1">
      <c r="A428" s="143"/>
      <c r="B428" s="144"/>
      <c r="C428" s="335" t="s">
        <v>698</v>
      </c>
      <c r="D428" s="335" t="s">
        <v>133</v>
      </c>
      <c r="E428" s="336" t="s">
        <v>699</v>
      </c>
      <c r="F428" s="337" t="s">
        <v>700</v>
      </c>
      <c r="G428" s="338" t="s">
        <v>148</v>
      </c>
      <c r="H428" s="339">
        <v>5</v>
      </c>
      <c r="I428" s="108"/>
      <c r="J428" s="340">
        <f>ROUND(I428*H428,2)</f>
        <v>0</v>
      </c>
      <c r="K428" s="341"/>
      <c r="L428" s="342"/>
      <c r="M428" s="343" t="s">
        <v>3</v>
      </c>
      <c r="N428" s="344" t="s">
        <v>41</v>
      </c>
      <c r="O428" s="307">
        <v>0</v>
      </c>
      <c r="P428" s="307">
        <f>O428*H428</f>
        <v>0</v>
      </c>
      <c r="Q428" s="307">
        <v>5.0000000000000001E-3</v>
      </c>
      <c r="R428" s="307">
        <f>Q428*H428</f>
        <v>2.5000000000000001E-2</v>
      </c>
      <c r="S428" s="307">
        <v>0</v>
      </c>
      <c r="T428" s="308">
        <f>S428*H428</f>
        <v>0</v>
      </c>
      <c r="U428" s="143"/>
      <c r="V428" s="143"/>
      <c r="W428" s="143"/>
      <c r="X428" s="143"/>
      <c r="Y428" s="143"/>
      <c r="Z428" s="143"/>
      <c r="AA428" s="143"/>
      <c r="AB428" s="143"/>
      <c r="AC428" s="143"/>
      <c r="AD428" s="143"/>
      <c r="AE428" s="143"/>
      <c r="AR428" s="309" t="s">
        <v>178</v>
      </c>
      <c r="AT428" s="309" t="s">
        <v>133</v>
      </c>
      <c r="AU428" s="309" t="s">
        <v>79</v>
      </c>
      <c r="AY428" s="129" t="s">
        <v>136</v>
      </c>
      <c r="BE428" s="310">
        <f>IF(N428="základní",J428,0)</f>
        <v>0</v>
      </c>
      <c r="BF428" s="310">
        <f>IF(N428="snížená",J428,0)</f>
        <v>0</v>
      </c>
      <c r="BG428" s="310">
        <f>IF(N428="zákl. přenesená",J428,0)</f>
        <v>0</v>
      </c>
      <c r="BH428" s="310">
        <f>IF(N428="sníž. přenesená",J428,0)</f>
        <v>0</v>
      </c>
      <c r="BI428" s="310">
        <f>IF(N428="nulová",J428,0)</f>
        <v>0</v>
      </c>
      <c r="BJ428" s="129" t="s">
        <v>77</v>
      </c>
      <c r="BK428" s="310">
        <f>ROUND(I428*H428,2)</f>
        <v>0</v>
      </c>
      <c r="BL428" s="129" t="s">
        <v>139</v>
      </c>
      <c r="BM428" s="309" t="s">
        <v>701</v>
      </c>
    </row>
    <row r="429" spans="1:65" s="149" customFormat="1" ht="16.399999999999999" customHeight="1">
      <c r="A429" s="143"/>
      <c r="B429" s="144"/>
      <c r="C429" s="335" t="s">
        <v>702</v>
      </c>
      <c r="D429" s="335" t="s">
        <v>133</v>
      </c>
      <c r="E429" s="336" t="s">
        <v>703</v>
      </c>
      <c r="F429" s="337" t="s">
        <v>704</v>
      </c>
      <c r="G429" s="338" t="s">
        <v>148</v>
      </c>
      <c r="H429" s="339">
        <v>5</v>
      </c>
      <c r="I429" s="108"/>
      <c r="J429" s="340">
        <f>ROUND(I429*H429,2)</f>
        <v>0</v>
      </c>
      <c r="K429" s="341"/>
      <c r="L429" s="342"/>
      <c r="M429" s="343" t="s">
        <v>3</v>
      </c>
      <c r="N429" s="344" t="s">
        <v>41</v>
      </c>
      <c r="O429" s="307">
        <v>0</v>
      </c>
      <c r="P429" s="307">
        <f>O429*H429</f>
        <v>0</v>
      </c>
      <c r="Q429" s="307">
        <v>1.2E-2</v>
      </c>
      <c r="R429" s="307">
        <f>Q429*H429</f>
        <v>0.06</v>
      </c>
      <c r="S429" s="307">
        <v>0</v>
      </c>
      <c r="T429" s="308">
        <f>S429*H429</f>
        <v>0</v>
      </c>
      <c r="U429" s="143"/>
      <c r="V429" s="143"/>
      <c r="W429" s="143"/>
      <c r="X429" s="143"/>
      <c r="Y429" s="143"/>
      <c r="Z429" s="143"/>
      <c r="AA429" s="143"/>
      <c r="AB429" s="143"/>
      <c r="AC429" s="143"/>
      <c r="AD429" s="143"/>
      <c r="AE429" s="143"/>
      <c r="AR429" s="309" t="s">
        <v>178</v>
      </c>
      <c r="AT429" s="309" t="s">
        <v>133</v>
      </c>
      <c r="AU429" s="309" t="s">
        <v>79</v>
      </c>
      <c r="AY429" s="129" t="s">
        <v>136</v>
      </c>
      <c r="BE429" s="310">
        <f>IF(N429="základní",J429,0)</f>
        <v>0</v>
      </c>
      <c r="BF429" s="310">
        <f>IF(N429="snížená",J429,0)</f>
        <v>0</v>
      </c>
      <c r="BG429" s="310">
        <f>IF(N429="zákl. přenesená",J429,0)</f>
        <v>0</v>
      </c>
      <c r="BH429" s="310">
        <f>IF(N429="sníž. přenesená",J429,0)</f>
        <v>0</v>
      </c>
      <c r="BI429" s="310">
        <f>IF(N429="nulová",J429,0)</f>
        <v>0</v>
      </c>
      <c r="BJ429" s="129" t="s">
        <v>77</v>
      </c>
      <c r="BK429" s="310">
        <f>ROUND(I429*H429,2)</f>
        <v>0</v>
      </c>
      <c r="BL429" s="129" t="s">
        <v>139</v>
      </c>
      <c r="BM429" s="309" t="s">
        <v>705</v>
      </c>
    </row>
    <row r="430" spans="1:65" s="149" customFormat="1" ht="32" customHeight="1">
      <c r="A430" s="143"/>
      <c r="B430" s="144"/>
      <c r="C430" s="298" t="s">
        <v>706</v>
      </c>
      <c r="D430" s="298" t="s">
        <v>140</v>
      </c>
      <c r="E430" s="299" t="s">
        <v>707</v>
      </c>
      <c r="F430" s="300" t="s">
        <v>708</v>
      </c>
      <c r="G430" s="301" t="s">
        <v>512</v>
      </c>
      <c r="H430" s="302">
        <v>62</v>
      </c>
      <c r="I430" s="107"/>
      <c r="J430" s="303">
        <f>ROUND(I430*H430,2)</f>
        <v>0</v>
      </c>
      <c r="K430" s="304"/>
      <c r="L430" s="144"/>
      <c r="M430" s="305" t="s">
        <v>3</v>
      </c>
      <c r="N430" s="306" t="s">
        <v>41</v>
      </c>
      <c r="O430" s="307">
        <v>1.41</v>
      </c>
      <c r="P430" s="307">
        <f>O430*H430</f>
        <v>87.42</v>
      </c>
      <c r="Q430" s="307">
        <v>0</v>
      </c>
      <c r="R430" s="307">
        <f>Q430*H430</f>
        <v>0</v>
      </c>
      <c r="S430" s="307">
        <v>0</v>
      </c>
      <c r="T430" s="308">
        <f>S430*H430</f>
        <v>0</v>
      </c>
      <c r="U430" s="143"/>
      <c r="V430" s="143"/>
      <c r="W430" s="143"/>
      <c r="X430" s="143"/>
      <c r="Y430" s="143"/>
      <c r="Z430" s="143"/>
      <c r="AA430" s="143"/>
      <c r="AB430" s="143"/>
      <c r="AC430" s="143"/>
      <c r="AD430" s="143"/>
      <c r="AE430" s="143"/>
      <c r="AR430" s="309" t="s">
        <v>139</v>
      </c>
      <c r="AT430" s="309" t="s">
        <v>140</v>
      </c>
      <c r="AU430" s="309" t="s">
        <v>79</v>
      </c>
      <c r="AY430" s="129" t="s">
        <v>136</v>
      </c>
      <c r="BE430" s="310">
        <f>IF(N430="základní",J430,0)</f>
        <v>0</v>
      </c>
      <c r="BF430" s="310">
        <f>IF(N430="snížená",J430,0)</f>
        <v>0</v>
      </c>
      <c r="BG430" s="310">
        <f>IF(N430="zákl. přenesená",J430,0)</f>
        <v>0</v>
      </c>
      <c r="BH430" s="310">
        <f>IF(N430="sníž. přenesená",J430,0)</f>
        <v>0</v>
      </c>
      <c r="BI430" s="310">
        <f>IF(N430="nulová",J430,0)</f>
        <v>0</v>
      </c>
      <c r="BJ430" s="129" t="s">
        <v>77</v>
      </c>
      <c r="BK430" s="310">
        <f>ROUND(I430*H430,2)</f>
        <v>0</v>
      </c>
      <c r="BL430" s="129" t="s">
        <v>139</v>
      </c>
      <c r="BM430" s="309" t="s">
        <v>709</v>
      </c>
    </row>
    <row r="431" spans="1:65" s="318" customFormat="1">
      <c r="B431" s="319"/>
      <c r="D431" s="320" t="s">
        <v>263</v>
      </c>
      <c r="E431" s="321" t="s">
        <v>3</v>
      </c>
      <c r="F431" s="322" t="s">
        <v>710</v>
      </c>
      <c r="H431" s="323">
        <v>62</v>
      </c>
      <c r="I431" s="366"/>
      <c r="L431" s="319"/>
      <c r="M431" s="324"/>
      <c r="N431" s="325"/>
      <c r="O431" s="325"/>
      <c r="P431" s="325"/>
      <c r="Q431" s="325"/>
      <c r="R431" s="325"/>
      <c r="S431" s="325"/>
      <c r="T431" s="326"/>
      <c r="AT431" s="321" t="s">
        <v>263</v>
      </c>
      <c r="AU431" s="321" t="s">
        <v>79</v>
      </c>
      <c r="AV431" s="318" t="s">
        <v>79</v>
      </c>
      <c r="AW431" s="318" t="s">
        <v>30</v>
      </c>
      <c r="AX431" s="318" t="s">
        <v>77</v>
      </c>
      <c r="AY431" s="321" t="s">
        <v>136</v>
      </c>
    </row>
    <row r="432" spans="1:65" s="149" customFormat="1" ht="32" customHeight="1">
      <c r="A432" s="143"/>
      <c r="B432" s="144"/>
      <c r="C432" s="335" t="s">
        <v>144</v>
      </c>
      <c r="D432" s="335" t="s">
        <v>133</v>
      </c>
      <c r="E432" s="336" t="s">
        <v>711</v>
      </c>
      <c r="F432" s="337" t="s">
        <v>712</v>
      </c>
      <c r="G432" s="338" t="s">
        <v>512</v>
      </c>
      <c r="H432" s="339">
        <v>68.2</v>
      </c>
      <c r="I432" s="108"/>
      <c r="J432" s="340">
        <f>ROUND(I432*H432,2)</f>
        <v>0</v>
      </c>
      <c r="K432" s="341"/>
      <c r="L432" s="342"/>
      <c r="M432" s="343" t="s">
        <v>3</v>
      </c>
      <c r="N432" s="344" t="s">
        <v>41</v>
      </c>
      <c r="O432" s="307">
        <v>0</v>
      </c>
      <c r="P432" s="307">
        <f>O432*H432</f>
        <v>0</v>
      </c>
      <c r="Q432" s="307">
        <v>1.3500000000000001E-3</v>
      </c>
      <c r="R432" s="307">
        <f>Q432*H432</f>
        <v>9.2070000000000013E-2</v>
      </c>
      <c r="S432" s="307">
        <v>0</v>
      </c>
      <c r="T432" s="308">
        <f>S432*H432</f>
        <v>0</v>
      </c>
      <c r="U432" s="143"/>
      <c r="V432" s="143"/>
      <c r="W432" s="143"/>
      <c r="X432" s="143"/>
      <c r="Y432" s="143"/>
      <c r="Z432" s="143"/>
      <c r="AA432" s="143"/>
      <c r="AB432" s="143"/>
      <c r="AC432" s="143"/>
      <c r="AD432" s="143"/>
      <c r="AE432" s="143"/>
      <c r="AR432" s="309" t="s">
        <v>178</v>
      </c>
      <c r="AT432" s="309" t="s">
        <v>133</v>
      </c>
      <c r="AU432" s="309" t="s">
        <v>79</v>
      </c>
      <c r="AY432" s="129" t="s">
        <v>136</v>
      </c>
      <c r="BE432" s="310">
        <f>IF(N432="základní",J432,0)</f>
        <v>0</v>
      </c>
      <c r="BF432" s="310">
        <f>IF(N432="snížená",J432,0)</f>
        <v>0</v>
      </c>
      <c r="BG432" s="310">
        <f>IF(N432="zákl. přenesená",J432,0)</f>
        <v>0</v>
      </c>
      <c r="BH432" s="310">
        <f>IF(N432="sníž. přenesená",J432,0)</f>
        <v>0</v>
      </c>
      <c r="BI432" s="310">
        <f>IF(N432="nulová",J432,0)</f>
        <v>0</v>
      </c>
      <c r="BJ432" s="129" t="s">
        <v>77</v>
      </c>
      <c r="BK432" s="310">
        <f>ROUND(I432*H432,2)</f>
        <v>0</v>
      </c>
      <c r="BL432" s="129" t="s">
        <v>139</v>
      </c>
      <c r="BM432" s="309" t="s">
        <v>713</v>
      </c>
    </row>
    <row r="433" spans="1:65" s="318" customFormat="1">
      <c r="B433" s="319"/>
      <c r="D433" s="320" t="s">
        <v>263</v>
      </c>
      <c r="F433" s="322" t="s">
        <v>714</v>
      </c>
      <c r="H433" s="323">
        <v>68.2</v>
      </c>
      <c r="I433" s="366"/>
      <c r="L433" s="319"/>
      <c r="M433" s="324"/>
      <c r="N433" s="325"/>
      <c r="O433" s="325"/>
      <c r="P433" s="325"/>
      <c r="Q433" s="325"/>
      <c r="R433" s="325"/>
      <c r="S433" s="325"/>
      <c r="T433" s="326"/>
      <c r="AT433" s="321" t="s">
        <v>263</v>
      </c>
      <c r="AU433" s="321" t="s">
        <v>79</v>
      </c>
      <c r="AV433" s="318" t="s">
        <v>79</v>
      </c>
      <c r="AW433" s="318" t="s">
        <v>4</v>
      </c>
      <c r="AX433" s="318" t="s">
        <v>77</v>
      </c>
      <c r="AY433" s="321" t="s">
        <v>136</v>
      </c>
    </row>
    <row r="434" spans="1:65" s="149" customFormat="1" ht="32" customHeight="1">
      <c r="A434" s="143"/>
      <c r="B434" s="144"/>
      <c r="C434" s="298" t="s">
        <v>715</v>
      </c>
      <c r="D434" s="298" t="s">
        <v>140</v>
      </c>
      <c r="E434" s="299" t="s">
        <v>716</v>
      </c>
      <c r="F434" s="300" t="s">
        <v>717</v>
      </c>
      <c r="G434" s="301" t="s">
        <v>261</v>
      </c>
      <c r="H434" s="302">
        <v>126.15600000000001</v>
      </c>
      <c r="I434" s="107"/>
      <c r="J434" s="303">
        <f>ROUND(I434*H434,2)</f>
        <v>0</v>
      </c>
      <c r="K434" s="304"/>
      <c r="L434" s="144"/>
      <c r="M434" s="305" t="s">
        <v>3</v>
      </c>
      <c r="N434" s="306" t="s">
        <v>41</v>
      </c>
      <c r="O434" s="307">
        <v>0.245</v>
      </c>
      <c r="P434" s="307">
        <f>O434*H434</f>
        <v>30.90822</v>
      </c>
      <c r="Q434" s="307">
        <v>0</v>
      </c>
      <c r="R434" s="307">
        <f>Q434*H434</f>
        <v>0</v>
      </c>
      <c r="S434" s="307">
        <v>0.13100000000000001</v>
      </c>
      <c r="T434" s="308">
        <f>S434*H434</f>
        <v>16.526436</v>
      </c>
      <c r="U434" s="143"/>
      <c r="V434" s="143"/>
      <c r="W434" s="143"/>
      <c r="X434" s="143"/>
      <c r="Y434" s="143"/>
      <c r="Z434" s="143"/>
      <c r="AA434" s="143"/>
      <c r="AB434" s="143"/>
      <c r="AC434" s="143"/>
      <c r="AD434" s="143"/>
      <c r="AE434" s="143"/>
      <c r="AR434" s="309" t="s">
        <v>139</v>
      </c>
      <c r="AT434" s="309" t="s">
        <v>140</v>
      </c>
      <c r="AU434" s="309" t="s">
        <v>79</v>
      </c>
      <c r="AY434" s="129" t="s">
        <v>136</v>
      </c>
      <c r="BE434" s="310">
        <f>IF(N434="základní",J434,0)</f>
        <v>0</v>
      </c>
      <c r="BF434" s="310">
        <f>IF(N434="snížená",J434,0)</f>
        <v>0</v>
      </c>
      <c r="BG434" s="310">
        <f>IF(N434="zákl. přenesená",J434,0)</f>
        <v>0</v>
      </c>
      <c r="BH434" s="310">
        <f>IF(N434="sníž. přenesená",J434,0)</f>
        <v>0</v>
      </c>
      <c r="BI434" s="310">
        <f>IF(N434="nulová",J434,0)</f>
        <v>0</v>
      </c>
      <c r="BJ434" s="129" t="s">
        <v>77</v>
      </c>
      <c r="BK434" s="310">
        <f>ROUND(I434*H434,2)</f>
        <v>0</v>
      </c>
      <c r="BL434" s="129" t="s">
        <v>139</v>
      </c>
      <c r="BM434" s="309" t="s">
        <v>718</v>
      </c>
    </row>
    <row r="435" spans="1:65" s="345" customFormat="1">
      <c r="B435" s="346"/>
      <c r="D435" s="320" t="s">
        <v>263</v>
      </c>
      <c r="E435" s="347" t="s">
        <v>3</v>
      </c>
      <c r="F435" s="348" t="s">
        <v>533</v>
      </c>
      <c r="H435" s="347" t="s">
        <v>3</v>
      </c>
      <c r="I435" s="368"/>
      <c r="L435" s="346"/>
      <c r="M435" s="349"/>
      <c r="N435" s="350"/>
      <c r="O435" s="350"/>
      <c r="P435" s="350"/>
      <c r="Q435" s="350"/>
      <c r="R435" s="350"/>
      <c r="S435" s="350"/>
      <c r="T435" s="351"/>
      <c r="AT435" s="347" t="s">
        <v>263</v>
      </c>
      <c r="AU435" s="347" t="s">
        <v>79</v>
      </c>
      <c r="AV435" s="345" t="s">
        <v>77</v>
      </c>
      <c r="AW435" s="345" t="s">
        <v>30</v>
      </c>
      <c r="AX435" s="345" t="s">
        <v>70</v>
      </c>
      <c r="AY435" s="347" t="s">
        <v>136</v>
      </c>
    </row>
    <row r="436" spans="1:65" s="318" customFormat="1">
      <c r="B436" s="319"/>
      <c r="D436" s="320" t="s">
        <v>263</v>
      </c>
      <c r="E436" s="321" t="s">
        <v>3</v>
      </c>
      <c r="F436" s="322" t="s">
        <v>719</v>
      </c>
      <c r="H436" s="323">
        <v>14.8</v>
      </c>
      <c r="I436" s="366"/>
      <c r="L436" s="319"/>
      <c r="M436" s="324"/>
      <c r="N436" s="325"/>
      <c r="O436" s="325"/>
      <c r="P436" s="325"/>
      <c r="Q436" s="325"/>
      <c r="R436" s="325"/>
      <c r="S436" s="325"/>
      <c r="T436" s="326"/>
      <c r="AT436" s="321" t="s">
        <v>263</v>
      </c>
      <c r="AU436" s="321" t="s">
        <v>79</v>
      </c>
      <c r="AV436" s="318" t="s">
        <v>79</v>
      </c>
      <c r="AW436" s="318" t="s">
        <v>30</v>
      </c>
      <c r="AX436" s="318" t="s">
        <v>70</v>
      </c>
      <c r="AY436" s="321" t="s">
        <v>136</v>
      </c>
    </row>
    <row r="437" spans="1:65" s="345" customFormat="1">
      <c r="B437" s="346"/>
      <c r="D437" s="320" t="s">
        <v>263</v>
      </c>
      <c r="E437" s="347" t="s">
        <v>3</v>
      </c>
      <c r="F437" s="348" t="s">
        <v>312</v>
      </c>
      <c r="H437" s="347" t="s">
        <v>3</v>
      </c>
      <c r="I437" s="368"/>
      <c r="L437" s="346"/>
      <c r="M437" s="349"/>
      <c r="N437" s="350"/>
      <c r="O437" s="350"/>
      <c r="P437" s="350"/>
      <c r="Q437" s="350"/>
      <c r="R437" s="350"/>
      <c r="S437" s="350"/>
      <c r="T437" s="351"/>
      <c r="AT437" s="347" t="s">
        <v>263</v>
      </c>
      <c r="AU437" s="347" t="s">
        <v>79</v>
      </c>
      <c r="AV437" s="345" t="s">
        <v>77</v>
      </c>
      <c r="AW437" s="345" t="s">
        <v>30</v>
      </c>
      <c r="AX437" s="345" t="s">
        <v>70</v>
      </c>
      <c r="AY437" s="347" t="s">
        <v>136</v>
      </c>
    </row>
    <row r="438" spans="1:65" s="318" customFormat="1">
      <c r="B438" s="319"/>
      <c r="D438" s="320" t="s">
        <v>263</v>
      </c>
      <c r="E438" s="321" t="s">
        <v>3</v>
      </c>
      <c r="F438" s="322" t="s">
        <v>720</v>
      </c>
      <c r="H438" s="323">
        <v>7.88</v>
      </c>
      <c r="I438" s="366"/>
      <c r="L438" s="319"/>
      <c r="M438" s="324"/>
      <c r="N438" s="325"/>
      <c r="O438" s="325"/>
      <c r="P438" s="325"/>
      <c r="Q438" s="325"/>
      <c r="R438" s="325"/>
      <c r="S438" s="325"/>
      <c r="T438" s="326"/>
      <c r="AT438" s="321" t="s">
        <v>263</v>
      </c>
      <c r="AU438" s="321" t="s">
        <v>79</v>
      </c>
      <c r="AV438" s="318" t="s">
        <v>79</v>
      </c>
      <c r="AW438" s="318" t="s">
        <v>30</v>
      </c>
      <c r="AX438" s="318" t="s">
        <v>70</v>
      </c>
      <c r="AY438" s="321" t="s">
        <v>136</v>
      </c>
    </row>
    <row r="439" spans="1:65" s="318" customFormat="1">
      <c r="B439" s="319"/>
      <c r="D439" s="320" t="s">
        <v>263</v>
      </c>
      <c r="E439" s="321" t="s">
        <v>3</v>
      </c>
      <c r="F439" s="322" t="s">
        <v>721</v>
      </c>
      <c r="H439" s="323">
        <v>-2.3639999999999999</v>
      </c>
      <c r="I439" s="366"/>
      <c r="L439" s="319"/>
      <c r="M439" s="324"/>
      <c r="N439" s="325"/>
      <c r="O439" s="325"/>
      <c r="P439" s="325"/>
      <c r="Q439" s="325"/>
      <c r="R439" s="325"/>
      <c r="S439" s="325"/>
      <c r="T439" s="326"/>
      <c r="AT439" s="321" t="s">
        <v>263</v>
      </c>
      <c r="AU439" s="321" t="s">
        <v>79</v>
      </c>
      <c r="AV439" s="318" t="s">
        <v>79</v>
      </c>
      <c r="AW439" s="318" t="s">
        <v>30</v>
      </c>
      <c r="AX439" s="318" t="s">
        <v>70</v>
      </c>
      <c r="AY439" s="321" t="s">
        <v>136</v>
      </c>
    </row>
    <row r="440" spans="1:65" s="345" customFormat="1">
      <c r="B440" s="346"/>
      <c r="D440" s="320" t="s">
        <v>263</v>
      </c>
      <c r="E440" s="347" t="s">
        <v>3</v>
      </c>
      <c r="F440" s="348" t="s">
        <v>535</v>
      </c>
      <c r="H440" s="347" t="s">
        <v>3</v>
      </c>
      <c r="I440" s="368"/>
      <c r="L440" s="346"/>
      <c r="M440" s="349"/>
      <c r="N440" s="350"/>
      <c r="O440" s="350"/>
      <c r="P440" s="350"/>
      <c r="Q440" s="350"/>
      <c r="R440" s="350"/>
      <c r="S440" s="350"/>
      <c r="T440" s="351"/>
      <c r="AT440" s="347" t="s">
        <v>263</v>
      </c>
      <c r="AU440" s="347" t="s">
        <v>79</v>
      </c>
      <c r="AV440" s="345" t="s">
        <v>77</v>
      </c>
      <c r="AW440" s="345" t="s">
        <v>30</v>
      </c>
      <c r="AX440" s="345" t="s">
        <v>70</v>
      </c>
      <c r="AY440" s="347" t="s">
        <v>136</v>
      </c>
    </row>
    <row r="441" spans="1:65" s="318" customFormat="1">
      <c r="B441" s="319"/>
      <c r="D441" s="320" t="s">
        <v>263</v>
      </c>
      <c r="E441" s="321" t="s">
        <v>3</v>
      </c>
      <c r="F441" s="322" t="s">
        <v>722</v>
      </c>
      <c r="H441" s="323">
        <v>28.4</v>
      </c>
      <c r="I441" s="366"/>
      <c r="L441" s="319"/>
      <c r="M441" s="324"/>
      <c r="N441" s="325"/>
      <c r="O441" s="325"/>
      <c r="P441" s="325"/>
      <c r="Q441" s="325"/>
      <c r="R441" s="325"/>
      <c r="S441" s="325"/>
      <c r="T441" s="326"/>
      <c r="AT441" s="321" t="s">
        <v>263</v>
      </c>
      <c r="AU441" s="321" t="s">
        <v>79</v>
      </c>
      <c r="AV441" s="318" t="s">
        <v>79</v>
      </c>
      <c r="AW441" s="318" t="s">
        <v>30</v>
      </c>
      <c r="AX441" s="318" t="s">
        <v>70</v>
      </c>
      <c r="AY441" s="321" t="s">
        <v>136</v>
      </c>
    </row>
    <row r="442" spans="1:65" s="318" customFormat="1">
      <c r="B442" s="319"/>
      <c r="D442" s="320" t="s">
        <v>263</v>
      </c>
      <c r="E442" s="321" t="s">
        <v>3</v>
      </c>
      <c r="F442" s="322" t="s">
        <v>723</v>
      </c>
      <c r="H442" s="323">
        <v>-3.2</v>
      </c>
      <c r="I442" s="366"/>
      <c r="L442" s="319"/>
      <c r="M442" s="324"/>
      <c r="N442" s="325"/>
      <c r="O442" s="325"/>
      <c r="P442" s="325"/>
      <c r="Q442" s="325"/>
      <c r="R442" s="325"/>
      <c r="S442" s="325"/>
      <c r="T442" s="326"/>
      <c r="AT442" s="321" t="s">
        <v>263</v>
      </c>
      <c r="AU442" s="321" t="s">
        <v>79</v>
      </c>
      <c r="AV442" s="318" t="s">
        <v>79</v>
      </c>
      <c r="AW442" s="318" t="s">
        <v>30</v>
      </c>
      <c r="AX442" s="318" t="s">
        <v>70</v>
      </c>
      <c r="AY442" s="321" t="s">
        <v>136</v>
      </c>
    </row>
    <row r="443" spans="1:65" s="318" customFormat="1">
      <c r="B443" s="319"/>
      <c r="D443" s="320" t="s">
        <v>263</v>
      </c>
      <c r="E443" s="321" t="s">
        <v>3</v>
      </c>
      <c r="F443" s="322" t="s">
        <v>724</v>
      </c>
      <c r="H443" s="323">
        <v>6</v>
      </c>
      <c r="I443" s="366"/>
      <c r="L443" s="319"/>
      <c r="M443" s="324"/>
      <c r="N443" s="325"/>
      <c r="O443" s="325"/>
      <c r="P443" s="325"/>
      <c r="Q443" s="325"/>
      <c r="R443" s="325"/>
      <c r="S443" s="325"/>
      <c r="T443" s="326"/>
      <c r="AT443" s="321" t="s">
        <v>263</v>
      </c>
      <c r="AU443" s="321" t="s">
        <v>79</v>
      </c>
      <c r="AV443" s="318" t="s">
        <v>79</v>
      </c>
      <c r="AW443" s="318" t="s">
        <v>30</v>
      </c>
      <c r="AX443" s="318" t="s">
        <v>70</v>
      </c>
      <c r="AY443" s="321" t="s">
        <v>136</v>
      </c>
    </row>
    <row r="444" spans="1:65" s="345" customFormat="1">
      <c r="B444" s="346"/>
      <c r="D444" s="320" t="s">
        <v>263</v>
      </c>
      <c r="E444" s="347" t="s">
        <v>3</v>
      </c>
      <c r="F444" s="348" t="s">
        <v>538</v>
      </c>
      <c r="H444" s="347" t="s">
        <v>3</v>
      </c>
      <c r="I444" s="368"/>
      <c r="L444" s="346"/>
      <c r="M444" s="349"/>
      <c r="N444" s="350"/>
      <c r="O444" s="350"/>
      <c r="P444" s="350"/>
      <c r="Q444" s="350"/>
      <c r="R444" s="350"/>
      <c r="S444" s="350"/>
      <c r="T444" s="351"/>
      <c r="AT444" s="347" t="s">
        <v>263</v>
      </c>
      <c r="AU444" s="347" t="s">
        <v>79</v>
      </c>
      <c r="AV444" s="345" t="s">
        <v>77</v>
      </c>
      <c r="AW444" s="345" t="s">
        <v>30</v>
      </c>
      <c r="AX444" s="345" t="s">
        <v>70</v>
      </c>
      <c r="AY444" s="347" t="s">
        <v>136</v>
      </c>
    </row>
    <row r="445" spans="1:65" s="318" customFormat="1">
      <c r="B445" s="319"/>
      <c r="D445" s="320" t="s">
        <v>263</v>
      </c>
      <c r="E445" s="321" t="s">
        <v>3</v>
      </c>
      <c r="F445" s="322" t="s">
        <v>725</v>
      </c>
      <c r="H445" s="323">
        <v>6.4</v>
      </c>
      <c r="I445" s="366"/>
      <c r="L445" s="319"/>
      <c r="M445" s="324"/>
      <c r="N445" s="325"/>
      <c r="O445" s="325"/>
      <c r="P445" s="325"/>
      <c r="Q445" s="325"/>
      <c r="R445" s="325"/>
      <c r="S445" s="325"/>
      <c r="T445" s="326"/>
      <c r="AT445" s="321" t="s">
        <v>263</v>
      </c>
      <c r="AU445" s="321" t="s">
        <v>79</v>
      </c>
      <c r="AV445" s="318" t="s">
        <v>79</v>
      </c>
      <c r="AW445" s="318" t="s">
        <v>30</v>
      </c>
      <c r="AX445" s="318" t="s">
        <v>70</v>
      </c>
      <c r="AY445" s="321" t="s">
        <v>136</v>
      </c>
    </row>
    <row r="446" spans="1:65" s="345" customFormat="1">
      <c r="B446" s="346"/>
      <c r="D446" s="320" t="s">
        <v>263</v>
      </c>
      <c r="E446" s="347" t="s">
        <v>3</v>
      </c>
      <c r="F446" s="348" t="s">
        <v>540</v>
      </c>
      <c r="H446" s="347" t="s">
        <v>3</v>
      </c>
      <c r="I446" s="368"/>
      <c r="L446" s="346"/>
      <c r="M446" s="349"/>
      <c r="N446" s="350"/>
      <c r="O446" s="350"/>
      <c r="P446" s="350"/>
      <c r="Q446" s="350"/>
      <c r="R446" s="350"/>
      <c r="S446" s="350"/>
      <c r="T446" s="351"/>
      <c r="AT446" s="347" t="s">
        <v>263</v>
      </c>
      <c r="AU446" s="347" t="s">
        <v>79</v>
      </c>
      <c r="AV446" s="345" t="s">
        <v>77</v>
      </c>
      <c r="AW446" s="345" t="s">
        <v>30</v>
      </c>
      <c r="AX446" s="345" t="s">
        <v>70</v>
      </c>
      <c r="AY446" s="347" t="s">
        <v>136</v>
      </c>
    </row>
    <row r="447" spans="1:65" s="318" customFormat="1">
      <c r="B447" s="319"/>
      <c r="D447" s="320" t="s">
        <v>263</v>
      </c>
      <c r="E447" s="321" t="s">
        <v>3</v>
      </c>
      <c r="F447" s="322" t="s">
        <v>726</v>
      </c>
      <c r="H447" s="323">
        <v>18.48</v>
      </c>
      <c r="I447" s="366"/>
      <c r="L447" s="319"/>
      <c r="M447" s="324"/>
      <c r="N447" s="325"/>
      <c r="O447" s="325"/>
      <c r="P447" s="325"/>
      <c r="Q447" s="325"/>
      <c r="R447" s="325"/>
      <c r="S447" s="325"/>
      <c r="T447" s="326"/>
      <c r="AT447" s="321" t="s">
        <v>263</v>
      </c>
      <c r="AU447" s="321" t="s">
        <v>79</v>
      </c>
      <c r="AV447" s="318" t="s">
        <v>79</v>
      </c>
      <c r="AW447" s="318" t="s">
        <v>30</v>
      </c>
      <c r="AX447" s="318" t="s">
        <v>70</v>
      </c>
      <c r="AY447" s="321" t="s">
        <v>136</v>
      </c>
    </row>
    <row r="448" spans="1:65" s="318" customFormat="1">
      <c r="B448" s="319"/>
      <c r="D448" s="320" t="s">
        <v>263</v>
      </c>
      <c r="E448" s="321" t="s">
        <v>3</v>
      </c>
      <c r="F448" s="322" t="s">
        <v>727</v>
      </c>
      <c r="H448" s="323">
        <v>-1.2</v>
      </c>
      <c r="I448" s="366"/>
      <c r="L448" s="319"/>
      <c r="M448" s="324"/>
      <c r="N448" s="325"/>
      <c r="O448" s="325"/>
      <c r="P448" s="325"/>
      <c r="Q448" s="325"/>
      <c r="R448" s="325"/>
      <c r="S448" s="325"/>
      <c r="T448" s="326"/>
      <c r="AT448" s="321" t="s">
        <v>263</v>
      </c>
      <c r="AU448" s="321" t="s">
        <v>79</v>
      </c>
      <c r="AV448" s="318" t="s">
        <v>79</v>
      </c>
      <c r="AW448" s="318" t="s">
        <v>30</v>
      </c>
      <c r="AX448" s="318" t="s">
        <v>70</v>
      </c>
      <c r="AY448" s="321" t="s">
        <v>136</v>
      </c>
    </row>
    <row r="449" spans="1:65" s="318" customFormat="1">
      <c r="B449" s="319"/>
      <c r="D449" s="320" t="s">
        <v>263</v>
      </c>
      <c r="E449" s="321" t="s">
        <v>3</v>
      </c>
      <c r="F449" s="322" t="s">
        <v>728</v>
      </c>
      <c r="H449" s="323">
        <v>-1.6</v>
      </c>
      <c r="I449" s="366"/>
      <c r="L449" s="319"/>
      <c r="M449" s="324"/>
      <c r="N449" s="325"/>
      <c r="O449" s="325"/>
      <c r="P449" s="325"/>
      <c r="Q449" s="325"/>
      <c r="R449" s="325"/>
      <c r="S449" s="325"/>
      <c r="T449" s="326"/>
      <c r="AT449" s="321" t="s">
        <v>263</v>
      </c>
      <c r="AU449" s="321" t="s">
        <v>79</v>
      </c>
      <c r="AV449" s="318" t="s">
        <v>79</v>
      </c>
      <c r="AW449" s="318" t="s">
        <v>30</v>
      </c>
      <c r="AX449" s="318" t="s">
        <v>70</v>
      </c>
      <c r="AY449" s="321" t="s">
        <v>136</v>
      </c>
    </row>
    <row r="450" spans="1:65" s="345" customFormat="1">
      <c r="B450" s="346"/>
      <c r="D450" s="320" t="s">
        <v>263</v>
      </c>
      <c r="E450" s="347" t="s">
        <v>3</v>
      </c>
      <c r="F450" s="348" t="s">
        <v>542</v>
      </c>
      <c r="H450" s="347" t="s">
        <v>3</v>
      </c>
      <c r="I450" s="368"/>
      <c r="L450" s="346"/>
      <c r="M450" s="349"/>
      <c r="N450" s="350"/>
      <c r="O450" s="350"/>
      <c r="P450" s="350"/>
      <c r="Q450" s="350"/>
      <c r="R450" s="350"/>
      <c r="S450" s="350"/>
      <c r="T450" s="351"/>
      <c r="AT450" s="347" t="s">
        <v>263</v>
      </c>
      <c r="AU450" s="347" t="s">
        <v>79</v>
      </c>
      <c r="AV450" s="345" t="s">
        <v>77</v>
      </c>
      <c r="AW450" s="345" t="s">
        <v>30</v>
      </c>
      <c r="AX450" s="345" t="s">
        <v>70</v>
      </c>
      <c r="AY450" s="347" t="s">
        <v>136</v>
      </c>
    </row>
    <row r="451" spans="1:65" s="318" customFormat="1">
      <c r="B451" s="319"/>
      <c r="D451" s="320" t="s">
        <v>263</v>
      </c>
      <c r="E451" s="321" t="s">
        <v>3</v>
      </c>
      <c r="F451" s="322" t="s">
        <v>729</v>
      </c>
      <c r="H451" s="323">
        <v>11.6</v>
      </c>
      <c r="I451" s="366"/>
      <c r="L451" s="319"/>
      <c r="M451" s="324"/>
      <c r="N451" s="325"/>
      <c r="O451" s="325"/>
      <c r="P451" s="325"/>
      <c r="Q451" s="325"/>
      <c r="R451" s="325"/>
      <c r="S451" s="325"/>
      <c r="T451" s="326"/>
      <c r="AT451" s="321" t="s">
        <v>263</v>
      </c>
      <c r="AU451" s="321" t="s">
        <v>79</v>
      </c>
      <c r="AV451" s="318" t="s">
        <v>79</v>
      </c>
      <c r="AW451" s="318" t="s">
        <v>30</v>
      </c>
      <c r="AX451" s="318" t="s">
        <v>70</v>
      </c>
      <c r="AY451" s="321" t="s">
        <v>136</v>
      </c>
    </row>
    <row r="452" spans="1:65" s="318" customFormat="1">
      <c r="B452" s="319"/>
      <c r="D452" s="320" t="s">
        <v>263</v>
      </c>
      <c r="E452" s="321" t="s">
        <v>3</v>
      </c>
      <c r="F452" s="322" t="s">
        <v>730</v>
      </c>
      <c r="H452" s="323">
        <v>2.4</v>
      </c>
      <c r="I452" s="366"/>
      <c r="L452" s="319"/>
      <c r="M452" s="324"/>
      <c r="N452" s="325"/>
      <c r="O452" s="325"/>
      <c r="P452" s="325"/>
      <c r="Q452" s="325"/>
      <c r="R452" s="325"/>
      <c r="S452" s="325"/>
      <c r="T452" s="326"/>
      <c r="AT452" s="321" t="s">
        <v>263</v>
      </c>
      <c r="AU452" s="321" t="s">
        <v>79</v>
      </c>
      <c r="AV452" s="318" t="s">
        <v>79</v>
      </c>
      <c r="AW452" s="318" t="s">
        <v>30</v>
      </c>
      <c r="AX452" s="318" t="s">
        <v>70</v>
      </c>
      <c r="AY452" s="321" t="s">
        <v>136</v>
      </c>
    </row>
    <row r="453" spans="1:65" s="318" customFormat="1">
      <c r="B453" s="319"/>
      <c r="D453" s="320" t="s">
        <v>263</v>
      </c>
      <c r="E453" s="321" t="s">
        <v>3</v>
      </c>
      <c r="F453" s="322" t="s">
        <v>731</v>
      </c>
      <c r="H453" s="323">
        <v>22.96</v>
      </c>
      <c r="I453" s="366"/>
      <c r="L453" s="319"/>
      <c r="M453" s="324"/>
      <c r="N453" s="325"/>
      <c r="O453" s="325"/>
      <c r="P453" s="325"/>
      <c r="Q453" s="325"/>
      <c r="R453" s="325"/>
      <c r="S453" s="325"/>
      <c r="T453" s="326"/>
      <c r="AT453" s="321" t="s">
        <v>263</v>
      </c>
      <c r="AU453" s="321" t="s">
        <v>79</v>
      </c>
      <c r="AV453" s="318" t="s">
        <v>79</v>
      </c>
      <c r="AW453" s="318" t="s">
        <v>30</v>
      </c>
      <c r="AX453" s="318" t="s">
        <v>70</v>
      </c>
      <c r="AY453" s="321" t="s">
        <v>136</v>
      </c>
    </row>
    <row r="454" spans="1:65" s="318" customFormat="1">
      <c r="B454" s="319"/>
      <c r="D454" s="320" t="s">
        <v>263</v>
      </c>
      <c r="E454" s="321" t="s">
        <v>3</v>
      </c>
      <c r="F454" s="322" t="s">
        <v>723</v>
      </c>
      <c r="H454" s="323">
        <v>-3.2</v>
      </c>
      <c r="I454" s="366"/>
      <c r="L454" s="319"/>
      <c r="M454" s="324"/>
      <c r="N454" s="325"/>
      <c r="O454" s="325"/>
      <c r="P454" s="325"/>
      <c r="Q454" s="325"/>
      <c r="R454" s="325"/>
      <c r="S454" s="325"/>
      <c r="T454" s="326"/>
      <c r="AT454" s="321" t="s">
        <v>263</v>
      </c>
      <c r="AU454" s="321" t="s">
        <v>79</v>
      </c>
      <c r="AV454" s="318" t="s">
        <v>79</v>
      </c>
      <c r="AW454" s="318" t="s">
        <v>30</v>
      </c>
      <c r="AX454" s="318" t="s">
        <v>70</v>
      </c>
      <c r="AY454" s="321" t="s">
        <v>136</v>
      </c>
    </row>
    <row r="455" spans="1:65" s="318" customFormat="1">
      <c r="B455" s="319"/>
      <c r="D455" s="320" t="s">
        <v>263</v>
      </c>
      <c r="E455" s="321" t="s">
        <v>3</v>
      </c>
      <c r="F455" s="322" t="s">
        <v>732</v>
      </c>
      <c r="H455" s="323">
        <v>18.8</v>
      </c>
      <c r="I455" s="366"/>
      <c r="L455" s="319"/>
      <c r="M455" s="324"/>
      <c r="N455" s="325"/>
      <c r="O455" s="325"/>
      <c r="P455" s="325"/>
      <c r="Q455" s="325"/>
      <c r="R455" s="325"/>
      <c r="S455" s="325"/>
      <c r="T455" s="326"/>
      <c r="AT455" s="321" t="s">
        <v>263</v>
      </c>
      <c r="AU455" s="321" t="s">
        <v>79</v>
      </c>
      <c r="AV455" s="318" t="s">
        <v>79</v>
      </c>
      <c r="AW455" s="318" t="s">
        <v>30</v>
      </c>
      <c r="AX455" s="318" t="s">
        <v>70</v>
      </c>
      <c r="AY455" s="321" t="s">
        <v>136</v>
      </c>
    </row>
    <row r="456" spans="1:65" s="327" customFormat="1">
      <c r="B456" s="328"/>
      <c r="D456" s="320" t="s">
        <v>263</v>
      </c>
      <c r="E456" s="329" t="s">
        <v>3</v>
      </c>
      <c r="F456" s="330" t="s">
        <v>274</v>
      </c>
      <c r="H456" s="331">
        <v>126.15600000000001</v>
      </c>
      <c r="I456" s="367"/>
      <c r="L456" s="328"/>
      <c r="M456" s="332"/>
      <c r="N456" s="333"/>
      <c r="O456" s="333"/>
      <c r="P456" s="333"/>
      <c r="Q456" s="333"/>
      <c r="R456" s="333"/>
      <c r="S456" s="333"/>
      <c r="T456" s="334"/>
      <c r="AT456" s="329" t="s">
        <v>263</v>
      </c>
      <c r="AU456" s="329" t="s">
        <v>79</v>
      </c>
      <c r="AV456" s="327" t="s">
        <v>139</v>
      </c>
      <c r="AW456" s="327" t="s">
        <v>30</v>
      </c>
      <c r="AX456" s="327" t="s">
        <v>77</v>
      </c>
      <c r="AY456" s="329" t="s">
        <v>136</v>
      </c>
    </row>
    <row r="457" spans="1:65" s="149" customFormat="1" ht="42.75" customHeight="1">
      <c r="A457" s="143"/>
      <c r="B457" s="144"/>
      <c r="C457" s="298" t="s">
        <v>733</v>
      </c>
      <c r="D457" s="298" t="s">
        <v>140</v>
      </c>
      <c r="E457" s="299" t="s">
        <v>734</v>
      </c>
      <c r="F457" s="300" t="s">
        <v>735</v>
      </c>
      <c r="G457" s="301" t="s">
        <v>304</v>
      </c>
      <c r="H457" s="302">
        <v>13.696</v>
      </c>
      <c r="I457" s="107"/>
      <c r="J457" s="303">
        <f>ROUND(I457*H457,2)</f>
        <v>0</v>
      </c>
      <c r="K457" s="304"/>
      <c r="L457" s="144"/>
      <c r="M457" s="305" t="s">
        <v>3</v>
      </c>
      <c r="N457" s="306" t="s">
        <v>41</v>
      </c>
      <c r="O457" s="307">
        <v>1.52</v>
      </c>
      <c r="P457" s="307">
        <f>O457*H457</f>
        <v>20.817920000000001</v>
      </c>
      <c r="Q457" s="307">
        <v>0</v>
      </c>
      <c r="R457" s="307">
        <f>Q457*H457</f>
        <v>0</v>
      </c>
      <c r="S457" s="307">
        <v>1.8</v>
      </c>
      <c r="T457" s="308">
        <f>S457*H457</f>
        <v>24.652799999999999</v>
      </c>
      <c r="U457" s="143"/>
      <c r="V457" s="143"/>
      <c r="W457" s="143"/>
      <c r="X457" s="143"/>
      <c r="Y457" s="143"/>
      <c r="Z457" s="143"/>
      <c r="AA457" s="143"/>
      <c r="AB457" s="143"/>
      <c r="AC457" s="143"/>
      <c r="AD457" s="143"/>
      <c r="AE457" s="143"/>
      <c r="AR457" s="309" t="s">
        <v>139</v>
      </c>
      <c r="AT457" s="309" t="s">
        <v>140</v>
      </c>
      <c r="AU457" s="309" t="s">
        <v>79</v>
      </c>
      <c r="AY457" s="129" t="s">
        <v>136</v>
      </c>
      <c r="BE457" s="310">
        <f>IF(N457="základní",J457,0)</f>
        <v>0</v>
      </c>
      <c r="BF457" s="310">
        <f>IF(N457="snížená",J457,0)</f>
        <v>0</v>
      </c>
      <c r="BG457" s="310">
        <f>IF(N457="zákl. přenesená",J457,0)</f>
        <v>0</v>
      </c>
      <c r="BH457" s="310">
        <f>IF(N457="sníž. přenesená",J457,0)</f>
        <v>0</v>
      </c>
      <c r="BI457" s="310">
        <f>IF(N457="nulová",J457,0)</f>
        <v>0</v>
      </c>
      <c r="BJ457" s="129" t="s">
        <v>77</v>
      </c>
      <c r="BK457" s="310">
        <f>ROUND(I457*H457,2)</f>
        <v>0</v>
      </c>
      <c r="BL457" s="129" t="s">
        <v>139</v>
      </c>
      <c r="BM457" s="309" t="s">
        <v>736</v>
      </c>
    </row>
    <row r="458" spans="1:65" s="345" customFormat="1">
      <c r="B458" s="346"/>
      <c r="D458" s="320" t="s">
        <v>263</v>
      </c>
      <c r="E458" s="347" t="s">
        <v>3</v>
      </c>
      <c r="F458" s="348" t="s">
        <v>312</v>
      </c>
      <c r="H458" s="347" t="s">
        <v>3</v>
      </c>
      <c r="I458" s="368"/>
      <c r="L458" s="346"/>
      <c r="M458" s="349"/>
      <c r="N458" s="350"/>
      <c r="O458" s="350"/>
      <c r="P458" s="350"/>
      <c r="Q458" s="350"/>
      <c r="R458" s="350"/>
      <c r="S458" s="350"/>
      <c r="T458" s="351"/>
      <c r="AT458" s="347" t="s">
        <v>263</v>
      </c>
      <c r="AU458" s="347" t="s">
        <v>79</v>
      </c>
      <c r="AV458" s="345" t="s">
        <v>77</v>
      </c>
      <c r="AW458" s="345" t="s">
        <v>30</v>
      </c>
      <c r="AX458" s="345" t="s">
        <v>70</v>
      </c>
      <c r="AY458" s="347" t="s">
        <v>136</v>
      </c>
    </row>
    <row r="459" spans="1:65" s="318" customFormat="1">
      <c r="B459" s="319"/>
      <c r="D459" s="320" t="s">
        <v>263</v>
      </c>
      <c r="E459" s="321" t="s">
        <v>3</v>
      </c>
      <c r="F459" s="322" t="s">
        <v>737</v>
      </c>
      <c r="H459" s="323">
        <v>5.0960000000000001</v>
      </c>
      <c r="I459" s="366"/>
      <c r="L459" s="319"/>
      <c r="M459" s="324"/>
      <c r="N459" s="325"/>
      <c r="O459" s="325"/>
      <c r="P459" s="325"/>
      <c r="Q459" s="325"/>
      <c r="R459" s="325"/>
      <c r="S459" s="325"/>
      <c r="T459" s="326"/>
      <c r="AT459" s="321" t="s">
        <v>263</v>
      </c>
      <c r="AU459" s="321" t="s">
        <v>79</v>
      </c>
      <c r="AV459" s="318" t="s">
        <v>79</v>
      </c>
      <c r="AW459" s="318" t="s">
        <v>30</v>
      </c>
      <c r="AX459" s="318" t="s">
        <v>70</v>
      </c>
      <c r="AY459" s="321" t="s">
        <v>136</v>
      </c>
    </row>
    <row r="460" spans="1:65" s="318" customFormat="1">
      <c r="B460" s="319"/>
      <c r="D460" s="320" t="s">
        <v>263</v>
      </c>
      <c r="E460" s="321" t="s">
        <v>3</v>
      </c>
      <c r="F460" s="322" t="s">
        <v>738</v>
      </c>
      <c r="H460" s="323">
        <v>-1.3</v>
      </c>
      <c r="I460" s="366"/>
      <c r="L460" s="319"/>
      <c r="M460" s="324"/>
      <c r="N460" s="325"/>
      <c r="O460" s="325"/>
      <c r="P460" s="325"/>
      <c r="Q460" s="325"/>
      <c r="R460" s="325"/>
      <c r="S460" s="325"/>
      <c r="T460" s="326"/>
      <c r="AT460" s="321" t="s">
        <v>263</v>
      </c>
      <c r="AU460" s="321" t="s">
        <v>79</v>
      </c>
      <c r="AV460" s="318" t="s">
        <v>79</v>
      </c>
      <c r="AW460" s="318" t="s">
        <v>30</v>
      </c>
      <c r="AX460" s="318" t="s">
        <v>70</v>
      </c>
      <c r="AY460" s="321" t="s">
        <v>136</v>
      </c>
    </row>
    <row r="461" spans="1:65" s="345" customFormat="1">
      <c r="B461" s="346"/>
      <c r="D461" s="320" t="s">
        <v>263</v>
      </c>
      <c r="E461" s="347" t="s">
        <v>3</v>
      </c>
      <c r="F461" s="348" t="s">
        <v>547</v>
      </c>
      <c r="H461" s="347" t="s">
        <v>3</v>
      </c>
      <c r="I461" s="368"/>
      <c r="L461" s="346"/>
      <c r="M461" s="349"/>
      <c r="N461" s="350"/>
      <c r="O461" s="350"/>
      <c r="P461" s="350"/>
      <c r="Q461" s="350"/>
      <c r="R461" s="350"/>
      <c r="S461" s="350"/>
      <c r="T461" s="351"/>
      <c r="AT461" s="347" t="s">
        <v>263</v>
      </c>
      <c r="AU461" s="347" t="s">
        <v>79</v>
      </c>
      <c r="AV461" s="345" t="s">
        <v>77</v>
      </c>
      <c r="AW461" s="345" t="s">
        <v>30</v>
      </c>
      <c r="AX461" s="345" t="s">
        <v>70</v>
      </c>
      <c r="AY461" s="347" t="s">
        <v>136</v>
      </c>
    </row>
    <row r="462" spans="1:65" s="318" customFormat="1">
      <c r="B462" s="319"/>
      <c r="D462" s="320" t="s">
        <v>263</v>
      </c>
      <c r="E462" s="321" t="s">
        <v>3</v>
      </c>
      <c r="F462" s="322" t="s">
        <v>739</v>
      </c>
      <c r="H462" s="323">
        <v>5.94</v>
      </c>
      <c r="I462" s="366"/>
      <c r="L462" s="319"/>
      <c r="M462" s="324"/>
      <c r="N462" s="325"/>
      <c r="O462" s="325"/>
      <c r="P462" s="325"/>
      <c r="Q462" s="325"/>
      <c r="R462" s="325"/>
      <c r="S462" s="325"/>
      <c r="T462" s="326"/>
      <c r="AT462" s="321" t="s">
        <v>263</v>
      </c>
      <c r="AU462" s="321" t="s">
        <v>79</v>
      </c>
      <c r="AV462" s="318" t="s">
        <v>79</v>
      </c>
      <c r="AW462" s="318" t="s">
        <v>30</v>
      </c>
      <c r="AX462" s="318" t="s">
        <v>70</v>
      </c>
      <c r="AY462" s="321" t="s">
        <v>136</v>
      </c>
    </row>
    <row r="463" spans="1:65" s="345" customFormat="1">
      <c r="B463" s="346"/>
      <c r="D463" s="320" t="s">
        <v>263</v>
      </c>
      <c r="E463" s="347" t="s">
        <v>3</v>
      </c>
      <c r="F463" s="348" t="s">
        <v>549</v>
      </c>
      <c r="H463" s="347" t="s">
        <v>3</v>
      </c>
      <c r="I463" s="368"/>
      <c r="L463" s="346"/>
      <c r="M463" s="349"/>
      <c r="N463" s="350"/>
      <c r="O463" s="350"/>
      <c r="P463" s="350"/>
      <c r="Q463" s="350"/>
      <c r="R463" s="350"/>
      <c r="S463" s="350"/>
      <c r="T463" s="351"/>
      <c r="AT463" s="347" t="s">
        <v>263</v>
      </c>
      <c r="AU463" s="347" t="s">
        <v>79</v>
      </c>
      <c r="AV463" s="345" t="s">
        <v>77</v>
      </c>
      <c r="AW463" s="345" t="s">
        <v>30</v>
      </c>
      <c r="AX463" s="345" t="s">
        <v>70</v>
      </c>
      <c r="AY463" s="347" t="s">
        <v>136</v>
      </c>
    </row>
    <row r="464" spans="1:65" s="318" customFormat="1">
      <c r="B464" s="319"/>
      <c r="D464" s="320" t="s">
        <v>263</v>
      </c>
      <c r="E464" s="321" t="s">
        <v>3</v>
      </c>
      <c r="F464" s="322" t="s">
        <v>740</v>
      </c>
      <c r="H464" s="323">
        <v>3.96</v>
      </c>
      <c r="I464" s="366"/>
      <c r="L464" s="319"/>
      <c r="M464" s="324"/>
      <c r="N464" s="325"/>
      <c r="O464" s="325"/>
      <c r="P464" s="325"/>
      <c r="Q464" s="325"/>
      <c r="R464" s="325"/>
      <c r="S464" s="325"/>
      <c r="T464" s="326"/>
      <c r="AT464" s="321" t="s">
        <v>263</v>
      </c>
      <c r="AU464" s="321" t="s">
        <v>79</v>
      </c>
      <c r="AV464" s="318" t="s">
        <v>79</v>
      </c>
      <c r="AW464" s="318" t="s">
        <v>30</v>
      </c>
      <c r="AX464" s="318" t="s">
        <v>70</v>
      </c>
      <c r="AY464" s="321" t="s">
        <v>136</v>
      </c>
    </row>
    <row r="465" spans="1:65" s="327" customFormat="1">
      <c r="B465" s="328"/>
      <c r="D465" s="320" t="s">
        <v>263</v>
      </c>
      <c r="E465" s="329" t="s">
        <v>3</v>
      </c>
      <c r="F465" s="330" t="s">
        <v>274</v>
      </c>
      <c r="H465" s="331">
        <v>13.696</v>
      </c>
      <c r="I465" s="367"/>
      <c r="L465" s="328"/>
      <c r="M465" s="332"/>
      <c r="N465" s="333"/>
      <c r="O465" s="333"/>
      <c r="P465" s="333"/>
      <c r="Q465" s="333"/>
      <c r="R465" s="333"/>
      <c r="S465" s="333"/>
      <c r="T465" s="334"/>
      <c r="AT465" s="329" t="s">
        <v>263</v>
      </c>
      <c r="AU465" s="329" t="s">
        <v>79</v>
      </c>
      <c r="AV465" s="327" t="s">
        <v>139</v>
      </c>
      <c r="AW465" s="327" t="s">
        <v>30</v>
      </c>
      <c r="AX465" s="327" t="s">
        <v>77</v>
      </c>
      <c r="AY465" s="329" t="s">
        <v>136</v>
      </c>
    </row>
    <row r="466" spans="1:65" s="149" customFormat="1" ht="21" customHeight="1">
      <c r="A466" s="143"/>
      <c r="B466" s="144"/>
      <c r="C466" s="298" t="s">
        <v>741</v>
      </c>
      <c r="D466" s="298" t="s">
        <v>140</v>
      </c>
      <c r="E466" s="299" t="s">
        <v>742</v>
      </c>
      <c r="F466" s="300" t="s">
        <v>743</v>
      </c>
      <c r="G466" s="301" t="s">
        <v>261</v>
      </c>
      <c r="H466" s="302">
        <v>1.92</v>
      </c>
      <c r="I466" s="107"/>
      <c r="J466" s="303">
        <f>ROUND(I466*H466,2)</f>
        <v>0</v>
      </c>
      <c r="K466" s="304"/>
      <c r="L466" s="144"/>
      <c r="M466" s="305" t="s">
        <v>3</v>
      </c>
      <c r="N466" s="306" t="s">
        <v>41</v>
      </c>
      <c r="O466" s="307">
        <v>0.6</v>
      </c>
      <c r="P466" s="307">
        <f>O466*H466</f>
        <v>1.1519999999999999</v>
      </c>
      <c r="Q466" s="307">
        <v>0</v>
      </c>
      <c r="R466" s="307">
        <f>Q466*H466</f>
        <v>0</v>
      </c>
      <c r="S466" s="307">
        <v>8.2000000000000003E-2</v>
      </c>
      <c r="T466" s="308">
        <f>S466*H466</f>
        <v>0.15744</v>
      </c>
      <c r="U466" s="143"/>
      <c r="V466" s="143"/>
      <c r="W466" s="143"/>
      <c r="X466" s="143"/>
      <c r="Y466" s="143"/>
      <c r="Z466" s="143"/>
      <c r="AA466" s="143"/>
      <c r="AB466" s="143"/>
      <c r="AC466" s="143"/>
      <c r="AD466" s="143"/>
      <c r="AE466" s="143"/>
      <c r="AR466" s="309" t="s">
        <v>139</v>
      </c>
      <c r="AT466" s="309" t="s">
        <v>140</v>
      </c>
      <c r="AU466" s="309" t="s">
        <v>79</v>
      </c>
      <c r="AY466" s="129" t="s">
        <v>136</v>
      </c>
      <c r="BE466" s="310">
        <f>IF(N466="základní",J466,0)</f>
        <v>0</v>
      </c>
      <c r="BF466" s="310">
        <f>IF(N466="snížená",J466,0)</f>
        <v>0</v>
      </c>
      <c r="BG466" s="310">
        <f>IF(N466="zákl. přenesená",J466,0)</f>
        <v>0</v>
      </c>
      <c r="BH466" s="310">
        <f>IF(N466="sníž. přenesená",J466,0)</f>
        <v>0</v>
      </c>
      <c r="BI466" s="310">
        <f>IF(N466="nulová",J466,0)</f>
        <v>0</v>
      </c>
      <c r="BJ466" s="129" t="s">
        <v>77</v>
      </c>
      <c r="BK466" s="310">
        <f>ROUND(I466*H466,2)</f>
        <v>0</v>
      </c>
      <c r="BL466" s="129" t="s">
        <v>139</v>
      </c>
      <c r="BM466" s="309" t="s">
        <v>744</v>
      </c>
    </row>
    <row r="467" spans="1:65" s="345" customFormat="1">
      <c r="B467" s="346"/>
      <c r="D467" s="320" t="s">
        <v>263</v>
      </c>
      <c r="E467" s="347" t="s">
        <v>3</v>
      </c>
      <c r="F467" s="348" t="s">
        <v>312</v>
      </c>
      <c r="H467" s="347" t="s">
        <v>3</v>
      </c>
      <c r="I467" s="368"/>
      <c r="L467" s="346"/>
      <c r="M467" s="349"/>
      <c r="N467" s="350"/>
      <c r="O467" s="350"/>
      <c r="P467" s="350"/>
      <c r="Q467" s="350"/>
      <c r="R467" s="350"/>
      <c r="S467" s="350"/>
      <c r="T467" s="351"/>
      <c r="AT467" s="347" t="s">
        <v>263</v>
      </c>
      <c r="AU467" s="347" t="s">
        <v>79</v>
      </c>
      <c r="AV467" s="345" t="s">
        <v>77</v>
      </c>
      <c r="AW467" s="345" t="s">
        <v>30</v>
      </c>
      <c r="AX467" s="345" t="s">
        <v>70</v>
      </c>
      <c r="AY467" s="347" t="s">
        <v>136</v>
      </c>
    </row>
    <row r="468" spans="1:65" s="318" customFormat="1">
      <c r="B468" s="319"/>
      <c r="D468" s="320" t="s">
        <v>263</v>
      </c>
      <c r="E468" s="321" t="s">
        <v>3</v>
      </c>
      <c r="F468" s="322" t="s">
        <v>745</v>
      </c>
      <c r="H468" s="323">
        <v>1.92</v>
      </c>
      <c r="I468" s="366"/>
      <c r="L468" s="319"/>
      <c r="M468" s="324"/>
      <c r="N468" s="325"/>
      <c r="O468" s="325"/>
      <c r="P468" s="325"/>
      <c r="Q468" s="325"/>
      <c r="R468" s="325"/>
      <c r="S468" s="325"/>
      <c r="T468" s="326"/>
      <c r="AT468" s="321" t="s">
        <v>263</v>
      </c>
      <c r="AU468" s="321" t="s">
        <v>79</v>
      </c>
      <c r="AV468" s="318" t="s">
        <v>79</v>
      </c>
      <c r="AW468" s="318" t="s">
        <v>30</v>
      </c>
      <c r="AX468" s="318" t="s">
        <v>70</v>
      </c>
      <c r="AY468" s="321" t="s">
        <v>136</v>
      </c>
    </row>
    <row r="469" spans="1:65" s="327" customFormat="1">
      <c r="B469" s="328"/>
      <c r="D469" s="320" t="s">
        <v>263</v>
      </c>
      <c r="E469" s="329" t="s">
        <v>3</v>
      </c>
      <c r="F469" s="330" t="s">
        <v>274</v>
      </c>
      <c r="H469" s="331">
        <v>1.92</v>
      </c>
      <c r="I469" s="367"/>
      <c r="L469" s="328"/>
      <c r="M469" s="332"/>
      <c r="N469" s="333"/>
      <c r="O469" s="333"/>
      <c r="P469" s="333"/>
      <c r="Q469" s="333"/>
      <c r="R469" s="333"/>
      <c r="S469" s="333"/>
      <c r="T469" s="334"/>
      <c r="AT469" s="329" t="s">
        <v>263</v>
      </c>
      <c r="AU469" s="329" t="s">
        <v>79</v>
      </c>
      <c r="AV469" s="327" t="s">
        <v>139</v>
      </c>
      <c r="AW469" s="327" t="s">
        <v>30</v>
      </c>
      <c r="AX469" s="327" t="s">
        <v>77</v>
      </c>
      <c r="AY469" s="329" t="s">
        <v>136</v>
      </c>
    </row>
    <row r="470" spans="1:65" s="149" customFormat="1" ht="21" customHeight="1">
      <c r="A470" s="143"/>
      <c r="B470" s="144"/>
      <c r="C470" s="298" t="s">
        <v>746</v>
      </c>
      <c r="D470" s="298" t="s">
        <v>140</v>
      </c>
      <c r="E470" s="299" t="s">
        <v>747</v>
      </c>
      <c r="F470" s="300" t="s">
        <v>748</v>
      </c>
      <c r="G470" s="301" t="s">
        <v>304</v>
      </c>
      <c r="H470" s="302">
        <v>28.497</v>
      </c>
      <c r="I470" s="107"/>
      <c r="J470" s="303">
        <f>ROUND(I470*H470,2)</f>
        <v>0</v>
      </c>
      <c r="K470" s="304"/>
      <c r="L470" s="144"/>
      <c r="M470" s="305" t="s">
        <v>3</v>
      </c>
      <c r="N470" s="306" t="s">
        <v>41</v>
      </c>
      <c r="O470" s="307">
        <v>7.1950000000000003</v>
      </c>
      <c r="P470" s="307">
        <f>O470*H470</f>
        <v>205.03591500000002</v>
      </c>
      <c r="Q470" s="307">
        <v>0</v>
      </c>
      <c r="R470" s="307">
        <f>Q470*H470</f>
        <v>0</v>
      </c>
      <c r="S470" s="307">
        <v>2.2000000000000002</v>
      </c>
      <c r="T470" s="308">
        <f>S470*H470</f>
        <v>62.693400000000004</v>
      </c>
      <c r="U470" s="143"/>
      <c r="V470" s="143"/>
      <c r="W470" s="143"/>
      <c r="X470" s="143"/>
      <c r="Y470" s="143"/>
      <c r="Z470" s="143"/>
      <c r="AA470" s="143"/>
      <c r="AB470" s="143"/>
      <c r="AC470" s="143"/>
      <c r="AD470" s="143"/>
      <c r="AE470" s="143"/>
      <c r="AR470" s="309" t="s">
        <v>139</v>
      </c>
      <c r="AT470" s="309" t="s">
        <v>140</v>
      </c>
      <c r="AU470" s="309" t="s">
        <v>79</v>
      </c>
      <c r="AY470" s="129" t="s">
        <v>136</v>
      </c>
      <c r="BE470" s="310">
        <f>IF(N470="základní",J470,0)</f>
        <v>0</v>
      </c>
      <c r="BF470" s="310">
        <f>IF(N470="snížená",J470,0)</f>
        <v>0</v>
      </c>
      <c r="BG470" s="310">
        <f>IF(N470="zákl. přenesená",J470,0)</f>
        <v>0</v>
      </c>
      <c r="BH470" s="310">
        <f>IF(N470="sníž. přenesená",J470,0)</f>
        <v>0</v>
      </c>
      <c r="BI470" s="310">
        <f>IF(N470="nulová",J470,0)</f>
        <v>0</v>
      </c>
      <c r="BJ470" s="129" t="s">
        <v>77</v>
      </c>
      <c r="BK470" s="310">
        <f>ROUND(I470*H470,2)</f>
        <v>0</v>
      </c>
      <c r="BL470" s="129" t="s">
        <v>139</v>
      </c>
      <c r="BM470" s="309" t="s">
        <v>749</v>
      </c>
    </row>
    <row r="471" spans="1:65" s="318" customFormat="1">
      <c r="B471" s="319"/>
      <c r="D471" s="320" t="s">
        <v>263</v>
      </c>
      <c r="E471" s="321" t="s">
        <v>3</v>
      </c>
      <c r="F471" s="322" t="s">
        <v>750</v>
      </c>
      <c r="H471" s="323">
        <v>28.497</v>
      </c>
      <c r="I471" s="366"/>
      <c r="L471" s="319"/>
      <c r="M471" s="324"/>
      <c r="N471" s="325"/>
      <c r="O471" s="325"/>
      <c r="P471" s="325"/>
      <c r="Q471" s="325"/>
      <c r="R471" s="325"/>
      <c r="S471" s="325"/>
      <c r="T471" s="326"/>
      <c r="AT471" s="321" t="s">
        <v>263</v>
      </c>
      <c r="AU471" s="321" t="s">
        <v>79</v>
      </c>
      <c r="AV471" s="318" t="s">
        <v>79</v>
      </c>
      <c r="AW471" s="318" t="s">
        <v>30</v>
      </c>
      <c r="AX471" s="318" t="s">
        <v>77</v>
      </c>
      <c r="AY471" s="321" t="s">
        <v>136</v>
      </c>
    </row>
    <row r="472" spans="1:65" s="149" customFormat="1" ht="21" customHeight="1">
      <c r="A472" s="143"/>
      <c r="B472" s="144"/>
      <c r="C472" s="298" t="s">
        <v>751</v>
      </c>
      <c r="D472" s="298" t="s">
        <v>140</v>
      </c>
      <c r="E472" s="299" t="s">
        <v>752</v>
      </c>
      <c r="F472" s="300" t="s">
        <v>753</v>
      </c>
      <c r="G472" s="301" t="s">
        <v>304</v>
      </c>
      <c r="H472" s="302">
        <v>0.79900000000000004</v>
      </c>
      <c r="I472" s="107"/>
      <c r="J472" s="303">
        <f>ROUND(I472*H472,2)</f>
        <v>0</v>
      </c>
      <c r="K472" s="304"/>
      <c r="L472" s="144"/>
      <c r="M472" s="305" t="s">
        <v>3</v>
      </c>
      <c r="N472" s="306" t="s">
        <v>41</v>
      </c>
      <c r="O472" s="307">
        <v>12.744</v>
      </c>
      <c r="P472" s="307">
        <f>O472*H472</f>
        <v>10.182456</v>
      </c>
      <c r="Q472" s="307">
        <v>0</v>
      </c>
      <c r="R472" s="307">
        <f>Q472*H472</f>
        <v>0</v>
      </c>
      <c r="S472" s="307">
        <v>2.2000000000000002</v>
      </c>
      <c r="T472" s="308">
        <f>S472*H472</f>
        <v>1.7578000000000003</v>
      </c>
      <c r="U472" s="143"/>
      <c r="V472" s="143"/>
      <c r="W472" s="143"/>
      <c r="X472" s="143"/>
      <c r="Y472" s="143"/>
      <c r="Z472" s="143"/>
      <c r="AA472" s="143"/>
      <c r="AB472" s="143"/>
      <c r="AC472" s="143"/>
      <c r="AD472" s="143"/>
      <c r="AE472" s="143"/>
      <c r="AR472" s="309" t="s">
        <v>139</v>
      </c>
      <c r="AT472" s="309" t="s">
        <v>140</v>
      </c>
      <c r="AU472" s="309" t="s">
        <v>79</v>
      </c>
      <c r="AY472" s="129" t="s">
        <v>136</v>
      </c>
      <c r="BE472" s="310">
        <f>IF(N472="základní",J472,0)</f>
        <v>0</v>
      </c>
      <c r="BF472" s="310">
        <f>IF(N472="snížená",J472,0)</f>
        <v>0</v>
      </c>
      <c r="BG472" s="310">
        <f>IF(N472="zákl. přenesená",J472,0)</f>
        <v>0</v>
      </c>
      <c r="BH472" s="310">
        <f>IF(N472="sníž. přenesená",J472,0)</f>
        <v>0</v>
      </c>
      <c r="BI472" s="310">
        <f>IF(N472="nulová",J472,0)</f>
        <v>0</v>
      </c>
      <c r="BJ472" s="129" t="s">
        <v>77</v>
      </c>
      <c r="BK472" s="310">
        <f>ROUND(I472*H472,2)</f>
        <v>0</v>
      </c>
      <c r="BL472" s="129" t="s">
        <v>139</v>
      </c>
      <c r="BM472" s="309" t="s">
        <v>754</v>
      </c>
    </row>
    <row r="473" spans="1:65" s="345" customFormat="1">
      <c r="B473" s="346"/>
      <c r="D473" s="320" t="s">
        <v>263</v>
      </c>
      <c r="E473" s="347" t="s">
        <v>3</v>
      </c>
      <c r="F473" s="348" t="s">
        <v>312</v>
      </c>
      <c r="H473" s="347" t="s">
        <v>3</v>
      </c>
      <c r="I473" s="368"/>
      <c r="L473" s="346"/>
      <c r="M473" s="349"/>
      <c r="N473" s="350"/>
      <c r="O473" s="350"/>
      <c r="P473" s="350"/>
      <c r="Q473" s="350"/>
      <c r="R473" s="350"/>
      <c r="S473" s="350"/>
      <c r="T473" s="351"/>
      <c r="AT473" s="347" t="s">
        <v>263</v>
      </c>
      <c r="AU473" s="347" t="s">
        <v>79</v>
      </c>
      <c r="AV473" s="345" t="s">
        <v>77</v>
      </c>
      <c r="AW473" s="345" t="s">
        <v>30</v>
      </c>
      <c r="AX473" s="345" t="s">
        <v>70</v>
      </c>
      <c r="AY473" s="347" t="s">
        <v>136</v>
      </c>
    </row>
    <row r="474" spans="1:65" s="318" customFormat="1">
      <c r="B474" s="319"/>
      <c r="D474" s="320" t="s">
        <v>263</v>
      </c>
      <c r="E474" s="321" t="s">
        <v>3</v>
      </c>
      <c r="F474" s="322" t="s">
        <v>755</v>
      </c>
      <c r="H474" s="323">
        <v>0.79900000000000004</v>
      </c>
      <c r="I474" s="366"/>
      <c r="L474" s="319"/>
      <c r="M474" s="324"/>
      <c r="N474" s="325"/>
      <c r="O474" s="325"/>
      <c r="P474" s="325"/>
      <c r="Q474" s="325"/>
      <c r="R474" s="325"/>
      <c r="S474" s="325"/>
      <c r="T474" s="326"/>
      <c r="AT474" s="321" t="s">
        <v>263</v>
      </c>
      <c r="AU474" s="321" t="s">
        <v>79</v>
      </c>
      <c r="AV474" s="318" t="s">
        <v>79</v>
      </c>
      <c r="AW474" s="318" t="s">
        <v>30</v>
      </c>
      <c r="AX474" s="318" t="s">
        <v>70</v>
      </c>
      <c r="AY474" s="321" t="s">
        <v>136</v>
      </c>
    </row>
    <row r="475" spans="1:65" s="327" customFormat="1">
      <c r="B475" s="328"/>
      <c r="D475" s="320" t="s">
        <v>263</v>
      </c>
      <c r="E475" s="329" t="s">
        <v>3</v>
      </c>
      <c r="F475" s="330" t="s">
        <v>274</v>
      </c>
      <c r="H475" s="331">
        <v>0.79900000000000004</v>
      </c>
      <c r="I475" s="367"/>
      <c r="L475" s="328"/>
      <c r="M475" s="332"/>
      <c r="N475" s="333"/>
      <c r="O475" s="333"/>
      <c r="P475" s="333"/>
      <c r="Q475" s="333"/>
      <c r="R475" s="333"/>
      <c r="S475" s="333"/>
      <c r="T475" s="334"/>
      <c r="AT475" s="329" t="s">
        <v>263</v>
      </c>
      <c r="AU475" s="329" t="s">
        <v>79</v>
      </c>
      <c r="AV475" s="327" t="s">
        <v>139</v>
      </c>
      <c r="AW475" s="327" t="s">
        <v>30</v>
      </c>
      <c r="AX475" s="327" t="s">
        <v>77</v>
      </c>
      <c r="AY475" s="329" t="s">
        <v>136</v>
      </c>
    </row>
    <row r="476" spans="1:65" s="149" customFormat="1" ht="32" customHeight="1">
      <c r="A476" s="143"/>
      <c r="B476" s="144"/>
      <c r="C476" s="298" t="s">
        <v>756</v>
      </c>
      <c r="D476" s="298" t="s">
        <v>140</v>
      </c>
      <c r="E476" s="299" t="s">
        <v>757</v>
      </c>
      <c r="F476" s="300" t="s">
        <v>758</v>
      </c>
      <c r="G476" s="301" t="s">
        <v>304</v>
      </c>
      <c r="H476" s="302">
        <v>12.212999999999999</v>
      </c>
      <c r="I476" s="107"/>
      <c r="J476" s="303">
        <f>ROUND(I476*H476,2)</f>
        <v>0</v>
      </c>
      <c r="K476" s="304"/>
      <c r="L476" s="144"/>
      <c r="M476" s="305" t="s">
        <v>3</v>
      </c>
      <c r="N476" s="306" t="s">
        <v>41</v>
      </c>
      <c r="O476" s="307">
        <v>1.65</v>
      </c>
      <c r="P476" s="307">
        <f>O476*H476</f>
        <v>20.151449999999997</v>
      </c>
      <c r="Q476" s="307">
        <v>0</v>
      </c>
      <c r="R476" s="307">
        <f>Q476*H476</f>
        <v>0</v>
      </c>
      <c r="S476" s="307">
        <v>1.4</v>
      </c>
      <c r="T476" s="308">
        <f>S476*H476</f>
        <v>17.098199999999999</v>
      </c>
      <c r="U476" s="143"/>
      <c r="V476" s="143"/>
      <c r="W476" s="143"/>
      <c r="X476" s="143"/>
      <c r="Y476" s="143"/>
      <c r="Z476" s="143"/>
      <c r="AA476" s="143"/>
      <c r="AB476" s="143"/>
      <c r="AC476" s="143"/>
      <c r="AD476" s="143"/>
      <c r="AE476" s="143"/>
      <c r="AR476" s="309" t="s">
        <v>139</v>
      </c>
      <c r="AT476" s="309" t="s">
        <v>140</v>
      </c>
      <c r="AU476" s="309" t="s">
        <v>79</v>
      </c>
      <c r="AY476" s="129" t="s">
        <v>136</v>
      </c>
      <c r="BE476" s="310">
        <f>IF(N476="základní",J476,0)</f>
        <v>0</v>
      </c>
      <c r="BF476" s="310">
        <f>IF(N476="snížená",J476,0)</f>
        <v>0</v>
      </c>
      <c r="BG476" s="310">
        <f>IF(N476="zákl. přenesená",J476,0)</f>
        <v>0</v>
      </c>
      <c r="BH476" s="310">
        <f>IF(N476="sníž. přenesená",J476,0)</f>
        <v>0</v>
      </c>
      <c r="BI476" s="310">
        <f>IF(N476="nulová",J476,0)</f>
        <v>0</v>
      </c>
      <c r="BJ476" s="129" t="s">
        <v>77</v>
      </c>
      <c r="BK476" s="310">
        <f>ROUND(I476*H476,2)</f>
        <v>0</v>
      </c>
      <c r="BL476" s="129" t="s">
        <v>139</v>
      </c>
      <c r="BM476" s="309" t="s">
        <v>759</v>
      </c>
    </row>
    <row r="477" spans="1:65" s="318" customFormat="1">
      <c r="B477" s="319"/>
      <c r="D477" s="320" t="s">
        <v>263</v>
      </c>
      <c r="E477" s="321" t="s">
        <v>3</v>
      </c>
      <c r="F477" s="322" t="s">
        <v>760</v>
      </c>
      <c r="H477" s="323">
        <v>12.212999999999999</v>
      </c>
      <c r="I477" s="366"/>
      <c r="L477" s="319"/>
      <c r="M477" s="324"/>
      <c r="N477" s="325"/>
      <c r="O477" s="325"/>
      <c r="P477" s="325"/>
      <c r="Q477" s="325"/>
      <c r="R477" s="325"/>
      <c r="S477" s="325"/>
      <c r="T477" s="326"/>
      <c r="AT477" s="321" t="s">
        <v>263</v>
      </c>
      <c r="AU477" s="321" t="s">
        <v>79</v>
      </c>
      <c r="AV477" s="318" t="s">
        <v>79</v>
      </c>
      <c r="AW477" s="318" t="s">
        <v>30</v>
      </c>
      <c r="AX477" s="318" t="s">
        <v>77</v>
      </c>
      <c r="AY477" s="321" t="s">
        <v>136</v>
      </c>
    </row>
    <row r="478" spans="1:65" s="149" customFormat="1" ht="42.75" customHeight="1">
      <c r="A478" s="143"/>
      <c r="B478" s="144"/>
      <c r="C478" s="298" t="s">
        <v>761</v>
      </c>
      <c r="D478" s="298" t="s">
        <v>140</v>
      </c>
      <c r="E478" s="299" t="s">
        <v>762</v>
      </c>
      <c r="F478" s="300" t="s">
        <v>763</v>
      </c>
      <c r="G478" s="301" t="s">
        <v>261</v>
      </c>
      <c r="H478" s="302">
        <v>7</v>
      </c>
      <c r="I478" s="107"/>
      <c r="J478" s="303">
        <f>ROUND(I478*H478,2)</f>
        <v>0</v>
      </c>
      <c r="K478" s="304"/>
      <c r="L478" s="144"/>
      <c r="M478" s="305" t="s">
        <v>3</v>
      </c>
      <c r="N478" s="306" t="s">
        <v>41</v>
      </c>
      <c r="O478" s="307">
        <v>0.42499999999999999</v>
      </c>
      <c r="P478" s="307">
        <f>O478*H478</f>
        <v>2.9750000000000001</v>
      </c>
      <c r="Q478" s="307">
        <v>0</v>
      </c>
      <c r="R478" s="307">
        <f>Q478*H478</f>
        <v>0</v>
      </c>
      <c r="S478" s="307">
        <v>5.5E-2</v>
      </c>
      <c r="T478" s="308">
        <f>S478*H478</f>
        <v>0.38500000000000001</v>
      </c>
      <c r="U478" s="143"/>
      <c r="V478" s="143"/>
      <c r="W478" s="143"/>
      <c r="X478" s="143"/>
      <c r="Y478" s="143"/>
      <c r="Z478" s="143"/>
      <c r="AA478" s="143"/>
      <c r="AB478" s="143"/>
      <c r="AC478" s="143"/>
      <c r="AD478" s="143"/>
      <c r="AE478" s="143"/>
      <c r="AR478" s="309" t="s">
        <v>139</v>
      </c>
      <c r="AT478" s="309" t="s">
        <v>140</v>
      </c>
      <c r="AU478" s="309" t="s">
        <v>79</v>
      </c>
      <c r="AY478" s="129" t="s">
        <v>136</v>
      </c>
      <c r="BE478" s="310">
        <f>IF(N478="základní",J478,0)</f>
        <v>0</v>
      </c>
      <c r="BF478" s="310">
        <f>IF(N478="snížená",J478,0)</f>
        <v>0</v>
      </c>
      <c r="BG478" s="310">
        <f>IF(N478="zákl. přenesená",J478,0)</f>
        <v>0</v>
      </c>
      <c r="BH478" s="310">
        <f>IF(N478="sníž. přenesená",J478,0)</f>
        <v>0</v>
      </c>
      <c r="BI478" s="310">
        <f>IF(N478="nulová",J478,0)</f>
        <v>0</v>
      </c>
      <c r="BJ478" s="129" t="s">
        <v>77</v>
      </c>
      <c r="BK478" s="310">
        <f>ROUND(I478*H478,2)</f>
        <v>0</v>
      </c>
      <c r="BL478" s="129" t="s">
        <v>139</v>
      </c>
      <c r="BM478" s="309" t="s">
        <v>764</v>
      </c>
    </row>
    <row r="479" spans="1:65" s="318" customFormat="1">
      <c r="B479" s="319"/>
      <c r="D479" s="320" t="s">
        <v>263</v>
      </c>
      <c r="E479" s="321" t="s">
        <v>3</v>
      </c>
      <c r="F479" s="322" t="s">
        <v>323</v>
      </c>
      <c r="H479" s="323">
        <v>7</v>
      </c>
      <c r="I479" s="366"/>
      <c r="L479" s="319"/>
      <c r="M479" s="324"/>
      <c r="N479" s="325"/>
      <c r="O479" s="325"/>
      <c r="P479" s="325"/>
      <c r="Q479" s="325"/>
      <c r="R479" s="325"/>
      <c r="S479" s="325"/>
      <c r="T479" s="326"/>
      <c r="AT479" s="321" t="s">
        <v>263</v>
      </c>
      <c r="AU479" s="321" t="s">
        <v>79</v>
      </c>
      <c r="AV479" s="318" t="s">
        <v>79</v>
      </c>
      <c r="AW479" s="318" t="s">
        <v>30</v>
      </c>
      <c r="AX479" s="318" t="s">
        <v>77</v>
      </c>
      <c r="AY479" s="321" t="s">
        <v>136</v>
      </c>
    </row>
    <row r="480" spans="1:65" s="149" customFormat="1" ht="42.75" customHeight="1">
      <c r="A480" s="143"/>
      <c r="B480" s="144"/>
      <c r="C480" s="298" t="s">
        <v>765</v>
      </c>
      <c r="D480" s="298" t="s">
        <v>140</v>
      </c>
      <c r="E480" s="299" t="s">
        <v>766</v>
      </c>
      <c r="F480" s="300" t="s">
        <v>767</v>
      </c>
      <c r="G480" s="301" t="s">
        <v>261</v>
      </c>
      <c r="H480" s="302">
        <v>20.062999999999999</v>
      </c>
      <c r="I480" s="107"/>
      <c r="J480" s="303">
        <f>ROUND(I480*H480,2)</f>
        <v>0</v>
      </c>
      <c r="K480" s="304"/>
      <c r="L480" s="144"/>
      <c r="M480" s="305" t="s">
        <v>3</v>
      </c>
      <c r="N480" s="306" t="s">
        <v>41</v>
      </c>
      <c r="O480" s="307">
        <v>1.0529999999999999</v>
      </c>
      <c r="P480" s="307">
        <f>O480*H480</f>
        <v>21.126338999999998</v>
      </c>
      <c r="Q480" s="307">
        <v>0</v>
      </c>
      <c r="R480" s="307">
        <f>Q480*H480</f>
        <v>0</v>
      </c>
      <c r="S480" s="307">
        <v>0.27500000000000002</v>
      </c>
      <c r="T480" s="308">
        <f>S480*H480</f>
        <v>5.5173250000000005</v>
      </c>
      <c r="U480" s="143"/>
      <c r="V480" s="143"/>
      <c r="W480" s="143"/>
      <c r="X480" s="143"/>
      <c r="Y480" s="143"/>
      <c r="Z480" s="143"/>
      <c r="AA480" s="143"/>
      <c r="AB480" s="143"/>
      <c r="AC480" s="143"/>
      <c r="AD480" s="143"/>
      <c r="AE480" s="143"/>
      <c r="AR480" s="309" t="s">
        <v>139</v>
      </c>
      <c r="AT480" s="309" t="s">
        <v>140</v>
      </c>
      <c r="AU480" s="309" t="s">
        <v>79</v>
      </c>
      <c r="AY480" s="129" t="s">
        <v>136</v>
      </c>
      <c r="BE480" s="310">
        <f>IF(N480="základní",J480,0)</f>
        <v>0</v>
      </c>
      <c r="BF480" s="310">
        <f>IF(N480="snížená",J480,0)</f>
        <v>0</v>
      </c>
      <c r="BG480" s="310">
        <f>IF(N480="zákl. přenesená",J480,0)</f>
        <v>0</v>
      </c>
      <c r="BH480" s="310">
        <f>IF(N480="sníž. přenesená",J480,0)</f>
        <v>0</v>
      </c>
      <c r="BI480" s="310">
        <f>IF(N480="nulová",J480,0)</f>
        <v>0</v>
      </c>
      <c r="BJ480" s="129" t="s">
        <v>77</v>
      </c>
      <c r="BK480" s="310">
        <f>ROUND(I480*H480,2)</f>
        <v>0</v>
      </c>
      <c r="BL480" s="129" t="s">
        <v>139</v>
      </c>
      <c r="BM480" s="309" t="s">
        <v>768</v>
      </c>
    </row>
    <row r="481" spans="1:65" s="345" customFormat="1">
      <c r="B481" s="346"/>
      <c r="D481" s="320" t="s">
        <v>263</v>
      </c>
      <c r="E481" s="347" t="s">
        <v>3</v>
      </c>
      <c r="F481" s="348" t="s">
        <v>324</v>
      </c>
      <c r="H481" s="347" t="s">
        <v>3</v>
      </c>
      <c r="I481" s="368"/>
      <c r="L481" s="346"/>
      <c r="M481" s="349"/>
      <c r="N481" s="350"/>
      <c r="O481" s="350"/>
      <c r="P481" s="350"/>
      <c r="Q481" s="350"/>
      <c r="R481" s="350"/>
      <c r="S481" s="350"/>
      <c r="T481" s="351"/>
      <c r="AT481" s="347" t="s">
        <v>263</v>
      </c>
      <c r="AU481" s="347" t="s">
        <v>79</v>
      </c>
      <c r="AV481" s="345" t="s">
        <v>77</v>
      </c>
      <c r="AW481" s="345" t="s">
        <v>30</v>
      </c>
      <c r="AX481" s="345" t="s">
        <v>70</v>
      </c>
      <c r="AY481" s="347" t="s">
        <v>136</v>
      </c>
    </row>
    <row r="482" spans="1:65" s="318" customFormat="1">
      <c r="B482" s="319"/>
      <c r="D482" s="320" t="s">
        <v>263</v>
      </c>
      <c r="E482" s="321" t="s">
        <v>3</v>
      </c>
      <c r="F482" s="322" t="s">
        <v>769</v>
      </c>
      <c r="H482" s="323">
        <v>0.63800000000000001</v>
      </c>
      <c r="I482" s="366"/>
      <c r="L482" s="319"/>
      <c r="M482" s="324"/>
      <c r="N482" s="325"/>
      <c r="O482" s="325"/>
      <c r="P482" s="325"/>
      <c r="Q482" s="325"/>
      <c r="R482" s="325"/>
      <c r="S482" s="325"/>
      <c r="T482" s="326"/>
      <c r="AT482" s="321" t="s">
        <v>263</v>
      </c>
      <c r="AU482" s="321" t="s">
        <v>79</v>
      </c>
      <c r="AV482" s="318" t="s">
        <v>79</v>
      </c>
      <c r="AW482" s="318" t="s">
        <v>30</v>
      </c>
      <c r="AX482" s="318" t="s">
        <v>70</v>
      </c>
      <c r="AY482" s="321" t="s">
        <v>136</v>
      </c>
    </row>
    <row r="483" spans="1:65" s="318" customFormat="1">
      <c r="B483" s="319"/>
      <c r="D483" s="320" t="s">
        <v>263</v>
      </c>
      <c r="E483" s="321" t="s">
        <v>3</v>
      </c>
      <c r="F483" s="322" t="s">
        <v>770</v>
      </c>
      <c r="H483" s="323">
        <v>11.05</v>
      </c>
      <c r="I483" s="366"/>
      <c r="L483" s="319"/>
      <c r="M483" s="324"/>
      <c r="N483" s="325"/>
      <c r="O483" s="325"/>
      <c r="P483" s="325"/>
      <c r="Q483" s="325"/>
      <c r="R483" s="325"/>
      <c r="S483" s="325"/>
      <c r="T483" s="326"/>
      <c r="AT483" s="321" t="s">
        <v>263</v>
      </c>
      <c r="AU483" s="321" t="s">
        <v>79</v>
      </c>
      <c r="AV483" s="318" t="s">
        <v>79</v>
      </c>
      <c r="AW483" s="318" t="s">
        <v>30</v>
      </c>
      <c r="AX483" s="318" t="s">
        <v>70</v>
      </c>
      <c r="AY483" s="321" t="s">
        <v>136</v>
      </c>
    </row>
    <row r="484" spans="1:65" s="318" customFormat="1">
      <c r="B484" s="319"/>
      <c r="D484" s="320" t="s">
        <v>263</v>
      </c>
      <c r="E484" s="321" t="s">
        <v>3</v>
      </c>
      <c r="F484" s="322" t="s">
        <v>771</v>
      </c>
      <c r="H484" s="323">
        <v>2.8050000000000002</v>
      </c>
      <c r="I484" s="366"/>
      <c r="L484" s="319"/>
      <c r="M484" s="324"/>
      <c r="N484" s="325"/>
      <c r="O484" s="325"/>
      <c r="P484" s="325"/>
      <c r="Q484" s="325"/>
      <c r="R484" s="325"/>
      <c r="S484" s="325"/>
      <c r="T484" s="326"/>
      <c r="AT484" s="321" t="s">
        <v>263</v>
      </c>
      <c r="AU484" s="321" t="s">
        <v>79</v>
      </c>
      <c r="AV484" s="318" t="s">
        <v>79</v>
      </c>
      <c r="AW484" s="318" t="s">
        <v>30</v>
      </c>
      <c r="AX484" s="318" t="s">
        <v>70</v>
      </c>
      <c r="AY484" s="321" t="s">
        <v>136</v>
      </c>
    </row>
    <row r="485" spans="1:65" s="318" customFormat="1">
      <c r="B485" s="319"/>
      <c r="D485" s="320" t="s">
        <v>263</v>
      </c>
      <c r="E485" s="321" t="s">
        <v>3</v>
      </c>
      <c r="F485" s="322" t="s">
        <v>772</v>
      </c>
      <c r="H485" s="323">
        <v>2.04</v>
      </c>
      <c r="I485" s="366"/>
      <c r="L485" s="319"/>
      <c r="M485" s="324"/>
      <c r="N485" s="325"/>
      <c r="O485" s="325"/>
      <c r="P485" s="325"/>
      <c r="Q485" s="325"/>
      <c r="R485" s="325"/>
      <c r="S485" s="325"/>
      <c r="T485" s="326"/>
      <c r="AT485" s="321" t="s">
        <v>263</v>
      </c>
      <c r="AU485" s="321" t="s">
        <v>79</v>
      </c>
      <c r="AV485" s="318" t="s">
        <v>79</v>
      </c>
      <c r="AW485" s="318" t="s">
        <v>30</v>
      </c>
      <c r="AX485" s="318" t="s">
        <v>70</v>
      </c>
      <c r="AY485" s="321" t="s">
        <v>136</v>
      </c>
    </row>
    <row r="486" spans="1:65" s="345" customFormat="1">
      <c r="B486" s="346"/>
      <c r="D486" s="320" t="s">
        <v>263</v>
      </c>
      <c r="E486" s="347" t="s">
        <v>3</v>
      </c>
      <c r="F486" s="348" t="s">
        <v>329</v>
      </c>
      <c r="H486" s="347" t="s">
        <v>3</v>
      </c>
      <c r="I486" s="368"/>
      <c r="L486" s="346"/>
      <c r="M486" s="349"/>
      <c r="N486" s="350"/>
      <c r="O486" s="350"/>
      <c r="P486" s="350"/>
      <c r="Q486" s="350"/>
      <c r="R486" s="350"/>
      <c r="S486" s="350"/>
      <c r="T486" s="351"/>
      <c r="AT486" s="347" t="s">
        <v>263</v>
      </c>
      <c r="AU486" s="347" t="s">
        <v>79</v>
      </c>
      <c r="AV486" s="345" t="s">
        <v>77</v>
      </c>
      <c r="AW486" s="345" t="s">
        <v>30</v>
      </c>
      <c r="AX486" s="345" t="s">
        <v>70</v>
      </c>
      <c r="AY486" s="347" t="s">
        <v>136</v>
      </c>
    </row>
    <row r="487" spans="1:65" s="318" customFormat="1">
      <c r="B487" s="319"/>
      <c r="D487" s="320" t="s">
        <v>263</v>
      </c>
      <c r="E487" s="321" t="s">
        <v>3</v>
      </c>
      <c r="F487" s="322" t="s">
        <v>330</v>
      </c>
      <c r="H487" s="323">
        <v>2.73</v>
      </c>
      <c r="I487" s="366"/>
      <c r="L487" s="319"/>
      <c r="M487" s="324"/>
      <c r="N487" s="325"/>
      <c r="O487" s="325"/>
      <c r="P487" s="325"/>
      <c r="Q487" s="325"/>
      <c r="R487" s="325"/>
      <c r="S487" s="325"/>
      <c r="T487" s="326"/>
      <c r="AT487" s="321" t="s">
        <v>263</v>
      </c>
      <c r="AU487" s="321" t="s">
        <v>79</v>
      </c>
      <c r="AV487" s="318" t="s">
        <v>79</v>
      </c>
      <c r="AW487" s="318" t="s">
        <v>30</v>
      </c>
      <c r="AX487" s="318" t="s">
        <v>70</v>
      </c>
      <c r="AY487" s="321" t="s">
        <v>136</v>
      </c>
    </row>
    <row r="488" spans="1:65" s="345" customFormat="1">
      <c r="B488" s="346"/>
      <c r="D488" s="320" t="s">
        <v>263</v>
      </c>
      <c r="E488" s="347" t="s">
        <v>3</v>
      </c>
      <c r="F488" s="348" t="s">
        <v>331</v>
      </c>
      <c r="H488" s="347" t="s">
        <v>3</v>
      </c>
      <c r="I488" s="368"/>
      <c r="L488" s="346"/>
      <c r="M488" s="349"/>
      <c r="N488" s="350"/>
      <c r="O488" s="350"/>
      <c r="P488" s="350"/>
      <c r="Q488" s="350"/>
      <c r="R488" s="350"/>
      <c r="S488" s="350"/>
      <c r="T488" s="351"/>
      <c r="AT488" s="347" t="s">
        <v>263</v>
      </c>
      <c r="AU488" s="347" t="s">
        <v>79</v>
      </c>
      <c r="AV488" s="345" t="s">
        <v>77</v>
      </c>
      <c r="AW488" s="345" t="s">
        <v>30</v>
      </c>
      <c r="AX488" s="345" t="s">
        <v>70</v>
      </c>
      <c r="AY488" s="347" t="s">
        <v>136</v>
      </c>
    </row>
    <row r="489" spans="1:65" s="318" customFormat="1">
      <c r="B489" s="319"/>
      <c r="D489" s="320" t="s">
        <v>263</v>
      </c>
      <c r="E489" s="321" t="s">
        <v>3</v>
      </c>
      <c r="F489" s="322" t="s">
        <v>332</v>
      </c>
      <c r="H489" s="323">
        <v>0.8</v>
      </c>
      <c r="I489" s="366"/>
      <c r="L489" s="319"/>
      <c r="M489" s="324"/>
      <c r="N489" s="325"/>
      <c r="O489" s="325"/>
      <c r="P489" s="325"/>
      <c r="Q489" s="325"/>
      <c r="R489" s="325"/>
      <c r="S489" s="325"/>
      <c r="T489" s="326"/>
      <c r="AT489" s="321" t="s">
        <v>263</v>
      </c>
      <c r="AU489" s="321" t="s">
        <v>79</v>
      </c>
      <c r="AV489" s="318" t="s">
        <v>79</v>
      </c>
      <c r="AW489" s="318" t="s">
        <v>30</v>
      </c>
      <c r="AX489" s="318" t="s">
        <v>70</v>
      </c>
      <c r="AY489" s="321" t="s">
        <v>136</v>
      </c>
    </row>
    <row r="490" spans="1:65" s="327" customFormat="1">
      <c r="B490" s="328"/>
      <c r="D490" s="320" t="s">
        <v>263</v>
      </c>
      <c r="E490" s="329" t="s">
        <v>3</v>
      </c>
      <c r="F490" s="330" t="s">
        <v>274</v>
      </c>
      <c r="H490" s="331">
        <v>20.062999999999999</v>
      </c>
      <c r="I490" s="367"/>
      <c r="L490" s="328"/>
      <c r="M490" s="332"/>
      <c r="N490" s="333"/>
      <c r="O490" s="333"/>
      <c r="P490" s="333"/>
      <c r="Q490" s="333"/>
      <c r="R490" s="333"/>
      <c r="S490" s="333"/>
      <c r="T490" s="334"/>
      <c r="AT490" s="329" t="s">
        <v>263</v>
      </c>
      <c r="AU490" s="329" t="s">
        <v>79</v>
      </c>
      <c r="AV490" s="327" t="s">
        <v>139</v>
      </c>
      <c r="AW490" s="327" t="s">
        <v>30</v>
      </c>
      <c r="AX490" s="327" t="s">
        <v>77</v>
      </c>
      <c r="AY490" s="329" t="s">
        <v>136</v>
      </c>
    </row>
    <row r="491" spans="1:65" s="149" customFormat="1" ht="42.75" customHeight="1">
      <c r="A491" s="143"/>
      <c r="B491" s="144"/>
      <c r="C491" s="298" t="s">
        <v>773</v>
      </c>
      <c r="D491" s="298" t="s">
        <v>140</v>
      </c>
      <c r="E491" s="299" t="s">
        <v>774</v>
      </c>
      <c r="F491" s="300" t="s">
        <v>775</v>
      </c>
      <c r="G491" s="301" t="s">
        <v>261</v>
      </c>
      <c r="H491" s="302">
        <v>2.6</v>
      </c>
      <c r="I491" s="107"/>
      <c r="J491" s="303">
        <f>ROUND(I491*H491,2)</f>
        <v>0</v>
      </c>
      <c r="K491" s="304"/>
      <c r="L491" s="144"/>
      <c r="M491" s="305" t="s">
        <v>3</v>
      </c>
      <c r="N491" s="306" t="s">
        <v>41</v>
      </c>
      <c r="O491" s="307">
        <v>1.524</v>
      </c>
      <c r="P491" s="307">
        <f>O491*H491</f>
        <v>3.9624000000000001</v>
      </c>
      <c r="Q491" s="307">
        <v>0</v>
      </c>
      <c r="R491" s="307">
        <f>Q491*H491</f>
        <v>0</v>
      </c>
      <c r="S491" s="307">
        <v>0.54500000000000004</v>
      </c>
      <c r="T491" s="308">
        <f>S491*H491</f>
        <v>1.4170000000000003</v>
      </c>
      <c r="U491" s="143"/>
      <c r="V491" s="143"/>
      <c r="W491" s="143"/>
      <c r="X491" s="143"/>
      <c r="Y491" s="143"/>
      <c r="Z491" s="143"/>
      <c r="AA491" s="143"/>
      <c r="AB491" s="143"/>
      <c r="AC491" s="143"/>
      <c r="AD491" s="143"/>
      <c r="AE491" s="143"/>
      <c r="AR491" s="309" t="s">
        <v>139</v>
      </c>
      <c r="AT491" s="309" t="s">
        <v>140</v>
      </c>
      <c r="AU491" s="309" t="s">
        <v>79</v>
      </c>
      <c r="AY491" s="129" t="s">
        <v>136</v>
      </c>
      <c r="BE491" s="310">
        <f>IF(N491="základní",J491,0)</f>
        <v>0</v>
      </c>
      <c r="BF491" s="310">
        <f>IF(N491="snížená",J491,0)</f>
        <v>0</v>
      </c>
      <c r="BG491" s="310">
        <f>IF(N491="zákl. přenesená",J491,0)</f>
        <v>0</v>
      </c>
      <c r="BH491" s="310">
        <f>IF(N491="sníž. přenesená",J491,0)</f>
        <v>0</v>
      </c>
      <c r="BI491" s="310">
        <f>IF(N491="nulová",J491,0)</f>
        <v>0</v>
      </c>
      <c r="BJ491" s="129" t="s">
        <v>77</v>
      </c>
      <c r="BK491" s="310">
        <f>ROUND(I491*H491,2)</f>
        <v>0</v>
      </c>
      <c r="BL491" s="129" t="s">
        <v>139</v>
      </c>
      <c r="BM491" s="309" t="s">
        <v>776</v>
      </c>
    </row>
    <row r="492" spans="1:65" s="345" customFormat="1">
      <c r="B492" s="346"/>
      <c r="D492" s="320" t="s">
        <v>263</v>
      </c>
      <c r="E492" s="347" t="s">
        <v>3</v>
      </c>
      <c r="F492" s="348" t="s">
        <v>331</v>
      </c>
      <c r="H492" s="347" t="s">
        <v>3</v>
      </c>
      <c r="I492" s="368"/>
      <c r="L492" s="346"/>
      <c r="M492" s="349"/>
      <c r="N492" s="350"/>
      <c r="O492" s="350"/>
      <c r="P492" s="350"/>
      <c r="Q492" s="350"/>
      <c r="R492" s="350"/>
      <c r="S492" s="350"/>
      <c r="T492" s="351"/>
      <c r="AT492" s="347" t="s">
        <v>263</v>
      </c>
      <c r="AU492" s="347" t="s">
        <v>79</v>
      </c>
      <c r="AV492" s="345" t="s">
        <v>77</v>
      </c>
      <c r="AW492" s="345" t="s">
        <v>30</v>
      </c>
      <c r="AX492" s="345" t="s">
        <v>70</v>
      </c>
      <c r="AY492" s="347" t="s">
        <v>136</v>
      </c>
    </row>
    <row r="493" spans="1:65" s="318" customFormat="1">
      <c r="B493" s="319"/>
      <c r="D493" s="320" t="s">
        <v>263</v>
      </c>
      <c r="E493" s="321" t="s">
        <v>3</v>
      </c>
      <c r="F493" s="322" t="s">
        <v>333</v>
      </c>
      <c r="H493" s="323">
        <v>1</v>
      </c>
      <c r="I493" s="366"/>
      <c r="L493" s="319"/>
      <c r="M493" s="324"/>
      <c r="N493" s="325"/>
      <c r="O493" s="325"/>
      <c r="P493" s="325"/>
      <c r="Q493" s="325"/>
      <c r="R493" s="325"/>
      <c r="S493" s="325"/>
      <c r="T493" s="326"/>
      <c r="AT493" s="321" t="s">
        <v>263</v>
      </c>
      <c r="AU493" s="321" t="s">
        <v>79</v>
      </c>
      <c r="AV493" s="318" t="s">
        <v>79</v>
      </c>
      <c r="AW493" s="318" t="s">
        <v>30</v>
      </c>
      <c r="AX493" s="318" t="s">
        <v>70</v>
      </c>
      <c r="AY493" s="321" t="s">
        <v>136</v>
      </c>
    </row>
    <row r="494" spans="1:65" s="318" customFormat="1">
      <c r="B494" s="319"/>
      <c r="D494" s="320" t="s">
        <v>263</v>
      </c>
      <c r="E494" s="321" t="s">
        <v>3</v>
      </c>
      <c r="F494" s="322" t="s">
        <v>332</v>
      </c>
      <c r="H494" s="323">
        <v>0.8</v>
      </c>
      <c r="I494" s="366"/>
      <c r="L494" s="319"/>
      <c r="M494" s="324"/>
      <c r="N494" s="325"/>
      <c r="O494" s="325"/>
      <c r="P494" s="325"/>
      <c r="Q494" s="325"/>
      <c r="R494" s="325"/>
      <c r="S494" s="325"/>
      <c r="T494" s="326"/>
      <c r="AT494" s="321" t="s">
        <v>263</v>
      </c>
      <c r="AU494" s="321" t="s">
        <v>79</v>
      </c>
      <c r="AV494" s="318" t="s">
        <v>79</v>
      </c>
      <c r="AW494" s="318" t="s">
        <v>30</v>
      </c>
      <c r="AX494" s="318" t="s">
        <v>70</v>
      </c>
      <c r="AY494" s="321" t="s">
        <v>136</v>
      </c>
    </row>
    <row r="495" spans="1:65" s="318" customFormat="1">
      <c r="B495" s="319"/>
      <c r="D495" s="320" t="s">
        <v>263</v>
      </c>
      <c r="E495" s="321" t="s">
        <v>3</v>
      </c>
      <c r="F495" s="322" t="s">
        <v>332</v>
      </c>
      <c r="H495" s="323">
        <v>0.8</v>
      </c>
      <c r="I495" s="366"/>
      <c r="L495" s="319"/>
      <c r="M495" s="324"/>
      <c r="N495" s="325"/>
      <c r="O495" s="325"/>
      <c r="P495" s="325"/>
      <c r="Q495" s="325"/>
      <c r="R495" s="325"/>
      <c r="S495" s="325"/>
      <c r="T495" s="326"/>
      <c r="AT495" s="321" t="s">
        <v>263</v>
      </c>
      <c r="AU495" s="321" t="s">
        <v>79</v>
      </c>
      <c r="AV495" s="318" t="s">
        <v>79</v>
      </c>
      <c r="AW495" s="318" t="s">
        <v>30</v>
      </c>
      <c r="AX495" s="318" t="s">
        <v>70</v>
      </c>
      <c r="AY495" s="321" t="s">
        <v>136</v>
      </c>
    </row>
    <row r="496" spans="1:65" s="327" customFormat="1">
      <c r="B496" s="328"/>
      <c r="D496" s="320" t="s">
        <v>263</v>
      </c>
      <c r="E496" s="329" t="s">
        <v>3</v>
      </c>
      <c r="F496" s="330" t="s">
        <v>274</v>
      </c>
      <c r="H496" s="331">
        <v>2.6</v>
      </c>
      <c r="I496" s="367"/>
      <c r="L496" s="328"/>
      <c r="M496" s="332"/>
      <c r="N496" s="333"/>
      <c r="O496" s="333"/>
      <c r="P496" s="333"/>
      <c r="Q496" s="333"/>
      <c r="R496" s="333"/>
      <c r="S496" s="333"/>
      <c r="T496" s="334"/>
      <c r="AT496" s="329" t="s">
        <v>263</v>
      </c>
      <c r="AU496" s="329" t="s">
        <v>79</v>
      </c>
      <c r="AV496" s="327" t="s">
        <v>139</v>
      </c>
      <c r="AW496" s="327" t="s">
        <v>30</v>
      </c>
      <c r="AX496" s="327" t="s">
        <v>77</v>
      </c>
      <c r="AY496" s="329" t="s">
        <v>136</v>
      </c>
    </row>
    <row r="497" spans="1:65" s="149" customFormat="1" ht="42.75" customHeight="1">
      <c r="A497" s="143"/>
      <c r="B497" s="144"/>
      <c r="C497" s="298" t="s">
        <v>777</v>
      </c>
      <c r="D497" s="298" t="s">
        <v>140</v>
      </c>
      <c r="E497" s="299" t="s">
        <v>778</v>
      </c>
      <c r="F497" s="300" t="s">
        <v>779</v>
      </c>
      <c r="G497" s="301" t="s">
        <v>261</v>
      </c>
      <c r="H497" s="302">
        <v>7.2</v>
      </c>
      <c r="I497" s="107"/>
      <c r="J497" s="303">
        <f>ROUND(I497*H497,2)</f>
        <v>0</v>
      </c>
      <c r="K497" s="304"/>
      <c r="L497" s="144"/>
      <c r="M497" s="305" t="s">
        <v>3</v>
      </c>
      <c r="N497" s="306" t="s">
        <v>41</v>
      </c>
      <c r="O497" s="307">
        <v>0.20499999999999999</v>
      </c>
      <c r="P497" s="307">
        <f>O497*H497</f>
        <v>1.476</v>
      </c>
      <c r="Q497" s="307">
        <v>0</v>
      </c>
      <c r="R497" s="307">
        <f>Q497*H497</f>
        <v>0</v>
      </c>
      <c r="S497" s="307">
        <v>1.4999999999999999E-2</v>
      </c>
      <c r="T497" s="308">
        <f>S497*H497</f>
        <v>0.108</v>
      </c>
      <c r="U497" s="143"/>
      <c r="V497" s="143"/>
      <c r="W497" s="143"/>
      <c r="X497" s="143"/>
      <c r="Y497" s="143"/>
      <c r="Z497" s="143"/>
      <c r="AA497" s="143"/>
      <c r="AB497" s="143"/>
      <c r="AC497" s="143"/>
      <c r="AD497" s="143"/>
      <c r="AE497" s="143"/>
      <c r="AR497" s="309" t="s">
        <v>139</v>
      </c>
      <c r="AT497" s="309" t="s">
        <v>140</v>
      </c>
      <c r="AU497" s="309" t="s">
        <v>79</v>
      </c>
      <c r="AY497" s="129" t="s">
        <v>136</v>
      </c>
      <c r="BE497" s="310">
        <f>IF(N497="základní",J497,0)</f>
        <v>0</v>
      </c>
      <c r="BF497" s="310">
        <f>IF(N497="snížená",J497,0)</f>
        <v>0</v>
      </c>
      <c r="BG497" s="310">
        <f>IF(N497="zákl. přenesená",J497,0)</f>
        <v>0</v>
      </c>
      <c r="BH497" s="310">
        <f>IF(N497="sníž. přenesená",J497,0)</f>
        <v>0</v>
      </c>
      <c r="BI497" s="310">
        <f>IF(N497="nulová",J497,0)</f>
        <v>0</v>
      </c>
      <c r="BJ497" s="129" t="s">
        <v>77</v>
      </c>
      <c r="BK497" s="310">
        <f>ROUND(I497*H497,2)</f>
        <v>0</v>
      </c>
      <c r="BL497" s="129" t="s">
        <v>139</v>
      </c>
      <c r="BM497" s="309" t="s">
        <v>780</v>
      </c>
    </row>
    <row r="498" spans="1:65" s="345" customFormat="1">
      <c r="B498" s="346"/>
      <c r="D498" s="320" t="s">
        <v>263</v>
      </c>
      <c r="E498" s="347" t="s">
        <v>3</v>
      </c>
      <c r="F498" s="348" t="s">
        <v>781</v>
      </c>
      <c r="H498" s="347" t="s">
        <v>3</v>
      </c>
      <c r="I498" s="368"/>
      <c r="L498" s="346"/>
      <c r="M498" s="349"/>
      <c r="N498" s="350"/>
      <c r="O498" s="350"/>
      <c r="P498" s="350"/>
      <c r="Q498" s="350"/>
      <c r="R498" s="350"/>
      <c r="S498" s="350"/>
      <c r="T498" s="351"/>
      <c r="AT498" s="347" t="s">
        <v>263</v>
      </c>
      <c r="AU498" s="347" t="s">
        <v>79</v>
      </c>
      <c r="AV498" s="345" t="s">
        <v>77</v>
      </c>
      <c r="AW498" s="345" t="s">
        <v>30</v>
      </c>
      <c r="AX498" s="345" t="s">
        <v>70</v>
      </c>
      <c r="AY498" s="347" t="s">
        <v>136</v>
      </c>
    </row>
    <row r="499" spans="1:65" s="318" customFormat="1">
      <c r="B499" s="319"/>
      <c r="D499" s="320" t="s">
        <v>263</v>
      </c>
      <c r="E499" s="321" t="s">
        <v>3</v>
      </c>
      <c r="F499" s="322" t="s">
        <v>355</v>
      </c>
      <c r="H499" s="323">
        <v>7.2</v>
      </c>
      <c r="I499" s="366"/>
      <c r="L499" s="319"/>
      <c r="M499" s="324"/>
      <c r="N499" s="325"/>
      <c r="O499" s="325"/>
      <c r="P499" s="325"/>
      <c r="Q499" s="325"/>
      <c r="R499" s="325"/>
      <c r="S499" s="325"/>
      <c r="T499" s="326"/>
      <c r="AT499" s="321" t="s">
        <v>263</v>
      </c>
      <c r="AU499" s="321" t="s">
        <v>79</v>
      </c>
      <c r="AV499" s="318" t="s">
        <v>79</v>
      </c>
      <c r="AW499" s="318" t="s">
        <v>30</v>
      </c>
      <c r="AX499" s="318" t="s">
        <v>77</v>
      </c>
      <c r="AY499" s="321" t="s">
        <v>136</v>
      </c>
    </row>
    <row r="500" spans="1:65" s="149" customFormat="1" ht="32" customHeight="1">
      <c r="A500" s="143"/>
      <c r="B500" s="144"/>
      <c r="C500" s="298" t="s">
        <v>782</v>
      </c>
      <c r="D500" s="298" t="s">
        <v>140</v>
      </c>
      <c r="E500" s="299" t="s">
        <v>783</v>
      </c>
      <c r="F500" s="300" t="s">
        <v>784</v>
      </c>
      <c r="G500" s="301" t="s">
        <v>261</v>
      </c>
      <c r="H500" s="302">
        <v>29.2</v>
      </c>
      <c r="I500" s="107"/>
      <c r="J500" s="303">
        <f>ROUND(I500*H500,2)</f>
        <v>0</v>
      </c>
      <c r="K500" s="304"/>
      <c r="L500" s="144"/>
      <c r="M500" s="305" t="s">
        <v>3</v>
      </c>
      <c r="N500" s="306" t="s">
        <v>41</v>
      </c>
      <c r="O500" s="307">
        <v>0.93899999999999995</v>
      </c>
      <c r="P500" s="307">
        <f>O500*H500</f>
        <v>27.418799999999997</v>
      </c>
      <c r="Q500" s="307">
        <v>0</v>
      </c>
      <c r="R500" s="307">
        <f>Q500*H500</f>
        <v>0</v>
      </c>
      <c r="S500" s="307">
        <v>7.5999999999999998E-2</v>
      </c>
      <c r="T500" s="308">
        <f>S500*H500</f>
        <v>2.2191999999999998</v>
      </c>
      <c r="U500" s="143"/>
      <c r="V500" s="143"/>
      <c r="W500" s="143"/>
      <c r="X500" s="143"/>
      <c r="Y500" s="143"/>
      <c r="Z500" s="143"/>
      <c r="AA500" s="143"/>
      <c r="AB500" s="143"/>
      <c r="AC500" s="143"/>
      <c r="AD500" s="143"/>
      <c r="AE500" s="143"/>
      <c r="AR500" s="309" t="s">
        <v>139</v>
      </c>
      <c r="AT500" s="309" t="s">
        <v>140</v>
      </c>
      <c r="AU500" s="309" t="s">
        <v>79</v>
      </c>
      <c r="AY500" s="129" t="s">
        <v>136</v>
      </c>
      <c r="BE500" s="310">
        <f>IF(N500="základní",J500,0)</f>
        <v>0</v>
      </c>
      <c r="BF500" s="310">
        <f>IF(N500="snížená",J500,0)</f>
        <v>0</v>
      </c>
      <c r="BG500" s="310">
        <f>IF(N500="zákl. přenesená",J500,0)</f>
        <v>0</v>
      </c>
      <c r="BH500" s="310">
        <f>IF(N500="sníž. přenesená",J500,0)</f>
        <v>0</v>
      </c>
      <c r="BI500" s="310">
        <f>IF(N500="nulová",J500,0)</f>
        <v>0</v>
      </c>
      <c r="BJ500" s="129" t="s">
        <v>77</v>
      </c>
      <c r="BK500" s="310">
        <f>ROUND(I500*H500,2)</f>
        <v>0</v>
      </c>
      <c r="BL500" s="129" t="s">
        <v>139</v>
      </c>
      <c r="BM500" s="309" t="s">
        <v>785</v>
      </c>
    </row>
    <row r="501" spans="1:65" s="318" customFormat="1">
      <c r="B501" s="319"/>
      <c r="D501" s="320" t="s">
        <v>263</v>
      </c>
      <c r="E501" s="321" t="s">
        <v>3</v>
      </c>
      <c r="F501" s="322" t="s">
        <v>786</v>
      </c>
      <c r="H501" s="323">
        <v>6</v>
      </c>
      <c r="I501" s="366"/>
      <c r="L501" s="319"/>
      <c r="M501" s="324"/>
      <c r="N501" s="325"/>
      <c r="O501" s="325"/>
      <c r="P501" s="325"/>
      <c r="Q501" s="325"/>
      <c r="R501" s="325"/>
      <c r="S501" s="325"/>
      <c r="T501" s="326"/>
      <c r="AT501" s="321" t="s">
        <v>263</v>
      </c>
      <c r="AU501" s="321" t="s">
        <v>79</v>
      </c>
      <c r="AV501" s="318" t="s">
        <v>79</v>
      </c>
      <c r="AW501" s="318" t="s">
        <v>30</v>
      </c>
      <c r="AX501" s="318" t="s">
        <v>70</v>
      </c>
      <c r="AY501" s="321" t="s">
        <v>136</v>
      </c>
    </row>
    <row r="502" spans="1:65" s="318" customFormat="1">
      <c r="B502" s="319"/>
      <c r="D502" s="320" t="s">
        <v>263</v>
      </c>
      <c r="E502" s="321" t="s">
        <v>3</v>
      </c>
      <c r="F502" s="322" t="s">
        <v>787</v>
      </c>
      <c r="H502" s="323">
        <v>16</v>
      </c>
      <c r="I502" s="366"/>
      <c r="L502" s="319"/>
      <c r="M502" s="324"/>
      <c r="N502" s="325"/>
      <c r="O502" s="325"/>
      <c r="P502" s="325"/>
      <c r="Q502" s="325"/>
      <c r="R502" s="325"/>
      <c r="S502" s="325"/>
      <c r="T502" s="326"/>
      <c r="AT502" s="321" t="s">
        <v>263</v>
      </c>
      <c r="AU502" s="321" t="s">
        <v>79</v>
      </c>
      <c r="AV502" s="318" t="s">
        <v>79</v>
      </c>
      <c r="AW502" s="318" t="s">
        <v>30</v>
      </c>
      <c r="AX502" s="318" t="s">
        <v>70</v>
      </c>
      <c r="AY502" s="321" t="s">
        <v>136</v>
      </c>
    </row>
    <row r="503" spans="1:65" s="318" customFormat="1">
      <c r="B503" s="319"/>
      <c r="D503" s="320" t="s">
        <v>263</v>
      </c>
      <c r="E503" s="321" t="s">
        <v>3</v>
      </c>
      <c r="F503" s="322" t="s">
        <v>788</v>
      </c>
      <c r="H503" s="323">
        <v>7.2</v>
      </c>
      <c r="I503" s="366"/>
      <c r="L503" s="319"/>
      <c r="M503" s="324"/>
      <c r="N503" s="325"/>
      <c r="O503" s="325"/>
      <c r="P503" s="325"/>
      <c r="Q503" s="325"/>
      <c r="R503" s="325"/>
      <c r="S503" s="325"/>
      <c r="T503" s="326"/>
      <c r="AT503" s="321" t="s">
        <v>263</v>
      </c>
      <c r="AU503" s="321" t="s">
        <v>79</v>
      </c>
      <c r="AV503" s="318" t="s">
        <v>79</v>
      </c>
      <c r="AW503" s="318" t="s">
        <v>30</v>
      </c>
      <c r="AX503" s="318" t="s">
        <v>70</v>
      </c>
      <c r="AY503" s="321" t="s">
        <v>136</v>
      </c>
    </row>
    <row r="504" spans="1:65" s="327" customFormat="1">
      <c r="B504" s="328"/>
      <c r="D504" s="320" t="s">
        <v>263</v>
      </c>
      <c r="E504" s="329" t="s">
        <v>3</v>
      </c>
      <c r="F504" s="330" t="s">
        <v>274</v>
      </c>
      <c r="H504" s="331">
        <v>29.2</v>
      </c>
      <c r="I504" s="367"/>
      <c r="L504" s="328"/>
      <c r="M504" s="332"/>
      <c r="N504" s="333"/>
      <c r="O504" s="333"/>
      <c r="P504" s="333"/>
      <c r="Q504" s="333"/>
      <c r="R504" s="333"/>
      <c r="S504" s="333"/>
      <c r="T504" s="334"/>
      <c r="AT504" s="329" t="s">
        <v>263</v>
      </c>
      <c r="AU504" s="329" t="s">
        <v>79</v>
      </c>
      <c r="AV504" s="327" t="s">
        <v>139</v>
      </c>
      <c r="AW504" s="327" t="s">
        <v>30</v>
      </c>
      <c r="AX504" s="327" t="s">
        <v>77</v>
      </c>
      <c r="AY504" s="329" t="s">
        <v>136</v>
      </c>
    </row>
    <row r="505" spans="1:65" s="149" customFormat="1" ht="32" customHeight="1">
      <c r="A505" s="143"/>
      <c r="B505" s="144"/>
      <c r="C505" s="298" t="s">
        <v>789</v>
      </c>
      <c r="D505" s="298" t="s">
        <v>140</v>
      </c>
      <c r="E505" s="299" t="s">
        <v>790</v>
      </c>
      <c r="F505" s="300" t="s">
        <v>791</v>
      </c>
      <c r="G505" s="301" t="s">
        <v>261</v>
      </c>
      <c r="H505" s="302">
        <v>33</v>
      </c>
      <c r="I505" s="107"/>
      <c r="J505" s="303">
        <f>ROUND(I505*H505,2)</f>
        <v>0</v>
      </c>
      <c r="K505" s="304"/>
      <c r="L505" s="144"/>
      <c r="M505" s="305" t="s">
        <v>3</v>
      </c>
      <c r="N505" s="306" t="s">
        <v>41</v>
      </c>
      <c r="O505" s="307">
        <v>0.71799999999999997</v>
      </c>
      <c r="P505" s="307">
        <f>O505*H505</f>
        <v>23.693999999999999</v>
      </c>
      <c r="Q505" s="307">
        <v>0</v>
      </c>
      <c r="R505" s="307">
        <f>Q505*H505</f>
        <v>0</v>
      </c>
      <c r="S505" s="307">
        <v>6.3E-2</v>
      </c>
      <c r="T505" s="308">
        <f>S505*H505</f>
        <v>2.0790000000000002</v>
      </c>
      <c r="U505" s="143"/>
      <c r="V505" s="143"/>
      <c r="W505" s="143"/>
      <c r="X505" s="143"/>
      <c r="Y505" s="143"/>
      <c r="Z505" s="143"/>
      <c r="AA505" s="143"/>
      <c r="AB505" s="143"/>
      <c r="AC505" s="143"/>
      <c r="AD505" s="143"/>
      <c r="AE505" s="143"/>
      <c r="AR505" s="309" t="s">
        <v>139</v>
      </c>
      <c r="AT505" s="309" t="s">
        <v>140</v>
      </c>
      <c r="AU505" s="309" t="s">
        <v>79</v>
      </c>
      <c r="AY505" s="129" t="s">
        <v>136</v>
      </c>
      <c r="BE505" s="310">
        <f>IF(N505="základní",J505,0)</f>
        <v>0</v>
      </c>
      <c r="BF505" s="310">
        <f>IF(N505="snížená",J505,0)</f>
        <v>0</v>
      </c>
      <c r="BG505" s="310">
        <f>IF(N505="zákl. přenesená",J505,0)</f>
        <v>0</v>
      </c>
      <c r="BH505" s="310">
        <f>IF(N505="sníž. přenesená",J505,0)</f>
        <v>0</v>
      </c>
      <c r="BI505" s="310">
        <f>IF(N505="nulová",J505,0)</f>
        <v>0</v>
      </c>
      <c r="BJ505" s="129" t="s">
        <v>77</v>
      </c>
      <c r="BK505" s="310">
        <f>ROUND(I505*H505,2)</f>
        <v>0</v>
      </c>
      <c r="BL505" s="129" t="s">
        <v>139</v>
      </c>
      <c r="BM505" s="309" t="s">
        <v>792</v>
      </c>
    </row>
    <row r="506" spans="1:65" s="318" customFormat="1">
      <c r="B506" s="319"/>
      <c r="D506" s="320" t="s">
        <v>263</v>
      </c>
      <c r="E506" s="321" t="s">
        <v>3</v>
      </c>
      <c r="F506" s="322" t="s">
        <v>793</v>
      </c>
      <c r="H506" s="323">
        <v>33</v>
      </c>
      <c r="I506" s="366"/>
      <c r="L506" s="319"/>
      <c r="M506" s="324"/>
      <c r="N506" s="325"/>
      <c r="O506" s="325"/>
      <c r="P506" s="325"/>
      <c r="Q506" s="325"/>
      <c r="R506" s="325"/>
      <c r="S506" s="325"/>
      <c r="T506" s="326"/>
      <c r="AT506" s="321" t="s">
        <v>263</v>
      </c>
      <c r="AU506" s="321" t="s">
        <v>79</v>
      </c>
      <c r="AV506" s="318" t="s">
        <v>79</v>
      </c>
      <c r="AW506" s="318" t="s">
        <v>30</v>
      </c>
      <c r="AX506" s="318" t="s">
        <v>77</v>
      </c>
      <c r="AY506" s="321" t="s">
        <v>136</v>
      </c>
    </row>
    <row r="507" spans="1:65" s="149" customFormat="1" ht="53.75" customHeight="1">
      <c r="A507" s="143"/>
      <c r="B507" s="144"/>
      <c r="C507" s="298" t="s">
        <v>794</v>
      </c>
      <c r="D507" s="298" t="s">
        <v>140</v>
      </c>
      <c r="E507" s="299" t="s">
        <v>795</v>
      </c>
      <c r="F507" s="300" t="s">
        <v>796</v>
      </c>
      <c r="G507" s="301" t="s">
        <v>148</v>
      </c>
      <c r="H507" s="302">
        <v>30</v>
      </c>
      <c r="I507" s="107"/>
      <c r="J507" s="303">
        <f>ROUND(I507*H507,2)</f>
        <v>0</v>
      </c>
      <c r="K507" s="304"/>
      <c r="L507" s="144"/>
      <c r="M507" s="305" t="s">
        <v>3</v>
      </c>
      <c r="N507" s="306" t="s">
        <v>41</v>
      </c>
      <c r="O507" s="307">
        <v>0.16</v>
      </c>
      <c r="P507" s="307">
        <f>O507*H507</f>
        <v>4.8</v>
      </c>
      <c r="Q507" s="307">
        <v>0</v>
      </c>
      <c r="R507" s="307">
        <f>Q507*H507</f>
        <v>0</v>
      </c>
      <c r="S507" s="307">
        <v>4.0000000000000001E-3</v>
      </c>
      <c r="T507" s="308">
        <f>S507*H507</f>
        <v>0.12</v>
      </c>
      <c r="U507" s="143"/>
      <c r="V507" s="143"/>
      <c r="W507" s="143"/>
      <c r="X507" s="143"/>
      <c r="Y507" s="143"/>
      <c r="Z507" s="143"/>
      <c r="AA507" s="143"/>
      <c r="AB507" s="143"/>
      <c r="AC507" s="143"/>
      <c r="AD507" s="143"/>
      <c r="AE507" s="143"/>
      <c r="AR507" s="309" t="s">
        <v>139</v>
      </c>
      <c r="AT507" s="309" t="s">
        <v>140</v>
      </c>
      <c r="AU507" s="309" t="s">
        <v>79</v>
      </c>
      <c r="AY507" s="129" t="s">
        <v>136</v>
      </c>
      <c r="BE507" s="310">
        <f>IF(N507="základní",J507,0)</f>
        <v>0</v>
      </c>
      <c r="BF507" s="310">
        <f>IF(N507="snížená",J507,0)</f>
        <v>0</v>
      </c>
      <c r="BG507" s="310">
        <f>IF(N507="zákl. přenesená",J507,0)</f>
        <v>0</v>
      </c>
      <c r="BH507" s="310">
        <f>IF(N507="sníž. přenesená",J507,0)</f>
        <v>0</v>
      </c>
      <c r="BI507" s="310">
        <f>IF(N507="nulová",J507,0)</f>
        <v>0</v>
      </c>
      <c r="BJ507" s="129" t="s">
        <v>77</v>
      </c>
      <c r="BK507" s="310">
        <f>ROUND(I507*H507,2)</f>
        <v>0</v>
      </c>
      <c r="BL507" s="129" t="s">
        <v>139</v>
      </c>
      <c r="BM507" s="309" t="s">
        <v>797</v>
      </c>
    </row>
    <row r="508" spans="1:65" s="318" customFormat="1">
      <c r="B508" s="319"/>
      <c r="D508" s="320" t="s">
        <v>263</v>
      </c>
      <c r="E508" s="321" t="s">
        <v>3</v>
      </c>
      <c r="F508" s="322" t="s">
        <v>798</v>
      </c>
      <c r="H508" s="323">
        <v>20</v>
      </c>
      <c r="I508" s="366"/>
      <c r="L508" s="319"/>
      <c r="M508" s="324"/>
      <c r="N508" s="325"/>
      <c r="O508" s="325"/>
      <c r="P508" s="325"/>
      <c r="Q508" s="325"/>
      <c r="R508" s="325"/>
      <c r="S508" s="325"/>
      <c r="T508" s="326"/>
      <c r="AT508" s="321" t="s">
        <v>263</v>
      </c>
      <c r="AU508" s="321" t="s">
        <v>79</v>
      </c>
      <c r="AV508" s="318" t="s">
        <v>79</v>
      </c>
      <c r="AW508" s="318" t="s">
        <v>30</v>
      </c>
      <c r="AX508" s="318" t="s">
        <v>70</v>
      </c>
      <c r="AY508" s="321" t="s">
        <v>136</v>
      </c>
    </row>
    <row r="509" spans="1:65" s="318" customFormat="1">
      <c r="B509" s="319"/>
      <c r="D509" s="320" t="s">
        <v>263</v>
      </c>
      <c r="E509" s="321" t="s">
        <v>3</v>
      </c>
      <c r="F509" s="322" t="s">
        <v>799</v>
      </c>
      <c r="H509" s="323">
        <v>10</v>
      </c>
      <c r="I509" s="366"/>
      <c r="L509" s="319"/>
      <c r="M509" s="324"/>
      <c r="N509" s="325"/>
      <c r="O509" s="325"/>
      <c r="P509" s="325"/>
      <c r="Q509" s="325"/>
      <c r="R509" s="325"/>
      <c r="S509" s="325"/>
      <c r="T509" s="326"/>
      <c r="AT509" s="321" t="s">
        <v>263</v>
      </c>
      <c r="AU509" s="321" t="s">
        <v>79</v>
      </c>
      <c r="AV509" s="318" t="s">
        <v>79</v>
      </c>
      <c r="AW509" s="318" t="s">
        <v>30</v>
      </c>
      <c r="AX509" s="318" t="s">
        <v>70</v>
      </c>
      <c r="AY509" s="321" t="s">
        <v>136</v>
      </c>
    </row>
    <row r="510" spans="1:65" s="327" customFormat="1">
      <c r="B510" s="328"/>
      <c r="D510" s="320" t="s">
        <v>263</v>
      </c>
      <c r="E510" s="329" t="s">
        <v>3</v>
      </c>
      <c r="F510" s="330" t="s">
        <v>274</v>
      </c>
      <c r="H510" s="331">
        <v>30</v>
      </c>
      <c r="I510" s="367"/>
      <c r="L510" s="328"/>
      <c r="M510" s="332"/>
      <c r="N510" s="333"/>
      <c r="O510" s="333"/>
      <c r="P510" s="333"/>
      <c r="Q510" s="333"/>
      <c r="R510" s="333"/>
      <c r="S510" s="333"/>
      <c r="T510" s="334"/>
      <c r="AT510" s="329" t="s">
        <v>263</v>
      </c>
      <c r="AU510" s="329" t="s">
        <v>79</v>
      </c>
      <c r="AV510" s="327" t="s">
        <v>139</v>
      </c>
      <c r="AW510" s="327" t="s">
        <v>30</v>
      </c>
      <c r="AX510" s="327" t="s">
        <v>77</v>
      </c>
      <c r="AY510" s="329" t="s">
        <v>136</v>
      </c>
    </row>
    <row r="511" spans="1:65" s="149" customFormat="1" ht="53.75" customHeight="1">
      <c r="A511" s="143"/>
      <c r="B511" s="144"/>
      <c r="C511" s="298" t="s">
        <v>800</v>
      </c>
      <c r="D511" s="298" t="s">
        <v>140</v>
      </c>
      <c r="E511" s="299" t="s">
        <v>801</v>
      </c>
      <c r="F511" s="300" t="s">
        <v>802</v>
      </c>
      <c r="G511" s="301" t="s">
        <v>148</v>
      </c>
      <c r="H511" s="302">
        <v>25</v>
      </c>
      <c r="I511" s="107"/>
      <c r="J511" s="303">
        <f>ROUND(I511*H511,2)</f>
        <v>0</v>
      </c>
      <c r="K511" s="304"/>
      <c r="L511" s="144"/>
      <c r="M511" s="305" t="s">
        <v>3</v>
      </c>
      <c r="N511" s="306" t="s">
        <v>41</v>
      </c>
      <c r="O511" s="307">
        <v>0.24299999999999999</v>
      </c>
      <c r="P511" s="307">
        <f>O511*H511</f>
        <v>6.0750000000000002</v>
      </c>
      <c r="Q511" s="307">
        <v>0</v>
      </c>
      <c r="R511" s="307">
        <f>Q511*H511</f>
        <v>0</v>
      </c>
      <c r="S511" s="307">
        <v>8.0000000000000002E-3</v>
      </c>
      <c r="T511" s="308">
        <f>S511*H511</f>
        <v>0.2</v>
      </c>
      <c r="U511" s="143"/>
      <c r="V511" s="143"/>
      <c r="W511" s="143"/>
      <c r="X511" s="143"/>
      <c r="Y511" s="143"/>
      <c r="Z511" s="143"/>
      <c r="AA511" s="143"/>
      <c r="AB511" s="143"/>
      <c r="AC511" s="143"/>
      <c r="AD511" s="143"/>
      <c r="AE511" s="143"/>
      <c r="AR511" s="309" t="s">
        <v>139</v>
      </c>
      <c r="AT511" s="309" t="s">
        <v>140</v>
      </c>
      <c r="AU511" s="309" t="s">
        <v>79</v>
      </c>
      <c r="AY511" s="129" t="s">
        <v>136</v>
      </c>
      <c r="BE511" s="310">
        <f>IF(N511="základní",J511,0)</f>
        <v>0</v>
      </c>
      <c r="BF511" s="310">
        <f>IF(N511="snížená",J511,0)</f>
        <v>0</v>
      </c>
      <c r="BG511" s="310">
        <f>IF(N511="zákl. přenesená",J511,0)</f>
        <v>0</v>
      </c>
      <c r="BH511" s="310">
        <f>IF(N511="sníž. přenesená",J511,0)</f>
        <v>0</v>
      </c>
      <c r="BI511" s="310">
        <f>IF(N511="nulová",J511,0)</f>
        <v>0</v>
      </c>
      <c r="BJ511" s="129" t="s">
        <v>77</v>
      </c>
      <c r="BK511" s="310">
        <f>ROUND(I511*H511,2)</f>
        <v>0</v>
      </c>
      <c r="BL511" s="129" t="s">
        <v>139</v>
      </c>
      <c r="BM511" s="309" t="s">
        <v>803</v>
      </c>
    </row>
    <row r="512" spans="1:65" s="318" customFormat="1">
      <c r="B512" s="319"/>
      <c r="D512" s="320" t="s">
        <v>263</v>
      </c>
      <c r="E512" s="321" t="s">
        <v>3</v>
      </c>
      <c r="F512" s="322" t="s">
        <v>804</v>
      </c>
      <c r="H512" s="323">
        <v>10</v>
      </c>
      <c r="I512" s="366"/>
      <c r="L512" s="319"/>
      <c r="M512" s="324"/>
      <c r="N512" s="325"/>
      <c r="O512" s="325"/>
      <c r="P512" s="325"/>
      <c r="Q512" s="325"/>
      <c r="R512" s="325"/>
      <c r="S512" s="325"/>
      <c r="T512" s="326"/>
      <c r="AT512" s="321" t="s">
        <v>263</v>
      </c>
      <c r="AU512" s="321" t="s">
        <v>79</v>
      </c>
      <c r="AV512" s="318" t="s">
        <v>79</v>
      </c>
      <c r="AW512" s="318" t="s">
        <v>30</v>
      </c>
      <c r="AX512" s="318" t="s">
        <v>70</v>
      </c>
      <c r="AY512" s="321" t="s">
        <v>136</v>
      </c>
    </row>
    <row r="513" spans="1:65" s="318" customFormat="1">
      <c r="B513" s="319"/>
      <c r="D513" s="320" t="s">
        <v>263</v>
      </c>
      <c r="E513" s="321" t="s">
        <v>3</v>
      </c>
      <c r="F513" s="322" t="s">
        <v>805</v>
      </c>
      <c r="H513" s="323">
        <v>15</v>
      </c>
      <c r="I513" s="366"/>
      <c r="L513" s="319"/>
      <c r="M513" s="324"/>
      <c r="N513" s="325"/>
      <c r="O513" s="325"/>
      <c r="P513" s="325"/>
      <c r="Q513" s="325"/>
      <c r="R513" s="325"/>
      <c r="S513" s="325"/>
      <c r="T513" s="326"/>
      <c r="AT513" s="321" t="s">
        <v>263</v>
      </c>
      <c r="AU513" s="321" t="s">
        <v>79</v>
      </c>
      <c r="AV513" s="318" t="s">
        <v>79</v>
      </c>
      <c r="AW513" s="318" t="s">
        <v>30</v>
      </c>
      <c r="AX513" s="318" t="s">
        <v>70</v>
      </c>
      <c r="AY513" s="321" t="s">
        <v>136</v>
      </c>
    </row>
    <row r="514" spans="1:65" s="327" customFormat="1">
      <c r="B514" s="328"/>
      <c r="D514" s="320" t="s">
        <v>263</v>
      </c>
      <c r="E514" s="329" t="s">
        <v>3</v>
      </c>
      <c r="F514" s="330" t="s">
        <v>274</v>
      </c>
      <c r="H514" s="331">
        <v>25</v>
      </c>
      <c r="I514" s="367"/>
      <c r="L514" s="328"/>
      <c r="M514" s="332"/>
      <c r="N514" s="333"/>
      <c r="O514" s="333"/>
      <c r="P514" s="333"/>
      <c r="Q514" s="333"/>
      <c r="R514" s="333"/>
      <c r="S514" s="333"/>
      <c r="T514" s="334"/>
      <c r="AT514" s="329" t="s">
        <v>263</v>
      </c>
      <c r="AU514" s="329" t="s">
        <v>79</v>
      </c>
      <c r="AV514" s="327" t="s">
        <v>139</v>
      </c>
      <c r="AW514" s="327" t="s">
        <v>30</v>
      </c>
      <c r="AX514" s="327" t="s">
        <v>77</v>
      </c>
      <c r="AY514" s="329" t="s">
        <v>136</v>
      </c>
    </row>
    <row r="515" spans="1:65" s="149" customFormat="1" ht="53.75" customHeight="1">
      <c r="A515" s="143"/>
      <c r="B515" s="144"/>
      <c r="C515" s="298" t="s">
        <v>806</v>
      </c>
      <c r="D515" s="298" t="s">
        <v>140</v>
      </c>
      <c r="E515" s="299" t="s">
        <v>807</v>
      </c>
      <c r="F515" s="300" t="s">
        <v>808</v>
      </c>
      <c r="G515" s="301" t="s">
        <v>148</v>
      </c>
      <c r="H515" s="302">
        <v>6</v>
      </c>
      <c r="I515" s="107"/>
      <c r="J515" s="303">
        <f>ROUND(I515*H515,2)</f>
        <v>0</v>
      </c>
      <c r="K515" s="304"/>
      <c r="L515" s="144"/>
      <c r="M515" s="305" t="s">
        <v>3</v>
      </c>
      <c r="N515" s="306" t="s">
        <v>41</v>
      </c>
      <c r="O515" s="307">
        <v>0.61399999999999999</v>
      </c>
      <c r="P515" s="307">
        <f>O515*H515</f>
        <v>3.6840000000000002</v>
      </c>
      <c r="Q515" s="307">
        <v>0</v>
      </c>
      <c r="R515" s="307">
        <f>Q515*H515</f>
        <v>0</v>
      </c>
      <c r="S515" s="307">
        <v>1.2E-2</v>
      </c>
      <c r="T515" s="308">
        <f>S515*H515</f>
        <v>7.2000000000000008E-2</v>
      </c>
      <c r="U515" s="143"/>
      <c r="V515" s="143"/>
      <c r="W515" s="143"/>
      <c r="X515" s="143"/>
      <c r="Y515" s="143"/>
      <c r="Z515" s="143"/>
      <c r="AA515" s="143"/>
      <c r="AB515" s="143"/>
      <c r="AC515" s="143"/>
      <c r="AD515" s="143"/>
      <c r="AE515" s="143"/>
      <c r="AR515" s="309" t="s">
        <v>139</v>
      </c>
      <c r="AT515" s="309" t="s">
        <v>140</v>
      </c>
      <c r="AU515" s="309" t="s">
        <v>79</v>
      </c>
      <c r="AY515" s="129" t="s">
        <v>136</v>
      </c>
      <c r="BE515" s="310">
        <f>IF(N515="základní",J515,0)</f>
        <v>0</v>
      </c>
      <c r="BF515" s="310">
        <f>IF(N515="snížená",J515,0)</f>
        <v>0</v>
      </c>
      <c r="BG515" s="310">
        <f>IF(N515="zákl. přenesená",J515,0)</f>
        <v>0</v>
      </c>
      <c r="BH515" s="310">
        <f>IF(N515="sníž. přenesená",J515,0)</f>
        <v>0</v>
      </c>
      <c r="BI515" s="310">
        <f>IF(N515="nulová",J515,0)</f>
        <v>0</v>
      </c>
      <c r="BJ515" s="129" t="s">
        <v>77</v>
      </c>
      <c r="BK515" s="310">
        <f>ROUND(I515*H515,2)</f>
        <v>0</v>
      </c>
      <c r="BL515" s="129" t="s">
        <v>139</v>
      </c>
      <c r="BM515" s="309" t="s">
        <v>809</v>
      </c>
    </row>
    <row r="516" spans="1:65" s="318" customFormat="1">
      <c r="B516" s="319"/>
      <c r="D516" s="320" t="s">
        <v>263</v>
      </c>
      <c r="E516" s="321" t="s">
        <v>3</v>
      </c>
      <c r="F516" s="322" t="s">
        <v>810</v>
      </c>
      <c r="H516" s="323">
        <v>4</v>
      </c>
      <c r="I516" s="366"/>
      <c r="L516" s="319"/>
      <c r="M516" s="324"/>
      <c r="N516" s="325"/>
      <c r="O516" s="325"/>
      <c r="P516" s="325"/>
      <c r="Q516" s="325"/>
      <c r="R516" s="325"/>
      <c r="S516" s="325"/>
      <c r="T516" s="326"/>
      <c r="AT516" s="321" t="s">
        <v>263</v>
      </c>
      <c r="AU516" s="321" t="s">
        <v>79</v>
      </c>
      <c r="AV516" s="318" t="s">
        <v>79</v>
      </c>
      <c r="AW516" s="318" t="s">
        <v>30</v>
      </c>
      <c r="AX516" s="318" t="s">
        <v>70</v>
      </c>
      <c r="AY516" s="321" t="s">
        <v>136</v>
      </c>
    </row>
    <row r="517" spans="1:65" s="318" customFormat="1">
      <c r="B517" s="319"/>
      <c r="D517" s="320" t="s">
        <v>263</v>
      </c>
      <c r="E517" s="321" t="s">
        <v>3</v>
      </c>
      <c r="F517" s="322" t="s">
        <v>811</v>
      </c>
      <c r="H517" s="323">
        <v>2</v>
      </c>
      <c r="I517" s="366"/>
      <c r="L517" s="319"/>
      <c r="M517" s="324"/>
      <c r="N517" s="325"/>
      <c r="O517" s="325"/>
      <c r="P517" s="325"/>
      <c r="Q517" s="325"/>
      <c r="R517" s="325"/>
      <c r="S517" s="325"/>
      <c r="T517" s="326"/>
      <c r="AT517" s="321" t="s">
        <v>263</v>
      </c>
      <c r="AU517" s="321" t="s">
        <v>79</v>
      </c>
      <c r="AV517" s="318" t="s">
        <v>79</v>
      </c>
      <c r="AW517" s="318" t="s">
        <v>30</v>
      </c>
      <c r="AX517" s="318" t="s">
        <v>70</v>
      </c>
      <c r="AY517" s="321" t="s">
        <v>136</v>
      </c>
    </row>
    <row r="518" spans="1:65" s="327" customFormat="1">
      <c r="B518" s="328"/>
      <c r="D518" s="320" t="s">
        <v>263</v>
      </c>
      <c r="E518" s="329" t="s">
        <v>3</v>
      </c>
      <c r="F518" s="330" t="s">
        <v>274</v>
      </c>
      <c r="H518" s="331">
        <v>6</v>
      </c>
      <c r="I518" s="367"/>
      <c r="L518" s="328"/>
      <c r="M518" s="332"/>
      <c r="N518" s="333"/>
      <c r="O518" s="333"/>
      <c r="P518" s="333"/>
      <c r="Q518" s="333"/>
      <c r="R518" s="333"/>
      <c r="S518" s="333"/>
      <c r="T518" s="334"/>
      <c r="AT518" s="329" t="s">
        <v>263</v>
      </c>
      <c r="AU518" s="329" t="s">
        <v>79</v>
      </c>
      <c r="AV518" s="327" t="s">
        <v>139</v>
      </c>
      <c r="AW518" s="327" t="s">
        <v>30</v>
      </c>
      <c r="AX518" s="327" t="s">
        <v>77</v>
      </c>
      <c r="AY518" s="329" t="s">
        <v>136</v>
      </c>
    </row>
    <row r="519" spans="1:65" s="149" customFormat="1" ht="53.75" customHeight="1">
      <c r="A519" s="143"/>
      <c r="B519" s="144"/>
      <c r="C519" s="298" t="s">
        <v>812</v>
      </c>
      <c r="D519" s="298" t="s">
        <v>140</v>
      </c>
      <c r="E519" s="299" t="s">
        <v>813</v>
      </c>
      <c r="F519" s="300" t="s">
        <v>814</v>
      </c>
      <c r="G519" s="301" t="s">
        <v>148</v>
      </c>
      <c r="H519" s="302">
        <v>4</v>
      </c>
      <c r="I519" s="107"/>
      <c r="J519" s="303">
        <f>ROUND(I519*H519,2)</f>
        <v>0</v>
      </c>
      <c r="K519" s="304"/>
      <c r="L519" s="144"/>
      <c r="M519" s="305" t="s">
        <v>3</v>
      </c>
      <c r="N519" s="306" t="s">
        <v>41</v>
      </c>
      <c r="O519" s="307">
        <v>0.21299999999999999</v>
      </c>
      <c r="P519" s="307">
        <f>O519*H519</f>
        <v>0.85199999999999998</v>
      </c>
      <c r="Q519" s="307">
        <v>0</v>
      </c>
      <c r="R519" s="307">
        <f>Q519*H519</f>
        <v>0</v>
      </c>
      <c r="S519" s="307">
        <v>2.5000000000000001E-2</v>
      </c>
      <c r="T519" s="308">
        <f>S519*H519</f>
        <v>0.1</v>
      </c>
      <c r="U519" s="143"/>
      <c r="V519" s="143"/>
      <c r="W519" s="143"/>
      <c r="X519" s="143"/>
      <c r="Y519" s="143"/>
      <c r="Z519" s="143"/>
      <c r="AA519" s="143"/>
      <c r="AB519" s="143"/>
      <c r="AC519" s="143"/>
      <c r="AD519" s="143"/>
      <c r="AE519" s="143"/>
      <c r="AR519" s="309" t="s">
        <v>139</v>
      </c>
      <c r="AT519" s="309" t="s">
        <v>140</v>
      </c>
      <c r="AU519" s="309" t="s">
        <v>79</v>
      </c>
      <c r="AY519" s="129" t="s">
        <v>136</v>
      </c>
      <c r="BE519" s="310">
        <f>IF(N519="základní",J519,0)</f>
        <v>0</v>
      </c>
      <c r="BF519" s="310">
        <f>IF(N519="snížená",J519,0)</f>
        <v>0</v>
      </c>
      <c r="BG519" s="310">
        <f>IF(N519="zákl. přenesená",J519,0)</f>
        <v>0</v>
      </c>
      <c r="BH519" s="310">
        <f>IF(N519="sníž. přenesená",J519,0)</f>
        <v>0</v>
      </c>
      <c r="BI519" s="310">
        <f>IF(N519="nulová",J519,0)</f>
        <v>0</v>
      </c>
      <c r="BJ519" s="129" t="s">
        <v>77</v>
      </c>
      <c r="BK519" s="310">
        <f>ROUND(I519*H519,2)</f>
        <v>0</v>
      </c>
      <c r="BL519" s="129" t="s">
        <v>139</v>
      </c>
      <c r="BM519" s="309" t="s">
        <v>815</v>
      </c>
    </row>
    <row r="520" spans="1:65" s="318" customFormat="1">
      <c r="B520" s="319"/>
      <c r="D520" s="320" t="s">
        <v>263</v>
      </c>
      <c r="E520" s="321" t="s">
        <v>3</v>
      </c>
      <c r="F520" s="322" t="s">
        <v>816</v>
      </c>
      <c r="H520" s="323">
        <v>4</v>
      </c>
      <c r="I520" s="366"/>
      <c r="L520" s="319"/>
      <c r="M520" s="324"/>
      <c r="N520" s="325"/>
      <c r="O520" s="325"/>
      <c r="P520" s="325"/>
      <c r="Q520" s="325"/>
      <c r="R520" s="325"/>
      <c r="S520" s="325"/>
      <c r="T520" s="326"/>
      <c r="AT520" s="321" t="s">
        <v>263</v>
      </c>
      <c r="AU520" s="321" t="s">
        <v>79</v>
      </c>
      <c r="AV520" s="318" t="s">
        <v>79</v>
      </c>
      <c r="AW520" s="318" t="s">
        <v>30</v>
      </c>
      <c r="AX520" s="318" t="s">
        <v>77</v>
      </c>
      <c r="AY520" s="321" t="s">
        <v>136</v>
      </c>
    </row>
    <row r="521" spans="1:65" s="149" customFormat="1" ht="53.75" customHeight="1">
      <c r="A521" s="143"/>
      <c r="B521" s="144"/>
      <c r="C521" s="298" t="s">
        <v>817</v>
      </c>
      <c r="D521" s="298" t="s">
        <v>140</v>
      </c>
      <c r="E521" s="299" t="s">
        <v>818</v>
      </c>
      <c r="F521" s="300" t="s">
        <v>819</v>
      </c>
      <c r="G521" s="301" t="s">
        <v>148</v>
      </c>
      <c r="H521" s="302">
        <v>8</v>
      </c>
      <c r="I521" s="107"/>
      <c r="J521" s="303">
        <f>ROUND(I521*H521,2)</f>
        <v>0</v>
      </c>
      <c r="K521" s="304"/>
      <c r="L521" s="144"/>
      <c r="M521" s="305" t="s">
        <v>3</v>
      </c>
      <c r="N521" s="306" t="s">
        <v>41</v>
      </c>
      <c r="O521" s="307">
        <v>0.84599999999999997</v>
      </c>
      <c r="P521" s="307">
        <f>O521*H521</f>
        <v>6.7679999999999998</v>
      </c>
      <c r="Q521" s="307">
        <v>0</v>
      </c>
      <c r="R521" s="307">
        <f>Q521*H521</f>
        <v>0</v>
      </c>
      <c r="S521" s="307">
        <v>7.3999999999999996E-2</v>
      </c>
      <c r="T521" s="308">
        <f>S521*H521</f>
        <v>0.59199999999999997</v>
      </c>
      <c r="U521" s="143"/>
      <c r="V521" s="143"/>
      <c r="W521" s="143"/>
      <c r="X521" s="143"/>
      <c r="Y521" s="143"/>
      <c r="Z521" s="143"/>
      <c r="AA521" s="143"/>
      <c r="AB521" s="143"/>
      <c r="AC521" s="143"/>
      <c r="AD521" s="143"/>
      <c r="AE521" s="143"/>
      <c r="AR521" s="309" t="s">
        <v>139</v>
      </c>
      <c r="AT521" s="309" t="s">
        <v>140</v>
      </c>
      <c r="AU521" s="309" t="s">
        <v>79</v>
      </c>
      <c r="AY521" s="129" t="s">
        <v>136</v>
      </c>
      <c r="BE521" s="310">
        <f>IF(N521="základní",J521,0)</f>
        <v>0</v>
      </c>
      <c r="BF521" s="310">
        <f>IF(N521="snížená",J521,0)</f>
        <v>0</v>
      </c>
      <c r="BG521" s="310">
        <f>IF(N521="zákl. přenesená",J521,0)</f>
        <v>0</v>
      </c>
      <c r="BH521" s="310">
        <f>IF(N521="sníž. přenesená",J521,0)</f>
        <v>0</v>
      </c>
      <c r="BI521" s="310">
        <f>IF(N521="nulová",J521,0)</f>
        <v>0</v>
      </c>
      <c r="BJ521" s="129" t="s">
        <v>77</v>
      </c>
      <c r="BK521" s="310">
        <f>ROUND(I521*H521,2)</f>
        <v>0</v>
      </c>
      <c r="BL521" s="129" t="s">
        <v>139</v>
      </c>
      <c r="BM521" s="309" t="s">
        <v>820</v>
      </c>
    </row>
    <row r="522" spans="1:65" s="318" customFormat="1">
      <c r="B522" s="319"/>
      <c r="D522" s="320" t="s">
        <v>263</v>
      </c>
      <c r="E522" s="321" t="s">
        <v>3</v>
      </c>
      <c r="F522" s="322" t="s">
        <v>821</v>
      </c>
      <c r="H522" s="323">
        <v>4</v>
      </c>
      <c r="I522" s="366"/>
      <c r="L522" s="319"/>
      <c r="M522" s="324"/>
      <c r="N522" s="325"/>
      <c r="O522" s="325"/>
      <c r="P522" s="325"/>
      <c r="Q522" s="325"/>
      <c r="R522" s="325"/>
      <c r="S522" s="325"/>
      <c r="T522" s="326"/>
      <c r="AT522" s="321" t="s">
        <v>263</v>
      </c>
      <c r="AU522" s="321" t="s">
        <v>79</v>
      </c>
      <c r="AV522" s="318" t="s">
        <v>79</v>
      </c>
      <c r="AW522" s="318" t="s">
        <v>30</v>
      </c>
      <c r="AX522" s="318" t="s">
        <v>70</v>
      </c>
      <c r="AY522" s="321" t="s">
        <v>136</v>
      </c>
    </row>
    <row r="523" spans="1:65" s="318" customFormat="1">
      <c r="B523" s="319"/>
      <c r="D523" s="320" t="s">
        <v>263</v>
      </c>
      <c r="E523" s="321" t="s">
        <v>3</v>
      </c>
      <c r="F523" s="322" t="s">
        <v>816</v>
      </c>
      <c r="H523" s="323">
        <v>4</v>
      </c>
      <c r="I523" s="366"/>
      <c r="L523" s="319"/>
      <c r="M523" s="324"/>
      <c r="N523" s="325"/>
      <c r="O523" s="325"/>
      <c r="P523" s="325"/>
      <c r="Q523" s="325"/>
      <c r="R523" s="325"/>
      <c r="S523" s="325"/>
      <c r="T523" s="326"/>
      <c r="AT523" s="321" t="s">
        <v>263</v>
      </c>
      <c r="AU523" s="321" t="s">
        <v>79</v>
      </c>
      <c r="AV523" s="318" t="s">
        <v>79</v>
      </c>
      <c r="AW523" s="318" t="s">
        <v>30</v>
      </c>
      <c r="AX523" s="318" t="s">
        <v>70</v>
      </c>
      <c r="AY523" s="321" t="s">
        <v>136</v>
      </c>
    </row>
    <row r="524" spans="1:65" s="327" customFormat="1">
      <c r="B524" s="328"/>
      <c r="D524" s="320" t="s">
        <v>263</v>
      </c>
      <c r="E524" s="329" t="s">
        <v>3</v>
      </c>
      <c r="F524" s="330" t="s">
        <v>274</v>
      </c>
      <c r="H524" s="331">
        <v>8</v>
      </c>
      <c r="I524" s="367"/>
      <c r="L524" s="328"/>
      <c r="M524" s="332"/>
      <c r="N524" s="333"/>
      <c r="O524" s="333"/>
      <c r="P524" s="333"/>
      <c r="Q524" s="333"/>
      <c r="R524" s="333"/>
      <c r="S524" s="333"/>
      <c r="T524" s="334"/>
      <c r="AT524" s="329" t="s">
        <v>263</v>
      </c>
      <c r="AU524" s="329" t="s">
        <v>79</v>
      </c>
      <c r="AV524" s="327" t="s">
        <v>139</v>
      </c>
      <c r="AW524" s="327" t="s">
        <v>30</v>
      </c>
      <c r="AX524" s="327" t="s">
        <v>77</v>
      </c>
      <c r="AY524" s="329" t="s">
        <v>136</v>
      </c>
    </row>
    <row r="525" spans="1:65" s="149" customFormat="1" ht="53.75" customHeight="1">
      <c r="A525" s="143"/>
      <c r="B525" s="144"/>
      <c r="C525" s="298" t="s">
        <v>822</v>
      </c>
      <c r="D525" s="298" t="s">
        <v>140</v>
      </c>
      <c r="E525" s="299" t="s">
        <v>823</v>
      </c>
      <c r="F525" s="300" t="s">
        <v>824</v>
      </c>
      <c r="G525" s="301" t="s">
        <v>148</v>
      </c>
      <c r="H525" s="302">
        <v>11</v>
      </c>
      <c r="I525" s="107"/>
      <c r="J525" s="303">
        <f>ROUND(I525*H525,2)</f>
        <v>0</v>
      </c>
      <c r="K525" s="304"/>
      <c r="L525" s="144"/>
      <c r="M525" s="305" t="s">
        <v>3</v>
      </c>
      <c r="N525" s="306" t="s">
        <v>41</v>
      </c>
      <c r="O525" s="307">
        <v>1.147</v>
      </c>
      <c r="P525" s="307">
        <f>O525*H525</f>
        <v>12.617000000000001</v>
      </c>
      <c r="Q525" s="307">
        <v>0</v>
      </c>
      <c r="R525" s="307">
        <f>Q525*H525</f>
        <v>0</v>
      </c>
      <c r="S525" s="307">
        <v>9.9000000000000005E-2</v>
      </c>
      <c r="T525" s="308">
        <f>S525*H525</f>
        <v>1.089</v>
      </c>
      <c r="U525" s="143"/>
      <c r="V525" s="143"/>
      <c r="W525" s="143"/>
      <c r="X525" s="143"/>
      <c r="Y525" s="143"/>
      <c r="Z525" s="143"/>
      <c r="AA525" s="143"/>
      <c r="AB525" s="143"/>
      <c r="AC525" s="143"/>
      <c r="AD525" s="143"/>
      <c r="AE525" s="143"/>
      <c r="AR525" s="309" t="s">
        <v>139</v>
      </c>
      <c r="AT525" s="309" t="s">
        <v>140</v>
      </c>
      <c r="AU525" s="309" t="s">
        <v>79</v>
      </c>
      <c r="AY525" s="129" t="s">
        <v>136</v>
      </c>
      <c r="BE525" s="310">
        <f>IF(N525="základní",J525,0)</f>
        <v>0</v>
      </c>
      <c r="BF525" s="310">
        <f>IF(N525="snížená",J525,0)</f>
        <v>0</v>
      </c>
      <c r="BG525" s="310">
        <f>IF(N525="zákl. přenesená",J525,0)</f>
        <v>0</v>
      </c>
      <c r="BH525" s="310">
        <f>IF(N525="sníž. přenesená",J525,0)</f>
        <v>0</v>
      </c>
      <c r="BI525" s="310">
        <f>IF(N525="nulová",J525,0)</f>
        <v>0</v>
      </c>
      <c r="BJ525" s="129" t="s">
        <v>77</v>
      </c>
      <c r="BK525" s="310">
        <f>ROUND(I525*H525,2)</f>
        <v>0</v>
      </c>
      <c r="BL525" s="129" t="s">
        <v>139</v>
      </c>
      <c r="BM525" s="309" t="s">
        <v>825</v>
      </c>
    </row>
    <row r="526" spans="1:65" s="318" customFormat="1">
      <c r="B526" s="319"/>
      <c r="D526" s="320" t="s">
        <v>263</v>
      </c>
      <c r="E526" s="321" t="s">
        <v>3</v>
      </c>
      <c r="F526" s="322" t="s">
        <v>826</v>
      </c>
      <c r="H526" s="323">
        <v>2</v>
      </c>
      <c r="I526" s="366"/>
      <c r="L526" s="319"/>
      <c r="M526" s="324"/>
      <c r="N526" s="325"/>
      <c r="O526" s="325"/>
      <c r="P526" s="325"/>
      <c r="Q526" s="325"/>
      <c r="R526" s="325"/>
      <c r="S526" s="325"/>
      <c r="T526" s="326"/>
      <c r="AT526" s="321" t="s">
        <v>263</v>
      </c>
      <c r="AU526" s="321" t="s">
        <v>79</v>
      </c>
      <c r="AV526" s="318" t="s">
        <v>79</v>
      </c>
      <c r="AW526" s="318" t="s">
        <v>30</v>
      </c>
      <c r="AX526" s="318" t="s">
        <v>70</v>
      </c>
      <c r="AY526" s="321" t="s">
        <v>136</v>
      </c>
    </row>
    <row r="527" spans="1:65" s="318" customFormat="1">
      <c r="B527" s="319"/>
      <c r="D527" s="320" t="s">
        <v>263</v>
      </c>
      <c r="E527" s="321" t="s">
        <v>3</v>
      </c>
      <c r="F527" s="322" t="s">
        <v>827</v>
      </c>
      <c r="H527" s="323">
        <v>9</v>
      </c>
      <c r="I527" s="366"/>
      <c r="L527" s="319"/>
      <c r="M527" s="324"/>
      <c r="N527" s="325"/>
      <c r="O527" s="325"/>
      <c r="P527" s="325"/>
      <c r="Q527" s="325"/>
      <c r="R527" s="325"/>
      <c r="S527" s="325"/>
      <c r="T527" s="326"/>
      <c r="AT527" s="321" t="s">
        <v>263</v>
      </c>
      <c r="AU527" s="321" t="s">
        <v>79</v>
      </c>
      <c r="AV527" s="318" t="s">
        <v>79</v>
      </c>
      <c r="AW527" s="318" t="s">
        <v>30</v>
      </c>
      <c r="AX527" s="318" t="s">
        <v>70</v>
      </c>
      <c r="AY527" s="321" t="s">
        <v>136</v>
      </c>
    </row>
    <row r="528" spans="1:65" s="327" customFormat="1">
      <c r="B528" s="328"/>
      <c r="D528" s="320" t="s">
        <v>263</v>
      </c>
      <c r="E528" s="329" t="s">
        <v>3</v>
      </c>
      <c r="F528" s="330" t="s">
        <v>274</v>
      </c>
      <c r="H528" s="331">
        <v>11</v>
      </c>
      <c r="I528" s="367"/>
      <c r="L528" s="328"/>
      <c r="M528" s="332"/>
      <c r="N528" s="333"/>
      <c r="O528" s="333"/>
      <c r="P528" s="333"/>
      <c r="Q528" s="333"/>
      <c r="R528" s="333"/>
      <c r="S528" s="333"/>
      <c r="T528" s="334"/>
      <c r="AT528" s="329" t="s">
        <v>263</v>
      </c>
      <c r="AU528" s="329" t="s">
        <v>79</v>
      </c>
      <c r="AV528" s="327" t="s">
        <v>139</v>
      </c>
      <c r="AW528" s="327" t="s">
        <v>30</v>
      </c>
      <c r="AX528" s="327" t="s">
        <v>77</v>
      </c>
      <c r="AY528" s="329" t="s">
        <v>136</v>
      </c>
    </row>
    <row r="529" spans="1:65" s="149" customFormat="1" ht="53.75" customHeight="1">
      <c r="A529" s="143"/>
      <c r="B529" s="144"/>
      <c r="C529" s="298" t="s">
        <v>828</v>
      </c>
      <c r="D529" s="298" t="s">
        <v>140</v>
      </c>
      <c r="E529" s="299" t="s">
        <v>829</v>
      </c>
      <c r="F529" s="300" t="s">
        <v>830</v>
      </c>
      <c r="G529" s="301" t="s">
        <v>148</v>
      </c>
      <c r="H529" s="302">
        <v>2</v>
      </c>
      <c r="I529" s="107"/>
      <c r="J529" s="303">
        <f>ROUND(I529*H529,2)</f>
        <v>0</v>
      </c>
      <c r="K529" s="304"/>
      <c r="L529" s="144"/>
      <c r="M529" s="305" t="s">
        <v>3</v>
      </c>
      <c r="N529" s="306" t="s">
        <v>41</v>
      </c>
      <c r="O529" s="307">
        <v>1.611</v>
      </c>
      <c r="P529" s="307">
        <f>O529*H529</f>
        <v>3.222</v>
      </c>
      <c r="Q529" s="307">
        <v>0</v>
      </c>
      <c r="R529" s="307">
        <f>Q529*H529</f>
        <v>0</v>
      </c>
      <c r="S529" s="307">
        <v>0.124</v>
      </c>
      <c r="T529" s="308">
        <f>S529*H529</f>
        <v>0.248</v>
      </c>
      <c r="U529" s="143"/>
      <c r="V529" s="143"/>
      <c r="W529" s="143"/>
      <c r="X529" s="143"/>
      <c r="Y529" s="143"/>
      <c r="Z529" s="143"/>
      <c r="AA529" s="143"/>
      <c r="AB529" s="143"/>
      <c r="AC529" s="143"/>
      <c r="AD529" s="143"/>
      <c r="AE529" s="143"/>
      <c r="AR529" s="309" t="s">
        <v>139</v>
      </c>
      <c r="AT529" s="309" t="s">
        <v>140</v>
      </c>
      <c r="AU529" s="309" t="s">
        <v>79</v>
      </c>
      <c r="AY529" s="129" t="s">
        <v>136</v>
      </c>
      <c r="BE529" s="310">
        <f>IF(N529="základní",J529,0)</f>
        <v>0</v>
      </c>
      <c r="BF529" s="310">
        <f>IF(N529="snížená",J529,0)</f>
        <v>0</v>
      </c>
      <c r="BG529" s="310">
        <f>IF(N529="zákl. přenesená",J529,0)</f>
        <v>0</v>
      </c>
      <c r="BH529" s="310">
        <f>IF(N529="sníž. přenesená",J529,0)</f>
        <v>0</v>
      </c>
      <c r="BI529" s="310">
        <f>IF(N529="nulová",J529,0)</f>
        <v>0</v>
      </c>
      <c r="BJ529" s="129" t="s">
        <v>77</v>
      </c>
      <c r="BK529" s="310">
        <f>ROUND(I529*H529,2)</f>
        <v>0</v>
      </c>
      <c r="BL529" s="129" t="s">
        <v>139</v>
      </c>
      <c r="BM529" s="309" t="s">
        <v>831</v>
      </c>
    </row>
    <row r="530" spans="1:65" s="318" customFormat="1">
      <c r="B530" s="319"/>
      <c r="D530" s="320" t="s">
        <v>263</v>
      </c>
      <c r="E530" s="321" t="s">
        <v>3</v>
      </c>
      <c r="F530" s="322" t="s">
        <v>826</v>
      </c>
      <c r="H530" s="323">
        <v>2</v>
      </c>
      <c r="I530" s="366"/>
      <c r="L530" s="319"/>
      <c r="M530" s="324"/>
      <c r="N530" s="325"/>
      <c r="O530" s="325"/>
      <c r="P530" s="325"/>
      <c r="Q530" s="325"/>
      <c r="R530" s="325"/>
      <c r="S530" s="325"/>
      <c r="T530" s="326"/>
      <c r="AT530" s="321" t="s">
        <v>263</v>
      </c>
      <c r="AU530" s="321" t="s">
        <v>79</v>
      </c>
      <c r="AV530" s="318" t="s">
        <v>79</v>
      </c>
      <c r="AW530" s="318" t="s">
        <v>30</v>
      </c>
      <c r="AX530" s="318" t="s">
        <v>70</v>
      </c>
      <c r="AY530" s="321" t="s">
        <v>136</v>
      </c>
    </row>
    <row r="531" spans="1:65" s="327" customFormat="1">
      <c r="B531" s="328"/>
      <c r="D531" s="320" t="s">
        <v>263</v>
      </c>
      <c r="E531" s="329" t="s">
        <v>3</v>
      </c>
      <c r="F531" s="330" t="s">
        <v>274</v>
      </c>
      <c r="H531" s="331">
        <v>2</v>
      </c>
      <c r="I531" s="367"/>
      <c r="L531" s="328"/>
      <c r="M531" s="332"/>
      <c r="N531" s="333"/>
      <c r="O531" s="333"/>
      <c r="P531" s="333"/>
      <c r="Q531" s="333"/>
      <c r="R531" s="333"/>
      <c r="S531" s="333"/>
      <c r="T531" s="334"/>
      <c r="AT531" s="329" t="s">
        <v>263</v>
      </c>
      <c r="AU531" s="329" t="s">
        <v>79</v>
      </c>
      <c r="AV531" s="327" t="s">
        <v>139</v>
      </c>
      <c r="AW531" s="327" t="s">
        <v>30</v>
      </c>
      <c r="AX531" s="327" t="s">
        <v>77</v>
      </c>
      <c r="AY531" s="329" t="s">
        <v>136</v>
      </c>
    </row>
    <row r="532" spans="1:65" s="149" customFormat="1" ht="53.75" customHeight="1">
      <c r="A532" s="143"/>
      <c r="B532" s="144"/>
      <c r="C532" s="298" t="s">
        <v>832</v>
      </c>
      <c r="D532" s="298" t="s">
        <v>140</v>
      </c>
      <c r="E532" s="299" t="s">
        <v>833</v>
      </c>
      <c r="F532" s="300" t="s">
        <v>834</v>
      </c>
      <c r="G532" s="301" t="s">
        <v>148</v>
      </c>
      <c r="H532" s="302">
        <v>3</v>
      </c>
      <c r="I532" s="107"/>
      <c r="J532" s="303">
        <f>ROUND(I532*H532,2)</f>
        <v>0</v>
      </c>
      <c r="K532" s="304"/>
      <c r="L532" s="144"/>
      <c r="M532" s="305" t="s">
        <v>3</v>
      </c>
      <c r="N532" s="306" t="s">
        <v>41</v>
      </c>
      <c r="O532" s="307">
        <v>0.21299999999999999</v>
      </c>
      <c r="P532" s="307">
        <f>O532*H532</f>
        <v>0.63900000000000001</v>
      </c>
      <c r="Q532" s="307">
        <v>0</v>
      </c>
      <c r="R532" s="307">
        <f>Q532*H532</f>
        <v>0</v>
      </c>
      <c r="S532" s="307">
        <v>6.9000000000000006E-2</v>
      </c>
      <c r="T532" s="308">
        <f>S532*H532</f>
        <v>0.20700000000000002</v>
      </c>
      <c r="U532" s="143"/>
      <c r="V532" s="143"/>
      <c r="W532" s="143"/>
      <c r="X532" s="143"/>
      <c r="Y532" s="143"/>
      <c r="Z532" s="143"/>
      <c r="AA532" s="143"/>
      <c r="AB532" s="143"/>
      <c r="AC532" s="143"/>
      <c r="AD532" s="143"/>
      <c r="AE532" s="143"/>
      <c r="AR532" s="309" t="s">
        <v>139</v>
      </c>
      <c r="AT532" s="309" t="s">
        <v>140</v>
      </c>
      <c r="AU532" s="309" t="s">
        <v>79</v>
      </c>
      <c r="AY532" s="129" t="s">
        <v>136</v>
      </c>
      <c r="BE532" s="310">
        <f>IF(N532="základní",J532,0)</f>
        <v>0</v>
      </c>
      <c r="BF532" s="310">
        <f>IF(N532="snížená",J532,0)</f>
        <v>0</v>
      </c>
      <c r="BG532" s="310">
        <f>IF(N532="zákl. přenesená",J532,0)</f>
        <v>0</v>
      </c>
      <c r="BH532" s="310">
        <f>IF(N532="sníž. přenesená",J532,0)</f>
        <v>0</v>
      </c>
      <c r="BI532" s="310">
        <f>IF(N532="nulová",J532,0)</f>
        <v>0</v>
      </c>
      <c r="BJ532" s="129" t="s">
        <v>77</v>
      </c>
      <c r="BK532" s="310">
        <f>ROUND(I532*H532,2)</f>
        <v>0</v>
      </c>
      <c r="BL532" s="129" t="s">
        <v>139</v>
      </c>
      <c r="BM532" s="309" t="s">
        <v>835</v>
      </c>
    </row>
    <row r="533" spans="1:65" s="345" customFormat="1">
      <c r="B533" s="346"/>
      <c r="D533" s="320" t="s">
        <v>263</v>
      </c>
      <c r="E533" s="347" t="s">
        <v>3</v>
      </c>
      <c r="F533" s="348" t="s">
        <v>836</v>
      </c>
      <c r="H533" s="347" t="s">
        <v>3</v>
      </c>
      <c r="I533" s="368"/>
      <c r="L533" s="346"/>
      <c r="M533" s="349"/>
      <c r="N533" s="350"/>
      <c r="O533" s="350"/>
      <c r="P533" s="350"/>
      <c r="Q533" s="350"/>
      <c r="R533" s="350"/>
      <c r="S533" s="350"/>
      <c r="T533" s="351"/>
      <c r="AT533" s="347" t="s">
        <v>263</v>
      </c>
      <c r="AU533" s="347" t="s">
        <v>79</v>
      </c>
      <c r="AV533" s="345" t="s">
        <v>77</v>
      </c>
      <c r="AW533" s="345" t="s">
        <v>30</v>
      </c>
      <c r="AX533" s="345" t="s">
        <v>70</v>
      </c>
      <c r="AY533" s="347" t="s">
        <v>136</v>
      </c>
    </row>
    <row r="534" spans="1:65" s="318" customFormat="1">
      <c r="B534" s="319"/>
      <c r="D534" s="320" t="s">
        <v>263</v>
      </c>
      <c r="E534" s="321" t="s">
        <v>3</v>
      </c>
      <c r="F534" s="322" t="s">
        <v>135</v>
      </c>
      <c r="H534" s="323">
        <v>3</v>
      </c>
      <c r="I534" s="366"/>
      <c r="L534" s="319"/>
      <c r="M534" s="324"/>
      <c r="N534" s="325"/>
      <c r="O534" s="325"/>
      <c r="P534" s="325"/>
      <c r="Q534" s="325"/>
      <c r="R534" s="325"/>
      <c r="S534" s="325"/>
      <c r="T534" s="326"/>
      <c r="AT534" s="321" t="s">
        <v>263</v>
      </c>
      <c r="AU534" s="321" t="s">
        <v>79</v>
      </c>
      <c r="AV534" s="318" t="s">
        <v>79</v>
      </c>
      <c r="AW534" s="318" t="s">
        <v>30</v>
      </c>
      <c r="AX534" s="318" t="s">
        <v>77</v>
      </c>
      <c r="AY534" s="321" t="s">
        <v>136</v>
      </c>
    </row>
    <row r="535" spans="1:65" s="149" customFormat="1" ht="53.75" customHeight="1">
      <c r="A535" s="143"/>
      <c r="B535" s="144"/>
      <c r="C535" s="298" t="s">
        <v>837</v>
      </c>
      <c r="D535" s="298" t="s">
        <v>140</v>
      </c>
      <c r="E535" s="299" t="s">
        <v>838</v>
      </c>
      <c r="F535" s="300" t="s">
        <v>839</v>
      </c>
      <c r="G535" s="301" t="s">
        <v>148</v>
      </c>
      <c r="H535" s="302">
        <v>2</v>
      </c>
      <c r="I535" s="107"/>
      <c r="J535" s="303">
        <f>ROUND(I535*H535,2)</f>
        <v>0</v>
      </c>
      <c r="K535" s="304"/>
      <c r="L535" s="144"/>
      <c r="M535" s="305" t="s">
        <v>3</v>
      </c>
      <c r="N535" s="306" t="s">
        <v>41</v>
      </c>
      <c r="O535" s="307">
        <v>2.024</v>
      </c>
      <c r="P535" s="307">
        <f>O535*H535</f>
        <v>4.048</v>
      </c>
      <c r="Q535" s="307">
        <v>0</v>
      </c>
      <c r="R535" s="307">
        <f>Q535*H535</f>
        <v>0</v>
      </c>
      <c r="S535" s="307">
        <v>0.27600000000000002</v>
      </c>
      <c r="T535" s="308">
        <f>S535*H535</f>
        <v>0.55200000000000005</v>
      </c>
      <c r="U535" s="143"/>
      <c r="V535" s="143"/>
      <c r="W535" s="143"/>
      <c r="X535" s="143"/>
      <c r="Y535" s="143"/>
      <c r="Z535" s="143"/>
      <c r="AA535" s="143"/>
      <c r="AB535" s="143"/>
      <c r="AC535" s="143"/>
      <c r="AD535" s="143"/>
      <c r="AE535" s="143"/>
      <c r="AR535" s="309" t="s">
        <v>139</v>
      </c>
      <c r="AT535" s="309" t="s">
        <v>140</v>
      </c>
      <c r="AU535" s="309" t="s">
        <v>79</v>
      </c>
      <c r="AY535" s="129" t="s">
        <v>136</v>
      </c>
      <c r="BE535" s="310">
        <f>IF(N535="základní",J535,0)</f>
        <v>0</v>
      </c>
      <c r="BF535" s="310">
        <f>IF(N535="snížená",J535,0)</f>
        <v>0</v>
      </c>
      <c r="BG535" s="310">
        <f>IF(N535="zákl. přenesená",J535,0)</f>
        <v>0</v>
      </c>
      <c r="BH535" s="310">
        <f>IF(N535="sníž. přenesená",J535,0)</f>
        <v>0</v>
      </c>
      <c r="BI535" s="310">
        <f>IF(N535="nulová",J535,0)</f>
        <v>0</v>
      </c>
      <c r="BJ535" s="129" t="s">
        <v>77</v>
      </c>
      <c r="BK535" s="310">
        <f>ROUND(I535*H535,2)</f>
        <v>0</v>
      </c>
      <c r="BL535" s="129" t="s">
        <v>139</v>
      </c>
      <c r="BM535" s="309" t="s">
        <v>840</v>
      </c>
    </row>
    <row r="536" spans="1:65" s="345" customFormat="1">
      <c r="B536" s="346"/>
      <c r="D536" s="320" t="s">
        <v>263</v>
      </c>
      <c r="E536" s="347" t="s">
        <v>3</v>
      </c>
      <c r="F536" s="348" t="s">
        <v>836</v>
      </c>
      <c r="H536" s="347" t="s">
        <v>3</v>
      </c>
      <c r="I536" s="368"/>
      <c r="L536" s="346"/>
      <c r="M536" s="349"/>
      <c r="N536" s="350"/>
      <c r="O536" s="350"/>
      <c r="P536" s="350"/>
      <c r="Q536" s="350"/>
      <c r="R536" s="350"/>
      <c r="S536" s="350"/>
      <c r="T536" s="351"/>
      <c r="AT536" s="347" t="s">
        <v>263</v>
      </c>
      <c r="AU536" s="347" t="s">
        <v>79</v>
      </c>
      <c r="AV536" s="345" t="s">
        <v>77</v>
      </c>
      <c r="AW536" s="345" t="s">
        <v>30</v>
      </c>
      <c r="AX536" s="345" t="s">
        <v>70</v>
      </c>
      <c r="AY536" s="347" t="s">
        <v>136</v>
      </c>
    </row>
    <row r="537" spans="1:65" s="318" customFormat="1">
      <c r="B537" s="319"/>
      <c r="D537" s="320" t="s">
        <v>263</v>
      </c>
      <c r="E537" s="321" t="s">
        <v>3</v>
      </c>
      <c r="F537" s="322" t="s">
        <v>79</v>
      </c>
      <c r="H537" s="323">
        <v>2</v>
      </c>
      <c r="I537" s="366"/>
      <c r="L537" s="319"/>
      <c r="M537" s="324"/>
      <c r="N537" s="325"/>
      <c r="O537" s="325"/>
      <c r="P537" s="325"/>
      <c r="Q537" s="325"/>
      <c r="R537" s="325"/>
      <c r="S537" s="325"/>
      <c r="T537" s="326"/>
      <c r="AT537" s="321" t="s">
        <v>263</v>
      </c>
      <c r="AU537" s="321" t="s">
        <v>79</v>
      </c>
      <c r="AV537" s="318" t="s">
        <v>79</v>
      </c>
      <c r="AW537" s="318" t="s">
        <v>30</v>
      </c>
      <c r="AX537" s="318" t="s">
        <v>77</v>
      </c>
      <c r="AY537" s="321" t="s">
        <v>136</v>
      </c>
    </row>
    <row r="538" spans="1:65" s="149" customFormat="1" ht="42.75" customHeight="1">
      <c r="A538" s="143"/>
      <c r="B538" s="144"/>
      <c r="C538" s="298" t="s">
        <v>841</v>
      </c>
      <c r="D538" s="298" t="s">
        <v>140</v>
      </c>
      <c r="E538" s="299" t="s">
        <v>842</v>
      </c>
      <c r="F538" s="300" t="s">
        <v>843</v>
      </c>
      <c r="G538" s="301" t="s">
        <v>304</v>
      </c>
      <c r="H538" s="302">
        <v>0.97199999999999998</v>
      </c>
      <c r="I538" s="107"/>
      <c r="J538" s="303">
        <f>ROUND(I538*H538,2)</f>
        <v>0</v>
      </c>
      <c r="K538" s="304"/>
      <c r="L538" s="144"/>
      <c r="M538" s="305" t="s">
        <v>3</v>
      </c>
      <c r="N538" s="306" t="s">
        <v>41</v>
      </c>
      <c r="O538" s="307">
        <v>5.7960000000000003</v>
      </c>
      <c r="P538" s="307">
        <f>O538*H538</f>
        <v>5.6337120000000001</v>
      </c>
      <c r="Q538" s="307">
        <v>0</v>
      </c>
      <c r="R538" s="307">
        <f>Q538*H538</f>
        <v>0</v>
      </c>
      <c r="S538" s="307">
        <v>1.8</v>
      </c>
      <c r="T538" s="308">
        <f>S538*H538</f>
        <v>1.7496</v>
      </c>
      <c r="U538" s="143"/>
      <c r="V538" s="143"/>
      <c r="W538" s="143"/>
      <c r="X538" s="143"/>
      <c r="Y538" s="143"/>
      <c r="Z538" s="143"/>
      <c r="AA538" s="143"/>
      <c r="AB538" s="143"/>
      <c r="AC538" s="143"/>
      <c r="AD538" s="143"/>
      <c r="AE538" s="143"/>
      <c r="AR538" s="309" t="s">
        <v>139</v>
      </c>
      <c r="AT538" s="309" t="s">
        <v>140</v>
      </c>
      <c r="AU538" s="309" t="s">
        <v>79</v>
      </c>
      <c r="AY538" s="129" t="s">
        <v>136</v>
      </c>
      <c r="BE538" s="310">
        <f>IF(N538="základní",J538,0)</f>
        <v>0</v>
      </c>
      <c r="BF538" s="310">
        <f>IF(N538="snížená",J538,0)</f>
        <v>0</v>
      </c>
      <c r="BG538" s="310">
        <f>IF(N538="zákl. přenesená",J538,0)</f>
        <v>0</v>
      </c>
      <c r="BH538" s="310">
        <f>IF(N538="sníž. přenesená",J538,0)</f>
        <v>0</v>
      </c>
      <c r="BI538" s="310">
        <f>IF(N538="nulová",J538,0)</f>
        <v>0</v>
      </c>
      <c r="BJ538" s="129" t="s">
        <v>77</v>
      </c>
      <c r="BK538" s="310">
        <f>ROUND(I538*H538,2)</f>
        <v>0</v>
      </c>
      <c r="BL538" s="129" t="s">
        <v>139</v>
      </c>
      <c r="BM538" s="309" t="s">
        <v>844</v>
      </c>
    </row>
    <row r="539" spans="1:65" s="345" customFormat="1">
      <c r="B539" s="346"/>
      <c r="D539" s="320" t="s">
        <v>263</v>
      </c>
      <c r="E539" s="347" t="s">
        <v>3</v>
      </c>
      <c r="F539" s="348" t="s">
        <v>836</v>
      </c>
      <c r="H539" s="347" t="s">
        <v>3</v>
      </c>
      <c r="I539" s="368"/>
      <c r="L539" s="346"/>
      <c r="M539" s="349"/>
      <c r="N539" s="350"/>
      <c r="O539" s="350"/>
      <c r="P539" s="350"/>
      <c r="Q539" s="350"/>
      <c r="R539" s="350"/>
      <c r="S539" s="350"/>
      <c r="T539" s="351"/>
      <c r="AT539" s="347" t="s">
        <v>263</v>
      </c>
      <c r="AU539" s="347" t="s">
        <v>79</v>
      </c>
      <c r="AV539" s="345" t="s">
        <v>77</v>
      </c>
      <c r="AW539" s="345" t="s">
        <v>30</v>
      </c>
      <c r="AX539" s="345" t="s">
        <v>70</v>
      </c>
      <c r="AY539" s="347" t="s">
        <v>136</v>
      </c>
    </row>
    <row r="540" spans="1:65" s="318" customFormat="1">
      <c r="B540" s="319"/>
      <c r="D540" s="320" t="s">
        <v>263</v>
      </c>
      <c r="E540" s="321" t="s">
        <v>3</v>
      </c>
      <c r="F540" s="322" t="s">
        <v>845</v>
      </c>
      <c r="H540" s="323">
        <v>0.97199999999999998</v>
      </c>
      <c r="I540" s="366"/>
      <c r="L540" s="319"/>
      <c r="M540" s="324"/>
      <c r="N540" s="325"/>
      <c r="O540" s="325"/>
      <c r="P540" s="325"/>
      <c r="Q540" s="325"/>
      <c r="R540" s="325"/>
      <c r="S540" s="325"/>
      <c r="T540" s="326"/>
      <c r="AT540" s="321" t="s">
        <v>263</v>
      </c>
      <c r="AU540" s="321" t="s">
        <v>79</v>
      </c>
      <c r="AV540" s="318" t="s">
        <v>79</v>
      </c>
      <c r="AW540" s="318" t="s">
        <v>30</v>
      </c>
      <c r="AX540" s="318" t="s">
        <v>70</v>
      </c>
      <c r="AY540" s="321" t="s">
        <v>136</v>
      </c>
    </row>
    <row r="541" spans="1:65" s="327" customFormat="1">
      <c r="B541" s="328"/>
      <c r="D541" s="320" t="s">
        <v>263</v>
      </c>
      <c r="E541" s="329" t="s">
        <v>3</v>
      </c>
      <c r="F541" s="330" t="s">
        <v>274</v>
      </c>
      <c r="H541" s="331">
        <v>0.97199999999999998</v>
      </c>
      <c r="I541" s="367"/>
      <c r="L541" s="328"/>
      <c r="M541" s="332"/>
      <c r="N541" s="333"/>
      <c r="O541" s="333"/>
      <c r="P541" s="333"/>
      <c r="Q541" s="333"/>
      <c r="R541" s="333"/>
      <c r="S541" s="333"/>
      <c r="T541" s="334"/>
      <c r="AT541" s="329" t="s">
        <v>263</v>
      </c>
      <c r="AU541" s="329" t="s">
        <v>79</v>
      </c>
      <c r="AV541" s="327" t="s">
        <v>139</v>
      </c>
      <c r="AW541" s="327" t="s">
        <v>30</v>
      </c>
      <c r="AX541" s="327" t="s">
        <v>77</v>
      </c>
      <c r="AY541" s="329" t="s">
        <v>136</v>
      </c>
    </row>
    <row r="542" spans="1:65" s="149" customFormat="1" ht="42.75" customHeight="1">
      <c r="A542" s="143"/>
      <c r="B542" s="144"/>
      <c r="C542" s="298" t="s">
        <v>846</v>
      </c>
      <c r="D542" s="298" t="s">
        <v>140</v>
      </c>
      <c r="E542" s="299" t="s">
        <v>847</v>
      </c>
      <c r="F542" s="300" t="s">
        <v>848</v>
      </c>
      <c r="G542" s="301" t="s">
        <v>304</v>
      </c>
      <c r="H542" s="302">
        <v>2.198</v>
      </c>
      <c r="I542" s="107"/>
      <c r="J542" s="303">
        <f>ROUND(I542*H542,2)</f>
        <v>0</v>
      </c>
      <c r="K542" s="304"/>
      <c r="L542" s="144"/>
      <c r="M542" s="305" t="s">
        <v>3</v>
      </c>
      <c r="N542" s="306" t="s">
        <v>41</v>
      </c>
      <c r="O542" s="307">
        <v>6.6609999999999996</v>
      </c>
      <c r="P542" s="307">
        <f>O542*H542</f>
        <v>14.640877999999999</v>
      </c>
      <c r="Q542" s="307">
        <v>0</v>
      </c>
      <c r="R542" s="307">
        <f>Q542*H542</f>
        <v>0</v>
      </c>
      <c r="S542" s="307">
        <v>1.8</v>
      </c>
      <c r="T542" s="308">
        <f>S542*H542</f>
        <v>3.9563999999999999</v>
      </c>
      <c r="U542" s="143"/>
      <c r="V542" s="143"/>
      <c r="W542" s="143"/>
      <c r="X542" s="143"/>
      <c r="Y542" s="143"/>
      <c r="Z542" s="143"/>
      <c r="AA542" s="143"/>
      <c r="AB542" s="143"/>
      <c r="AC542" s="143"/>
      <c r="AD542" s="143"/>
      <c r="AE542" s="143"/>
      <c r="AR542" s="309" t="s">
        <v>139</v>
      </c>
      <c r="AT542" s="309" t="s">
        <v>140</v>
      </c>
      <c r="AU542" s="309" t="s">
        <v>79</v>
      </c>
      <c r="AY542" s="129" t="s">
        <v>136</v>
      </c>
      <c r="BE542" s="310">
        <f>IF(N542="základní",J542,0)</f>
        <v>0</v>
      </c>
      <c r="BF542" s="310">
        <f>IF(N542="snížená",J542,0)</f>
        <v>0</v>
      </c>
      <c r="BG542" s="310">
        <f>IF(N542="zákl. přenesená",J542,0)</f>
        <v>0</v>
      </c>
      <c r="BH542" s="310">
        <f>IF(N542="sníž. přenesená",J542,0)</f>
        <v>0</v>
      </c>
      <c r="BI542" s="310">
        <f>IF(N542="nulová",J542,0)</f>
        <v>0</v>
      </c>
      <c r="BJ542" s="129" t="s">
        <v>77</v>
      </c>
      <c r="BK542" s="310">
        <f>ROUND(I542*H542,2)</f>
        <v>0</v>
      </c>
      <c r="BL542" s="129" t="s">
        <v>139</v>
      </c>
      <c r="BM542" s="309" t="s">
        <v>849</v>
      </c>
    </row>
    <row r="543" spans="1:65" s="345" customFormat="1">
      <c r="B543" s="346"/>
      <c r="D543" s="320" t="s">
        <v>263</v>
      </c>
      <c r="E543" s="347" t="s">
        <v>3</v>
      </c>
      <c r="F543" s="348" t="s">
        <v>836</v>
      </c>
      <c r="H543" s="347" t="s">
        <v>3</v>
      </c>
      <c r="I543" s="368"/>
      <c r="L543" s="346"/>
      <c r="M543" s="349"/>
      <c r="N543" s="350"/>
      <c r="O543" s="350"/>
      <c r="P543" s="350"/>
      <c r="Q543" s="350"/>
      <c r="R543" s="350"/>
      <c r="S543" s="350"/>
      <c r="T543" s="351"/>
      <c r="AT543" s="347" t="s">
        <v>263</v>
      </c>
      <c r="AU543" s="347" t="s">
        <v>79</v>
      </c>
      <c r="AV543" s="345" t="s">
        <v>77</v>
      </c>
      <c r="AW543" s="345" t="s">
        <v>30</v>
      </c>
      <c r="AX543" s="345" t="s">
        <v>70</v>
      </c>
      <c r="AY543" s="347" t="s">
        <v>136</v>
      </c>
    </row>
    <row r="544" spans="1:65" s="318" customFormat="1">
      <c r="B544" s="319"/>
      <c r="D544" s="320" t="s">
        <v>263</v>
      </c>
      <c r="E544" s="321" t="s">
        <v>3</v>
      </c>
      <c r="F544" s="322" t="s">
        <v>850</v>
      </c>
      <c r="H544" s="323">
        <v>1.782</v>
      </c>
      <c r="I544" s="366"/>
      <c r="L544" s="319"/>
      <c r="M544" s="324"/>
      <c r="N544" s="325"/>
      <c r="O544" s="325"/>
      <c r="P544" s="325"/>
      <c r="Q544" s="325"/>
      <c r="R544" s="325"/>
      <c r="S544" s="325"/>
      <c r="T544" s="326"/>
      <c r="AT544" s="321" t="s">
        <v>263</v>
      </c>
      <c r="AU544" s="321" t="s">
        <v>79</v>
      </c>
      <c r="AV544" s="318" t="s">
        <v>79</v>
      </c>
      <c r="AW544" s="318" t="s">
        <v>30</v>
      </c>
      <c r="AX544" s="318" t="s">
        <v>70</v>
      </c>
      <c r="AY544" s="321" t="s">
        <v>136</v>
      </c>
    </row>
    <row r="545" spans="1:65" s="318" customFormat="1">
      <c r="B545" s="319"/>
      <c r="D545" s="320" t="s">
        <v>263</v>
      </c>
      <c r="E545" s="321" t="s">
        <v>3</v>
      </c>
      <c r="F545" s="322" t="s">
        <v>851</v>
      </c>
      <c r="H545" s="323">
        <v>0.41599999999999998</v>
      </c>
      <c r="I545" s="366"/>
      <c r="L545" s="319"/>
      <c r="M545" s="324"/>
      <c r="N545" s="325"/>
      <c r="O545" s="325"/>
      <c r="P545" s="325"/>
      <c r="Q545" s="325"/>
      <c r="R545" s="325"/>
      <c r="S545" s="325"/>
      <c r="T545" s="326"/>
      <c r="AT545" s="321" t="s">
        <v>263</v>
      </c>
      <c r="AU545" s="321" t="s">
        <v>79</v>
      </c>
      <c r="AV545" s="318" t="s">
        <v>79</v>
      </c>
      <c r="AW545" s="318" t="s">
        <v>30</v>
      </c>
      <c r="AX545" s="318" t="s">
        <v>70</v>
      </c>
      <c r="AY545" s="321" t="s">
        <v>136</v>
      </c>
    </row>
    <row r="546" spans="1:65" s="327" customFormat="1">
      <c r="B546" s="328"/>
      <c r="D546" s="320" t="s">
        <v>263</v>
      </c>
      <c r="E546" s="329" t="s">
        <v>3</v>
      </c>
      <c r="F546" s="330" t="s">
        <v>274</v>
      </c>
      <c r="H546" s="331">
        <v>2.198</v>
      </c>
      <c r="I546" s="367"/>
      <c r="L546" s="328"/>
      <c r="M546" s="332"/>
      <c r="N546" s="333"/>
      <c r="O546" s="333"/>
      <c r="P546" s="333"/>
      <c r="Q546" s="333"/>
      <c r="R546" s="333"/>
      <c r="S546" s="333"/>
      <c r="T546" s="334"/>
      <c r="AT546" s="329" t="s">
        <v>263</v>
      </c>
      <c r="AU546" s="329" t="s">
        <v>79</v>
      </c>
      <c r="AV546" s="327" t="s">
        <v>139</v>
      </c>
      <c r="AW546" s="327" t="s">
        <v>30</v>
      </c>
      <c r="AX546" s="327" t="s">
        <v>77</v>
      </c>
      <c r="AY546" s="329" t="s">
        <v>136</v>
      </c>
    </row>
    <row r="547" spans="1:65" s="149" customFormat="1" ht="42.75" customHeight="1">
      <c r="A547" s="143"/>
      <c r="B547" s="144"/>
      <c r="C547" s="298" t="s">
        <v>852</v>
      </c>
      <c r="D547" s="298" t="s">
        <v>140</v>
      </c>
      <c r="E547" s="299" t="s">
        <v>853</v>
      </c>
      <c r="F547" s="300" t="s">
        <v>854</v>
      </c>
      <c r="G547" s="301" t="s">
        <v>261</v>
      </c>
      <c r="H547" s="302">
        <v>6.1</v>
      </c>
      <c r="I547" s="107"/>
      <c r="J547" s="303">
        <f>ROUND(I547*H547,2)</f>
        <v>0</v>
      </c>
      <c r="K547" s="304"/>
      <c r="L547" s="144"/>
      <c r="M547" s="305" t="s">
        <v>3</v>
      </c>
      <c r="N547" s="306" t="s">
        <v>41</v>
      </c>
      <c r="O547" s="307">
        <v>0.43</v>
      </c>
      <c r="P547" s="307">
        <f>O547*H547</f>
        <v>2.6229999999999998</v>
      </c>
      <c r="Q547" s="307">
        <v>0</v>
      </c>
      <c r="R547" s="307">
        <f>Q547*H547</f>
        <v>0</v>
      </c>
      <c r="S547" s="307">
        <v>0.27</v>
      </c>
      <c r="T547" s="308">
        <f>S547*H547</f>
        <v>1.647</v>
      </c>
      <c r="U547" s="143"/>
      <c r="V547" s="143"/>
      <c r="W547" s="143"/>
      <c r="X547" s="143"/>
      <c r="Y547" s="143"/>
      <c r="Z547" s="143"/>
      <c r="AA547" s="143"/>
      <c r="AB547" s="143"/>
      <c r="AC547" s="143"/>
      <c r="AD547" s="143"/>
      <c r="AE547" s="143"/>
      <c r="AR547" s="309" t="s">
        <v>139</v>
      </c>
      <c r="AT547" s="309" t="s">
        <v>140</v>
      </c>
      <c r="AU547" s="309" t="s">
        <v>79</v>
      </c>
      <c r="AY547" s="129" t="s">
        <v>136</v>
      </c>
      <c r="BE547" s="310">
        <f>IF(N547="základní",J547,0)</f>
        <v>0</v>
      </c>
      <c r="BF547" s="310">
        <f>IF(N547="snížená",J547,0)</f>
        <v>0</v>
      </c>
      <c r="BG547" s="310">
        <f>IF(N547="zákl. přenesená",J547,0)</f>
        <v>0</v>
      </c>
      <c r="BH547" s="310">
        <f>IF(N547="sníž. přenesená",J547,0)</f>
        <v>0</v>
      </c>
      <c r="BI547" s="310">
        <f>IF(N547="nulová",J547,0)</f>
        <v>0</v>
      </c>
      <c r="BJ547" s="129" t="s">
        <v>77</v>
      </c>
      <c r="BK547" s="310">
        <f>ROUND(I547*H547,2)</f>
        <v>0</v>
      </c>
      <c r="BL547" s="129" t="s">
        <v>139</v>
      </c>
      <c r="BM547" s="309" t="s">
        <v>855</v>
      </c>
    </row>
    <row r="548" spans="1:65" s="345" customFormat="1">
      <c r="B548" s="346"/>
      <c r="D548" s="320" t="s">
        <v>263</v>
      </c>
      <c r="E548" s="347" t="s">
        <v>3</v>
      </c>
      <c r="F548" s="348" t="s">
        <v>856</v>
      </c>
      <c r="H548" s="347" t="s">
        <v>3</v>
      </c>
      <c r="I548" s="368"/>
      <c r="L548" s="346"/>
      <c r="M548" s="349"/>
      <c r="N548" s="350"/>
      <c r="O548" s="350"/>
      <c r="P548" s="350"/>
      <c r="Q548" s="350"/>
      <c r="R548" s="350"/>
      <c r="S548" s="350"/>
      <c r="T548" s="351"/>
      <c r="AT548" s="347" t="s">
        <v>263</v>
      </c>
      <c r="AU548" s="347" t="s">
        <v>79</v>
      </c>
      <c r="AV548" s="345" t="s">
        <v>77</v>
      </c>
      <c r="AW548" s="345" t="s">
        <v>30</v>
      </c>
      <c r="AX548" s="345" t="s">
        <v>70</v>
      </c>
      <c r="AY548" s="347" t="s">
        <v>136</v>
      </c>
    </row>
    <row r="549" spans="1:65" s="318" customFormat="1">
      <c r="B549" s="319"/>
      <c r="D549" s="320" t="s">
        <v>263</v>
      </c>
      <c r="E549" s="321" t="s">
        <v>3</v>
      </c>
      <c r="F549" s="322" t="s">
        <v>857</v>
      </c>
      <c r="H549" s="323">
        <v>1.6</v>
      </c>
      <c r="I549" s="366"/>
      <c r="L549" s="319"/>
      <c r="M549" s="324"/>
      <c r="N549" s="325"/>
      <c r="O549" s="325"/>
      <c r="P549" s="325"/>
      <c r="Q549" s="325"/>
      <c r="R549" s="325"/>
      <c r="S549" s="325"/>
      <c r="T549" s="326"/>
      <c r="AT549" s="321" t="s">
        <v>263</v>
      </c>
      <c r="AU549" s="321" t="s">
        <v>79</v>
      </c>
      <c r="AV549" s="318" t="s">
        <v>79</v>
      </c>
      <c r="AW549" s="318" t="s">
        <v>30</v>
      </c>
      <c r="AX549" s="318" t="s">
        <v>70</v>
      </c>
      <c r="AY549" s="321" t="s">
        <v>136</v>
      </c>
    </row>
    <row r="550" spans="1:65" s="345" customFormat="1">
      <c r="B550" s="346"/>
      <c r="D550" s="320" t="s">
        <v>263</v>
      </c>
      <c r="E550" s="347" t="s">
        <v>3</v>
      </c>
      <c r="F550" s="348" t="s">
        <v>858</v>
      </c>
      <c r="H550" s="347" t="s">
        <v>3</v>
      </c>
      <c r="I550" s="368"/>
      <c r="L550" s="346"/>
      <c r="M550" s="349"/>
      <c r="N550" s="350"/>
      <c r="O550" s="350"/>
      <c r="P550" s="350"/>
      <c r="Q550" s="350"/>
      <c r="R550" s="350"/>
      <c r="S550" s="350"/>
      <c r="T550" s="351"/>
      <c r="AT550" s="347" t="s">
        <v>263</v>
      </c>
      <c r="AU550" s="347" t="s">
        <v>79</v>
      </c>
      <c r="AV550" s="345" t="s">
        <v>77</v>
      </c>
      <c r="AW550" s="345" t="s">
        <v>30</v>
      </c>
      <c r="AX550" s="345" t="s">
        <v>70</v>
      </c>
      <c r="AY550" s="347" t="s">
        <v>136</v>
      </c>
    </row>
    <row r="551" spans="1:65" s="318" customFormat="1">
      <c r="B551" s="319"/>
      <c r="D551" s="320" t="s">
        <v>263</v>
      </c>
      <c r="E551" s="321" t="s">
        <v>3</v>
      </c>
      <c r="F551" s="322" t="s">
        <v>859</v>
      </c>
      <c r="H551" s="323">
        <v>4.5</v>
      </c>
      <c r="I551" s="366"/>
      <c r="L551" s="319"/>
      <c r="M551" s="324"/>
      <c r="N551" s="325"/>
      <c r="O551" s="325"/>
      <c r="P551" s="325"/>
      <c r="Q551" s="325"/>
      <c r="R551" s="325"/>
      <c r="S551" s="325"/>
      <c r="T551" s="326"/>
      <c r="AT551" s="321" t="s">
        <v>263</v>
      </c>
      <c r="AU551" s="321" t="s">
        <v>79</v>
      </c>
      <c r="AV551" s="318" t="s">
        <v>79</v>
      </c>
      <c r="AW551" s="318" t="s">
        <v>30</v>
      </c>
      <c r="AX551" s="318" t="s">
        <v>70</v>
      </c>
      <c r="AY551" s="321" t="s">
        <v>136</v>
      </c>
    </row>
    <row r="552" spans="1:65" s="327" customFormat="1">
      <c r="B552" s="328"/>
      <c r="D552" s="320" t="s">
        <v>263</v>
      </c>
      <c r="E552" s="329" t="s">
        <v>3</v>
      </c>
      <c r="F552" s="330" t="s">
        <v>274</v>
      </c>
      <c r="H552" s="331">
        <v>6.1</v>
      </c>
      <c r="I552" s="367"/>
      <c r="L552" s="328"/>
      <c r="M552" s="332"/>
      <c r="N552" s="333"/>
      <c r="O552" s="333"/>
      <c r="P552" s="333"/>
      <c r="Q552" s="333"/>
      <c r="R552" s="333"/>
      <c r="S552" s="333"/>
      <c r="T552" s="334"/>
      <c r="AT552" s="329" t="s">
        <v>263</v>
      </c>
      <c r="AU552" s="329" t="s">
        <v>79</v>
      </c>
      <c r="AV552" s="327" t="s">
        <v>139</v>
      </c>
      <c r="AW552" s="327" t="s">
        <v>30</v>
      </c>
      <c r="AX552" s="327" t="s">
        <v>77</v>
      </c>
      <c r="AY552" s="329" t="s">
        <v>136</v>
      </c>
    </row>
    <row r="553" spans="1:65" s="149" customFormat="1" ht="42.75" customHeight="1">
      <c r="A553" s="143"/>
      <c r="B553" s="144"/>
      <c r="C553" s="298" t="s">
        <v>860</v>
      </c>
      <c r="D553" s="298" t="s">
        <v>140</v>
      </c>
      <c r="E553" s="299" t="s">
        <v>861</v>
      </c>
      <c r="F553" s="300" t="s">
        <v>862</v>
      </c>
      <c r="G553" s="301" t="s">
        <v>304</v>
      </c>
      <c r="H553" s="302">
        <v>6.01</v>
      </c>
      <c r="I553" s="107"/>
      <c r="J553" s="303">
        <f>ROUND(I553*H553,2)</f>
        <v>0</v>
      </c>
      <c r="K553" s="304"/>
      <c r="L553" s="144"/>
      <c r="M553" s="305" t="s">
        <v>3</v>
      </c>
      <c r="N553" s="306" t="s">
        <v>41</v>
      </c>
      <c r="O553" s="307">
        <v>3.6080000000000001</v>
      </c>
      <c r="P553" s="307">
        <f>O553*H553</f>
        <v>21.684080000000002</v>
      </c>
      <c r="Q553" s="307">
        <v>0</v>
      </c>
      <c r="R553" s="307">
        <f>Q553*H553</f>
        <v>0</v>
      </c>
      <c r="S553" s="307">
        <v>1.8</v>
      </c>
      <c r="T553" s="308">
        <f>S553*H553</f>
        <v>10.818</v>
      </c>
      <c r="U553" s="143"/>
      <c r="V553" s="143"/>
      <c r="W553" s="143"/>
      <c r="X553" s="143"/>
      <c r="Y553" s="143"/>
      <c r="Z553" s="143"/>
      <c r="AA553" s="143"/>
      <c r="AB553" s="143"/>
      <c r="AC553" s="143"/>
      <c r="AD553" s="143"/>
      <c r="AE553" s="143"/>
      <c r="AR553" s="309" t="s">
        <v>139</v>
      </c>
      <c r="AT553" s="309" t="s">
        <v>140</v>
      </c>
      <c r="AU553" s="309" t="s">
        <v>79</v>
      </c>
      <c r="AY553" s="129" t="s">
        <v>136</v>
      </c>
      <c r="BE553" s="310">
        <f>IF(N553="základní",J553,0)</f>
        <v>0</v>
      </c>
      <c r="BF553" s="310">
        <f>IF(N553="snížená",J553,0)</f>
        <v>0</v>
      </c>
      <c r="BG553" s="310">
        <f>IF(N553="zákl. přenesená",J553,0)</f>
        <v>0</v>
      </c>
      <c r="BH553" s="310">
        <f>IF(N553="sníž. přenesená",J553,0)</f>
        <v>0</v>
      </c>
      <c r="BI553" s="310">
        <f>IF(N553="nulová",J553,0)</f>
        <v>0</v>
      </c>
      <c r="BJ553" s="129" t="s">
        <v>77</v>
      </c>
      <c r="BK553" s="310">
        <f>ROUND(I553*H553,2)</f>
        <v>0</v>
      </c>
      <c r="BL553" s="129" t="s">
        <v>139</v>
      </c>
      <c r="BM553" s="309" t="s">
        <v>863</v>
      </c>
    </row>
    <row r="554" spans="1:65" s="345" customFormat="1">
      <c r="B554" s="346"/>
      <c r="D554" s="320" t="s">
        <v>263</v>
      </c>
      <c r="E554" s="347" t="s">
        <v>3</v>
      </c>
      <c r="F554" s="348" t="s">
        <v>864</v>
      </c>
      <c r="H554" s="347" t="s">
        <v>3</v>
      </c>
      <c r="I554" s="368"/>
      <c r="L554" s="346"/>
      <c r="M554" s="349"/>
      <c r="N554" s="350"/>
      <c r="O554" s="350"/>
      <c r="P554" s="350"/>
      <c r="Q554" s="350"/>
      <c r="R554" s="350"/>
      <c r="S554" s="350"/>
      <c r="T554" s="351"/>
      <c r="AT554" s="347" t="s">
        <v>263</v>
      </c>
      <c r="AU554" s="347" t="s">
        <v>79</v>
      </c>
      <c r="AV554" s="345" t="s">
        <v>77</v>
      </c>
      <c r="AW554" s="345" t="s">
        <v>30</v>
      </c>
      <c r="AX554" s="345" t="s">
        <v>70</v>
      </c>
      <c r="AY554" s="347" t="s">
        <v>136</v>
      </c>
    </row>
    <row r="555" spans="1:65" s="318" customFormat="1">
      <c r="B555" s="319"/>
      <c r="D555" s="320" t="s">
        <v>263</v>
      </c>
      <c r="E555" s="321" t="s">
        <v>3</v>
      </c>
      <c r="F555" s="322" t="s">
        <v>865</v>
      </c>
      <c r="H555" s="323">
        <v>1.764</v>
      </c>
      <c r="I555" s="366"/>
      <c r="L555" s="319"/>
      <c r="M555" s="324"/>
      <c r="N555" s="325"/>
      <c r="O555" s="325"/>
      <c r="P555" s="325"/>
      <c r="Q555" s="325"/>
      <c r="R555" s="325"/>
      <c r="S555" s="325"/>
      <c r="T555" s="326"/>
      <c r="AT555" s="321" t="s">
        <v>263</v>
      </c>
      <c r="AU555" s="321" t="s">
        <v>79</v>
      </c>
      <c r="AV555" s="318" t="s">
        <v>79</v>
      </c>
      <c r="AW555" s="318" t="s">
        <v>30</v>
      </c>
      <c r="AX555" s="318" t="s">
        <v>70</v>
      </c>
      <c r="AY555" s="321" t="s">
        <v>136</v>
      </c>
    </row>
    <row r="556" spans="1:65" s="345" customFormat="1">
      <c r="B556" s="346"/>
      <c r="D556" s="320" t="s">
        <v>263</v>
      </c>
      <c r="E556" s="347" t="s">
        <v>3</v>
      </c>
      <c r="F556" s="348" t="s">
        <v>312</v>
      </c>
      <c r="H556" s="347" t="s">
        <v>3</v>
      </c>
      <c r="I556" s="368"/>
      <c r="L556" s="346"/>
      <c r="M556" s="349"/>
      <c r="N556" s="350"/>
      <c r="O556" s="350"/>
      <c r="P556" s="350"/>
      <c r="Q556" s="350"/>
      <c r="R556" s="350"/>
      <c r="S556" s="350"/>
      <c r="T556" s="351"/>
      <c r="AT556" s="347" t="s">
        <v>263</v>
      </c>
      <c r="AU556" s="347" t="s">
        <v>79</v>
      </c>
      <c r="AV556" s="345" t="s">
        <v>77</v>
      </c>
      <c r="AW556" s="345" t="s">
        <v>30</v>
      </c>
      <c r="AX556" s="345" t="s">
        <v>70</v>
      </c>
      <c r="AY556" s="347" t="s">
        <v>136</v>
      </c>
    </row>
    <row r="557" spans="1:65" s="318" customFormat="1">
      <c r="B557" s="319"/>
      <c r="D557" s="320" t="s">
        <v>263</v>
      </c>
      <c r="E557" s="321" t="s">
        <v>3</v>
      </c>
      <c r="F557" s="322" t="s">
        <v>866</v>
      </c>
      <c r="H557" s="323">
        <v>1.9279999999999999</v>
      </c>
      <c r="I557" s="366"/>
      <c r="L557" s="319"/>
      <c r="M557" s="324"/>
      <c r="N557" s="325"/>
      <c r="O557" s="325"/>
      <c r="P557" s="325"/>
      <c r="Q557" s="325"/>
      <c r="R557" s="325"/>
      <c r="S557" s="325"/>
      <c r="T557" s="326"/>
      <c r="AT557" s="321" t="s">
        <v>263</v>
      </c>
      <c r="AU557" s="321" t="s">
        <v>79</v>
      </c>
      <c r="AV557" s="318" t="s">
        <v>79</v>
      </c>
      <c r="AW557" s="318" t="s">
        <v>30</v>
      </c>
      <c r="AX557" s="318" t="s">
        <v>70</v>
      </c>
      <c r="AY557" s="321" t="s">
        <v>136</v>
      </c>
    </row>
    <row r="558" spans="1:65" s="345" customFormat="1">
      <c r="B558" s="346"/>
      <c r="D558" s="320" t="s">
        <v>263</v>
      </c>
      <c r="E558" s="347" t="s">
        <v>3</v>
      </c>
      <c r="F558" s="348" t="s">
        <v>867</v>
      </c>
      <c r="H558" s="347" t="s">
        <v>3</v>
      </c>
      <c r="I558" s="368"/>
      <c r="L558" s="346"/>
      <c r="M558" s="349"/>
      <c r="N558" s="350"/>
      <c r="O558" s="350"/>
      <c r="P558" s="350"/>
      <c r="Q558" s="350"/>
      <c r="R558" s="350"/>
      <c r="S558" s="350"/>
      <c r="T558" s="351"/>
      <c r="AT558" s="347" t="s">
        <v>263</v>
      </c>
      <c r="AU558" s="347" t="s">
        <v>79</v>
      </c>
      <c r="AV558" s="345" t="s">
        <v>77</v>
      </c>
      <c r="AW558" s="345" t="s">
        <v>30</v>
      </c>
      <c r="AX558" s="345" t="s">
        <v>70</v>
      </c>
      <c r="AY558" s="347" t="s">
        <v>136</v>
      </c>
    </row>
    <row r="559" spans="1:65" s="318" customFormat="1">
      <c r="B559" s="319"/>
      <c r="D559" s="320" t="s">
        <v>263</v>
      </c>
      <c r="E559" s="321" t="s">
        <v>3</v>
      </c>
      <c r="F559" s="322" t="s">
        <v>868</v>
      </c>
      <c r="H559" s="323">
        <v>1.3859999999999999</v>
      </c>
      <c r="I559" s="366"/>
      <c r="L559" s="319"/>
      <c r="M559" s="324"/>
      <c r="N559" s="325"/>
      <c r="O559" s="325"/>
      <c r="P559" s="325"/>
      <c r="Q559" s="325"/>
      <c r="R559" s="325"/>
      <c r="S559" s="325"/>
      <c r="T559" s="326"/>
      <c r="AT559" s="321" t="s">
        <v>263</v>
      </c>
      <c r="AU559" s="321" t="s">
        <v>79</v>
      </c>
      <c r="AV559" s="318" t="s">
        <v>79</v>
      </c>
      <c r="AW559" s="318" t="s">
        <v>30</v>
      </c>
      <c r="AX559" s="318" t="s">
        <v>70</v>
      </c>
      <c r="AY559" s="321" t="s">
        <v>136</v>
      </c>
    </row>
    <row r="560" spans="1:65" s="345" customFormat="1">
      <c r="B560" s="346"/>
      <c r="D560" s="320" t="s">
        <v>263</v>
      </c>
      <c r="E560" s="347" t="s">
        <v>3</v>
      </c>
      <c r="F560" s="348" t="s">
        <v>869</v>
      </c>
      <c r="H560" s="347" t="s">
        <v>3</v>
      </c>
      <c r="I560" s="368"/>
      <c r="L560" s="346"/>
      <c r="M560" s="349"/>
      <c r="N560" s="350"/>
      <c r="O560" s="350"/>
      <c r="P560" s="350"/>
      <c r="Q560" s="350"/>
      <c r="R560" s="350"/>
      <c r="S560" s="350"/>
      <c r="T560" s="351"/>
      <c r="AT560" s="347" t="s">
        <v>263</v>
      </c>
      <c r="AU560" s="347" t="s">
        <v>79</v>
      </c>
      <c r="AV560" s="345" t="s">
        <v>77</v>
      </c>
      <c r="AW560" s="345" t="s">
        <v>30</v>
      </c>
      <c r="AX560" s="345" t="s">
        <v>70</v>
      </c>
      <c r="AY560" s="347" t="s">
        <v>136</v>
      </c>
    </row>
    <row r="561" spans="1:65" s="318" customFormat="1">
      <c r="B561" s="319"/>
      <c r="D561" s="320" t="s">
        <v>263</v>
      </c>
      <c r="E561" s="321" t="s">
        <v>3</v>
      </c>
      <c r="F561" s="322" t="s">
        <v>870</v>
      </c>
      <c r="H561" s="323">
        <v>0.93200000000000005</v>
      </c>
      <c r="I561" s="366"/>
      <c r="L561" s="319"/>
      <c r="M561" s="324"/>
      <c r="N561" s="325"/>
      <c r="O561" s="325"/>
      <c r="P561" s="325"/>
      <c r="Q561" s="325"/>
      <c r="R561" s="325"/>
      <c r="S561" s="325"/>
      <c r="T561" s="326"/>
      <c r="AT561" s="321" t="s">
        <v>263</v>
      </c>
      <c r="AU561" s="321" t="s">
        <v>79</v>
      </c>
      <c r="AV561" s="318" t="s">
        <v>79</v>
      </c>
      <c r="AW561" s="318" t="s">
        <v>30</v>
      </c>
      <c r="AX561" s="318" t="s">
        <v>70</v>
      </c>
      <c r="AY561" s="321" t="s">
        <v>136</v>
      </c>
    </row>
    <row r="562" spans="1:65" s="327" customFormat="1">
      <c r="B562" s="328"/>
      <c r="D562" s="320" t="s">
        <v>263</v>
      </c>
      <c r="E562" s="329" t="s">
        <v>3</v>
      </c>
      <c r="F562" s="330" t="s">
        <v>274</v>
      </c>
      <c r="H562" s="331">
        <v>6.01</v>
      </c>
      <c r="I562" s="367"/>
      <c r="L562" s="328"/>
      <c r="M562" s="332"/>
      <c r="N562" s="333"/>
      <c r="O562" s="333"/>
      <c r="P562" s="333"/>
      <c r="Q562" s="333"/>
      <c r="R562" s="333"/>
      <c r="S562" s="333"/>
      <c r="T562" s="334"/>
      <c r="AT562" s="329" t="s">
        <v>263</v>
      </c>
      <c r="AU562" s="329" t="s">
        <v>79</v>
      </c>
      <c r="AV562" s="327" t="s">
        <v>139</v>
      </c>
      <c r="AW562" s="327" t="s">
        <v>30</v>
      </c>
      <c r="AX562" s="327" t="s">
        <v>77</v>
      </c>
      <c r="AY562" s="329" t="s">
        <v>136</v>
      </c>
    </row>
    <row r="563" spans="1:65" s="149" customFormat="1" ht="42.75" customHeight="1">
      <c r="A563" s="143"/>
      <c r="B563" s="144"/>
      <c r="C563" s="298" t="s">
        <v>871</v>
      </c>
      <c r="D563" s="298" t="s">
        <v>140</v>
      </c>
      <c r="E563" s="299" t="s">
        <v>872</v>
      </c>
      <c r="F563" s="300" t="s">
        <v>873</v>
      </c>
      <c r="G563" s="301" t="s">
        <v>304</v>
      </c>
      <c r="H563" s="302">
        <v>13.167</v>
      </c>
      <c r="I563" s="107"/>
      <c r="J563" s="303">
        <f>ROUND(I563*H563,2)</f>
        <v>0</v>
      </c>
      <c r="K563" s="304"/>
      <c r="L563" s="144"/>
      <c r="M563" s="305" t="s">
        <v>3</v>
      </c>
      <c r="N563" s="306" t="s">
        <v>41</v>
      </c>
      <c r="O563" s="307">
        <v>4.67</v>
      </c>
      <c r="P563" s="307">
        <f>O563*H563</f>
        <v>61.489889999999995</v>
      </c>
      <c r="Q563" s="307">
        <v>0</v>
      </c>
      <c r="R563" s="307">
        <f>Q563*H563</f>
        <v>0</v>
      </c>
      <c r="S563" s="307">
        <v>1.8</v>
      </c>
      <c r="T563" s="308">
        <f>S563*H563</f>
        <v>23.700600000000001</v>
      </c>
      <c r="U563" s="143"/>
      <c r="V563" s="143"/>
      <c r="W563" s="143"/>
      <c r="X563" s="143"/>
      <c r="Y563" s="143"/>
      <c r="Z563" s="143"/>
      <c r="AA563" s="143"/>
      <c r="AB563" s="143"/>
      <c r="AC563" s="143"/>
      <c r="AD563" s="143"/>
      <c r="AE563" s="143"/>
      <c r="AR563" s="309" t="s">
        <v>139</v>
      </c>
      <c r="AT563" s="309" t="s">
        <v>140</v>
      </c>
      <c r="AU563" s="309" t="s">
        <v>79</v>
      </c>
      <c r="AY563" s="129" t="s">
        <v>136</v>
      </c>
      <c r="BE563" s="310">
        <f>IF(N563="základní",J563,0)</f>
        <v>0</v>
      </c>
      <c r="BF563" s="310">
        <f>IF(N563="snížená",J563,0)</f>
        <v>0</v>
      </c>
      <c r="BG563" s="310">
        <f>IF(N563="zákl. přenesená",J563,0)</f>
        <v>0</v>
      </c>
      <c r="BH563" s="310">
        <f>IF(N563="sníž. přenesená",J563,0)</f>
        <v>0</v>
      </c>
      <c r="BI563" s="310">
        <f>IF(N563="nulová",J563,0)</f>
        <v>0</v>
      </c>
      <c r="BJ563" s="129" t="s">
        <v>77</v>
      </c>
      <c r="BK563" s="310">
        <f>ROUND(I563*H563,2)</f>
        <v>0</v>
      </c>
      <c r="BL563" s="129" t="s">
        <v>139</v>
      </c>
      <c r="BM563" s="309" t="s">
        <v>874</v>
      </c>
    </row>
    <row r="564" spans="1:65" s="318" customFormat="1">
      <c r="B564" s="319"/>
      <c r="D564" s="320" t="s">
        <v>263</v>
      </c>
      <c r="E564" s="321" t="s">
        <v>3</v>
      </c>
      <c r="F564" s="322" t="s">
        <v>875</v>
      </c>
      <c r="H564" s="323">
        <v>1.109</v>
      </c>
      <c r="I564" s="366"/>
      <c r="L564" s="319"/>
      <c r="M564" s="324"/>
      <c r="N564" s="325"/>
      <c r="O564" s="325"/>
      <c r="P564" s="325"/>
      <c r="Q564" s="325"/>
      <c r="R564" s="325"/>
      <c r="S564" s="325"/>
      <c r="T564" s="326"/>
      <c r="AT564" s="321" t="s">
        <v>263</v>
      </c>
      <c r="AU564" s="321" t="s">
        <v>79</v>
      </c>
      <c r="AV564" s="318" t="s">
        <v>79</v>
      </c>
      <c r="AW564" s="318" t="s">
        <v>30</v>
      </c>
      <c r="AX564" s="318" t="s">
        <v>70</v>
      </c>
      <c r="AY564" s="321" t="s">
        <v>136</v>
      </c>
    </row>
    <row r="565" spans="1:65" s="318" customFormat="1">
      <c r="B565" s="319"/>
      <c r="D565" s="320" t="s">
        <v>263</v>
      </c>
      <c r="E565" s="321" t="s">
        <v>3</v>
      </c>
      <c r="F565" s="322" t="s">
        <v>876</v>
      </c>
      <c r="H565" s="323">
        <v>5.8209999999999997</v>
      </c>
      <c r="I565" s="366"/>
      <c r="L565" s="319"/>
      <c r="M565" s="324"/>
      <c r="N565" s="325"/>
      <c r="O565" s="325"/>
      <c r="P565" s="325"/>
      <c r="Q565" s="325"/>
      <c r="R565" s="325"/>
      <c r="S565" s="325"/>
      <c r="T565" s="326"/>
      <c r="AT565" s="321" t="s">
        <v>263</v>
      </c>
      <c r="AU565" s="321" t="s">
        <v>79</v>
      </c>
      <c r="AV565" s="318" t="s">
        <v>79</v>
      </c>
      <c r="AW565" s="318" t="s">
        <v>30</v>
      </c>
      <c r="AX565" s="318" t="s">
        <v>70</v>
      </c>
      <c r="AY565" s="321" t="s">
        <v>136</v>
      </c>
    </row>
    <row r="566" spans="1:65" s="318" customFormat="1">
      <c r="B566" s="319"/>
      <c r="D566" s="320" t="s">
        <v>263</v>
      </c>
      <c r="E566" s="321" t="s">
        <v>3</v>
      </c>
      <c r="F566" s="322" t="s">
        <v>877</v>
      </c>
      <c r="H566" s="323">
        <v>1.5249999999999999</v>
      </c>
      <c r="I566" s="366"/>
      <c r="L566" s="319"/>
      <c r="M566" s="324"/>
      <c r="N566" s="325"/>
      <c r="O566" s="325"/>
      <c r="P566" s="325"/>
      <c r="Q566" s="325"/>
      <c r="R566" s="325"/>
      <c r="S566" s="325"/>
      <c r="T566" s="326"/>
      <c r="AT566" s="321" t="s">
        <v>263</v>
      </c>
      <c r="AU566" s="321" t="s">
        <v>79</v>
      </c>
      <c r="AV566" s="318" t="s">
        <v>79</v>
      </c>
      <c r="AW566" s="318" t="s">
        <v>30</v>
      </c>
      <c r="AX566" s="318" t="s">
        <v>70</v>
      </c>
      <c r="AY566" s="321" t="s">
        <v>136</v>
      </c>
    </row>
    <row r="567" spans="1:65" s="318" customFormat="1">
      <c r="B567" s="319"/>
      <c r="D567" s="320" t="s">
        <v>263</v>
      </c>
      <c r="E567" s="321" t="s">
        <v>3</v>
      </c>
      <c r="F567" s="322" t="s">
        <v>878</v>
      </c>
      <c r="H567" s="323">
        <v>1.663</v>
      </c>
      <c r="I567" s="366"/>
      <c r="L567" s="319"/>
      <c r="M567" s="324"/>
      <c r="N567" s="325"/>
      <c r="O567" s="325"/>
      <c r="P567" s="325"/>
      <c r="Q567" s="325"/>
      <c r="R567" s="325"/>
      <c r="S567" s="325"/>
      <c r="T567" s="326"/>
      <c r="AT567" s="321" t="s">
        <v>263</v>
      </c>
      <c r="AU567" s="321" t="s">
        <v>79</v>
      </c>
      <c r="AV567" s="318" t="s">
        <v>79</v>
      </c>
      <c r="AW567" s="318" t="s">
        <v>30</v>
      </c>
      <c r="AX567" s="318" t="s">
        <v>70</v>
      </c>
      <c r="AY567" s="321" t="s">
        <v>136</v>
      </c>
    </row>
    <row r="568" spans="1:65" s="318" customFormat="1">
      <c r="B568" s="319"/>
      <c r="D568" s="320" t="s">
        <v>263</v>
      </c>
      <c r="E568" s="321" t="s">
        <v>3</v>
      </c>
      <c r="F568" s="322" t="s">
        <v>879</v>
      </c>
      <c r="H568" s="323">
        <v>1.2470000000000001</v>
      </c>
      <c r="I568" s="366"/>
      <c r="L568" s="319"/>
      <c r="M568" s="324"/>
      <c r="N568" s="325"/>
      <c r="O568" s="325"/>
      <c r="P568" s="325"/>
      <c r="Q568" s="325"/>
      <c r="R568" s="325"/>
      <c r="S568" s="325"/>
      <c r="T568" s="326"/>
      <c r="AT568" s="321" t="s">
        <v>263</v>
      </c>
      <c r="AU568" s="321" t="s">
        <v>79</v>
      </c>
      <c r="AV568" s="318" t="s">
        <v>79</v>
      </c>
      <c r="AW568" s="318" t="s">
        <v>30</v>
      </c>
      <c r="AX568" s="318" t="s">
        <v>70</v>
      </c>
      <c r="AY568" s="321" t="s">
        <v>136</v>
      </c>
    </row>
    <row r="569" spans="1:65" s="318" customFormat="1">
      <c r="B569" s="319"/>
      <c r="D569" s="320" t="s">
        <v>263</v>
      </c>
      <c r="E569" s="321" t="s">
        <v>3</v>
      </c>
      <c r="F569" s="322" t="s">
        <v>880</v>
      </c>
      <c r="H569" s="323">
        <v>1.802</v>
      </c>
      <c r="I569" s="366"/>
      <c r="L569" s="319"/>
      <c r="M569" s="324"/>
      <c r="N569" s="325"/>
      <c r="O569" s="325"/>
      <c r="P569" s="325"/>
      <c r="Q569" s="325"/>
      <c r="R569" s="325"/>
      <c r="S569" s="325"/>
      <c r="T569" s="326"/>
      <c r="AT569" s="321" t="s">
        <v>263</v>
      </c>
      <c r="AU569" s="321" t="s">
        <v>79</v>
      </c>
      <c r="AV569" s="318" t="s">
        <v>79</v>
      </c>
      <c r="AW569" s="318" t="s">
        <v>30</v>
      </c>
      <c r="AX569" s="318" t="s">
        <v>70</v>
      </c>
      <c r="AY569" s="321" t="s">
        <v>136</v>
      </c>
    </row>
    <row r="570" spans="1:65" s="327" customFormat="1">
      <c r="B570" s="328"/>
      <c r="D570" s="320" t="s">
        <v>263</v>
      </c>
      <c r="E570" s="329" t="s">
        <v>3</v>
      </c>
      <c r="F570" s="330" t="s">
        <v>274</v>
      </c>
      <c r="H570" s="331">
        <v>13.167</v>
      </c>
      <c r="I570" s="367"/>
      <c r="L570" s="328"/>
      <c r="M570" s="332"/>
      <c r="N570" s="333"/>
      <c r="O570" s="333"/>
      <c r="P570" s="333"/>
      <c r="Q570" s="333"/>
      <c r="R570" s="333"/>
      <c r="S570" s="333"/>
      <c r="T570" s="334"/>
      <c r="AT570" s="329" t="s">
        <v>263</v>
      </c>
      <c r="AU570" s="329" t="s">
        <v>79</v>
      </c>
      <c r="AV570" s="327" t="s">
        <v>139</v>
      </c>
      <c r="AW570" s="327" t="s">
        <v>30</v>
      </c>
      <c r="AX570" s="327" t="s">
        <v>77</v>
      </c>
      <c r="AY570" s="329" t="s">
        <v>136</v>
      </c>
    </row>
    <row r="571" spans="1:65" s="149" customFormat="1" ht="32" customHeight="1">
      <c r="A571" s="143"/>
      <c r="B571" s="144"/>
      <c r="C571" s="298" t="s">
        <v>881</v>
      </c>
      <c r="D571" s="298" t="s">
        <v>140</v>
      </c>
      <c r="E571" s="299" t="s">
        <v>882</v>
      </c>
      <c r="F571" s="300" t="s">
        <v>883</v>
      </c>
      <c r="G571" s="301" t="s">
        <v>148</v>
      </c>
      <c r="H571" s="302">
        <v>32</v>
      </c>
      <c r="I571" s="107"/>
      <c r="J571" s="303">
        <f>ROUND(I571*H571,2)</f>
        <v>0</v>
      </c>
      <c r="K571" s="304"/>
      <c r="L571" s="144"/>
      <c r="M571" s="305" t="s">
        <v>3</v>
      </c>
      <c r="N571" s="306" t="s">
        <v>41</v>
      </c>
      <c r="O571" s="307">
        <v>0.54200000000000004</v>
      </c>
      <c r="P571" s="307">
        <f>O571*H571</f>
        <v>17.344000000000001</v>
      </c>
      <c r="Q571" s="307">
        <v>0</v>
      </c>
      <c r="R571" s="307">
        <f>Q571*H571</f>
        <v>0</v>
      </c>
      <c r="S571" s="307">
        <v>1.4999999999999999E-2</v>
      </c>
      <c r="T571" s="308">
        <f>S571*H571</f>
        <v>0.48</v>
      </c>
      <c r="U571" s="143"/>
      <c r="V571" s="143"/>
      <c r="W571" s="143"/>
      <c r="X571" s="143"/>
      <c r="Y571" s="143"/>
      <c r="Z571" s="143"/>
      <c r="AA571" s="143"/>
      <c r="AB571" s="143"/>
      <c r="AC571" s="143"/>
      <c r="AD571" s="143"/>
      <c r="AE571" s="143"/>
      <c r="AR571" s="309" t="s">
        <v>139</v>
      </c>
      <c r="AT571" s="309" t="s">
        <v>140</v>
      </c>
      <c r="AU571" s="309" t="s">
        <v>79</v>
      </c>
      <c r="AY571" s="129" t="s">
        <v>136</v>
      </c>
      <c r="BE571" s="310">
        <f>IF(N571="základní",J571,0)</f>
        <v>0</v>
      </c>
      <c r="BF571" s="310">
        <f>IF(N571="snížená",J571,0)</f>
        <v>0</v>
      </c>
      <c r="BG571" s="310">
        <f>IF(N571="zákl. přenesená",J571,0)</f>
        <v>0</v>
      </c>
      <c r="BH571" s="310">
        <f>IF(N571="sníž. přenesená",J571,0)</f>
        <v>0</v>
      </c>
      <c r="BI571" s="310">
        <f>IF(N571="nulová",J571,0)</f>
        <v>0</v>
      </c>
      <c r="BJ571" s="129" t="s">
        <v>77</v>
      </c>
      <c r="BK571" s="310">
        <f>ROUND(I571*H571,2)</f>
        <v>0</v>
      </c>
      <c r="BL571" s="129" t="s">
        <v>139</v>
      </c>
      <c r="BM571" s="309" t="s">
        <v>884</v>
      </c>
    </row>
    <row r="572" spans="1:65" s="318" customFormat="1">
      <c r="B572" s="319"/>
      <c r="D572" s="320" t="s">
        <v>263</v>
      </c>
      <c r="E572" s="321" t="s">
        <v>3</v>
      </c>
      <c r="F572" s="322" t="s">
        <v>885</v>
      </c>
      <c r="H572" s="323">
        <v>32</v>
      </c>
      <c r="I572" s="366"/>
      <c r="L572" s="319"/>
      <c r="M572" s="324"/>
      <c r="N572" s="325"/>
      <c r="O572" s="325"/>
      <c r="P572" s="325"/>
      <c r="Q572" s="325"/>
      <c r="R572" s="325"/>
      <c r="S572" s="325"/>
      <c r="T572" s="326"/>
      <c r="AT572" s="321" t="s">
        <v>263</v>
      </c>
      <c r="AU572" s="321" t="s">
        <v>79</v>
      </c>
      <c r="AV572" s="318" t="s">
        <v>79</v>
      </c>
      <c r="AW572" s="318" t="s">
        <v>30</v>
      </c>
      <c r="AX572" s="318" t="s">
        <v>77</v>
      </c>
      <c r="AY572" s="321" t="s">
        <v>136</v>
      </c>
    </row>
    <row r="573" spans="1:65" s="149" customFormat="1" ht="32" customHeight="1">
      <c r="A573" s="143"/>
      <c r="B573" s="144"/>
      <c r="C573" s="298" t="s">
        <v>886</v>
      </c>
      <c r="D573" s="298" t="s">
        <v>140</v>
      </c>
      <c r="E573" s="299" t="s">
        <v>887</v>
      </c>
      <c r="F573" s="300" t="s">
        <v>888</v>
      </c>
      <c r="G573" s="301" t="s">
        <v>148</v>
      </c>
      <c r="H573" s="302">
        <v>6</v>
      </c>
      <c r="I573" s="107"/>
      <c r="J573" s="303">
        <f>ROUND(I573*H573,2)</f>
        <v>0</v>
      </c>
      <c r="K573" s="304"/>
      <c r="L573" s="144"/>
      <c r="M573" s="305" t="s">
        <v>3</v>
      </c>
      <c r="N573" s="306" t="s">
        <v>41</v>
      </c>
      <c r="O573" s="307">
        <v>0.99299999999999999</v>
      </c>
      <c r="P573" s="307">
        <f>O573*H573</f>
        <v>5.9580000000000002</v>
      </c>
      <c r="Q573" s="307">
        <v>0</v>
      </c>
      <c r="R573" s="307">
        <f>Q573*H573</f>
        <v>0</v>
      </c>
      <c r="S573" s="307">
        <v>6.2E-2</v>
      </c>
      <c r="T573" s="308">
        <f>S573*H573</f>
        <v>0.372</v>
      </c>
      <c r="U573" s="143"/>
      <c r="V573" s="143"/>
      <c r="W573" s="143"/>
      <c r="X573" s="143"/>
      <c r="Y573" s="143"/>
      <c r="Z573" s="143"/>
      <c r="AA573" s="143"/>
      <c r="AB573" s="143"/>
      <c r="AC573" s="143"/>
      <c r="AD573" s="143"/>
      <c r="AE573" s="143"/>
      <c r="AR573" s="309" t="s">
        <v>139</v>
      </c>
      <c r="AT573" s="309" t="s">
        <v>140</v>
      </c>
      <c r="AU573" s="309" t="s">
        <v>79</v>
      </c>
      <c r="AY573" s="129" t="s">
        <v>136</v>
      </c>
      <c r="BE573" s="310">
        <f>IF(N573="základní",J573,0)</f>
        <v>0</v>
      </c>
      <c r="BF573" s="310">
        <f>IF(N573="snížená",J573,0)</f>
        <v>0</v>
      </c>
      <c r="BG573" s="310">
        <f>IF(N573="zákl. přenesená",J573,0)</f>
        <v>0</v>
      </c>
      <c r="BH573" s="310">
        <f>IF(N573="sníž. přenesená",J573,0)</f>
        <v>0</v>
      </c>
      <c r="BI573" s="310">
        <f>IF(N573="nulová",J573,0)</f>
        <v>0</v>
      </c>
      <c r="BJ573" s="129" t="s">
        <v>77</v>
      </c>
      <c r="BK573" s="310">
        <f>ROUND(I573*H573,2)</f>
        <v>0</v>
      </c>
      <c r="BL573" s="129" t="s">
        <v>139</v>
      </c>
      <c r="BM573" s="309" t="s">
        <v>889</v>
      </c>
    </row>
    <row r="574" spans="1:65" s="345" customFormat="1">
      <c r="B574" s="346"/>
      <c r="D574" s="320" t="s">
        <v>263</v>
      </c>
      <c r="E574" s="347" t="s">
        <v>3</v>
      </c>
      <c r="F574" s="348" t="s">
        <v>890</v>
      </c>
      <c r="H574" s="347" t="s">
        <v>3</v>
      </c>
      <c r="I574" s="368"/>
      <c r="L574" s="346"/>
      <c r="M574" s="349"/>
      <c r="N574" s="350"/>
      <c r="O574" s="350"/>
      <c r="P574" s="350"/>
      <c r="Q574" s="350"/>
      <c r="R574" s="350"/>
      <c r="S574" s="350"/>
      <c r="T574" s="351"/>
      <c r="AT574" s="347" t="s">
        <v>263</v>
      </c>
      <c r="AU574" s="347" t="s">
        <v>79</v>
      </c>
      <c r="AV574" s="345" t="s">
        <v>77</v>
      </c>
      <c r="AW574" s="345" t="s">
        <v>30</v>
      </c>
      <c r="AX574" s="345" t="s">
        <v>70</v>
      </c>
      <c r="AY574" s="347" t="s">
        <v>136</v>
      </c>
    </row>
    <row r="575" spans="1:65" s="318" customFormat="1">
      <c r="B575" s="319"/>
      <c r="D575" s="320" t="s">
        <v>263</v>
      </c>
      <c r="E575" s="321" t="s">
        <v>3</v>
      </c>
      <c r="F575" s="322" t="s">
        <v>163</v>
      </c>
      <c r="H575" s="323">
        <v>6</v>
      </c>
      <c r="I575" s="366"/>
      <c r="L575" s="319"/>
      <c r="M575" s="324"/>
      <c r="N575" s="325"/>
      <c r="O575" s="325"/>
      <c r="P575" s="325"/>
      <c r="Q575" s="325"/>
      <c r="R575" s="325"/>
      <c r="S575" s="325"/>
      <c r="T575" s="326"/>
      <c r="AT575" s="321" t="s">
        <v>263</v>
      </c>
      <c r="AU575" s="321" t="s">
        <v>79</v>
      </c>
      <c r="AV575" s="318" t="s">
        <v>79</v>
      </c>
      <c r="AW575" s="318" t="s">
        <v>30</v>
      </c>
      <c r="AX575" s="318" t="s">
        <v>77</v>
      </c>
      <c r="AY575" s="321" t="s">
        <v>136</v>
      </c>
    </row>
    <row r="576" spans="1:65" s="149" customFormat="1" ht="32" customHeight="1">
      <c r="A576" s="143"/>
      <c r="B576" s="144"/>
      <c r="C576" s="298" t="s">
        <v>891</v>
      </c>
      <c r="D576" s="298" t="s">
        <v>140</v>
      </c>
      <c r="E576" s="299" t="s">
        <v>892</v>
      </c>
      <c r="F576" s="300" t="s">
        <v>893</v>
      </c>
      <c r="G576" s="301" t="s">
        <v>512</v>
      </c>
      <c r="H576" s="302">
        <v>250</v>
      </c>
      <c r="I576" s="107"/>
      <c r="J576" s="303">
        <f>ROUND(I576*H576,2)</f>
        <v>0</v>
      </c>
      <c r="K576" s="304"/>
      <c r="L576" s="144"/>
      <c r="M576" s="305" t="s">
        <v>3</v>
      </c>
      <c r="N576" s="306" t="s">
        <v>41</v>
      </c>
      <c r="O576" s="307">
        <v>0.29499999999999998</v>
      </c>
      <c r="P576" s="307">
        <f>O576*H576</f>
        <v>73.75</v>
      </c>
      <c r="Q576" s="307">
        <v>0</v>
      </c>
      <c r="R576" s="307">
        <f>Q576*H576</f>
        <v>0</v>
      </c>
      <c r="S576" s="307">
        <v>6.0000000000000001E-3</v>
      </c>
      <c r="T576" s="308">
        <f>S576*H576</f>
        <v>1.5</v>
      </c>
      <c r="U576" s="143"/>
      <c r="V576" s="143"/>
      <c r="W576" s="143"/>
      <c r="X576" s="143"/>
      <c r="Y576" s="143"/>
      <c r="Z576" s="143"/>
      <c r="AA576" s="143"/>
      <c r="AB576" s="143"/>
      <c r="AC576" s="143"/>
      <c r="AD576" s="143"/>
      <c r="AE576" s="143"/>
      <c r="AR576" s="309" t="s">
        <v>139</v>
      </c>
      <c r="AT576" s="309" t="s">
        <v>140</v>
      </c>
      <c r="AU576" s="309" t="s">
        <v>79</v>
      </c>
      <c r="AY576" s="129" t="s">
        <v>136</v>
      </c>
      <c r="BE576" s="310">
        <f>IF(N576="základní",J576,0)</f>
        <v>0</v>
      </c>
      <c r="BF576" s="310">
        <f>IF(N576="snížená",J576,0)</f>
        <v>0</v>
      </c>
      <c r="BG576" s="310">
        <f>IF(N576="zákl. přenesená",J576,0)</f>
        <v>0</v>
      </c>
      <c r="BH576" s="310">
        <f>IF(N576="sníž. přenesená",J576,0)</f>
        <v>0</v>
      </c>
      <c r="BI576" s="310">
        <f>IF(N576="nulová",J576,0)</f>
        <v>0</v>
      </c>
      <c r="BJ576" s="129" t="s">
        <v>77</v>
      </c>
      <c r="BK576" s="310">
        <f>ROUND(I576*H576,2)</f>
        <v>0</v>
      </c>
      <c r="BL576" s="129" t="s">
        <v>139</v>
      </c>
      <c r="BM576" s="309" t="s">
        <v>894</v>
      </c>
    </row>
    <row r="577" spans="1:65" s="318" customFormat="1">
      <c r="B577" s="319"/>
      <c r="D577" s="320" t="s">
        <v>263</v>
      </c>
      <c r="E577" s="321" t="s">
        <v>3</v>
      </c>
      <c r="F577" s="322" t="s">
        <v>895</v>
      </c>
      <c r="H577" s="323">
        <v>250</v>
      </c>
      <c r="I577" s="366"/>
      <c r="L577" s="319"/>
      <c r="M577" s="324"/>
      <c r="N577" s="325"/>
      <c r="O577" s="325"/>
      <c r="P577" s="325"/>
      <c r="Q577" s="325"/>
      <c r="R577" s="325"/>
      <c r="S577" s="325"/>
      <c r="T577" s="326"/>
      <c r="AT577" s="321" t="s">
        <v>263</v>
      </c>
      <c r="AU577" s="321" t="s">
        <v>79</v>
      </c>
      <c r="AV577" s="318" t="s">
        <v>79</v>
      </c>
      <c r="AW577" s="318" t="s">
        <v>30</v>
      </c>
      <c r="AX577" s="318" t="s">
        <v>77</v>
      </c>
      <c r="AY577" s="321" t="s">
        <v>136</v>
      </c>
    </row>
    <row r="578" spans="1:65" s="149" customFormat="1" ht="32" customHeight="1">
      <c r="A578" s="143"/>
      <c r="B578" s="144"/>
      <c r="C578" s="298" t="s">
        <v>896</v>
      </c>
      <c r="D578" s="298" t="s">
        <v>140</v>
      </c>
      <c r="E578" s="299" t="s">
        <v>897</v>
      </c>
      <c r="F578" s="300" t="s">
        <v>898</v>
      </c>
      <c r="G578" s="301" t="s">
        <v>512</v>
      </c>
      <c r="H578" s="302">
        <v>175</v>
      </c>
      <c r="I578" s="107"/>
      <c r="J578" s="303">
        <f>ROUND(I578*H578,2)</f>
        <v>0</v>
      </c>
      <c r="K578" s="304"/>
      <c r="L578" s="144"/>
      <c r="M578" s="305" t="s">
        <v>3</v>
      </c>
      <c r="N578" s="306" t="s">
        <v>41</v>
      </c>
      <c r="O578" s="307">
        <v>0.30099999999999999</v>
      </c>
      <c r="P578" s="307">
        <f>O578*H578</f>
        <v>52.674999999999997</v>
      </c>
      <c r="Q578" s="307">
        <v>0</v>
      </c>
      <c r="R578" s="307">
        <f>Q578*H578</f>
        <v>0</v>
      </c>
      <c r="S578" s="307">
        <v>8.9999999999999993E-3</v>
      </c>
      <c r="T578" s="308">
        <f>S578*H578</f>
        <v>1.575</v>
      </c>
      <c r="U578" s="143"/>
      <c r="V578" s="143"/>
      <c r="W578" s="143"/>
      <c r="X578" s="143"/>
      <c r="Y578" s="143"/>
      <c r="Z578" s="143"/>
      <c r="AA578" s="143"/>
      <c r="AB578" s="143"/>
      <c r="AC578" s="143"/>
      <c r="AD578" s="143"/>
      <c r="AE578" s="143"/>
      <c r="AR578" s="309" t="s">
        <v>139</v>
      </c>
      <c r="AT578" s="309" t="s">
        <v>140</v>
      </c>
      <c r="AU578" s="309" t="s">
        <v>79</v>
      </c>
      <c r="AY578" s="129" t="s">
        <v>136</v>
      </c>
      <c r="BE578" s="310">
        <f>IF(N578="základní",J578,0)</f>
        <v>0</v>
      </c>
      <c r="BF578" s="310">
        <f>IF(N578="snížená",J578,0)</f>
        <v>0</v>
      </c>
      <c r="BG578" s="310">
        <f>IF(N578="zákl. přenesená",J578,0)</f>
        <v>0</v>
      </c>
      <c r="BH578" s="310">
        <f>IF(N578="sníž. přenesená",J578,0)</f>
        <v>0</v>
      </c>
      <c r="BI578" s="310">
        <f>IF(N578="nulová",J578,0)</f>
        <v>0</v>
      </c>
      <c r="BJ578" s="129" t="s">
        <v>77</v>
      </c>
      <c r="BK578" s="310">
        <f>ROUND(I578*H578,2)</f>
        <v>0</v>
      </c>
      <c r="BL578" s="129" t="s">
        <v>139</v>
      </c>
      <c r="BM578" s="309" t="s">
        <v>899</v>
      </c>
    </row>
    <row r="579" spans="1:65" s="318" customFormat="1">
      <c r="B579" s="319"/>
      <c r="D579" s="320" t="s">
        <v>263</v>
      </c>
      <c r="E579" s="321" t="s">
        <v>3</v>
      </c>
      <c r="F579" s="322" t="s">
        <v>900</v>
      </c>
      <c r="H579" s="323">
        <v>35</v>
      </c>
      <c r="I579" s="366"/>
      <c r="L579" s="319"/>
      <c r="M579" s="324"/>
      <c r="N579" s="325"/>
      <c r="O579" s="325"/>
      <c r="P579" s="325"/>
      <c r="Q579" s="325"/>
      <c r="R579" s="325"/>
      <c r="S579" s="325"/>
      <c r="T579" s="326"/>
      <c r="AT579" s="321" t="s">
        <v>263</v>
      </c>
      <c r="AU579" s="321" t="s">
        <v>79</v>
      </c>
      <c r="AV579" s="318" t="s">
        <v>79</v>
      </c>
      <c r="AW579" s="318" t="s">
        <v>30</v>
      </c>
      <c r="AX579" s="318" t="s">
        <v>70</v>
      </c>
      <c r="AY579" s="321" t="s">
        <v>136</v>
      </c>
    </row>
    <row r="580" spans="1:65" s="318" customFormat="1">
      <c r="B580" s="319"/>
      <c r="D580" s="320" t="s">
        <v>263</v>
      </c>
      <c r="E580" s="321" t="s">
        <v>3</v>
      </c>
      <c r="F580" s="322" t="s">
        <v>901</v>
      </c>
      <c r="H580" s="323">
        <v>90</v>
      </c>
      <c r="I580" s="366"/>
      <c r="L580" s="319"/>
      <c r="M580" s="324"/>
      <c r="N580" s="325"/>
      <c r="O580" s="325"/>
      <c r="P580" s="325"/>
      <c r="Q580" s="325"/>
      <c r="R580" s="325"/>
      <c r="S580" s="325"/>
      <c r="T580" s="326"/>
      <c r="AT580" s="321" t="s">
        <v>263</v>
      </c>
      <c r="AU580" s="321" t="s">
        <v>79</v>
      </c>
      <c r="AV580" s="318" t="s">
        <v>79</v>
      </c>
      <c r="AW580" s="318" t="s">
        <v>30</v>
      </c>
      <c r="AX580" s="318" t="s">
        <v>70</v>
      </c>
      <c r="AY580" s="321" t="s">
        <v>136</v>
      </c>
    </row>
    <row r="581" spans="1:65" s="318" customFormat="1">
      <c r="B581" s="319"/>
      <c r="D581" s="320" t="s">
        <v>263</v>
      </c>
      <c r="E581" s="321" t="s">
        <v>3</v>
      </c>
      <c r="F581" s="322" t="s">
        <v>902</v>
      </c>
      <c r="H581" s="323">
        <v>50</v>
      </c>
      <c r="I581" s="366"/>
      <c r="L581" s="319"/>
      <c r="M581" s="324"/>
      <c r="N581" s="325"/>
      <c r="O581" s="325"/>
      <c r="P581" s="325"/>
      <c r="Q581" s="325"/>
      <c r="R581" s="325"/>
      <c r="S581" s="325"/>
      <c r="T581" s="326"/>
      <c r="AT581" s="321" t="s">
        <v>263</v>
      </c>
      <c r="AU581" s="321" t="s">
        <v>79</v>
      </c>
      <c r="AV581" s="318" t="s">
        <v>79</v>
      </c>
      <c r="AW581" s="318" t="s">
        <v>30</v>
      </c>
      <c r="AX581" s="318" t="s">
        <v>70</v>
      </c>
      <c r="AY581" s="321" t="s">
        <v>136</v>
      </c>
    </row>
    <row r="582" spans="1:65" s="327" customFormat="1">
      <c r="B582" s="328"/>
      <c r="D582" s="320" t="s">
        <v>263</v>
      </c>
      <c r="E582" s="329" t="s">
        <v>3</v>
      </c>
      <c r="F582" s="330" t="s">
        <v>274</v>
      </c>
      <c r="H582" s="331">
        <v>175</v>
      </c>
      <c r="I582" s="367"/>
      <c r="L582" s="328"/>
      <c r="M582" s="332"/>
      <c r="N582" s="333"/>
      <c r="O582" s="333"/>
      <c r="P582" s="333"/>
      <c r="Q582" s="333"/>
      <c r="R582" s="333"/>
      <c r="S582" s="333"/>
      <c r="T582" s="334"/>
      <c r="AT582" s="329" t="s">
        <v>263</v>
      </c>
      <c r="AU582" s="329" t="s">
        <v>79</v>
      </c>
      <c r="AV582" s="327" t="s">
        <v>139</v>
      </c>
      <c r="AW582" s="327" t="s">
        <v>30</v>
      </c>
      <c r="AX582" s="327" t="s">
        <v>77</v>
      </c>
      <c r="AY582" s="329" t="s">
        <v>136</v>
      </c>
    </row>
    <row r="583" spans="1:65" s="149" customFormat="1" ht="32" customHeight="1">
      <c r="A583" s="143"/>
      <c r="B583" s="144"/>
      <c r="C583" s="298" t="s">
        <v>903</v>
      </c>
      <c r="D583" s="298" t="s">
        <v>140</v>
      </c>
      <c r="E583" s="299" t="s">
        <v>904</v>
      </c>
      <c r="F583" s="300" t="s">
        <v>905</v>
      </c>
      <c r="G583" s="301" t="s">
        <v>512</v>
      </c>
      <c r="H583" s="302">
        <v>20</v>
      </c>
      <c r="I583" s="107"/>
      <c r="J583" s="303">
        <f>ROUND(I583*H583,2)</f>
        <v>0</v>
      </c>
      <c r="K583" s="304"/>
      <c r="L583" s="144"/>
      <c r="M583" s="305" t="s">
        <v>3</v>
      </c>
      <c r="N583" s="306" t="s">
        <v>41</v>
      </c>
      <c r="O583" s="307">
        <v>0.66800000000000004</v>
      </c>
      <c r="P583" s="307">
        <f>O583*H583</f>
        <v>13.360000000000001</v>
      </c>
      <c r="Q583" s="307">
        <v>0</v>
      </c>
      <c r="R583" s="307">
        <f>Q583*H583</f>
        <v>0</v>
      </c>
      <c r="S583" s="307">
        <v>0.04</v>
      </c>
      <c r="T583" s="308">
        <f>S583*H583</f>
        <v>0.8</v>
      </c>
      <c r="U583" s="143"/>
      <c r="V583" s="143"/>
      <c r="W583" s="143"/>
      <c r="X583" s="143"/>
      <c r="Y583" s="143"/>
      <c r="Z583" s="143"/>
      <c r="AA583" s="143"/>
      <c r="AB583" s="143"/>
      <c r="AC583" s="143"/>
      <c r="AD583" s="143"/>
      <c r="AE583" s="143"/>
      <c r="AR583" s="309" t="s">
        <v>139</v>
      </c>
      <c r="AT583" s="309" t="s">
        <v>140</v>
      </c>
      <c r="AU583" s="309" t="s">
        <v>79</v>
      </c>
      <c r="AY583" s="129" t="s">
        <v>136</v>
      </c>
      <c r="BE583" s="310">
        <f>IF(N583="základní",J583,0)</f>
        <v>0</v>
      </c>
      <c r="BF583" s="310">
        <f>IF(N583="snížená",J583,0)</f>
        <v>0</v>
      </c>
      <c r="BG583" s="310">
        <f>IF(N583="zákl. přenesená",J583,0)</f>
        <v>0</v>
      </c>
      <c r="BH583" s="310">
        <f>IF(N583="sníž. přenesená",J583,0)</f>
        <v>0</v>
      </c>
      <c r="BI583" s="310">
        <f>IF(N583="nulová",J583,0)</f>
        <v>0</v>
      </c>
      <c r="BJ583" s="129" t="s">
        <v>77</v>
      </c>
      <c r="BK583" s="310">
        <f>ROUND(I583*H583,2)</f>
        <v>0</v>
      </c>
      <c r="BL583" s="129" t="s">
        <v>139</v>
      </c>
      <c r="BM583" s="309" t="s">
        <v>906</v>
      </c>
    </row>
    <row r="584" spans="1:65" s="318" customFormat="1">
      <c r="B584" s="319"/>
      <c r="D584" s="320" t="s">
        <v>263</v>
      </c>
      <c r="E584" s="321" t="s">
        <v>3</v>
      </c>
      <c r="F584" s="322" t="s">
        <v>907</v>
      </c>
      <c r="H584" s="323">
        <v>20</v>
      </c>
      <c r="I584" s="366"/>
      <c r="L584" s="319"/>
      <c r="M584" s="324"/>
      <c r="N584" s="325"/>
      <c r="O584" s="325"/>
      <c r="P584" s="325"/>
      <c r="Q584" s="325"/>
      <c r="R584" s="325"/>
      <c r="S584" s="325"/>
      <c r="T584" s="326"/>
      <c r="AT584" s="321" t="s">
        <v>263</v>
      </c>
      <c r="AU584" s="321" t="s">
        <v>79</v>
      </c>
      <c r="AV584" s="318" t="s">
        <v>79</v>
      </c>
      <c r="AW584" s="318" t="s">
        <v>30</v>
      </c>
      <c r="AX584" s="318" t="s">
        <v>70</v>
      </c>
      <c r="AY584" s="321" t="s">
        <v>136</v>
      </c>
    </row>
    <row r="585" spans="1:65" s="327" customFormat="1">
      <c r="B585" s="328"/>
      <c r="D585" s="320" t="s">
        <v>263</v>
      </c>
      <c r="E585" s="329" t="s">
        <v>3</v>
      </c>
      <c r="F585" s="330" t="s">
        <v>274</v>
      </c>
      <c r="H585" s="331">
        <v>20</v>
      </c>
      <c r="I585" s="367"/>
      <c r="L585" s="328"/>
      <c r="M585" s="332"/>
      <c r="N585" s="333"/>
      <c r="O585" s="333"/>
      <c r="P585" s="333"/>
      <c r="Q585" s="333"/>
      <c r="R585" s="333"/>
      <c r="S585" s="333"/>
      <c r="T585" s="334"/>
      <c r="AT585" s="329" t="s">
        <v>263</v>
      </c>
      <c r="AU585" s="329" t="s">
        <v>79</v>
      </c>
      <c r="AV585" s="327" t="s">
        <v>139</v>
      </c>
      <c r="AW585" s="327" t="s">
        <v>30</v>
      </c>
      <c r="AX585" s="327" t="s">
        <v>77</v>
      </c>
      <c r="AY585" s="329" t="s">
        <v>136</v>
      </c>
    </row>
    <row r="586" spans="1:65" s="149" customFormat="1" ht="32" customHeight="1">
      <c r="A586" s="143"/>
      <c r="B586" s="144"/>
      <c r="C586" s="298" t="s">
        <v>908</v>
      </c>
      <c r="D586" s="298" t="s">
        <v>140</v>
      </c>
      <c r="E586" s="299" t="s">
        <v>909</v>
      </c>
      <c r="F586" s="300" t="s">
        <v>910</v>
      </c>
      <c r="G586" s="301" t="s">
        <v>512</v>
      </c>
      <c r="H586" s="302">
        <v>15</v>
      </c>
      <c r="I586" s="107"/>
      <c r="J586" s="303">
        <f>ROUND(I586*H586,2)</f>
        <v>0</v>
      </c>
      <c r="K586" s="304"/>
      <c r="L586" s="144"/>
      <c r="M586" s="305" t="s">
        <v>3</v>
      </c>
      <c r="N586" s="306" t="s">
        <v>41</v>
      </c>
      <c r="O586" s="307">
        <v>0.76</v>
      </c>
      <c r="P586" s="307">
        <f>O586*H586</f>
        <v>11.4</v>
      </c>
      <c r="Q586" s="307">
        <v>0</v>
      </c>
      <c r="R586" s="307">
        <f>Q586*H586</f>
        <v>0</v>
      </c>
      <c r="S586" s="307">
        <v>2.1999999999999999E-2</v>
      </c>
      <c r="T586" s="308">
        <f>S586*H586</f>
        <v>0.32999999999999996</v>
      </c>
      <c r="U586" s="143"/>
      <c r="V586" s="143"/>
      <c r="W586" s="143"/>
      <c r="X586" s="143"/>
      <c r="Y586" s="143"/>
      <c r="Z586" s="143"/>
      <c r="AA586" s="143"/>
      <c r="AB586" s="143"/>
      <c r="AC586" s="143"/>
      <c r="AD586" s="143"/>
      <c r="AE586" s="143"/>
      <c r="AR586" s="309" t="s">
        <v>139</v>
      </c>
      <c r="AT586" s="309" t="s">
        <v>140</v>
      </c>
      <c r="AU586" s="309" t="s">
        <v>79</v>
      </c>
      <c r="AY586" s="129" t="s">
        <v>136</v>
      </c>
      <c r="BE586" s="310">
        <f>IF(N586="základní",J586,0)</f>
        <v>0</v>
      </c>
      <c r="BF586" s="310">
        <f>IF(N586="snížená",J586,0)</f>
        <v>0</v>
      </c>
      <c r="BG586" s="310">
        <f>IF(N586="zákl. přenesená",J586,0)</f>
        <v>0</v>
      </c>
      <c r="BH586" s="310">
        <f>IF(N586="sníž. přenesená",J586,0)</f>
        <v>0</v>
      </c>
      <c r="BI586" s="310">
        <f>IF(N586="nulová",J586,0)</f>
        <v>0</v>
      </c>
      <c r="BJ586" s="129" t="s">
        <v>77</v>
      </c>
      <c r="BK586" s="310">
        <f>ROUND(I586*H586,2)</f>
        <v>0</v>
      </c>
      <c r="BL586" s="129" t="s">
        <v>139</v>
      </c>
      <c r="BM586" s="309" t="s">
        <v>911</v>
      </c>
    </row>
    <row r="587" spans="1:65" s="318" customFormat="1">
      <c r="B587" s="319"/>
      <c r="D587" s="320" t="s">
        <v>263</v>
      </c>
      <c r="E587" s="321" t="s">
        <v>3</v>
      </c>
      <c r="F587" s="322" t="s">
        <v>912</v>
      </c>
      <c r="H587" s="323">
        <v>5</v>
      </c>
      <c r="I587" s="366"/>
      <c r="L587" s="319"/>
      <c r="M587" s="324"/>
      <c r="N587" s="325"/>
      <c r="O587" s="325"/>
      <c r="P587" s="325"/>
      <c r="Q587" s="325"/>
      <c r="R587" s="325"/>
      <c r="S587" s="325"/>
      <c r="T587" s="326"/>
      <c r="AT587" s="321" t="s">
        <v>263</v>
      </c>
      <c r="AU587" s="321" t="s">
        <v>79</v>
      </c>
      <c r="AV587" s="318" t="s">
        <v>79</v>
      </c>
      <c r="AW587" s="318" t="s">
        <v>30</v>
      </c>
      <c r="AX587" s="318" t="s">
        <v>70</v>
      </c>
      <c r="AY587" s="321" t="s">
        <v>136</v>
      </c>
    </row>
    <row r="588" spans="1:65" s="318" customFormat="1">
      <c r="B588" s="319"/>
      <c r="D588" s="320" t="s">
        <v>263</v>
      </c>
      <c r="E588" s="321" t="s">
        <v>3</v>
      </c>
      <c r="F588" s="322" t="s">
        <v>913</v>
      </c>
      <c r="H588" s="323">
        <v>10</v>
      </c>
      <c r="I588" s="366"/>
      <c r="L588" s="319"/>
      <c r="M588" s="324"/>
      <c r="N588" s="325"/>
      <c r="O588" s="325"/>
      <c r="P588" s="325"/>
      <c r="Q588" s="325"/>
      <c r="R588" s="325"/>
      <c r="S588" s="325"/>
      <c r="T588" s="326"/>
      <c r="AT588" s="321" t="s">
        <v>263</v>
      </c>
      <c r="AU588" s="321" t="s">
        <v>79</v>
      </c>
      <c r="AV588" s="318" t="s">
        <v>79</v>
      </c>
      <c r="AW588" s="318" t="s">
        <v>30</v>
      </c>
      <c r="AX588" s="318" t="s">
        <v>70</v>
      </c>
      <c r="AY588" s="321" t="s">
        <v>136</v>
      </c>
    </row>
    <row r="589" spans="1:65" s="327" customFormat="1">
      <c r="B589" s="328"/>
      <c r="D589" s="320" t="s">
        <v>263</v>
      </c>
      <c r="E589" s="329" t="s">
        <v>3</v>
      </c>
      <c r="F589" s="330" t="s">
        <v>274</v>
      </c>
      <c r="H589" s="331">
        <v>15</v>
      </c>
      <c r="I589" s="367"/>
      <c r="L589" s="328"/>
      <c r="M589" s="332"/>
      <c r="N589" s="333"/>
      <c r="O589" s="333"/>
      <c r="P589" s="333"/>
      <c r="Q589" s="333"/>
      <c r="R589" s="333"/>
      <c r="S589" s="333"/>
      <c r="T589" s="334"/>
      <c r="AT589" s="329" t="s">
        <v>263</v>
      </c>
      <c r="AU589" s="329" t="s">
        <v>79</v>
      </c>
      <c r="AV589" s="327" t="s">
        <v>139</v>
      </c>
      <c r="AW589" s="327" t="s">
        <v>30</v>
      </c>
      <c r="AX589" s="327" t="s">
        <v>77</v>
      </c>
      <c r="AY589" s="329" t="s">
        <v>136</v>
      </c>
    </row>
    <row r="590" spans="1:65" s="149" customFormat="1" ht="32" customHeight="1">
      <c r="A590" s="143"/>
      <c r="B590" s="144"/>
      <c r="C590" s="298" t="s">
        <v>914</v>
      </c>
      <c r="D590" s="298" t="s">
        <v>140</v>
      </c>
      <c r="E590" s="299" t="s">
        <v>915</v>
      </c>
      <c r="F590" s="300" t="s">
        <v>916</v>
      </c>
      <c r="G590" s="301" t="s">
        <v>512</v>
      </c>
      <c r="H590" s="302">
        <v>6</v>
      </c>
      <c r="I590" s="107"/>
      <c r="J590" s="303">
        <f>ROUND(I590*H590,2)</f>
        <v>0</v>
      </c>
      <c r="K590" s="304"/>
      <c r="L590" s="144"/>
      <c r="M590" s="305" t="s">
        <v>3</v>
      </c>
      <c r="N590" s="306" t="s">
        <v>41</v>
      </c>
      <c r="O590" s="307">
        <v>4.6349999999999998</v>
      </c>
      <c r="P590" s="307">
        <f>O590*H590</f>
        <v>27.81</v>
      </c>
      <c r="Q590" s="307">
        <v>7.4149999999999994E-2</v>
      </c>
      <c r="R590" s="307">
        <f>Q590*H590</f>
        <v>0.44489999999999996</v>
      </c>
      <c r="S590" s="307">
        <v>0</v>
      </c>
      <c r="T590" s="308">
        <f>S590*H590</f>
        <v>0</v>
      </c>
      <c r="U590" s="143"/>
      <c r="V590" s="143"/>
      <c r="W590" s="143"/>
      <c r="X590" s="143"/>
      <c r="Y590" s="143"/>
      <c r="Z590" s="143"/>
      <c r="AA590" s="143"/>
      <c r="AB590" s="143"/>
      <c r="AC590" s="143"/>
      <c r="AD590" s="143"/>
      <c r="AE590" s="143"/>
      <c r="AR590" s="309" t="s">
        <v>139</v>
      </c>
      <c r="AT590" s="309" t="s">
        <v>140</v>
      </c>
      <c r="AU590" s="309" t="s">
        <v>79</v>
      </c>
      <c r="AY590" s="129" t="s">
        <v>136</v>
      </c>
      <c r="BE590" s="310">
        <f>IF(N590="základní",J590,0)</f>
        <v>0</v>
      </c>
      <c r="BF590" s="310">
        <f>IF(N590="snížená",J590,0)</f>
        <v>0</v>
      </c>
      <c r="BG590" s="310">
        <f>IF(N590="zákl. přenesená",J590,0)</f>
        <v>0</v>
      </c>
      <c r="BH590" s="310">
        <f>IF(N590="sníž. přenesená",J590,0)</f>
        <v>0</v>
      </c>
      <c r="BI590" s="310">
        <f>IF(N590="nulová",J590,0)</f>
        <v>0</v>
      </c>
      <c r="BJ590" s="129" t="s">
        <v>77</v>
      </c>
      <c r="BK590" s="310">
        <f>ROUND(I590*H590,2)</f>
        <v>0</v>
      </c>
      <c r="BL590" s="129" t="s">
        <v>139</v>
      </c>
      <c r="BM590" s="309" t="s">
        <v>917</v>
      </c>
    </row>
    <row r="591" spans="1:65" s="149" customFormat="1" ht="32" customHeight="1">
      <c r="A591" s="143"/>
      <c r="B591" s="144"/>
      <c r="C591" s="298" t="s">
        <v>918</v>
      </c>
      <c r="D591" s="298" t="s">
        <v>140</v>
      </c>
      <c r="E591" s="299" t="s">
        <v>919</v>
      </c>
      <c r="F591" s="300" t="s">
        <v>920</v>
      </c>
      <c r="G591" s="301" t="s">
        <v>512</v>
      </c>
      <c r="H591" s="302">
        <v>3</v>
      </c>
      <c r="I591" s="107"/>
      <c r="J591" s="303">
        <f>ROUND(I591*H591,2)</f>
        <v>0</v>
      </c>
      <c r="K591" s="304"/>
      <c r="L591" s="144"/>
      <c r="M591" s="305" t="s">
        <v>3</v>
      </c>
      <c r="N591" s="306" t="s">
        <v>41</v>
      </c>
      <c r="O591" s="307">
        <v>14.12</v>
      </c>
      <c r="P591" s="307">
        <f>O591*H591</f>
        <v>42.36</v>
      </c>
      <c r="Q591" s="307">
        <v>0.22678000000000001</v>
      </c>
      <c r="R591" s="307">
        <f>Q591*H591</f>
        <v>0.68034000000000006</v>
      </c>
      <c r="S591" s="307">
        <v>0</v>
      </c>
      <c r="T591" s="308">
        <f>S591*H591</f>
        <v>0</v>
      </c>
      <c r="U591" s="143"/>
      <c r="V591" s="143"/>
      <c r="W591" s="143"/>
      <c r="X591" s="143"/>
      <c r="Y591" s="143"/>
      <c r="Z591" s="143"/>
      <c r="AA591" s="143"/>
      <c r="AB591" s="143"/>
      <c r="AC591" s="143"/>
      <c r="AD591" s="143"/>
      <c r="AE591" s="143"/>
      <c r="AR591" s="309" t="s">
        <v>139</v>
      </c>
      <c r="AT591" s="309" t="s">
        <v>140</v>
      </c>
      <c r="AU591" s="309" t="s">
        <v>79</v>
      </c>
      <c r="AY591" s="129" t="s">
        <v>136</v>
      </c>
      <c r="BE591" s="310">
        <f>IF(N591="základní",J591,0)</f>
        <v>0</v>
      </c>
      <c r="BF591" s="310">
        <f>IF(N591="snížená",J591,0)</f>
        <v>0</v>
      </c>
      <c r="BG591" s="310">
        <f>IF(N591="zákl. přenesená",J591,0)</f>
        <v>0</v>
      </c>
      <c r="BH591" s="310">
        <f>IF(N591="sníž. přenesená",J591,0)</f>
        <v>0</v>
      </c>
      <c r="BI591" s="310">
        <f>IF(N591="nulová",J591,0)</f>
        <v>0</v>
      </c>
      <c r="BJ591" s="129" t="s">
        <v>77</v>
      </c>
      <c r="BK591" s="310">
        <f>ROUND(I591*H591,2)</f>
        <v>0</v>
      </c>
      <c r="BL591" s="129" t="s">
        <v>139</v>
      </c>
      <c r="BM591" s="309" t="s">
        <v>921</v>
      </c>
    </row>
    <row r="592" spans="1:65" s="318" customFormat="1">
      <c r="B592" s="319"/>
      <c r="D592" s="320" t="s">
        <v>263</v>
      </c>
      <c r="E592" s="321" t="s">
        <v>3</v>
      </c>
      <c r="F592" s="322" t="s">
        <v>135</v>
      </c>
      <c r="H592" s="323">
        <v>3</v>
      </c>
      <c r="I592" s="366"/>
      <c r="L592" s="319"/>
      <c r="M592" s="324"/>
      <c r="N592" s="325"/>
      <c r="O592" s="325"/>
      <c r="P592" s="325"/>
      <c r="Q592" s="325"/>
      <c r="R592" s="325"/>
      <c r="S592" s="325"/>
      <c r="T592" s="326"/>
      <c r="AT592" s="321" t="s">
        <v>263</v>
      </c>
      <c r="AU592" s="321" t="s">
        <v>79</v>
      </c>
      <c r="AV592" s="318" t="s">
        <v>79</v>
      </c>
      <c r="AW592" s="318" t="s">
        <v>30</v>
      </c>
      <c r="AX592" s="318" t="s">
        <v>77</v>
      </c>
      <c r="AY592" s="321" t="s">
        <v>136</v>
      </c>
    </row>
    <row r="593" spans="1:65" s="149" customFormat="1" ht="32" customHeight="1">
      <c r="A593" s="143"/>
      <c r="B593" s="144"/>
      <c r="C593" s="298" t="s">
        <v>922</v>
      </c>
      <c r="D593" s="298" t="s">
        <v>140</v>
      </c>
      <c r="E593" s="299" t="s">
        <v>923</v>
      </c>
      <c r="F593" s="300" t="s">
        <v>924</v>
      </c>
      <c r="G593" s="301" t="s">
        <v>512</v>
      </c>
      <c r="H593" s="302">
        <v>3</v>
      </c>
      <c r="I593" s="107"/>
      <c r="J593" s="303">
        <f>ROUND(I593*H593,2)</f>
        <v>0</v>
      </c>
      <c r="K593" s="304"/>
      <c r="L593" s="144"/>
      <c r="M593" s="305" t="s">
        <v>3</v>
      </c>
      <c r="N593" s="306" t="s">
        <v>41</v>
      </c>
      <c r="O593" s="307">
        <v>1.9</v>
      </c>
      <c r="P593" s="307">
        <f>O593*H593</f>
        <v>5.6999999999999993</v>
      </c>
      <c r="Q593" s="307">
        <v>9.3000000000000005E-4</v>
      </c>
      <c r="R593" s="307">
        <f>Q593*H593</f>
        <v>2.7899999999999999E-3</v>
      </c>
      <c r="S593" s="307">
        <v>7.0000000000000007E-2</v>
      </c>
      <c r="T593" s="308">
        <f>S593*H593</f>
        <v>0.21000000000000002</v>
      </c>
      <c r="U593" s="143"/>
      <c r="V593" s="143"/>
      <c r="W593" s="143"/>
      <c r="X593" s="143"/>
      <c r="Y593" s="143"/>
      <c r="Z593" s="143"/>
      <c r="AA593" s="143"/>
      <c r="AB593" s="143"/>
      <c r="AC593" s="143"/>
      <c r="AD593" s="143"/>
      <c r="AE593" s="143"/>
      <c r="AR593" s="309" t="s">
        <v>139</v>
      </c>
      <c r="AT593" s="309" t="s">
        <v>140</v>
      </c>
      <c r="AU593" s="309" t="s">
        <v>79</v>
      </c>
      <c r="AY593" s="129" t="s">
        <v>136</v>
      </c>
      <c r="BE593" s="310">
        <f>IF(N593="základní",J593,0)</f>
        <v>0</v>
      </c>
      <c r="BF593" s="310">
        <f>IF(N593="snížená",J593,0)</f>
        <v>0</v>
      </c>
      <c r="BG593" s="310">
        <f>IF(N593="zákl. přenesená",J593,0)</f>
        <v>0</v>
      </c>
      <c r="BH593" s="310">
        <f>IF(N593="sníž. přenesená",J593,0)</f>
        <v>0</v>
      </c>
      <c r="BI593" s="310">
        <f>IF(N593="nulová",J593,0)</f>
        <v>0</v>
      </c>
      <c r="BJ593" s="129" t="s">
        <v>77</v>
      </c>
      <c r="BK593" s="310">
        <f>ROUND(I593*H593,2)</f>
        <v>0</v>
      </c>
      <c r="BL593" s="129" t="s">
        <v>139</v>
      </c>
      <c r="BM593" s="309" t="s">
        <v>925</v>
      </c>
    </row>
    <row r="594" spans="1:65" s="318" customFormat="1">
      <c r="B594" s="319"/>
      <c r="D594" s="320" t="s">
        <v>263</v>
      </c>
      <c r="E594" s="321" t="s">
        <v>3</v>
      </c>
      <c r="F594" s="322" t="s">
        <v>926</v>
      </c>
      <c r="H594" s="323">
        <v>3</v>
      </c>
      <c r="I594" s="366"/>
      <c r="L594" s="319"/>
      <c r="M594" s="324"/>
      <c r="N594" s="325"/>
      <c r="O594" s="325"/>
      <c r="P594" s="325"/>
      <c r="Q594" s="325"/>
      <c r="R594" s="325"/>
      <c r="S594" s="325"/>
      <c r="T594" s="326"/>
      <c r="AT594" s="321" t="s">
        <v>263</v>
      </c>
      <c r="AU594" s="321" t="s">
        <v>79</v>
      </c>
      <c r="AV594" s="318" t="s">
        <v>79</v>
      </c>
      <c r="AW594" s="318" t="s">
        <v>30</v>
      </c>
      <c r="AX594" s="318" t="s">
        <v>77</v>
      </c>
      <c r="AY594" s="321" t="s">
        <v>136</v>
      </c>
    </row>
    <row r="595" spans="1:65" s="149" customFormat="1" ht="32" customHeight="1">
      <c r="A595" s="143"/>
      <c r="B595" s="144"/>
      <c r="C595" s="298" t="s">
        <v>927</v>
      </c>
      <c r="D595" s="298" t="s">
        <v>140</v>
      </c>
      <c r="E595" s="299" t="s">
        <v>928</v>
      </c>
      <c r="F595" s="300" t="s">
        <v>929</v>
      </c>
      <c r="G595" s="301" t="s">
        <v>261</v>
      </c>
      <c r="H595" s="302">
        <v>737.21199999999999</v>
      </c>
      <c r="I595" s="107"/>
      <c r="J595" s="303">
        <f>ROUND(I595*H595,2)</f>
        <v>0</v>
      </c>
      <c r="K595" s="304"/>
      <c r="L595" s="144"/>
      <c r="M595" s="305" t="s">
        <v>3</v>
      </c>
      <c r="N595" s="306" t="s">
        <v>41</v>
      </c>
      <c r="O595" s="307">
        <v>0.08</v>
      </c>
      <c r="P595" s="307">
        <f>O595*H595</f>
        <v>58.976959999999998</v>
      </c>
      <c r="Q595" s="307">
        <v>0</v>
      </c>
      <c r="R595" s="307">
        <f>Q595*H595</f>
        <v>0</v>
      </c>
      <c r="S595" s="307">
        <v>0.01</v>
      </c>
      <c r="T595" s="308">
        <f>S595*H595</f>
        <v>7.3721199999999998</v>
      </c>
      <c r="U595" s="143"/>
      <c r="V595" s="143"/>
      <c r="W595" s="143"/>
      <c r="X595" s="143"/>
      <c r="Y595" s="143"/>
      <c r="Z595" s="143"/>
      <c r="AA595" s="143"/>
      <c r="AB595" s="143"/>
      <c r="AC595" s="143"/>
      <c r="AD595" s="143"/>
      <c r="AE595" s="143"/>
      <c r="AR595" s="309" t="s">
        <v>139</v>
      </c>
      <c r="AT595" s="309" t="s">
        <v>140</v>
      </c>
      <c r="AU595" s="309" t="s">
        <v>79</v>
      </c>
      <c r="AY595" s="129" t="s">
        <v>136</v>
      </c>
      <c r="BE595" s="310">
        <f>IF(N595="základní",J595,0)</f>
        <v>0</v>
      </c>
      <c r="BF595" s="310">
        <f>IF(N595="snížená",J595,0)</f>
        <v>0</v>
      </c>
      <c r="BG595" s="310">
        <f>IF(N595="zákl. přenesená",J595,0)</f>
        <v>0</v>
      </c>
      <c r="BH595" s="310">
        <f>IF(N595="sníž. přenesená",J595,0)</f>
        <v>0</v>
      </c>
      <c r="BI595" s="310">
        <f>IF(N595="nulová",J595,0)</f>
        <v>0</v>
      </c>
      <c r="BJ595" s="129" t="s">
        <v>77</v>
      </c>
      <c r="BK595" s="310">
        <f>ROUND(I595*H595,2)</f>
        <v>0</v>
      </c>
      <c r="BL595" s="129" t="s">
        <v>139</v>
      </c>
      <c r="BM595" s="309" t="s">
        <v>930</v>
      </c>
    </row>
    <row r="596" spans="1:65" s="318" customFormat="1">
      <c r="B596" s="319"/>
      <c r="D596" s="320" t="s">
        <v>263</v>
      </c>
      <c r="E596" s="321" t="s">
        <v>3</v>
      </c>
      <c r="F596" s="322" t="s">
        <v>205</v>
      </c>
      <c r="H596" s="323">
        <v>737.21199999999999</v>
      </c>
      <c r="I596" s="366"/>
      <c r="L596" s="319"/>
      <c r="M596" s="324"/>
      <c r="N596" s="325"/>
      <c r="O596" s="325"/>
      <c r="P596" s="325"/>
      <c r="Q596" s="325"/>
      <c r="R596" s="325"/>
      <c r="S596" s="325"/>
      <c r="T596" s="326"/>
      <c r="AT596" s="321" t="s">
        <v>263</v>
      </c>
      <c r="AU596" s="321" t="s">
        <v>79</v>
      </c>
      <c r="AV596" s="318" t="s">
        <v>79</v>
      </c>
      <c r="AW596" s="318" t="s">
        <v>30</v>
      </c>
      <c r="AX596" s="318" t="s">
        <v>77</v>
      </c>
      <c r="AY596" s="321" t="s">
        <v>136</v>
      </c>
    </row>
    <row r="597" spans="1:65" s="149" customFormat="1" ht="32" customHeight="1">
      <c r="A597" s="143"/>
      <c r="B597" s="144"/>
      <c r="C597" s="298" t="s">
        <v>931</v>
      </c>
      <c r="D597" s="298" t="s">
        <v>140</v>
      </c>
      <c r="E597" s="299" t="s">
        <v>932</v>
      </c>
      <c r="F597" s="300" t="s">
        <v>933</v>
      </c>
      <c r="G597" s="301" t="s">
        <v>261</v>
      </c>
      <c r="H597" s="302">
        <v>228.08500000000001</v>
      </c>
      <c r="I597" s="107"/>
      <c r="J597" s="303">
        <f>ROUND(I597*H597,2)</f>
        <v>0</v>
      </c>
      <c r="K597" s="304"/>
      <c r="L597" s="144"/>
      <c r="M597" s="305" t="s">
        <v>3</v>
      </c>
      <c r="N597" s="306" t="s">
        <v>41</v>
      </c>
      <c r="O597" s="307">
        <v>0.48</v>
      </c>
      <c r="P597" s="307">
        <f>O597*H597</f>
        <v>109.4808</v>
      </c>
      <c r="Q597" s="307">
        <v>0</v>
      </c>
      <c r="R597" s="307">
        <f>Q597*H597</f>
        <v>0</v>
      </c>
      <c r="S597" s="307">
        <v>6.8000000000000005E-2</v>
      </c>
      <c r="T597" s="308">
        <f>S597*H597</f>
        <v>15.509780000000001</v>
      </c>
      <c r="U597" s="143"/>
      <c r="V597" s="143"/>
      <c r="W597" s="143"/>
      <c r="X597" s="143"/>
      <c r="Y597" s="143"/>
      <c r="Z597" s="143"/>
      <c r="AA597" s="143"/>
      <c r="AB597" s="143"/>
      <c r="AC597" s="143"/>
      <c r="AD597" s="143"/>
      <c r="AE597" s="143"/>
      <c r="AR597" s="309" t="s">
        <v>139</v>
      </c>
      <c r="AT597" s="309" t="s">
        <v>140</v>
      </c>
      <c r="AU597" s="309" t="s">
        <v>79</v>
      </c>
      <c r="AY597" s="129" t="s">
        <v>136</v>
      </c>
      <c r="BE597" s="310">
        <f>IF(N597="základní",J597,0)</f>
        <v>0</v>
      </c>
      <c r="BF597" s="310">
        <f>IF(N597="snížená",J597,0)</f>
        <v>0</v>
      </c>
      <c r="BG597" s="310">
        <f>IF(N597="zákl. přenesená",J597,0)</f>
        <v>0</v>
      </c>
      <c r="BH597" s="310">
        <f>IF(N597="sníž. přenesená",J597,0)</f>
        <v>0</v>
      </c>
      <c r="BI597" s="310">
        <f>IF(N597="nulová",J597,0)</f>
        <v>0</v>
      </c>
      <c r="BJ597" s="129" t="s">
        <v>77</v>
      </c>
      <c r="BK597" s="310">
        <f>ROUND(I597*H597,2)</f>
        <v>0</v>
      </c>
      <c r="BL597" s="129" t="s">
        <v>139</v>
      </c>
      <c r="BM597" s="309" t="s">
        <v>934</v>
      </c>
    </row>
    <row r="598" spans="1:65" s="345" customFormat="1">
      <c r="B598" s="346"/>
      <c r="D598" s="320" t="s">
        <v>263</v>
      </c>
      <c r="E598" s="347" t="s">
        <v>3</v>
      </c>
      <c r="F598" s="348" t="s">
        <v>935</v>
      </c>
      <c r="H598" s="347" t="s">
        <v>3</v>
      </c>
      <c r="I598" s="368"/>
      <c r="L598" s="346"/>
      <c r="M598" s="349"/>
      <c r="N598" s="350"/>
      <c r="O598" s="350"/>
      <c r="P598" s="350"/>
      <c r="Q598" s="350"/>
      <c r="R598" s="350"/>
      <c r="S598" s="350"/>
      <c r="T598" s="351"/>
      <c r="AT598" s="347" t="s">
        <v>263</v>
      </c>
      <c r="AU598" s="347" t="s">
        <v>79</v>
      </c>
      <c r="AV598" s="345" t="s">
        <v>77</v>
      </c>
      <c r="AW598" s="345" t="s">
        <v>30</v>
      </c>
      <c r="AX598" s="345" t="s">
        <v>70</v>
      </c>
      <c r="AY598" s="347" t="s">
        <v>136</v>
      </c>
    </row>
    <row r="599" spans="1:65" s="318" customFormat="1">
      <c r="B599" s="319"/>
      <c r="D599" s="320" t="s">
        <v>263</v>
      </c>
      <c r="E599" s="321" t="s">
        <v>3</v>
      </c>
      <c r="F599" s="322" t="s">
        <v>936</v>
      </c>
      <c r="H599" s="323">
        <v>1.56</v>
      </c>
      <c r="I599" s="366"/>
      <c r="L599" s="319"/>
      <c r="M599" s="324"/>
      <c r="N599" s="325"/>
      <c r="O599" s="325"/>
      <c r="P599" s="325"/>
      <c r="Q599" s="325"/>
      <c r="R599" s="325"/>
      <c r="S599" s="325"/>
      <c r="T599" s="326"/>
      <c r="AT599" s="321" t="s">
        <v>263</v>
      </c>
      <c r="AU599" s="321" t="s">
        <v>79</v>
      </c>
      <c r="AV599" s="318" t="s">
        <v>79</v>
      </c>
      <c r="AW599" s="318" t="s">
        <v>30</v>
      </c>
      <c r="AX599" s="318" t="s">
        <v>70</v>
      </c>
      <c r="AY599" s="321" t="s">
        <v>136</v>
      </c>
    </row>
    <row r="600" spans="1:65" s="345" customFormat="1">
      <c r="B600" s="346"/>
      <c r="D600" s="320" t="s">
        <v>263</v>
      </c>
      <c r="E600" s="347" t="s">
        <v>3</v>
      </c>
      <c r="F600" s="348" t="s">
        <v>937</v>
      </c>
      <c r="H600" s="347" t="s">
        <v>3</v>
      </c>
      <c r="I600" s="368"/>
      <c r="L600" s="346"/>
      <c r="M600" s="349"/>
      <c r="N600" s="350"/>
      <c r="O600" s="350"/>
      <c r="P600" s="350"/>
      <c r="Q600" s="350"/>
      <c r="R600" s="350"/>
      <c r="S600" s="350"/>
      <c r="T600" s="351"/>
      <c r="AT600" s="347" t="s">
        <v>263</v>
      </c>
      <c r="AU600" s="347" t="s">
        <v>79</v>
      </c>
      <c r="AV600" s="345" t="s">
        <v>77</v>
      </c>
      <c r="AW600" s="345" t="s">
        <v>30</v>
      </c>
      <c r="AX600" s="345" t="s">
        <v>70</v>
      </c>
      <c r="AY600" s="347" t="s">
        <v>136</v>
      </c>
    </row>
    <row r="601" spans="1:65" s="318" customFormat="1">
      <c r="B601" s="319"/>
      <c r="D601" s="320" t="s">
        <v>263</v>
      </c>
      <c r="E601" s="321" t="s">
        <v>3</v>
      </c>
      <c r="F601" s="322" t="s">
        <v>938</v>
      </c>
      <c r="H601" s="323">
        <v>77</v>
      </c>
      <c r="I601" s="366"/>
      <c r="L601" s="319"/>
      <c r="M601" s="324"/>
      <c r="N601" s="325"/>
      <c r="O601" s="325"/>
      <c r="P601" s="325"/>
      <c r="Q601" s="325"/>
      <c r="R601" s="325"/>
      <c r="S601" s="325"/>
      <c r="T601" s="326"/>
      <c r="AT601" s="321" t="s">
        <v>263</v>
      </c>
      <c r="AU601" s="321" t="s">
        <v>79</v>
      </c>
      <c r="AV601" s="318" t="s">
        <v>79</v>
      </c>
      <c r="AW601" s="318" t="s">
        <v>30</v>
      </c>
      <c r="AX601" s="318" t="s">
        <v>70</v>
      </c>
      <c r="AY601" s="321" t="s">
        <v>136</v>
      </c>
    </row>
    <row r="602" spans="1:65" s="318" customFormat="1">
      <c r="B602" s="319"/>
      <c r="D602" s="320" t="s">
        <v>263</v>
      </c>
      <c r="E602" s="321" t="s">
        <v>3</v>
      </c>
      <c r="F602" s="322" t="s">
        <v>939</v>
      </c>
      <c r="H602" s="323">
        <v>-13.8</v>
      </c>
      <c r="I602" s="366"/>
      <c r="L602" s="319"/>
      <c r="M602" s="324"/>
      <c r="N602" s="325"/>
      <c r="O602" s="325"/>
      <c r="P602" s="325"/>
      <c r="Q602" s="325"/>
      <c r="R602" s="325"/>
      <c r="S602" s="325"/>
      <c r="T602" s="326"/>
      <c r="AT602" s="321" t="s">
        <v>263</v>
      </c>
      <c r="AU602" s="321" t="s">
        <v>79</v>
      </c>
      <c r="AV602" s="318" t="s">
        <v>79</v>
      </c>
      <c r="AW602" s="318" t="s">
        <v>30</v>
      </c>
      <c r="AX602" s="318" t="s">
        <v>70</v>
      </c>
      <c r="AY602" s="321" t="s">
        <v>136</v>
      </c>
    </row>
    <row r="603" spans="1:65" s="318" customFormat="1">
      <c r="B603" s="319"/>
      <c r="D603" s="320" t="s">
        <v>263</v>
      </c>
      <c r="E603" s="321" t="s">
        <v>3</v>
      </c>
      <c r="F603" s="322" t="s">
        <v>940</v>
      </c>
      <c r="H603" s="323">
        <v>-2.76</v>
      </c>
      <c r="I603" s="366"/>
      <c r="L603" s="319"/>
      <c r="M603" s="324"/>
      <c r="N603" s="325"/>
      <c r="O603" s="325"/>
      <c r="P603" s="325"/>
      <c r="Q603" s="325"/>
      <c r="R603" s="325"/>
      <c r="S603" s="325"/>
      <c r="T603" s="326"/>
      <c r="AT603" s="321" t="s">
        <v>263</v>
      </c>
      <c r="AU603" s="321" t="s">
        <v>79</v>
      </c>
      <c r="AV603" s="318" t="s">
        <v>79</v>
      </c>
      <c r="AW603" s="318" t="s">
        <v>30</v>
      </c>
      <c r="AX603" s="318" t="s">
        <v>70</v>
      </c>
      <c r="AY603" s="321" t="s">
        <v>136</v>
      </c>
    </row>
    <row r="604" spans="1:65" s="345" customFormat="1">
      <c r="B604" s="346"/>
      <c r="D604" s="320" t="s">
        <v>263</v>
      </c>
      <c r="E604" s="347" t="s">
        <v>3</v>
      </c>
      <c r="F604" s="348" t="s">
        <v>941</v>
      </c>
      <c r="H604" s="347" t="s">
        <v>3</v>
      </c>
      <c r="I604" s="368"/>
      <c r="L604" s="346"/>
      <c r="M604" s="349"/>
      <c r="N604" s="350"/>
      <c r="O604" s="350"/>
      <c r="P604" s="350"/>
      <c r="Q604" s="350"/>
      <c r="R604" s="350"/>
      <c r="S604" s="350"/>
      <c r="T604" s="351"/>
      <c r="AT604" s="347" t="s">
        <v>263</v>
      </c>
      <c r="AU604" s="347" t="s">
        <v>79</v>
      </c>
      <c r="AV604" s="345" t="s">
        <v>77</v>
      </c>
      <c r="AW604" s="345" t="s">
        <v>30</v>
      </c>
      <c r="AX604" s="345" t="s">
        <v>70</v>
      </c>
      <c r="AY604" s="347" t="s">
        <v>136</v>
      </c>
    </row>
    <row r="605" spans="1:65" s="318" customFormat="1">
      <c r="B605" s="319"/>
      <c r="D605" s="320" t="s">
        <v>263</v>
      </c>
      <c r="E605" s="321" t="s">
        <v>3</v>
      </c>
      <c r="F605" s="322" t="s">
        <v>942</v>
      </c>
      <c r="H605" s="323">
        <v>51.56</v>
      </c>
      <c r="I605" s="366"/>
      <c r="L605" s="319"/>
      <c r="M605" s="324"/>
      <c r="N605" s="325"/>
      <c r="O605" s="325"/>
      <c r="P605" s="325"/>
      <c r="Q605" s="325"/>
      <c r="R605" s="325"/>
      <c r="S605" s="325"/>
      <c r="T605" s="326"/>
      <c r="AT605" s="321" t="s">
        <v>263</v>
      </c>
      <c r="AU605" s="321" t="s">
        <v>79</v>
      </c>
      <c r="AV605" s="318" t="s">
        <v>79</v>
      </c>
      <c r="AW605" s="318" t="s">
        <v>30</v>
      </c>
      <c r="AX605" s="318" t="s">
        <v>70</v>
      </c>
      <c r="AY605" s="321" t="s">
        <v>136</v>
      </c>
    </row>
    <row r="606" spans="1:65" s="318" customFormat="1">
      <c r="B606" s="319"/>
      <c r="D606" s="320" t="s">
        <v>263</v>
      </c>
      <c r="E606" s="321" t="s">
        <v>3</v>
      </c>
      <c r="F606" s="322" t="s">
        <v>943</v>
      </c>
      <c r="H606" s="323">
        <v>-5</v>
      </c>
      <c r="I606" s="366"/>
      <c r="L606" s="319"/>
      <c r="M606" s="324"/>
      <c r="N606" s="325"/>
      <c r="O606" s="325"/>
      <c r="P606" s="325"/>
      <c r="Q606" s="325"/>
      <c r="R606" s="325"/>
      <c r="S606" s="325"/>
      <c r="T606" s="326"/>
      <c r="AT606" s="321" t="s">
        <v>263</v>
      </c>
      <c r="AU606" s="321" t="s">
        <v>79</v>
      </c>
      <c r="AV606" s="318" t="s">
        <v>79</v>
      </c>
      <c r="AW606" s="318" t="s">
        <v>30</v>
      </c>
      <c r="AX606" s="318" t="s">
        <v>70</v>
      </c>
      <c r="AY606" s="321" t="s">
        <v>136</v>
      </c>
    </row>
    <row r="607" spans="1:65" s="318" customFormat="1">
      <c r="B607" s="319"/>
      <c r="D607" s="320" t="s">
        <v>263</v>
      </c>
      <c r="E607" s="321" t="s">
        <v>3</v>
      </c>
      <c r="F607" s="322" t="s">
        <v>944</v>
      </c>
      <c r="H607" s="323">
        <v>-2.99</v>
      </c>
      <c r="I607" s="366"/>
      <c r="L607" s="319"/>
      <c r="M607" s="324"/>
      <c r="N607" s="325"/>
      <c r="O607" s="325"/>
      <c r="P607" s="325"/>
      <c r="Q607" s="325"/>
      <c r="R607" s="325"/>
      <c r="S607" s="325"/>
      <c r="T607" s="326"/>
      <c r="AT607" s="321" t="s">
        <v>263</v>
      </c>
      <c r="AU607" s="321" t="s">
        <v>79</v>
      </c>
      <c r="AV607" s="318" t="s">
        <v>79</v>
      </c>
      <c r="AW607" s="318" t="s">
        <v>30</v>
      </c>
      <c r="AX607" s="318" t="s">
        <v>70</v>
      </c>
      <c r="AY607" s="321" t="s">
        <v>136</v>
      </c>
    </row>
    <row r="608" spans="1:65" s="345" customFormat="1">
      <c r="B608" s="346"/>
      <c r="D608" s="320" t="s">
        <v>263</v>
      </c>
      <c r="E608" s="347" t="s">
        <v>3</v>
      </c>
      <c r="F608" s="348" t="s">
        <v>945</v>
      </c>
      <c r="H608" s="347" t="s">
        <v>3</v>
      </c>
      <c r="I608" s="368"/>
      <c r="L608" s="346"/>
      <c r="M608" s="349"/>
      <c r="N608" s="350"/>
      <c r="O608" s="350"/>
      <c r="P608" s="350"/>
      <c r="Q608" s="350"/>
      <c r="R608" s="350"/>
      <c r="S608" s="350"/>
      <c r="T608" s="351"/>
      <c r="AT608" s="347" t="s">
        <v>263</v>
      </c>
      <c r="AU608" s="347" t="s">
        <v>79</v>
      </c>
      <c r="AV608" s="345" t="s">
        <v>77</v>
      </c>
      <c r="AW608" s="345" t="s">
        <v>30</v>
      </c>
      <c r="AX608" s="345" t="s">
        <v>70</v>
      </c>
      <c r="AY608" s="347" t="s">
        <v>136</v>
      </c>
    </row>
    <row r="609" spans="1:65" s="318" customFormat="1">
      <c r="B609" s="319"/>
      <c r="D609" s="320" t="s">
        <v>263</v>
      </c>
      <c r="E609" s="321" t="s">
        <v>3</v>
      </c>
      <c r="F609" s="322" t="s">
        <v>946</v>
      </c>
      <c r="H609" s="323">
        <v>20.52</v>
      </c>
      <c r="I609" s="366"/>
      <c r="L609" s="319"/>
      <c r="M609" s="324"/>
      <c r="N609" s="325"/>
      <c r="O609" s="325"/>
      <c r="P609" s="325"/>
      <c r="Q609" s="325"/>
      <c r="R609" s="325"/>
      <c r="S609" s="325"/>
      <c r="T609" s="326"/>
      <c r="AT609" s="321" t="s">
        <v>263</v>
      </c>
      <c r="AU609" s="321" t="s">
        <v>79</v>
      </c>
      <c r="AV609" s="318" t="s">
        <v>79</v>
      </c>
      <c r="AW609" s="318" t="s">
        <v>30</v>
      </c>
      <c r="AX609" s="318" t="s">
        <v>70</v>
      </c>
      <c r="AY609" s="321" t="s">
        <v>136</v>
      </c>
    </row>
    <row r="610" spans="1:65" s="318" customFormat="1">
      <c r="B610" s="319"/>
      <c r="D610" s="320" t="s">
        <v>263</v>
      </c>
      <c r="E610" s="321" t="s">
        <v>3</v>
      </c>
      <c r="F610" s="322" t="s">
        <v>947</v>
      </c>
      <c r="H610" s="323">
        <v>-3.0950000000000002</v>
      </c>
      <c r="I610" s="366"/>
      <c r="L610" s="319"/>
      <c r="M610" s="324"/>
      <c r="N610" s="325"/>
      <c r="O610" s="325"/>
      <c r="P610" s="325"/>
      <c r="Q610" s="325"/>
      <c r="R610" s="325"/>
      <c r="S610" s="325"/>
      <c r="T610" s="326"/>
      <c r="AT610" s="321" t="s">
        <v>263</v>
      </c>
      <c r="AU610" s="321" t="s">
        <v>79</v>
      </c>
      <c r="AV610" s="318" t="s">
        <v>79</v>
      </c>
      <c r="AW610" s="318" t="s">
        <v>30</v>
      </c>
      <c r="AX610" s="318" t="s">
        <v>70</v>
      </c>
      <c r="AY610" s="321" t="s">
        <v>136</v>
      </c>
    </row>
    <row r="611" spans="1:65" s="345" customFormat="1">
      <c r="B611" s="346"/>
      <c r="D611" s="320" t="s">
        <v>263</v>
      </c>
      <c r="E611" s="347" t="s">
        <v>3</v>
      </c>
      <c r="F611" s="348" t="s">
        <v>948</v>
      </c>
      <c r="H611" s="347" t="s">
        <v>3</v>
      </c>
      <c r="I611" s="368"/>
      <c r="L611" s="346"/>
      <c r="M611" s="349"/>
      <c r="N611" s="350"/>
      <c r="O611" s="350"/>
      <c r="P611" s="350"/>
      <c r="Q611" s="350"/>
      <c r="R611" s="350"/>
      <c r="S611" s="350"/>
      <c r="T611" s="351"/>
      <c r="AT611" s="347" t="s">
        <v>263</v>
      </c>
      <c r="AU611" s="347" t="s">
        <v>79</v>
      </c>
      <c r="AV611" s="345" t="s">
        <v>77</v>
      </c>
      <c r="AW611" s="345" t="s">
        <v>30</v>
      </c>
      <c r="AX611" s="345" t="s">
        <v>70</v>
      </c>
      <c r="AY611" s="347" t="s">
        <v>136</v>
      </c>
    </row>
    <row r="612" spans="1:65" s="318" customFormat="1">
      <c r="B612" s="319"/>
      <c r="D612" s="320" t="s">
        <v>263</v>
      </c>
      <c r="E612" s="321" t="s">
        <v>3</v>
      </c>
      <c r="F612" s="322" t="s">
        <v>949</v>
      </c>
      <c r="H612" s="323">
        <v>41.68</v>
      </c>
      <c r="I612" s="366"/>
      <c r="L612" s="319"/>
      <c r="M612" s="324"/>
      <c r="N612" s="325"/>
      <c r="O612" s="325"/>
      <c r="P612" s="325"/>
      <c r="Q612" s="325"/>
      <c r="R612" s="325"/>
      <c r="S612" s="325"/>
      <c r="T612" s="326"/>
      <c r="AT612" s="321" t="s">
        <v>263</v>
      </c>
      <c r="AU612" s="321" t="s">
        <v>79</v>
      </c>
      <c r="AV612" s="318" t="s">
        <v>79</v>
      </c>
      <c r="AW612" s="318" t="s">
        <v>30</v>
      </c>
      <c r="AX612" s="318" t="s">
        <v>70</v>
      </c>
      <c r="AY612" s="321" t="s">
        <v>136</v>
      </c>
    </row>
    <row r="613" spans="1:65" s="318" customFormat="1">
      <c r="B613" s="319"/>
      <c r="D613" s="320" t="s">
        <v>263</v>
      </c>
      <c r="E613" s="321" t="s">
        <v>3</v>
      </c>
      <c r="F613" s="322" t="s">
        <v>950</v>
      </c>
      <c r="H613" s="323">
        <v>-7.6</v>
      </c>
      <c r="I613" s="366"/>
      <c r="L613" s="319"/>
      <c r="M613" s="324"/>
      <c r="N613" s="325"/>
      <c r="O613" s="325"/>
      <c r="P613" s="325"/>
      <c r="Q613" s="325"/>
      <c r="R613" s="325"/>
      <c r="S613" s="325"/>
      <c r="T613" s="326"/>
      <c r="AT613" s="321" t="s">
        <v>263</v>
      </c>
      <c r="AU613" s="321" t="s">
        <v>79</v>
      </c>
      <c r="AV613" s="318" t="s">
        <v>79</v>
      </c>
      <c r="AW613" s="318" t="s">
        <v>30</v>
      </c>
      <c r="AX613" s="318" t="s">
        <v>70</v>
      </c>
      <c r="AY613" s="321" t="s">
        <v>136</v>
      </c>
    </row>
    <row r="614" spans="1:65" s="318" customFormat="1">
      <c r="B614" s="319"/>
      <c r="D614" s="320" t="s">
        <v>263</v>
      </c>
      <c r="E614" s="321" t="s">
        <v>3</v>
      </c>
      <c r="F614" s="322" t="s">
        <v>951</v>
      </c>
      <c r="H614" s="323">
        <v>-1.4950000000000001</v>
      </c>
      <c r="I614" s="366"/>
      <c r="L614" s="319"/>
      <c r="M614" s="324"/>
      <c r="N614" s="325"/>
      <c r="O614" s="325"/>
      <c r="P614" s="325"/>
      <c r="Q614" s="325"/>
      <c r="R614" s="325"/>
      <c r="S614" s="325"/>
      <c r="T614" s="326"/>
      <c r="AT614" s="321" t="s">
        <v>263</v>
      </c>
      <c r="AU614" s="321" t="s">
        <v>79</v>
      </c>
      <c r="AV614" s="318" t="s">
        <v>79</v>
      </c>
      <c r="AW614" s="318" t="s">
        <v>30</v>
      </c>
      <c r="AX614" s="318" t="s">
        <v>70</v>
      </c>
      <c r="AY614" s="321" t="s">
        <v>136</v>
      </c>
    </row>
    <row r="615" spans="1:65" s="318" customFormat="1" ht="20">
      <c r="B615" s="319"/>
      <c r="D615" s="320" t="s">
        <v>263</v>
      </c>
      <c r="E615" s="321" t="s">
        <v>3</v>
      </c>
      <c r="F615" s="322" t="s">
        <v>952</v>
      </c>
      <c r="H615" s="323">
        <v>88</v>
      </c>
      <c r="I615" s="366"/>
      <c r="L615" s="319"/>
      <c r="M615" s="324"/>
      <c r="N615" s="325"/>
      <c r="O615" s="325"/>
      <c r="P615" s="325"/>
      <c r="Q615" s="325"/>
      <c r="R615" s="325"/>
      <c r="S615" s="325"/>
      <c r="T615" s="326"/>
      <c r="AT615" s="321" t="s">
        <v>263</v>
      </c>
      <c r="AU615" s="321" t="s">
        <v>79</v>
      </c>
      <c r="AV615" s="318" t="s">
        <v>79</v>
      </c>
      <c r="AW615" s="318" t="s">
        <v>30</v>
      </c>
      <c r="AX615" s="318" t="s">
        <v>70</v>
      </c>
      <c r="AY615" s="321" t="s">
        <v>136</v>
      </c>
    </row>
    <row r="616" spans="1:65" s="318" customFormat="1">
      <c r="B616" s="319"/>
      <c r="D616" s="320" t="s">
        <v>263</v>
      </c>
      <c r="E616" s="321" t="s">
        <v>3</v>
      </c>
      <c r="F616" s="322" t="s">
        <v>953</v>
      </c>
      <c r="H616" s="323">
        <v>-14</v>
      </c>
      <c r="I616" s="366"/>
      <c r="L616" s="319"/>
      <c r="M616" s="324"/>
      <c r="N616" s="325"/>
      <c r="O616" s="325"/>
      <c r="P616" s="325"/>
      <c r="Q616" s="325"/>
      <c r="R616" s="325"/>
      <c r="S616" s="325"/>
      <c r="T616" s="326"/>
      <c r="AT616" s="321" t="s">
        <v>263</v>
      </c>
      <c r="AU616" s="321" t="s">
        <v>79</v>
      </c>
      <c r="AV616" s="318" t="s">
        <v>79</v>
      </c>
      <c r="AW616" s="318" t="s">
        <v>30</v>
      </c>
      <c r="AX616" s="318" t="s">
        <v>70</v>
      </c>
      <c r="AY616" s="321" t="s">
        <v>136</v>
      </c>
    </row>
    <row r="617" spans="1:65" s="318" customFormat="1">
      <c r="B617" s="319"/>
      <c r="D617" s="320" t="s">
        <v>263</v>
      </c>
      <c r="E617" s="321" t="s">
        <v>3</v>
      </c>
      <c r="F617" s="322" t="s">
        <v>951</v>
      </c>
      <c r="H617" s="323">
        <v>-1.4950000000000001</v>
      </c>
      <c r="I617" s="366"/>
      <c r="L617" s="319"/>
      <c r="M617" s="324"/>
      <c r="N617" s="325"/>
      <c r="O617" s="325"/>
      <c r="P617" s="325"/>
      <c r="Q617" s="325"/>
      <c r="R617" s="325"/>
      <c r="S617" s="325"/>
      <c r="T617" s="326"/>
      <c r="AT617" s="321" t="s">
        <v>263</v>
      </c>
      <c r="AU617" s="321" t="s">
        <v>79</v>
      </c>
      <c r="AV617" s="318" t="s">
        <v>79</v>
      </c>
      <c r="AW617" s="318" t="s">
        <v>30</v>
      </c>
      <c r="AX617" s="318" t="s">
        <v>70</v>
      </c>
      <c r="AY617" s="321" t="s">
        <v>136</v>
      </c>
    </row>
    <row r="618" spans="1:65" s="327" customFormat="1">
      <c r="B618" s="328"/>
      <c r="D618" s="320" t="s">
        <v>263</v>
      </c>
      <c r="E618" s="329" t="s">
        <v>3</v>
      </c>
      <c r="F618" s="330" t="s">
        <v>274</v>
      </c>
      <c r="H618" s="331">
        <v>228.08500000000001</v>
      </c>
      <c r="I618" s="367"/>
      <c r="L618" s="328"/>
      <c r="M618" s="332"/>
      <c r="N618" s="333"/>
      <c r="O618" s="333"/>
      <c r="P618" s="333"/>
      <c r="Q618" s="333"/>
      <c r="R618" s="333"/>
      <c r="S618" s="333"/>
      <c r="T618" s="334"/>
      <c r="AT618" s="329" t="s">
        <v>263</v>
      </c>
      <c r="AU618" s="329" t="s">
        <v>79</v>
      </c>
      <c r="AV618" s="327" t="s">
        <v>139</v>
      </c>
      <c r="AW618" s="327" t="s">
        <v>30</v>
      </c>
      <c r="AX618" s="327" t="s">
        <v>77</v>
      </c>
      <c r="AY618" s="329" t="s">
        <v>136</v>
      </c>
    </row>
    <row r="619" spans="1:65" s="287" customFormat="1" ht="23" customHeight="1">
      <c r="B619" s="288"/>
      <c r="D619" s="289" t="s">
        <v>69</v>
      </c>
      <c r="E619" s="311" t="s">
        <v>954</v>
      </c>
      <c r="F619" s="311" t="s">
        <v>955</v>
      </c>
      <c r="I619" s="369"/>
      <c r="J619" s="312">
        <f>BK619</f>
        <v>0</v>
      </c>
      <c r="L619" s="288"/>
      <c r="M619" s="292"/>
      <c r="N619" s="293"/>
      <c r="O619" s="293"/>
      <c r="P619" s="294">
        <f>SUM(P620:P649)</f>
        <v>788.52947400000005</v>
      </c>
      <c r="Q619" s="293"/>
      <c r="R619" s="294">
        <f>SUM(R620:R649)</f>
        <v>0</v>
      </c>
      <c r="S619" s="293"/>
      <c r="T619" s="295">
        <f>SUM(T620:T649)</f>
        <v>0</v>
      </c>
      <c r="AR619" s="289" t="s">
        <v>77</v>
      </c>
      <c r="AT619" s="296" t="s">
        <v>69</v>
      </c>
      <c r="AU619" s="296" t="s">
        <v>77</v>
      </c>
      <c r="AY619" s="289" t="s">
        <v>136</v>
      </c>
      <c r="BK619" s="297">
        <f>SUM(BK620:BK649)</f>
        <v>0</v>
      </c>
    </row>
    <row r="620" spans="1:65" s="149" customFormat="1" ht="32" customHeight="1">
      <c r="A620" s="143"/>
      <c r="B620" s="144"/>
      <c r="C620" s="298" t="s">
        <v>956</v>
      </c>
      <c r="D620" s="298" t="s">
        <v>140</v>
      </c>
      <c r="E620" s="299" t="s">
        <v>957</v>
      </c>
      <c r="F620" s="300" t="s">
        <v>958</v>
      </c>
      <c r="G620" s="301" t="s">
        <v>310</v>
      </c>
      <c r="H620" s="302">
        <v>214.01</v>
      </c>
      <c r="I620" s="107"/>
      <c r="J620" s="303">
        <f>ROUND(I620*H620,2)</f>
        <v>0</v>
      </c>
      <c r="K620" s="304"/>
      <c r="L620" s="144"/>
      <c r="M620" s="305" t="s">
        <v>3</v>
      </c>
      <c r="N620" s="306" t="s">
        <v>41</v>
      </c>
      <c r="O620" s="307">
        <v>3.31</v>
      </c>
      <c r="P620" s="307">
        <f>O620*H620</f>
        <v>708.37310000000002</v>
      </c>
      <c r="Q620" s="307">
        <v>0</v>
      </c>
      <c r="R620" s="307">
        <f>Q620*H620</f>
        <v>0</v>
      </c>
      <c r="S620" s="307">
        <v>0</v>
      </c>
      <c r="T620" s="308">
        <f>S620*H620</f>
        <v>0</v>
      </c>
      <c r="U620" s="143"/>
      <c r="V620" s="143"/>
      <c r="W620" s="143"/>
      <c r="X620" s="143"/>
      <c r="Y620" s="143"/>
      <c r="Z620" s="143"/>
      <c r="AA620" s="143"/>
      <c r="AB620" s="143"/>
      <c r="AC620" s="143"/>
      <c r="AD620" s="143"/>
      <c r="AE620" s="143"/>
      <c r="AR620" s="309" t="s">
        <v>139</v>
      </c>
      <c r="AT620" s="309" t="s">
        <v>140</v>
      </c>
      <c r="AU620" s="309" t="s">
        <v>79</v>
      </c>
      <c r="AY620" s="129" t="s">
        <v>136</v>
      </c>
      <c r="BE620" s="310">
        <f>IF(N620="základní",J620,0)</f>
        <v>0</v>
      </c>
      <c r="BF620" s="310">
        <f>IF(N620="snížená",J620,0)</f>
        <v>0</v>
      </c>
      <c r="BG620" s="310">
        <f>IF(N620="zákl. přenesená",J620,0)</f>
        <v>0</v>
      </c>
      <c r="BH620" s="310">
        <f>IF(N620="sníž. přenesená",J620,0)</f>
        <v>0</v>
      </c>
      <c r="BI620" s="310">
        <f>IF(N620="nulová",J620,0)</f>
        <v>0</v>
      </c>
      <c r="BJ620" s="129" t="s">
        <v>77</v>
      </c>
      <c r="BK620" s="310">
        <f>ROUND(I620*H620,2)</f>
        <v>0</v>
      </c>
      <c r="BL620" s="129" t="s">
        <v>139</v>
      </c>
      <c r="BM620" s="309" t="s">
        <v>959</v>
      </c>
    </row>
    <row r="621" spans="1:65" s="149" customFormat="1" ht="21" customHeight="1">
      <c r="A621" s="143"/>
      <c r="B621" s="144"/>
      <c r="C621" s="298" t="s">
        <v>960</v>
      </c>
      <c r="D621" s="298" t="s">
        <v>140</v>
      </c>
      <c r="E621" s="299" t="s">
        <v>961</v>
      </c>
      <c r="F621" s="300" t="s">
        <v>962</v>
      </c>
      <c r="G621" s="301" t="s">
        <v>512</v>
      </c>
      <c r="H621" s="302">
        <v>9</v>
      </c>
      <c r="I621" s="107"/>
      <c r="J621" s="303">
        <f>ROUND(I621*H621,2)</f>
        <v>0</v>
      </c>
      <c r="K621" s="304"/>
      <c r="L621" s="144"/>
      <c r="M621" s="305" t="s">
        <v>3</v>
      </c>
      <c r="N621" s="306" t="s">
        <v>41</v>
      </c>
      <c r="O621" s="307">
        <v>1.335</v>
      </c>
      <c r="P621" s="307">
        <f>O621*H621</f>
        <v>12.015000000000001</v>
      </c>
      <c r="Q621" s="307">
        <v>0</v>
      </c>
      <c r="R621" s="307">
        <f>Q621*H621</f>
        <v>0</v>
      </c>
      <c r="S621" s="307">
        <v>0</v>
      </c>
      <c r="T621" s="308">
        <f>S621*H621</f>
        <v>0</v>
      </c>
      <c r="U621" s="143"/>
      <c r="V621" s="143"/>
      <c r="W621" s="143"/>
      <c r="X621" s="143"/>
      <c r="Y621" s="143"/>
      <c r="Z621" s="143"/>
      <c r="AA621" s="143"/>
      <c r="AB621" s="143"/>
      <c r="AC621" s="143"/>
      <c r="AD621" s="143"/>
      <c r="AE621" s="143"/>
      <c r="AR621" s="309" t="s">
        <v>139</v>
      </c>
      <c r="AT621" s="309" t="s">
        <v>140</v>
      </c>
      <c r="AU621" s="309" t="s">
        <v>79</v>
      </c>
      <c r="AY621" s="129" t="s">
        <v>136</v>
      </c>
      <c r="BE621" s="310">
        <f>IF(N621="základní",J621,0)</f>
        <v>0</v>
      </c>
      <c r="BF621" s="310">
        <f>IF(N621="snížená",J621,0)</f>
        <v>0</v>
      </c>
      <c r="BG621" s="310">
        <f>IF(N621="zákl. přenesená",J621,0)</f>
        <v>0</v>
      </c>
      <c r="BH621" s="310">
        <f>IF(N621="sníž. přenesená",J621,0)</f>
        <v>0</v>
      </c>
      <c r="BI621" s="310">
        <f>IF(N621="nulová",J621,0)</f>
        <v>0</v>
      </c>
      <c r="BJ621" s="129" t="s">
        <v>77</v>
      </c>
      <c r="BK621" s="310">
        <f>ROUND(I621*H621,2)</f>
        <v>0</v>
      </c>
      <c r="BL621" s="129" t="s">
        <v>139</v>
      </c>
      <c r="BM621" s="309" t="s">
        <v>963</v>
      </c>
    </row>
    <row r="622" spans="1:65" s="149" customFormat="1" ht="32" customHeight="1">
      <c r="A622" s="143"/>
      <c r="B622" s="144"/>
      <c r="C622" s="298" t="s">
        <v>964</v>
      </c>
      <c r="D622" s="298" t="s">
        <v>140</v>
      </c>
      <c r="E622" s="299" t="s">
        <v>965</v>
      </c>
      <c r="F622" s="300" t="s">
        <v>966</v>
      </c>
      <c r="G622" s="301" t="s">
        <v>512</v>
      </c>
      <c r="H622" s="302">
        <v>270</v>
      </c>
      <c r="I622" s="107"/>
      <c r="J622" s="303">
        <f>ROUND(I622*H622,2)</f>
        <v>0</v>
      </c>
      <c r="K622" s="304"/>
      <c r="L622" s="144"/>
      <c r="M622" s="305" t="s">
        <v>3</v>
      </c>
      <c r="N622" s="306" t="s">
        <v>41</v>
      </c>
      <c r="O622" s="307">
        <v>0</v>
      </c>
      <c r="P622" s="307">
        <f>O622*H622</f>
        <v>0</v>
      </c>
      <c r="Q622" s="307">
        <v>0</v>
      </c>
      <c r="R622" s="307">
        <f>Q622*H622</f>
        <v>0</v>
      </c>
      <c r="S622" s="307">
        <v>0</v>
      </c>
      <c r="T622" s="308">
        <f>S622*H622</f>
        <v>0</v>
      </c>
      <c r="U622" s="143"/>
      <c r="V622" s="143"/>
      <c r="W622" s="143"/>
      <c r="X622" s="143"/>
      <c r="Y622" s="143"/>
      <c r="Z622" s="143"/>
      <c r="AA622" s="143"/>
      <c r="AB622" s="143"/>
      <c r="AC622" s="143"/>
      <c r="AD622" s="143"/>
      <c r="AE622" s="143"/>
      <c r="AR622" s="309" t="s">
        <v>139</v>
      </c>
      <c r="AT622" s="309" t="s">
        <v>140</v>
      </c>
      <c r="AU622" s="309" t="s">
        <v>79</v>
      </c>
      <c r="AY622" s="129" t="s">
        <v>136</v>
      </c>
      <c r="BE622" s="310">
        <f>IF(N622="základní",J622,0)</f>
        <v>0</v>
      </c>
      <c r="BF622" s="310">
        <f>IF(N622="snížená",J622,0)</f>
        <v>0</v>
      </c>
      <c r="BG622" s="310">
        <f>IF(N622="zákl. přenesená",J622,0)</f>
        <v>0</v>
      </c>
      <c r="BH622" s="310">
        <f>IF(N622="sníž. přenesená",J622,0)</f>
        <v>0</v>
      </c>
      <c r="BI622" s="310">
        <f>IF(N622="nulová",J622,0)</f>
        <v>0</v>
      </c>
      <c r="BJ622" s="129" t="s">
        <v>77</v>
      </c>
      <c r="BK622" s="310">
        <f>ROUND(I622*H622,2)</f>
        <v>0</v>
      </c>
      <c r="BL622" s="129" t="s">
        <v>139</v>
      </c>
      <c r="BM622" s="309" t="s">
        <v>967</v>
      </c>
    </row>
    <row r="623" spans="1:65" s="318" customFormat="1">
      <c r="B623" s="319"/>
      <c r="D623" s="320" t="s">
        <v>263</v>
      </c>
      <c r="E623" s="321" t="s">
        <v>3</v>
      </c>
      <c r="F623" s="322" t="s">
        <v>968</v>
      </c>
      <c r="H623" s="323">
        <v>270</v>
      </c>
      <c r="I623" s="366"/>
      <c r="L623" s="319"/>
      <c r="M623" s="324"/>
      <c r="N623" s="325"/>
      <c r="O623" s="325"/>
      <c r="P623" s="325"/>
      <c r="Q623" s="325"/>
      <c r="R623" s="325"/>
      <c r="S623" s="325"/>
      <c r="T623" s="326"/>
      <c r="AT623" s="321" t="s">
        <v>263</v>
      </c>
      <c r="AU623" s="321" t="s">
        <v>79</v>
      </c>
      <c r="AV623" s="318" t="s">
        <v>79</v>
      </c>
      <c r="AW623" s="318" t="s">
        <v>30</v>
      </c>
      <c r="AX623" s="318" t="s">
        <v>77</v>
      </c>
      <c r="AY623" s="321" t="s">
        <v>136</v>
      </c>
    </row>
    <row r="624" spans="1:65" s="149" customFormat="1" ht="21" customHeight="1">
      <c r="A624" s="143"/>
      <c r="B624" s="144"/>
      <c r="C624" s="298" t="s">
        <v>969</v>
      </c>
      <c r="D624" s="298" t="s">
        <v>140</v>
      </c>
      <c r="E624" s="299" t="s">
        <v>970</v>
      </c>
      <c r="F624" s="300" t="s">
        <v>971</v>
      </c>
      <c r="G624" s="301" t="s">
        <v>310</v>
      </c>
      <c r="H624" s="302">
        <v>214.01</v>
      </c>
      <c r="I624" s="107"/>
      <c r="J624" s="303">
        <f>ROUND(I624*H624,2)</f>
        <v>0</v>
      </c>
      <c r="K624" s="304"/>
      <c r="L624" s="144"/>
      <c r="M624" s="305" t="s">
        <v>3</v>
      </c>
      <c r="N624" s="306" t="s">
        <v>41</v>
      </c>
      <c r="O624" s="307">
        <v>0.125</v>
      </c>
      <c r="P624" s="307">
        <f>O624*H624</f>
        <v>26.751249999999999</v>
      </c>
      <c r="Q624" s="307">
        <v>0</v>
      </c>
      <c r="R624" s="307">
        <f>Q624*H624</f>
        <v>0</v>
      </c>
      <c r="S624" s="307">
        <v>0</v>
      </c>
      <c r="T624" s="308">
        <f>S624*H624</f>
        <v>0</v>
      </c>
      <c r="U624" s="143"/>
      <c r="V624" s="143"/>
      <c r="W624" s="143"/>
      <c r="X624" s="143"/>
      <c r="Y624" s="143"/>
      <c r="Z624" s="143"/>
      <c r="AA624" s="143"/>
      <c r="AB624" s="143"/>
      <c r="AC624" s="143"/>
      <c r="AD624" s="143"/>
      <c r="AE624" s="143"/>
      <c r="AR624" s="309" t="s">
        <v>139</v>
      </c>
      <c r="AT624" s="309" t="s">
        <v>140</v>
      </c>
      <c r="AU624" s="309" t="s">
        <v>79</v>
      </c>
      <c r="AY624" s="129" t="s">
        <v>136</v>
      </c>
      <c r="BE624" s="310">
        <f>IF(N624="základní",J624,0)</f>
        <v>0</v>
      </c>
      <c r="BF624" s="310">
        <f>IF(N624="snížená",J624,0)</f>
        <v>0</v>
      </c>
      <c r="BG624" s="310">
        <f>IF(N624="zákl. přenesená",J624,0)</f>
        <v>0</v>
      </c>
      <c r="BH624" s="310">
        <f>IF(N624="sníž. přenesená",J624,0)</f>
        <v>0</v>
      </c>
      <c r="BI624" s="310">
        <f>IF(N624="nulová",J624,0)</f>
        <v>0</v>
      </c>
      <c r="BJ624" s="129" t="s">
        <v>77</v>
      </c>
      <c r="BK624" s="310">
        <f>ROUND(I624*H624,2)</f>
        <v>0</v>
      </c>
      <c r="BL624" s="129" t="s">
        <v>139</v>
      </c>
      <c r="BM624" s="309" t="s">
        <v>972</v>
      </c>
    </row>
    <row r="625" spans="1:65" s="149" customFormat="1" ht="32" customHeight="1">
      <c r="A625" s="143"/>
      <c r="B625" s="144"/>
      <c r="C625" s="298" t="s">
        <v>973</v>
      </c>
      <c r="D625" s="298" t="s">
        <v>140</v>
      </c>
      <c r="E625" s="299" t="s">
        <v>974</v>
      </c>
      <c r="F625" s="300" t="s">
        <v>975</v>
      </c>
      <c r="G625" s="301" t="s">
        <v>310</v>
      </c>
      <c r="H625" s="302">
        <v>6898.3540000000003</v>
      </c>
      <c r="I625" s="107"/>
      <c r="J625" s="303">
        <f>ROUND(I625*H625,2)</f>
        <v>0</v>
      </c>
      <c r="K625" s="304"/>
      <c r="L625" s="144"/>
      <c r="M625" s="305" t="s">
        <v>3</v>
      </c>
      <c r="N625" s="306" t="s">
        <v>41</v>
      </c>
      <c r="O625" s="307">
        <v>6.0000000000000001E-3</v>
      </c>
      <c r="P625" s="307">
        <f>O625*H625</f>
        <v>41.390124</v>
      </c>
      <c r="Q625" s="307">
        <v>0</v>
      </c>
      <c r="R625" s="307">
        <f>Q625*H625</f>
        <v>0</v>
      </c>
      <c r="S625" s="307">
        <v>0</v>
      </c>
      <c r="T625" s="308">
        <f>S625*H625</f>
        <v>0</v>
      </c>
      <c r="U625" s="143"/>
      <c r="V625" s="143"/>
      <c r="W625" s="143"/>
      <c r="X625" s="143"/>
      <c r="Y625" s="143"/>
      <c r="Z625" s="143"/>
      <c r="AA625" s="143"/>
      <c r="AB625" s="143"/>
      <c r="AC625" s="143"/>
      <c r="AD625" s="143"/>
      <c r="AE625" s="143"/>
      <c r="AR625" s="309" t="s">
        <v>139</v>
      </c>
      <c r="AT625" s="309" t="s">
        <v>140</v>
      </c>
      <c r="AU625" s="309" t="s">
        <v>79</v>
      </c>
      <c r="AY625" s="129" t="s">
        <v>136</v>
      </c>
      <c r="BE625" s="310">
        <f>IF(N625="základní",J625,0)</f>
        <v>0</v>
      </c>
      <c r="BF625" s="310">
        <f>IF(N625="snížená",J625,0)</f>
        <v>0</v>
      </c>
      <c r="BG625" s="310">
        <f>IF(N625="zákl. přenesená",J625,0)</f>
        <v>0</v>
      </c>
      <c r="BH625" s="310">
        <f>IF(N625="sníž. přenesená",J625,0)</f>
        <v>0</v>
      </c>
      <c r="BI625" s="310">
        <f>IF(N625="nulová",J625,0)</f>
        <v>0</v>
      </c>
      <c r="BJ625" s="129" t="s">
        <v>77</v>
      </c>
      <c r="BK625" s="310">
        <f>ROUND(I625*H625,2)</f>
        <v>0</v>
      </c>
      <c r="BL625" s="129" t="s">
        <v>139</v>
      </c>
      <c r="BM625" s="309" t="s">
        <v>976</v>
      </c>
    </row>
    <row r="626" spans="1:65" s="318" customFormat="1" ht="40">
      <c r="B626" s="319"/>
      <c r="D626" s="320" t="s">
        <v>263</v>
      </c>
      <c r="E626" s="321" t="s">
        <v>3</v>
      </c>
      <c r="F626" s="322" t="s">
        <v>977</v>
      </c>
      <c r="H626" s="323">
        <v>2751.944</v>
      </c>
      <c r="I626" s="366"/>
      <c r="L626" s="319"/>
      <c r="M626" s="324"/>
      <c r="N626" s="325"/>
      <c r="O626" s="325"/>
      <c r="P626" s="325"/>
      <c r="Q626" s="325"/>
      <c r="R626" s="325"/>
      <c r="S626" s="325"/>
      <c r="T626" s="326"/>
      <c r="AT626" s="321" t="s">
        <v>263</v>
      </c>
      <c r="AU626" s="321" t="s">
        <v>79</v>
      </c>
      <c r="AV626" s="318" t="s">
        <v>79</v>
      </c>
      <c r="AW626" s="318" t="s">
        <v>30</v>
      </c>
      <c r="AX626" s="318" t="s">
        <v>70</v>
      </c>
      <c r="AY626" s="321" t="s">
        <v>136</v>
      </c>
    </row>
    <row r="627" spans="1:65" s="318" customFormat="1">
      <c r="B627" s="319"/>
      <c r="D627" s="320" t="s">
        <v>263</v>
      </c>
      <c r="E627" s="321" t="s">
        <v>3</v>
      </c>
      <c r="F627" s="322" t="s">
        <v>978</v>
      </c>
      <c r="H627" s="323">
        <v>1684.306</v>
      </c>
      <c r="I627" s="366"/>
      <c r="L627" s="319"/>
      <c r="M627" s="324"/>
      <c r="N627" s="325"/>
      <c r="O627" s="325"/>
      <c r="P627" s="325"/>
      <c r="Q627" s="325"/>
      <c r="R627" s="325"/>
      <c r="S627" s="325"/>
      <c r="T627" s="326"/>
      <c r="AT627" s="321" t="s">
        <v>263</v>
      </c>
      <c r="AU627" s="321" t="s">
        <v>79</v>
      </c>
      <c r="AV627" s="318" t="s">
        <v>79</v>
      </c>
      <c r="AW627" s="318" t="s">
        <v>30</v>
      </c>
      <c r="AX627" s="318" t="s">
        <v>70</v>
      </c>
      <c r="AY627" s="321" t="s">
        <v>136</v>
      </c>
    </row>
    <row r="628" spans="1:65" s="318" customFormat="1">
      <c r="B628" s="319"/>
      <c r="D628" s="320" t="s">
        <v>263</v>
      </c>
      <c r="E628" s="321" t="s">
        <v>3</v>
      </c>
      <c r="F628" s="322" t="s">
        <v>979</v>
      </c>
      <c r="H628" s="323">
        <v>7.2220000000000004</v>
      </c>
      <c r="I628" s="366"/>
      <c r="L628" s="319"/>
      <c r="M628" s="324"/>
      <c r="N628" s="325"/>
      <c r="O628" s="325"/>
      <c r="P628" s="325"/>
      <c r="Q628" s="325"/>
      <c r="R628" s="325"/>
      <c r="S628" s="325"/>
      <c r="T628" s="326"/>
      <c r="AT628" s="321" t="s">
        <v>263</v>
      </c>
      <c r="AU628" s="321" t="s">
        <v>79</v>
      </c>
      <c r="AV628" s="318" t="s">
        <v>79</v>
      </c>
      <c r="AW628" s="318" t="s">
        <v>30</v>
      </c>
      <c r="AX628" s="318" t="s">
        <v>70</v>
      </c>
      <c r="AY628" s="321" t="s">
        <v>136</v>
      </c>
    </row>
    <row r="629" spans="1:65" s="318" customFormat="1">
      <c r="B629" s="319"/>
      <c r="D629" s="320" t="s">
        <v>263</v>
      </c>
      <c r="E629" s="321" t="s">
        <v>3</v>
      </c>
      <c r="F629" s="322" t="s">
        <v>980</v>
      </c>
      <c r="H629" s="323">
        <v>786.50800000000004</v>
      </c>
      <c r="I629" s="366"/>
      <c r="L629" s="319"/>
      <c r="M629" s="324"/>
      <c r="N629" s="325"/>
      <c r="O629" s="325"/>
      <c r="P629" s="325"/>
      <c r="Q629" s="325"/>
      <c r="R629" s="325"/>
      <c r="S629" s="325"/>
      <c r="T629" s="326"/>
      <c r="AT629" s="321" t="s">
        <v>263</v>
      </c>
      <c r="AU629" s="321" t="s">
        <v>79</v>
      </c>
      <c r="AV629" s="318" t="s">
        <v>79</v>
      </c>
      <c r="AW629" s="318" t="s">
        <v>30</v>
      </c>
      <c r="AX629" s="318" t="s">
        <v>70</v>
      </c>
      <c r="AY629" s="321" t="s">
        <v>136</v>
      </c>
    </row>
    <row r="630" spans="1:65" s="318" customFormat="1">
      <c r="B630" s="319"/>
      <c r="D630" s="320" t="s">
        <v>263</v>
      </c>
      <c r="E630" s="321" t="s">
        <v>3</v>
      </c>
      <c r="F630" s="322" t="s">
        <v>981</v>
      </c>
      <c r="H630" s="323">
        <v>52.072000000000003</v>
      </c>
      <c r="I630" s="366"/>
      <c r="L630" s="319"/>
      <c r="M630" s="324"/>
      <c r="N630" s="325"/>
      <c r="O630" s="325"/>
      <c r="P630" s="325"/>
      <c r="Q630" s="325"/>
      <c r="R630" s="325"/>
      <c r="S630" s="325"/>
      <c r="T630" s="326"/>
      <c r="AT630" s="321" t="s">
        <v>263</v>
      </c>
      <c r="AU630" s="321" t="s">
        <v>79</v>
      </c>
      <c r="AV630" s="318" t="s">
        <v>79</v>
      </c>
      <c r="AW630" s="318" t="s">
        <v>30</v>
      </c>
      <c r="AX630" s="318" t="s">
        <v>70</v>
      </c>
      <c r="AY630" s="321" t="s">
        <v>136</v>
      </c>
    </row>
    <row r="631" spans="1:65" s="318" customFormat="1">
      <c r="B631" s="319"/>
      <c r="D631" s="320" t="s">
        <v>263</v>
      </c>
      <c r="E631" s="321" t="s">
        <v>3</v>
      </c>
      <c r="F631" s="322" t="s">
        <v>982</v>
      </c>
      <c r="H631" s="323">
        <v>0</v>
      </c>
      <c r="I631" s="366"/>
      <c r="L631" s="319"/>
      <c r="M631" s="324"/>
      <c r="N631" s="325"/>
      <c r="O631" s="325"/>
      <c r="P631" s="325"/>
      <c r="Q631" s="325"/>
      <c r="R631" s="325"/>
      <c r="S631" s="325"/>
      <c r="T631" s="326"/>
      <c r="AT631" s="321" t="s">
        <v>263</v>
      </c>
      <c r="AU631" s="321" t="s">
        <v>79</v>
      </c>
      <c r="AV631" s="318" t="s">
        <v>79</v>
      </c>
      <c r="AW631" s="318" t="s">
        <v>30</v>
      </c>
      <c r="AX631" s="318" t="s">
        <v>70</v>
      </c>
      <c r="AY631" s="321" t="s">
        <v>136</v>
      </c>
    </row>
    <row r="632" spans="1:65" s="318" customFormat="1">
      <c r="B632" s="319"/>
      <c r="D632" s="320" t="s">
        <v>263</v>
      </c>
      <c r="E632" s="321" t="s">
        <v>3</v>
      </c>
      <c r="F632" s="322" t="s">
        <v>983</v>
      </c>
      <c r="H632" s="323">
        <v>1529.684</v>
      </c>
      <c r="I632" s="366"/>
      <c r="L632" s="319"/>
      <c r="M632" s="324"/>
      <c r="N632" s="325"/>
      <c r="O632" s="325"/>
      <c r="P632" s="325"/>
      <c r="Q632" s="325"/>
      <c r="R632" s="325"/>
      <c r="S632" s="325"/>
      <c r="T632" s="326"/>
      <c r="AT632" s="321" t="s">
        <v>263</v>
      </c>
      <c r="AU632" s="321" t="s">
        <v>79</v>
      </c>
      <c r="AV632" s="318" t="s">
        <v>79</v>
      </c>
      <c r="AW632" s="318" t="s">
        <v>30</v>
      </c>
      <c r="AX632" s="318" t="s">
        <v>70</v>
      </c>
      <c r="AY632" s="321" t="s">
        <v>136</v>
      </c>
    </row>
    <row r="633" spans="1:65" s="318" customFormat="1">
      <c r="B633" s="319"/>
      <c r="D633" s="320" t="s">
        <v>263</v>
      </c>
      <c r="E633" s="321" t="s">
        <v>3</v>
      </c>
      <c r="F633" s="322" t="s">
        <v>984</v>
      </c>
      <c r="H633" s="323">
        <v>46.506</v>
      </c>
      <c r="I633" s="366"/>
      <c r="L633" s="319"/>
      <c r="M633" s="324"/>
      <c r="N633" s="325"/>
      <c r="O633" s="325"/>
      <c r="P633" s="325"/>
      <c r="Q633" s="325"/>
      <c r="R633" s="325"/>
      <c r="S633" s="325"/>
      <c r="T633" s="326"/>
      <c r="AT633" s="321" t="s">
        <v>263</v>
      </c>
      <c r="AU633" s="321" t="s">
        <v>79</v>
      </c>
      <c r="AV633" s="318" t="s">
        <v>79</v>
      </c>
      <c r="AW633" s="318" t="s">
        <v>30</v>
      </c>
      <c r="AX633" s="318" t="s">
        <v>70</v>
      </c>
      <c r="AY633" s="321" t="s">
        <v>136</v>
      </c>
    </row>
    <row r="634" spans="1:65" s="318" customFormat="1">
      <c r="B634" s="319"/>
      <c r="D634" s="320" t="s">
        <v>263</v>
      </c>
      <c r="E634" s="321" t="s">
        <v>3</v>
      </c>
      <c r="F634" s="322" t="s">
        <v>985</v>
      </c>
      <c r="H634" s="323">
        <v>40.112000000000002</v>
      </c>
      <c r="I634" s="366"/>
      <c r="L634" s="319"/>
      <c r="M634" s="324"/>
      <c r="N634" s="325"/>
      <c r="O634" s="325"/>
      <c r="P634" s="325"/>
      <c r="Q634" s="325"/>
      <c r="R634" s="325"/>
      <c r="S634" s="325"/>
      <c r="T634" s="326"/>
      <c r="AT634" s="321" t="s">
        <v>263</v>
      </c>
      <c r="AU634" s="321" t="s">
        <v>79</v>
      </c>
      <c r="AV634" s="318" t="s">
        <v>79</v>
      </c>
      <c r="AW634" s="318" t="s">
        <v>30</v>
      </c>
      <c r="AX634" s="318" t="s">
        <v>70</v>
      </c>
      <c r="AY634" s="321" t="s">
        <v>136</v>
      </c>
    </row>
    <row r="635" spans="1:65" s="327" customFormat="1">
      <c r="B635" s="328"/>
      <c r="D635" s="320" t="s">
        <v>263</v>
      </c>
      <c r="E635" s="329" t="s">
        <v>3</v>
      </c>
      <c r="F635" s="330" t="s">
        <v>274</v>
      </c>
      <c r="H635" s="331">
        <v>6898.3540000000003</v>
      </c>
      <c r="I635" s="367"/>
      <c r="L635" s="328"/>
      <c r="M635" s="332"/>
      <c r="N635" s="333"/>
      <c r="O635" s="333"/>
      <c r="P635" s="333"/>
      <c r="Q635" s="333"/>
      <c r="R635" s="333"/>
      <c r="S635" s="333"/>
      <c r="T635" s="334"/>
      <c r="AT635" s="329" t="s">
        <v>263</v>
      </c>
      <c r="AU635" s="329" t="s">
        <v>79</v>
      </c>
      <c r="AV635" s="327" t="s">
        <v>139</v>
      </c>
      <c r="AW635" s="327" t="s">
        <v>30</v>
      </c>
      <c r="AX635" s="327" t="s">
        <v>77</v>
      </c>
      <c r="AY635" s="329" t="s">
        <v>136</v>
      </c>
    </row>
    <row r="636" spans="1:65" s="149" customFormat="1" ht="32" customHeight="1">
      <c r="A636" s="143"/>
      <c r="B636" s="144"/>
      <c r="C636" s="298" t="s">
        <v>986</v>
      </c>
      <c r="D636" s="298" t="s">
        <v>140</v>
      </c>
      <c r="E636" s="299" t="s">
        <v>987</v>
      </c>
      <c r="F636" s="300" t="s">
        <v>988</v>
      </c>
      <c r="G636" s="301" t="s">
        <v>310</v>
      </c>
      <c r="H636" s="302">
        <v>64.781000000000006</v>
      </c>
      <c r="I636" s="107"/>
      <c r="J636" s="303">
        <f>ROUND(I636*H636,2)</f>
        <v>0</v>
      </c>
      <c r="K636" s="304"/>
      <c r="L636" s="144"/>
      <c r="M636" s="305" t="s">
        <v>3</v>
      </c>
      <c r="N636" s="306" t="s">
        <v>41</v>
      </c>
      <c r="O636" s="307">
        <v>0</v>
      </c>
      <c r="P636" s="307">
        <f>O636*H636</f>
        <v>0</v>
      </c>
      <c r="Q636" s="307">
        <v>0</v>
      </c>
      <c r="R636" s="307">
        <f>Q636*H636</f>
        <v>0</v>
      </c>
      <c r="S636" s="307">
        <v>0</v>
      </c>
      <c r="T636" s="308">
        <f>S636*H636</f>
        <v>0</v>
      </c>
      <c r="U636" s="143"/>
      <c r="V636" s="143"/>
      <c r="W636" s="143"/>
      <c r="X636" s="143"/>
      <c r="Y636" s="143"/>
      <c r="Z636" s="143"/>
      <c r="AA636" s="143"/>
      <c r="AB636" s="143"/>
      <c r="AC636" s="143"/>
      <c r="AD636" s="143"/>
      <c r="AE636" s="143"/>
      <c r="AR636" s="309" t="s">
        <v>139</v>
      </c>
      <c r="AT636" s="309" t="s">
        <v>140</v>
      </c>
      <c r="AU636" s="309" t="s">
        <v>79</v>
      </c>
      <c r="AY636" s="129" t="s">
        <v>136</v>
      </c>
      <c r="BE636" s="310">
        <f>IF(N636="základní",J636,0)</f>
        <v>0</v>
      </c>
      <c r="BF636" s="310">
        <f>IF(N636="snížená",J636,0)</f>
        <v>0</v>
      </c>
      <c r="BG636" s="310">
        <f>IF(N636="zákl. přenesená",J636,0)</f>
        <v>0</v>
      </c>
      <c r="BH636" s="310">
        <f>IF(N636="sníž. přenesená",J636,0)</f>
        <v>0</v>
      </c>
      <c r="BI636" s="310">
        <f>IF(N636="nulová",J636,0)</f>
        <v>0</v>
      </c>
      <c r="BJ636" s="129" t="s">
        <v>77</v>
      </c>
      <c r="BK636" s="310">
        <f>ROUND(I636*H636,2)</f>
        <v>0</v>
      </c>
      <c r="BL636" s="129" t="s">
        <v>139</v>
      </c>
      <c r="BM636" s="309" t="s">
        <v>989</v>
      </c>
    </row>
    <row r="637" spans="1:65" s="318" customFormat="1">
      <c r="B637" s="319"/>
      <c r="D637" s="320" t="s">
        <v>263</v>
      </c>
      <c r="E637" s="321" t="s">
        <v>3</v>
      </c>
      <c r="F637" s="322" t="s">
        <v>990</v>
      </c>
      <c r="H637" s="323">
        <v>64.781000000000006</v>
      </c>
      <c r="I637" s="366"/>
      <c r="L637" s="319"/>
      <c r="M637" s="324"/>
      <c r="N637" s="325"/>
      <c r="O637" s="325"/>
      <c r="P637" s="325"/>
      <c r="Q637" s="325"/>
      <c r="R637" s="325"/>
      <c r="S637" s="325"/>
      <c r="T637" s="326"/>
      <c r="AT637" s="321" t="s">
        <v>263</v>
      </c>
      <c r="AU637" s="321" t="s">
        <v>79</v>
      </c>
      <c r="AV637" s="318" t="s">
        <v>79</v>
      </c>
      <c r="AW637" s="318" t="s">
        <v>30</v>
      </c>
      <c r="AX637" s="318" t="s">
        <v>77</v>
      </c>
      <c r="AY637" s="321" t="s">
        <v>136</v>
      </c>
    </row>
    <row r="638" spans="1:65" s="149" customFormat="1" ht="32" customHeight="1">
      <c r="A638" s="143"/>
      <c r="B638" s="144"/>
      <c r="C638" s="298" t="s">
        <v>991</v>
      </c>
      <c r="D638" s="298" t="s">
        <v>140</v>
      </c>
      <c r="E638" s="299" t="s">
        <v>992</v>
      </c>
      <c r="F638" s="300" t="s">
        <v>993</v>
      </c>
      <c r="G638" s="301" t="s">
        <v>310</v>
      </c>
      <c r="H638" s="302">
        <v>105.84399999999999</v>
      </c>
      <c r="I638" s="107"/>
      <c r="J638" s="303">
        <f>ROUND(I638*H638,2)</f>
        <v>0</v>
      </c>
      <c r="K638" s="304"/>
      <c r="L638" s="144"/>
      <c r="M638" s="305" t="s">
        <v>3</v>
      </c>
      <c r="N638" s="306" t="s">
        <v>41</v>
      </c>
      <c r="O638" s="307">
        <v>0</v>
      </c>
      <c r="P638" s="307">
        <f>O638*H638</f>
        <v>0</v>
      </c>
      <c r="Q638" s="307">
        <v>0</v>
      </c>
      <c r="R638" s="307">
        <f>Q638*H638</f>
        <v>0</v>
      </c>
      <c r="S638" s="307">
        <v>0</v>
      </c>
      <c r="T638" s="308">
        <f>S638*H638</f>
        <v>0</v>
      </c>
      <c r="U638" s="143"/>
      <c r="V638" s="143"/>
      <c r="W638" s="143"/>
      <c r="X638" s="143"/>
      <c r="Y638" s="143"/>
      <c r="Z638" s="143"/>
      <c r="AA638" s="143"/>
      <c r="AB638" s="143"/>
      <c r="AC638" s="143"/>
      <c r="AD638" s="143"/>
      <c r="AE638" s="143"/>
      <c r="AR638" s="309" t="s">
        <v>139</v>
      </c>
      <c r="AT638" s="309" t="s">
        <v>140</v>
      </c>
      <c r="AU638" s="309" t="s">
        <v>79</v>
      </c>
      <c r="AY638" s="129" t="s">
        <v>136</v>
      </c>
      <c r="BE638" s="310">
        <f>IF(N638="základní",J638,0)</f>
        <v>0</v>
      </c>
      <c r="BF638" s="310">
        <f>IF(N638="snížená",J638,0)</f>
        <v>0</v>
      </c>
      <c r="BG638" s="310">
        <f>IF(N638="zákl. přenesená",J638,0)</f>
        <v>0</v>
      </c>
      <c r="BH638" s="310">
        <f>IF(N638="sníž. přenesená",J638,0)</f>
        <v>0</v>
      </c>
      <c r="BI638" s="310">
        <f>IF(N638="nulová",J638,0)</f>
        <v>0</v>
      </c>
      <c r="BJ638" s="129" t="s">
        <v>77</v>
      </c>
      <c r="BK638" s="310">
        <f>ROUND(I638*H638,2)</f>
        <v>0</v>
      </c>
      <c r="BL638" s="129" t="s">
        <v>139</v>
      </c>
      <c r="BM638" s="309" t="s">
        <v>994</v>
      </c>
    </row>
    <row r="639" spans="1:65" s="318" customFormat="1" ht="40">
      <c r="B639" s="319"/>
      <c r="D639" s="320" t="s">
        <v>263</v>
      </c>
      <c r="E639" s="321" t="s">
        <v>3</v>
      </c>
      <c r="F639" s="322" t="s">
        <v>995</v>
      </c>
      <c r="H639" s="323">
        <v>105.84399999999999</v>
      </c>
      <c r="I639" s="366"/>
      <c r="L639" s="319"/>
      <c r="M639" s="324"/>
      <c r="N639" s="325"/>
      <c r="O639" s="325"/>
      <c r="P639" s="325"/>
      <c r="Q639" s="325"/>
      <c r="R639" s="325"/>
      <c r="S639" s="325"/>
      <c r="T639" s="326"/>
      <c r="AT639" s="321" t="s">
        <v>263</v>
      </c>
      <c r="AU639" s="321" t="s">
        <v>79</v>
      </c>
      <c r="AV639" s="318" t="s">
        <v>79</v>
      </c>
      <c r="AW639" s="318" t="s">
        <v>30</v>
      </c>
      <c r="AX639" s="318" t="s">
        <v>77</v>
      </c>
      <c r="AY639" s="321" t="s">
        <v>136</v>
      </c>
    </row>
    <row r="640" spans="1:65" s="149" customFormat="1" ht="42.75" customHeight="1">
      <c r="A640" s="143"/>
      <c r="B640" s="144"/>
      <c r="C640" s="298" t="s">
        <v>996</v>
      </c>
      <c r="D640" s="298" t="s">
        <v>140</v>
      </c>
      <c r="E640" s="299" t="s">
        <v>997</v>
      </c>
      <c r="F640" s="300" t="s">
        <v>998</v>
      </c>
      <c r="G640" s="301" t="s">
        <v>310</v>
      </c>
      <c r="H640" s="302">
        <v>33.253999999999998</v>
      </c>
      <c r="I640" s="107"/>
      <c r="J640" s="303">
        <f>ROUND(I640*H640,2)</f>
        <v>0</v>
      </c>
      <c r="K640" s="304"/>
      <c r="L640" s="144"/>
      <c r="M640" s="305" t="s">
        <v>3</v>
      </c>
      <c r="N640" s="306" t="s">
        <v>41</v>
      </c>
      <c r="O640" s="307">
        <v>0</v>
      </c>
      <c r="P640" s="307">
        <f>O640*H640</f>
        <v>0</v>
      </c>
      <c r="Q640" s="307">
        <v>0</v>
      </c>
      <c r="R640" s="307">
        <f>Q640*H640</f>
        <v>0</v>
      </c>
      <c r="S640" s="307">
        <v>0</v>
      </c>
      <c r="T640" s="308">
        <f>S640*H640</f>
        <v>0</v>
      </c>
      <c r="U640" s="143"/>
      <c r="V640" s="143"/>
      <c r="W640" s="143"/>
      <c r="X640" s="143"/>
      <c r="Y640" s="143"/>
      <c r="Z640" s="143"/>
      <c r="AA640" s="143"/>
      <c r="AB640" s="143"/>
      <c r="AC640" s="143"/>
      <c r="AD640" s="143"/>
      <c r="AE640" s="143"/>
      <c r="AR640" s="309" t="s">
        <v>139</v>
      </c>
      <c r="AT640" s="309" t="s">
        <v>140</v>
      </c>
      <c r="AU640" s="309" t="s">
        <v>79</v>
      </c>
      <c r="AY640" s="129" t="s">
        <v>136</v>
      </c>
      <c r="BE640" s="310">
        <f>IF(N640="základní",J640,0)</f>
        <v>0</v>
      </c>
      <c r="BF640" s="310">
        <f>IF(N640="snížená",J640,0)</f>
        <v>0</v>
      </c>
      <c r="BG640" s="310">
        <f>IF(N640="zákl. přenesená",J640,0)</f>
        <v>0</v>
      </c>
      <c r="BH640" s="310">
        <f>IF(N640="sníž. přenesená",J640,0)</f>
        <v>0</v>
      </c>
      <c r="BI640" s="310">
        <f>IF(N640="nulová",J640,0)</f>
        <v>0</v>
      </c>
      <c r="BJ640" s="129" t="s">
        <v>77</v>
      </c>
      <c r="BK640" s="310">
        <f>ROUND(I640*H640,2)</f>
        <v>0</v>
      </c>
      <c r="BL640" s="129" t="s">
        <v>139</v>
      </c>
      <c r="BM640" s="309" t="s">
        <v>999</v>
      </c>
    </row>
    <row r="641" spans="1:65" s="318" customFormat="1">
      <c r="B641" s="319"/>
      <c r="D641" s="320" t="s">
        <v>263</v>
      </c>
      <c r="E641" s="321" t="s">
        <v>3</v>
      </c>
      <c r="F641" s="322" t="s">
        <v>1000</v>
      </c>
      <c r="H641" s="323">
        <v>33.253999999999998</v>
      </c>
      <c r="I641" s="366"/>
      <c r="L641" s="319"/>
      <c r="M641" s="324"/>
      <c r="N641" s="325"/>
      <c r="O641" s="325"/>
      <c r="P641" s="325"/>
      <c r="Q641" s="325"/>
      <c r="R641" s="325"/>
      <c r="S641" s="325"/>
      <c r="T641" s="326"/>
      <c r="AT641" s="321" t="s">
        <v>263</v>
      </c>
      <c r="AU641" s="321" t="s">
        <v>79</v>
      </c>
      <c r="AV641" s="318" t="s">
        <v>79</v>
      </c>
      <c r="AW641" s="318" t="s">
        <v>30</v>
      </c>
      <c r="AX641" s="318" t="s">
        <v>77</v>
      </c>
      <c r="AY641" s="321" t="s">
        <v>136</v>
      </c>
    </row>
    <row r="642" spans="1:65" s="149" customFormat="1" ht="32" customHeight="1">
      <c r="A642" s="143"/>
      <c r="B642" s="144"/>
      <c r="C642" s="298" t="s">
        <v>1001</v>
      </c>
      <c r="D642" s="298" t="s">
        <v>140</v>
      </c>
      <c r="E642" s="299" t="s">
        <v>1002</v>
      </c>
      <c r="F642" s="300" t="s">
        <v>1003</v>
      </c>
      <c r="G642" s="301" t="s">
        <v>310</v>
      </c>
      <c r="H642" s="302">
        <v>0.157</v>
      </c>
      <c r="I642" s="107"/>
      <c r="J642" s="303">
        <f>ROUND(I642*H642,2)</f>
        <v>0</v>
      </c>
      <c r="K642" s="304"/>
      <c r="L642" s="144"/>
      <c r="M642" s="305" t="s">
        <v>3</v>
      </c>
      <c r="N642" s="306" t="s">
        <v>41</v>
      </c>
      <c r="O642" s="307">
        <v>0</v>
      </c>
      <c r="P642" s="307">
        <f>O642*H642</f>
        <v>0</v>
      </c>
      <c r="Q642" s="307">
        <v>0</v>
      </c>
      <c r="R642" s="307">
        <f>Q642*H642</f>
        <v>0</v>
      </c>
      <c r="S642" s="307">
        <v>0</v>
      </c>
      <c r="T642" s="308">
        <f>S642*H642</f>
        <v>0</v>
      </c>
      <c r="U642" s="143"/>
      <c r="V642" s="143"/>
      <c r="W642" s="143"/>
      <c r="X642" s="143"/>
      <c r="Y642" s="143"/>
      <c r="Z642" s="143"/>
      <c r="AA642" s="143"/>
      <c r="AB642" s="143"/>
      <c r="AC642" s="143"/>
      <c r="AD642" s="143"/>
      <c r="AE642" s="143"/>
      <c r="AR642" s="309" t="s">
        <v>139</v>
      </c>
      <c r="AT642" s="309" t="s">
        <v>140</v>
      </c>
      <c r="AU642" s="309" t="s">
        <v>79</v>
      </c>
      <c r="AY642" s="129" t="s">
        <v>136</v>
      </c>
      <c r="BE642" s="310">
        <f>IF(N642="základní",J642,0)</f>
        <v>0</v>
      </c>
      <c r="BF642" s="310">
        <f>IF(N642="snížená",J642,0)</f>
        <v>0</v>
      </c>
      <c r="BG642" s="310">
        <f>IF(N642="zákl. přenesená",J642,0)</f>
        <v>0</v>
      </c>
      <c r="BH642" s="310">
        <f>IF(N642="sníž. přenesená",J642,0)</f>
        <v>0</v>
      </c>
      <c r="BI642" s="310">
        <f>IF(N642="nulová",J642,0)</f>
        <v>0</v>
      </c>
      <c r="BJ642" s="129" t="s">
        <v>77</v>
      </c>
      <c r="BK642" s="310">
        <f>ROUND(I642*H642,2)</f>
        <v>0</v>
      </c>
      <c r="BL642" s="129" t="s">
        <v>139</v>
      </c>
      <c r="BM642" s="309" t="s">
        <v>1004</v>
      </c>
    </row>
    <row r="643" spans="1:65" s="318" customFormat="1">
      <c r="B643" s="319"/>
      <c r="D643" s="320" t="s">
        <v>263</v>
      </c>
      <c r="E643" s="321" t="s">
        <v>3</v>
      </c>
      <c r="F643" s="322" t="s">
        <v>1005</v>
      </c>
      <c r="H643" s="323">
        <v>0.157</v>
      </c>
      <c r="I643" s="366"/>
      <c r="L643" s="319"/>
      <c r="M643" s="324"/>
      <c r="N643" s="325"/>
      <c r="O643" s="325"/>
      <c r="P643" s="325"/>
      <c r="Q643" s="325"/>
      <c r="R643" s="325"/>
      <c r="S643" s="325"/>
      <c r="T643" s="326"/>
      <c r="AT643" s="321" t="s">
        <v>263</v>
      </c>
      <c r="AU643" s="321" t="s">
        <v>79</v>
      </c>
      <c r="AV643" s="318" t="s">
        <v>79</v>
      </c>
      <c r="AW643" s="318" t="s">
        <v>30</v>
      </c>
      <c r="AX643" s="318" t="s">
        <v>77</v>
      </c>
      <c r="AY643" s="321" t="s">
        <v>136</v>
      </c>
    </row>
    <row r="644" spans="1:65" s="149" customFormat="1" ht="32" customHeight="1">
      <c r="A644" s="143"/>
      <c r="B644" s="144"/>
      <c r="C644" s="298" t="s">
        <v>1006</v>
      </c>
      <c r="D644" s="298" t="s">
        <v>140</v>
      </c>
      <c r="E644" s="299" t="s">
        <v>1007</v>
      </c>
      <c r="F644" s="300" t="s">
        <v>1008</v>
      </c>
      <c r="G644" s="301" t="s">
        <v>310</v>
      </c>
      <c r="H644" s="302">
        <v>1.1319999999999999</v>
      </c>
      <c r="I644" s="107"/>
      <c r="J644" s="303">
        <f>ROUND(I644*H644,2)</f>
        <v>0</v>
      </c>
      <c r="K644" s="304"/>
      <c r="L644" s="144"/>
      <c r="M644" s="305" t="s">
        <v>3</v>
      </c>
      <c r="N644" s="306" t="s">
        <v>41</v>
      </c>
      <c r="O644" s="307">
        <v>0</v>
      </c>
      <c r="P644" s="307">
        <f>O644*H644</f>
        <v>0</v>
      </c>
      <c r="Q644" s="307">
        <v>0</v>
      </c>
      <c r="R644" s="307">
        <f>Q644*H644</f>
        <v>0</v>
      </c>
      <c r="S644" s="307">
        <v>0</v>
      </c>
      <c r="T644" s="308">
        <f>S644*H644</f>
        <v>0</v>
      </c>
      <c r="U644" s="143"/>
      <c r="V644" s="143"/>
      <c r="W644" s="143"/>
      <c r="X644" s="143"/>
      <c r="Y644" s="143"/>
      <c r="Z644" s="143"/>
      <c r="AA644" s="143"/>
      <c r="AB644" s="143"/>
      <c r="AC644" s="143"/>
      <c r="AD644" s="143"/>
      <c r="AE644" s="143"/>
      <c r="AR644" s="309" t="s">
        <v>139</v>
      </c>
      <c r="AT644" s="309" t="s">
        <v>140</v>
      </c>
      <c r="AU644" s="309" t="s">
        <v>79</v>
      </c>
      <c r="AY644" s="129" t="s">
        <v>136</v>
      </c>
      <c r="BE644" s="310">
        <f>IF(N644="základní",J644,0)</f>
        <v>0</v>
      </c>
      <c r="BF644" s="310">
        <f>IF(N644="snížená",J644,0)</f>
        <v>0</v>
      </c>
      <c r="BG644" s="310">
        <f>IF(N644="zákl. přenesená",J644,0)</f>
        <v>0</v>
      </c>
      <c r="BH644" s="310">
        <f>IF(N644="sníž. přenesená",J644,0)</f>
        <v>0</v>
      </c>
      <c r="BI644" s="310">
        <f>IF(N644="nulová",J644,0)</f>
        <v>0</v>
      </c>
      <c r="BJ644" s="129" t="s">
        <v>77</v>
      </c>
      <c r="BK644" s="310">
        <f>ROUND(I644*H644,2)</f>
        <v>0</v>
      </c>
      <c r="BL644" s="129" t="s">
        <v>139</v>
      </c>
      <c r="BM644" s="309" t="s">
        <v>1009</v>
      </c>
    </row>
    <row r="645" spans="1:65" s="318" customFormat="1">
      <c r="B645" s="319"/>
      <c r="D645" s="320" t="s">
        <v>263</v>
      </c>
      <c r="E645" s="321" t="s">
        <v>3</v>
      </c>
      <c r="F645" s="322" t="s">
        <v>1010</v>
      </c>
      <c r="H645" s="323">
        <v>1.1319999999999999</v>
      </c>
      <c r="I645" s="366"/>
      <c r="L645" s="319"/>
      <c r="M645" s="324"/>
      <c r="N645" s="325"/>
      <c r="O645" s="325"/>
      <c r="P645" s="325"/>
      <c r="Q645" s="325"/>
      <c r="R645" s="325"/>
      <c r="S645" s="325"/>
      <c r="T645" s="326"/>
      <c r="AT645" s="321" t="s">
        <v>263</v>
      </c>
      <c r="AU645" s="321" t="s">
        <v>79</v>
      </c>
      <c r="AV645" s="318" t="s">
        <v>79</v>
      </c>
      <c r="AW645" s="318" t="s">
        <v>30</v>
      </c>
      <c r="AX645" s="318" t="s">
        <v>77</v>
      </c>
      <c r="AY645" s="321" t="s">
        <v>136</v>
      </c>
    </row>
    <row r="646" spans="1:65" s="149" customFormat="1" ht="32" customHeight="1">
      <c r="A646" s="143"/>
      <c r="B646" s="144"/>
      <c r="C646" s="298" t="s">
        <v>1011</v>
      </c>
      <c r="D646" s="298" t="s">
        <v>140</v>
      </c>
      <c r="E646" s="299" t="s">
        <v>1012</v>
      </c>
      <c r="F646" s="300" t="s">
        <v>1013</v>
      </c>
      <c r="G646" s="301" t="s">
        <v>310</v>
      </c>
      <c r="H646" s="302">
        <v>1.0109999999999999</v>
      </c>
      <c r="I646" s="107"/>
      <c r="J646" s="303">
        <f>ROUND(I646*H646,2)</f>
        <v>0</v>
      </c>
      <c r="K646" s="304"/>
      <c r="L646" s="144"/>
      <c r="M646" s="305" t="s">
        <v>3</v>
      </c>
      <c r="N646" s="306" t="s">
        <v>41</v>
      </c>
      <c r="O646" s="307">
        <v>0</v>
      </c>
      <c r="P646" s="307">
        <f>O646*H646</f>
        <v>0</v>
      </c>
      <c r="Q646" s="307">
        <v>0</v>
      </c>
      <c r="R646" s="307">
        <f>Q646*H646</f>
        <v>0</v>
      </c>
      <c r="S646" s="307">
        <v>0</v>
      </c>
      <c r="T646" s="308">
        <f>S646*H646</f>
        <v>0</v>
      </c>
      <c r="U646" s="143"/>
      <c r="V646" s="143"/>
      <c r="W646" s="143"/>
      <c r="X646" s="143"/>
      <c r="Y646" s="143"/>
      <c r="Z646" s="143"/>
      <c r="AA646" s="143"/>
      <c r="AB646" s="143"/>
      <c r="AC646" s="143"/>
      <c r="AD646" s="143"/>
      <c r="AE646" s="143"/>
      <c r="AR646" s="309" t="s">
        <v>139</v>
      </c>
      <c r="AT646" s="309" t="s">
        <v>140</v>
      </c>
      <c r="AU646" s="309" t="s">
        <v>79</v>
      </c>
      <c r="AY646" s="129" t="s">
        <v>136</v>
      </c>
      <c r="BE646" s="310">
        <f>IF(N646="základní",J646,0)</f>
        <v>0</v>
      </c>
      <c r="BF646" s="310">
        <f>IF(N646="snížená",J646,0)</f>
        <v>0</v>
      </c>
      <c r="BG646" s="310">
        <f>IF(N646="zákl. přenesená",J646,0)</f>
        <v>0</v>
      </c>
      <c r="BH646" s="310">
        <f>IF(N646="sníž. přenesená",J646,0)</f>
        <v>0</v>
      </c>
      <c r="BI646" s="310">
        <f>IF(N646="nulová",J646,0)</f>
        <v>0</v>
      </c>
      <c r="BJ646" s="129" t="s">
        <v>77</v>
      </c>
      <c r="BK646" s="310">
        <f>ROUND(I646*H646,2)</f>
        <v>0</v>
      </c>
      <c r="BL646" s="129" t="s">
        <v>139</v>
      </c>
      <c r="BM646" s="309" t="s">
        <v>1014</v>
      </c>
    </row>
    <row r="647" spans="1:65" s="318" customFormat="1">
      <c r="B647" s="319"/>
      <c r="D647" s="320" t="s">
        <v>263</v>
      </c>
      <c r="E647" s="321" t="s">
        <v>3</v>
      </c>
      <c r="F647" s="322" t="s">
        <v>1015</v>
      </c>
      <c r="H647" s="323">
        <v>1.0109999999999999</v>
      </c>
      <c r="I647" s="366"/>
      <c r="L647" s="319"/>
      <c r="M647" s="324"/>
      <c r="N647" s="325"/>
      <c r="O647" s="325"/>
      <c r="P647" s="325"/>
      <c r="Q647" s="325"/>
      <c r="R647" s="325"/>
      <c r="S647" s="325"/>
      <c r="T647" s="326"/>
      <c r="AT647" s="321" t="s">
        <v>263</v>
      </c>
      <c r="AU647" s="321" t="s">
        <v>79</v>
      </c>
      <c r="AV647" s="318" t="s">
        <v>79</v>
      </c>
      <c r="AW647" s="318" t="s">
        <v>30</v>
      </c>
      <c r="AX647" s="318" t="s">
        <v>77</v>
      </c>
      <c r="AY647" s="321" t="s">
        <v>136</v>
      </c>
    </row>
    <row r="648" spans="1:65" s="149" customFormat="1" ht="32" customHeight="1">
      <c r="A648" s="143"/>
      <c r="B648" s="144"/>
      <c r="C648" s="298" t="s">
        <v>1016</v>
      </c>
      <c r="D648" s="298" t="s">
        <v>140</v>
      </c>
      <c r="E648" s="299" t="s">
        <v>1017</v>
      </c>
      <c r="F648" s="300" t="s">
        <v>1018</v>
      </c>
      <c r="G648" s="301" t="s">
        <v>310</v>
      </c>
      <c r="H648" s="302">
        <v>0.872</v>
      </c>
      <c r="I648" s="107"/>
      <c r="J648" s="303">
        <f>ROUND(I648*H648,2)</f>
        <v>0</v>
      </c>
      <c r="K648" s="304"/>
      <c r="L648" s="144"/>
      <c r="M648" s="305" t="s">
        <v>3</v>
      </c>
      <c r="N648" s="306" t="s">
        <v>41</v>
      </c>
      <c r="O648" s="307">
        <v>0</v>
      </c>
      <c r="P648" s="307">
        <f>O648*H648</f>
        <v>0</v>
      </c>
      <c r="Q648" s="307">
        <v>0</v>
      </c>
      <c r="R648" s="307">
        <f>Q648*H648</f>
        <v>0</v>
      </c>
      <c r="S648" s="307">
        <v>0</v>
      </c>
      <c r="T648" s="308">
        <f>S648*H648</f>
        <v>0</v>
      </c>
      <c r="U648" s="143"/>
      <c r="V648" s="143"/>
      <c r="W648" s="143"/>
      <c r="X648" s="143"/>
      <c r="Y648" s="143"/>
      <c r="Z648" s="143"/>
      <c r="AA648" s="143"/>
      <c r="AB648" s="143"/>
      <c r="AC648" s="143"/>
      <c r="AD648" s="143"/>
      <c r="AE648" s="143"/>
      <c r="AR648" s="309" t="s">
        <v>139</v>
      </c>
      <c r="AT648" s="309" t="s">
        <v>140</v>
      </c>
      <c r="AU648" s="309" t="s">
        <v>79</v>
      </c>
      <c r="AY648" s="129" t="s">
        <v>136</v>
      </c>
      <c r="BE648" s="310">
        <f>IF(N648="základní",J648,0)</f>
        <v>0</v>
      </c>
      <c r="BF648" s="310">
        <f>IF(N648="snížená",J648,0)</f>
        <v>0</v>
      </c>
      <c r="BG648" s="310">
        <f>IF(N648="zákl. přenesená",J648,0)</f>
        <v>0</v>
      </c>
      <c r="BH648" s="310">
        <f>IF(N648="sníž. přenesená",J648,0)</f>
        <v>0</v>
      </c>
      <c r="BI648" s="310">
        <f>IF(N648="nulová",J648,0)</f>
        <v>0</v>
      </c>
      <c r="BJ648" s="129" t="s">
        <v>77</v>
      </c>
      <c r="BK648" s="310">
        <f>ROUND(I648*H648,2)</f>
        <v>0</v>
      </c>
      <c r="BL648" s="129" t="s">
        <v>139</v>
      </c>
      <c r="BM648" s="309" t="s">
        <v>1019</v>
      </c>
    </row>
    <row r="649" spans="1:65" s="318" customFormat="1">
      <c r="B649" s="319"/>
      <c r="D649" s="320" t="s">
        <v>263</v>
      </c>
      <c r="E649" s="321" t="s">
        <v>3</v>
      </c>
      <c r="F649" s="322" t="s">
        <v>1020</v>
      </c>
      <c r="H649" s="323">
        <v>0.872</v>
      </c>
      <c r="I649" s="366"/>
      <c r="L649" s="319"/>
      <c r="M649" s="324"/>
      <c r="N649" s="325"/>
      <c r="O649" s="325"/>
      <c r="P649" s="325"/>
      <c r="Q649" s="325"/>
      <c r="R649" s="325"/>
      <c r="S649" s="325"/>
      <c r="T649" s="326"/>
      <c r="AT649" s="321" t="s">
        <v>263</v>
      </c>
      <c r="AU649" s="321" t="s">
        <v>79</v>
      </c>
      <c r="AV649" s="318" t="s">
        <v>79</v>
      </c>
      <c r="AW649" s="318" t="s">
        <v>30</v>
      </c>
      <c r="AX649" s="318" t="s">
        <v>77</v>
      </c>
      <c r="AY649" s="321" t="s">
        <v>136</v>
      </c>
    </row>
    <row r="650" spans="1:65" s="287" customFormat="1" ht="23" customHeight="1">
      <c r="B650" s="288"/>
      <c r="D650" s="289" t="s">
        <v>69</v>
      </c>
      <c r="E650" s="311" t="s">
        <v>1021</v>
      </c>
      <c r="F650" s="311" t="s">
        <v>1022</v>
      </c>
      <c r="I650" s="369"/>
      <c r="J650" s="312">
        <f>BK650</f>
        <v>0</v>
      </c>
      <c r="L650" s="288"/>
      <c r="M650" s="292"/>
      <c r="N650" s="293"/>
      <c r="O650" s="293"/>
      <c r="P650" s="294">
        <f>P651</f>
        <v>454.49922699999996</v>
      </c>
      <c r="Q650" s="293"/>
      <c r="R650" s="294">
        <f>R651</f>
        <v>0</v>
      </c>
      <c r="S650" s="293"/>
      <c r="T650" s="295">
        <f>T651</f>
        <v>0</v>
      </c>
      <c r="AR650" s="289" t="s">
        <v>77</v>
      </c>
      <c r="AT650" s="296" t="s">
        <v>69</v>
      </c>
      <c r="AU650" s="296" t="s">
        <v>77</v>
      </c>
      <c r="AY650" s="289" t="s">
        <v>136</v>
      </c>
      <c r="BK650" s="297">
        <f>BK651</f>
        <v>0</v>
      </c>
    </row>
    <row r="651" spans="1:65" s="149" customFormat="1" ht="53.75" customHeight="1">
      <c r="A651" s="143"/>
      <c r="B651" s="144"/>
      <c r="C651" s="298" t="s">
        <v>1023</v>
      </c>
      <c r="D651" s="298" t="s">
        <v>140</v>
      </c>
      <c r="E651" s="299" t="s">
        <v>1024</v>
      </c>
      <c r="F651" s="300" t="s">
        <v>1025</v>
      </c>
      <c r="G651" s="301" t="s">
        <v>310</v>
      </c>
      <c r="H651" s="302">
        <v>181.727</v>
      </c>
      <c r="I651" s="107"/>
      <c r="J651" s="303">
        <f>ROUND(I651*H651,2)</f>
        <v>0</v>
      </c>
      <c r="K651" s="304"/>
      <c r="L651" s="144"/>
      <c r="M651" s="305" t="s">
        <v>3</v>
      </c>
      <c r="N651" s="306" t="s">
        <v>41</v>
      </c>
      <c r="O651" s="307">
        <v>2.5009999999999999</v>
      </c>
      <c r="P651" s="307">
        <f>O651*H651</f>
        <v>454.49922699999996</v>
      </c>
      <c r="Q651" s="307">
        <v>0</v>
      </c>
      <c r="R651" s="307">
        <f>Q651*H651</f>
        <v>0</v>
      </c>
      <c r="S651" s="307">
        <v>0</v>
      </c>
      <c r="T651" s="308">
        <f>S651*H651</f>
        <v>0</v>
      </c>
      <c r="U651" s="143"/>
      <c r="V651" s="143"/>
      <c r="W651" s="143"/>
      <c r="X651" s="143"/>
      <c r="Y651" s="143"/>
      <c r="Z651" s="143"/>
      <c r="AA651" s="143"/>
      <c r="AB651" s="143"/>
      <c r="AC651" s="143"/>
      <c r="AD651" s="143"/>
      <c r="AE651" s="143"/>
      <c r="AR651" s="309" t="s">
        <v>139</v>
      </c>
      <c r="AT651" s="309" t="s">
        <v>140</v>
      </c>
      <c r="AU651" s="309" t="s">
        <v>79</v>
      </c>
      <c r="AY651" s="129" t="s">
        <v>136</v>
      </c>
      <c r="BE651" s="310">
        <f>IF(N651="základní",J651,0)</f>
        <v>0</v>
      </c>
      <c r="BF651" s="310">
        <f>IF(N651="snížená",J651,0)</f>
        <v>0</v>
      </c>
      <c r="BG651" s="310">
        <f>IF(N651="zákl. přenesená",J651,0)</f>
        <v>0</v>
      </c>
      <c r="BH651" s="310">
        <f>IF(N651="sníž. přenesená",J651,0)</f>
        <v>0</v>
      </c>
      <c r="BI651" s="310">
        <f>IF(N651="nulová",J651,0)</f>
        <v>0</v>
      </c>
      <c r="BJ651" s="129" t="s">
        <v>77</v>
      </c>
      <c r="BK651" s="310">
        <f>ROUND(I651*H651,2)</f>
        <v>0</v>
      </c>
      <c r="BL651" s="129" t="s">
        <v>139</v>
      </c>
      <c r="BM651" s="309" t="s">
        <v>1026</v>
      </c>
    </row>
    <row r="652" spans="1:65" s="287" customFormat="1" ht="26" customHeight="1">
      <c r="B652" s="288"/>
      <c r="D652" s="289" t="s">
        <v>69</v>
      </c>
      <c r="E652" s="290" t="s">
        <v>1027</v>
      </c>
      <c r="F652" s="290" t="s">
        <v>1028</v>
      </c>
      <c r="I652" s="369"/>
      <c r="J652" s="291">
        <f>BK652</f>
        <v>0</v>
      </c>
      <c r="L652" s="288"/>
      <c r="M652" s="292"/>
      <c r="N652" s="293"/>
      <c r="O652" s="293"/>
      <c r="P652" s="294">
        <f>P653+P659+P674+P759+P843+P851+P854+P1023+P1119+P1163</f>
        <v>2460.9179009999998</v>
      </c>
      <c r="Q652" s="293"/>
      <c r="R652" s="294">
        <f>R653+R659+R674+R759+R843+R851+R854+R1023+R1119+R1163</f>
        <v>30.166767380000003</v>
      </c>
      <c r="S652" s="293"/>
      <c r="T652" s="295">
        <f>T653+T659+T674+T759+T843+T851+T854+T1023+T1119+T1163</f>
        <v>6.1616657000000004</v>
      </c>
      <c r="AR652" s="289" t="s">
        <v>79</v>
      </c>
      <c r="AT652" s="296" t="s">
        <v>69</v>
      </c>
      <c r="AU652" s="296" t="s">
        <v>70</v>
      </c>
      <c r="AY652" s="289" t="s">
        <v>136</v>
      </c>
      <c r="BK652" s="297">
        <f>BK653+BK659+BK674+BK759+BK843+BK851+BK854+BK1023+BK1119+BK1163</f>
        <v>0</v>
      </c>
    </row>
    <row r="653" spans="1:65" s="287" customFormat="1" ht="23" customHeight="1">
      <c r="B653" s="288"/>
      <c r="D653" s="289" t="s">
        <v>69</v>
      </c>
      <c r="E653" s="311" t="s">
        <v>1029</v>
      </c>
      <c r="F653" s="311" t="s">
        <v>1030</v>
      </c>
      <c r="I653" s="369"/>
      <c r="J653" s="312">
        <f>BK653</f>
        <v>0</v>
      </c>
      <c r="L653" s="288"/>
      <c r="M653" s="292"/>
      <c r="N653" s="293"/>
      <c r="O653" s="293"/>
      <c r="P653" s="294">
        <f>SUM(P654:P658)</f>
        <v>30.585000000000001</v>
      </c>
      <c r="Q653" s="293"/>
      <c r="R653" s="294">
        <f>SUM(R654:R658)</f>
        <v>9.1755000000000003E-2</v>
      </c>
      <c r="S653" s="293"/>
      <c r="T653" s="295">
        <f>SUM(T654:T658)</f>
        <v>0</v>
      </c>
      <c r="AR653" s="289" t="s">
        <v>79</v>
      </c>
      <c r="AT653" s="296" t="s">
        <v>69</v>
      </c>
      <c r="AU653" s="296" t="s">
        <v>77</v>
      </c>
      <c r="AY653" s="289" t="s">
        <v>136</v>
      </c>
      <c r="BK653" s="297">
        <f>SUM(BK654:BK658)</f>
        <v>0</v>
      </c>
    </row>
    <row r="654" spans="1:65" s="149" customFormat="1" ht="21" customHeight="1">
      <c r="A654" s="143"/>
      <c r="B654" s="144"/>
      <c r="C654" s="298" t="s">
        <v>1031</v>
      </c>
      <c r="D654" s="298" t="s">
        <v>140</v>
      </c>
      <c r="E654" s="299" t="s">
        <v>1032</v>
      </c>
      <c r="F654" s="300" t="s">
        <v>1033</v>
      </c>
      <c r="G654" s="301" t="s">
        <v>261</v>
      </c>
      <c r="H654" s="302">
        <v>61.17</v>
      </c>
      <c r="I654" s="107"/>
      <c r="J654" s="303">
        <f>ROUND(I654*H654,2)</f>
        <v>0</v>
      </c>
      <c r="K654" s="304"/>
      <c r="L654" s="144"/>
      <c r="M654" s="305" t="s">
        <v>3</v>
      </c>
      <c r="N654" s="306" t="s">
        <v>41</v>
      </c>
      <c r="O654" s="307">
        <v>0.5</v>
      </c>
      <c r="P654" s="307">
        <f>O654*H654</f>
        <v>30.585000000000001</v>
      </c>
      <c r="Q654" s="307">
        <v>0</v>
      </c>
      <c r="R654" s="307">
        <f>Q654*H654</f>
        <v>0</v>
      </c>
      <c r="S654" s="307">
        <v>0</v>
      </c>
      <c r="T654" s="308">
        <f>S654*H654</f>
        <v>0</v>
      </c>
      <c r="U654" s="143"/>
      <c r="V654" s="143"/>
      <c r="W654" s="143"/>
      <c r="X654" s="143"/>
      <c r="Y654" s="143"/>
      <c r="Z654" s="143"/>
      <c r="AA654" s="143"/>
      <c r="AB654" s="143"/>
      <c r="AC654" s="143"/>
      <c r="AD654" s="143"/>
      <c r="AE654" s="143"/>
      <c r="AR654" s="309" t="s">
        <v>362</v>
      </c>
      <c r="AT654" s="309" t="s">
        <v>140</v>
      </c>
      <c r="AU654" s="309" t="s">
        <v>79</v>
      </c>
      <c r="AY654" s="129" t="s">
        <v>136</v>
      </c>
      <c r="BE654" s="310">
        <f>IF(N654="základní",J654,0)</f>
        <v>0</v>
      </c>
      <c r="BF654" s="310">
        <f>IF(N654="snížená",J654,0)</f>
        <v>0</v>
      </c>
      <c r="BG654" s="310">
        <f>IF(N654="zákl. přenesená",J654,0)</f>
        <v>0</v>
      </c>
      <c r="BH654" s="310">
        <f>IF(N654="sníž. přenesená",J654,0)</f>
        <v>0</v>
      </c>
      <c r="BI654" s="310">
        <f>IF(N654="nulová",J654,0)</f>
        <v>0</v>
      </c>
      <c r="BJ654" s="129" t="s">
        <v>77</v>
      </c>
      <c r="BK654" s="310">
        <f>ROUND(I654*H654,2)</f>
        <v>0</v>
      </c>
      <c r="BL654" s="129" t="s">
        <v>362</v>
      </c>
      <c r="BM654" s="309" t="s">
        <v>1034</v>
      </c>
    </row>
    <row r="655" spans="1:65" s="318" customFormat="1">
      <c r="B655" s="319"/>
      <c r="D655" s="320" t="s">
        <v>263</v>
      </c>
      <c r="E655" s="321" t="s">
        <v>3</v>
      </c>
      <c r="F655" s="322" t="s">
        <v>224</v>
      </c>
      <c r="H655" s="323">
        <v>61.17</v>
      </c>
      <c r="I655" s="366"/>
      <c r="L655" s="319"/>
      <c r="M655" s="324"/>
      <c r="N655" s="325"/>
      <c r="O655" s="325"/>
      <c r="P655" s="325"/>
      <c r="Q655" s="325"/>
      <c r="R655" s="325"/>
      <c r="S655" s="325"/>
      <c r="T655" s="326"/>
      <c r="AT655" s="321" t="s">
        <v>263</v>
      </c>
      <c r="AU655" s="321" t="s">
        <v>79</v>
      </c>
      <c r="AV655" s="318" t="s">
        <v>79</v>
      </c>
      <c r="AW655" s="318" t="s">
        <v>30</v>
      </c>
      <c r="AX655" s="318" t="s">
        <v>77</v>
      </c>
      <c r="AY655" s="321" t="s">
        <v>136</v>
      </c>
    </row>
    <row r="656" spans="1:65" s="149" customFormat="1" ht="21" customHeight="1">
      <c r="A656" s="143"/>
      <c r="B656" s="144"/>
      <c r="C656" s="335" t="s">
        <v>1035</v>
      </c>
      <c r="D656" s="335" t="s">
        <v>133</v>
      </c>
      <c r="E656" s="336" t="s">
        <v>1036</v>
      </c>
      <c r="F656" s="337" t="s">
        <v>1037</v>
      </c>
      <c r="G656" s="338" t="s">
        <v>1038</v>
      </c>
      <c r="H656" s="339">
        <v>91.754999999999995</v>
      </c>
      <c r="I656" s="108"/>
      <c r="J656" s="340">
        <f>ROUND(I656*H656,2)</f>
        <v>0</v>
      </c>
      <c r="K656" s="341"/>
      <c r="L656" s="342"/>
      <c r="M656" s="343" t="s">
        <v>3</v>
      </c>
      <c r="N656" s="344" t="s">
        <v>41</v>
      </c>
      <c r="O656" s="307">
        <v>0</v>
      </c>
      <c r="P656" s="307">
        <f>O656*H656</f>
        <v>0</v>
      </c>
      <c r="Q656" s="307">
        <v>1E-3</v>
      </c>
      <c r="R656" s="307">
        <f>Q656*H656</f>
        <v>9.1755000000000003E-2</v>
      </c>
      <c r="S656" s="307">
        <v>0</v>
      </c>
      <c r="T656" s="308">
        <f>S656*H656</f>
        <v>0</v>
      </c>
      <c r="U656" s="143"/>
      <c r="V656" s="143"/>
      <c r="W656" s="143"/>
      <c r="X656" s="143"/>
      <c r="Y656" s="143"/>
      <c r="Z656" s="143"/>
      <c r="AA656" s="143"/>
      <c r="AB656" s="143"/>
      <c r="AC656" s="143"/>
      <c r="AD656" s="143"/>
      <c r="AE656" s="143"/>
      <c r="AR656" s="309" t="s">
        <v>553</v>
      </c>
      <c r="AT656" s="309" t="s">
        <v>133</v>
      </c>
      <c r="AU656" s="309" t="s">
        <v>79</v>
      </c>
      <c r="AY656" s="129" t="s">
        <v>136</v>
      </c>
      <c r="BE656" s="310">
        <f>IF(N656="základní",J656,0)</f>
        <v>0</v>
      </c>
      <c r="BF656" s="310">
        <f>IF(N656="snížená",J656,0)</f>
        <v>0</v>
      </c>
      <c r="BG656" s="310">
        <f>IF(N656="zákl. přenesená",J656,0)</f>
        <v>0</v>
      </c>
      <c r="BH656" s="310">
        <f>IF(N656="sníž. přenesená",J656,0)</f>
        <v>0</v>
      </c>
      <c r="BI656" s="310">
        <f>IF(N656="nulová",J656,0)</f>
        <v>0</v>
      </c>
      <c r="BJ656" s="129" t="s">
        <v>77</v>
      </c>
      <c r="BK656" s="310">
        <f>ROUND(I656*H656,2)</f>
        <v>0</v>
      </c>
      <c r="BL656" s="129" t="s">
        <v>362</v>
      </c>
      <c r="BM656" s="309" t="s">
        <v>1039</v>
      </c>
    </row>
    <row r="657" spans="1:65" s="318" customFormat="1">
      <c r="B657" s="319"/>
      <c r="D657" s="320" t="s">
        <v>263</v>
      </c>
      <c r="F657" s="322" t="s">
        <v>1040</v>
      </c>
      <c r="H657" s="323">
        <v>91.754999999999995</v>
      </c>
      <c r="I657" s="366"/>
      <c r="L657" s="319"/>
      <c r="M657" s="324"/>
      <c r="N657" s="325"/>
      <c r="O657" s="325"/>
      <c r="P657" s="325"/>
      <c r="Q657" s="325"/>
      <c r="R657" s="325"/>
      <c r="S657" s="325"/>
      <c r="T657" s="326"/>
      <c r="AT657" s="321" t="s">
        <v>263</v>
      </c>
      <c r="AU657" s="321" t="s">
        <v>79</v>
      </c>
      <c r="AV657" s="318" t="s">
        <v>79</v>
      </c>
      <c r="AW657" s="318" t="s">
        <v>4</v>
      </c>
      <c r="AX657" s="318" t="s">
        <v>77</v>
      </c>
      <c r="AY657" s="321" t="s">
        <v>136</v>
      </c>
    </row>
    <row r="658" spans="1:65" s="149" customFormat="1" ht="42.75" customHeight="1">
      <c r="A658" s="143"/>
      <c r="B658" s="144"/>
      <c r="C658" s="298" t="s">
        <v>1041</v>
      </c>
      <c r="D658" s="298" t="s">
        <v>140</v>
      </c>
      <c r="E658" s="299" t="s">
        <v>1042</v>
      </c>
      <c r="F658" s="300" t="s">
        <v>1043</v>
      </c>
      <c r="G658" s="301" t="s">
        <v>174</v>
      </c>
      <c r="H658" s="302">
        <v>196.44800000000001</v>
      </c>
      <c r="I658" s="107"/>
      <c r="J658" s="303">
        <f>ROUND(I658*H658,2)</f>
        <v>0</v>
      </c>
      <c r="K658" s="304"/>
      <c r="L658" s="144"/>
      <c r="M658" s="305" t="s">
        <v>3</v>
      </c>
      <c r="N658" s="306" t="s">
        <v>41</v>
      </c>
      <c r="O658" s="307">
        <v>0</v>
      </c>
      <c r="P658" s="307">
        <f>O658*H658</f>
        <v>0</v>
      </c>
      <c r="Q658" s="307">
        <v>0</v>
      </c>
      <c r="R658" s="307">
        <f>Q658*H658</f>
        <v>0</v>
      </c>
      <c r="S658" s="307">
        <v>0</v>
      </c>
      <c r="T658" s="308">
        <f>S658*H658</f>
        <v>0</v>
      </c>
      <c r="U658" s="143"/>
      <c r="V658" s="143"/>
      <c r="W658" s="143"/>
      <c r="X658" s="143"/>
      <c r="Y658" s="143"/>
      <c r="Z658" s="143"/>
      <c r="AA658" s="143"/>
      <c r="AB658" s="143"/>
      <c r="AC658" s="143"/>
      <c r="AD658" s="143"/>
      <c r="AE658" s="143"/>
      <c r="AR658" s="309" t="s">
        <v>362</v>
      </c>
      <c r="AT658" s="309" t="s">
        <v>140</v>
      </c>
      <c r="AU658" s="309" t="s">
        <v>79</v>
      </c>
      <c r="AY658" s="129" t="s">
        <v>136</v>
      </c>
      <c r="BE658" s="310">
        <f>IF(N658="základní",J658,0)</f>
        <v>0</v>
      </c>
      <c r="BF658" s="310">
        <f>IF(N658="snížená",J658,0)</f>
        <v>0</v>
      </c>
      <c r="BG658" s="310">
        <f>IF(N658="zákl. přenesená",J658,0)</f>
        <v>0</v>
      </c>
      <c r="BH658" s="310">
        <f>IF(N658="sníž. přenesená",J658,0)</f>
        <v>0</v>
      </c>
      <c r="BI658" s="310">
        <f>IF(N658="nulová",J658,0)</f>
        <v>0</v>
      </c>
      <c r="BJ658" s="129" t="s">
        <v>77</v>
      </c>
      <c r="BK658" s="310">
        <f>ROUND(I658*H658,2)</f>
        <v>0</v>
      </c>
      <c r="BL658" s="129" t="s">
        <v>362</v>
      </c>
      <c r="BM658" s="309" t="s">
        <v>1044</v>
      </c>
    </row>
    <row r="659" spans="1:65" s="287" customFormat="1" ht="23" customHeight="1">
      <c r="B659" s="288"/>
      <c r="D659" s="289" t="s">
        <v>69</v>
      </c>
      <c r="E659" s="311" t="s">
        <v>1045</v>
      </c>
      <c r="F659" s="311" t="s">
        <v>1046</v>
      </c>
      <c r="I659" s="369"/>
      <c r="J659" s="312">
        <f>BK659</f>
        <v>0</v>
      </c>
      <c r="L659" s="288"/>
      <c r="M659" s="292"/>
      <c r="N659" s="293"/>
      <c r="O659" s="293"/>
      <c r="P659" s="294">
        <f>SUM(P660:P673)</f>
        <v>46.874450999999993</v>
      </c>
      <c r="Q659" s="293"/>
      <c r="R659" s="294">
        <f>SUM(R660:R673)</f>
        <v>1.6166251600000003</v>
      </c>
      <c r="S659" s="293"/>
      <c r="T659" s="295">
        <f>SUM(T660:T673)</f>
        <v>0</v>
      </c>
      <c r="AR659" s="289" t="s">
        <v>79</v>
      </c>
      <c r="AT659" s="296" t="s">
        <v>69</v>
      </c>
      <c r="AU659" s="296" t="s">
        <v>77</v>
      </c>
      <c r="AY659" s="289" t="s">
        <v>136</v>
      </c>
      <c r="BK659" s="297">
        <f>SUM(BK660:BK673)</f>
        <v>0</v>
      </c>
    </row>
    <row r="660" spans="1:65" s="149" customFormat="1" ht="32" customHeight="1">
      <c r="A660" s="143"/>
      <c r="B660" s="144"/>
      <c r="C660" s="298" t="s">
        <v>1047</v>
      </c>
      <c r="D660" s="298" t="s">
        <v>140</v>
      </c>
      <c r="E660" s="299" t="s">
        <v>1048</v>
      </c>
      <c r="F660" s="300" t="s">
        <v>1049</v>
      </c>
      <c r="G660" s="301" t="s">
        <v>261</v>
      </c>
      <c r="H660" s="302">
        <v>403.15</v>
      </c>
      <c r="I660" s="107"/>
      <c r="J660" s="303">
        <f>ROUND(I660*H660,2)</f>
        <v>0</v>
      </c>
      <c r="K660" s="304"/>
      <c r="L660" s="144"/>
      <c r="M660" s="305" t="s">
        <v>3</v>
      </c>
      <c r="N660" s="306" t="s">
        <v>41</v>
      </c>
      <c r="O660" s="307">
        <v>0.06</v>
      </c>
      <c r="P660" s="307">
        <f>O660*H660</f>
        <v>24.188999999999997</v>
      </c>
      <c r="Q660" s="307">
        <v>0</v>
      </c>
      <c r="R660" s="307">
        <f>Q660*H660</f>
        <v>0</v>
      </c>
      <c r="S660" s="307">
        <v>0</v>
      </c>
      <c r="T660" s="308">
        <f>S660*H660</f>
        <v>0</v>
      </c>
      <c r="U660" s="143"/>
      <c r="V660" s="143"/>
      <c r="W660" s="143"/>
      <c r="X660" s="143"/>
      <c r="Y660" s="143"/>
      <c r="Z660" s="143"/>
      <c r="AA660" s="143"/>
      <c r="AB660" s="143"/>
      <c r="AC660" s="143"/>
      <c r="AD660" s="143"/>
      <c r="AE660" s="143"/>
      <c r="AR660" s="309" t="s">
        <v>362</v>
      </c>
      <c r="AT660" s="309" t="s">
        <v>140</v>
      </c>
      <c r="AU660" s="309" t="s">
        <v>79</v>
      </c>
      <c r="AY660" s="129" t="s">
        <v>136</v>
      </c>
      <c r="BE660" s="310">
        <f>IF(N660="základní",J660,0)</f>
        <v>0</v>
      </c>
      <c r="BF660" s="310">
        <f>IF(N660="snížená",J660,0)</f>
        <v>0</v>
      </c>
      <c r="BG660" s="310">
        <f>IF(N660="zákl. přenesená",J660,0)</f>
        <v>0</v>
      </c>
      <c r="BH660" s="310">
        <f>IF(N660="sníž. přenesená",J660,0)</f>
        <v>0</v>
      </c>
      <c r="BI660" s="310">
        <f>IF(N660="nulová",J660,0)</f>
        <v>0</v>
      </c>
      <c r="BJ660" s="129" t="s">
        <v>77</v>
      </c>
      <c r="BK660" s="310">
        <f>ROUND(I660*H660,2)</f>
        <v>0</v>
      </c>
      <c r="BL660" s="129" t="s">
        <v>362</v>
      </c>
      <c r="BM660" s="309" t="s">
        <v>1050</v>
      </c>
    </row>
    <row r="661" spans="1:65" s="318" customFormat="1">
      <c r="B661" s="319"/>
      <c r="D661" s="320" t="s">
        <v>263</v>
      </c>
      <c r="E661" s="321" t="s">
        <v>3</v>
      </c>
      <c r="F661" s="322" t="s">
        <v>1051</v>
      </c>
      <c r="H661" s="323">
        <v>403.15</v>
      </c>
      <c r="I661" s="366"/>
      <c r="L661" s="319"/>
      <c r="M661" s="324"/>
      <c r="N661" s="325"/>
      <c r="O661" s="325"/>
      <c r="P661" s="325"/>
      <c r="Q661" s="325"/>
      <c r="R661" s="325"/>
      <c r="S661" s="325"/>
      <c r="T661" s="326"/>
      <c r="AT661" s="321" t="s">
        <v>263</v>
      </c>
      <c r="AU661" s="321" t="s">
        <v>79</v>
      </c>
      <c r="AV661" s="318" t="s">
        <v>79</v>
      </c>
      <c r="AW661" s="318" t="s">
        <v>30</v>
      </c>
      <c r="AX661" s="318" t="s">
        <v>77</v>
      </c>
      <c r="AY661" s="321" t="s">
        <v>136</v>
      </c>
    </row>
    <row r="662" spans="1:65" s="149" customFormat="1" ht="21" customHeight="1">
      <c r="A662" s="143"/>
      <c r="B662" s="144"/>
      <c r="C662" s="335" t="s">
        <v>1052</v>
      </c>
      <c r="D662" s="335" t="s">
        <v>133</v>
      </c>
      <c r="E662" s="336" t="s">
        <v>1053</v>
      </c>
      <c r="F662" s="337" t="s">
        <v>1054</v>
      </c>
      <c r="G662" s="338" t="s">
        <v>261</v>
      </c>
      <c r="H662" s="339">
        <v>411.21300000000002</v>
      </c>
      <c r="I662" s="108"/>
      <c r="J662" s="340">
        <f>ROUND(I662*H662,2)</f>
        <v>0</v>
      </c>
      <c r="K662" s="341"/>
      <c r="L662" s="342"/>
      <c r="M662" s="343" t="s">
        <v>3</v>
      </c>
      <c r="N662" s="344" t="s">
        <v>41</v>
      </c>
      <c r="O662" s="307">
        <v>0</v>
      </c>
      <c r="P662" s="307">
        <f>O662*H662</f>
        <v>0</v>
      </c>
      <c r="Q662" s="307">
        <v>3.0000000000000001E-3</v>
      </c>
      <c r="R662" s="307">
        <f>Q662*H662</f>
        <v>1.2336390000000002</v>
      </c>
      <c r="S662" s="307">
        <v>0</v>
      </c>
      <c r="T662" s="308">
        <f>S662*H662</f>
        <v>0</v>
      </c>
      <c r="U662" s="143"/>
      <c r="V662" s="143"/>
      <c r="W662" s="143"/>
      <c r="X662" s="143"/>
      <c r="Y662" s="143"/>
      <c r="Z662" s="143"/>
      <c r="AA662" s="143"/>
      <c r="AB662" s="143"/>
      <c r="AC662" s="143"/>
      <c r="AD662" s="143"/>
      <c r="AE662" s="143"/>
      <c r="AR662" s="309" t="s">
        <v>553</v>
      </c>
      <c r="AT662" s="309" t="s">
        <v>133</v>
      </c>
      <c r="AU662" s="309" t="s">
        <v>79</v>
      </c>
      <c r="AY662" s="129" t="s">
        <v>136</v>
      </c>
      <c r="BE662" s="310">
        <f>IF(N662="základní",J662,0)</f>
        <v>0</v>
      </c>
      <c r="BF662" s="310">
        <f>IF(N662="snížená",J662,0)</f>
        <v>0</v>
      </c>
      <c r="BG662" s="310">
        <f>IF(N662="zákl. přenesená",J662,0)</f>
        <v>0</v>
      </c>
      <c r="BH662" s="310">
        <f>IF(N662="sníž. přenesená",J662,0)</f>
        <v>0</v>
      </c>
      <c r="BI662" s="310">
        <f>IF(N662="nulová",J662,0)</f>
        <v>0</v>
      </c>
      <c r="BJ662" s="129" t="s">
        <v>77</v>
      </c>
      <c r="BK662" s="310">
        <f>ROUND(I662*H662,2)</f>
        <v>0</v>
      </c>
      <c r="BL662" s="129" t="s">
        <v>362</v>
      </c>
      <c r="BM662" s="309" t="s">
        <v>1055</v>
      </c>
    </row>
    <row r="663" spans="1:65" s="318" customFormat="1">
      <c r="B663" s="319"/>
      <c r="D663" s="320" t="s">
        <v>263</v>
      </c>
      <c r="F663" s="322" t="s">
        <v>1056</v>
      </c>
      <c r="H663" s="323">
        <v>411.21300000000002</v>
      </c>
      <c r="I663" s="366"/>
      <c r="L663" s="319"/>
      <c r="M663" s="324"/>
      <c r="N663" s="325"/>
      <c r="O663" s="325"/>
      <c r="P663" s="325"/>
      <c r="Q663" s="325"/>
      <c r="R663" s="325"/>
      <c r="S663" s="325"/>
      <c r="T663" s="326"/>
      <c r="AT663" s="321" t="s">
        <v>263</v>
      </c>
      <c r="AU663" s="321" t="s">
        <v>79</v>
      </c>
      <c r="AV663" s="318" t="s">
        <v>79</v>
      </c>
      <c r="AW663" s="318" t="s">
        <v>4</v>
      </c>
      <c r="AX663" s="318" t="s">
        <v>77</v>
      </c>
      <c r="AY663" s="321" t="s">
        <v>136</v>
      </c>
    </row>
    <row r="664" spans="1:65" s="149" customFormat="1" ht="32" customHeight="1">
      <c r="A664" s="143"/>
      <c r="B664" s="144"/>
      <c r="C664" s="298" t="s">
        <v>1057</v>
      </c>
      <c r="D664" s="298" t="s">
        <v>140</v>
      </c>
      <c r="E664" s="299" t="s">
        <v>1058</v>
      </c>
      <c r="F664" s="300" t="s">
        <v>1059</v>
      </c>
      <c r="G664" s="301" t="s">
        <v>261</v>
      </c>
      <c r="H664" s="302">
        <v>806.3</v>
      </c>
      <c r="I664" s="107"/>
      <c r="J664" s="303">
        <f>ROUND(I664*H664,2)</f>
        <v>0</v>
      </c>
      <c r="K664" s="304"/>
      <c r="L664" s="144"/>
      <c r="M664" s="305" t="s">
        <v>3</v>
      </c>
      <c r="N664" s="306" t="s">
        <v>41</v>
      </c>
      <c r="O664" s="307">
        <v>2.5000000000000001E-2</v>
      </c>
      <c r="P664" s="307">
        <f>O664*H664</f>
        <v>20.157499999999999</v>
      </c>
      <c r="Q664" s="307">
        <v>0</v>
      </c>
      <c r="R664" s="307">
        <f>Q664*H664</f>
        <v>0</v>
      </c>
      <c r="S664" s="307">
        <v>0</v>
      </c>
      <c r="T664" s="308">
        <f>S664*H664</f>
        <v>0</v>
      </c>
      <c r="U664" s="143"/>
      <c r="V664" s="143"/>
      <c r="W664" s="143"/>
      <c r="X664" s="143"/>
      <c r="Y664" s="143"/>
      <c r="Z664" s="143"/>
      <c r="AA664" s="143"/>
      <c r="AB664" s="143"/>
      <c r="AC664" s="143"/>
      <c r="AD664" s="143"/>
      <c r="AE664" s="143"/>
      <c r="AR664" s="309" t="s">
        <v>362</v>
      </c>
      <c r="AT664" s="309" t="s">
        <v>140</v>
      </c>
      <c r="AU664" s="309" t="s">
        <v>79</v>
      </c>
      <c r="AY664" s="129" t="s">
        <v>136</v>
      </c>
      <c r="BE664" s="310">
        <f>IF(N664="základní",J664,0)</f>
        <v>0</v>
      </c>
      <c r="BF664" s="310">
        <f>IF(N664="snížená",J664,0)</f>
        <v>0</v>
      </c>
      <c r="BG664" s="310">
        <f>IF(N664="zákl. přenesená",J664,0)</f>
        <v>0</v>
      </c>
      <c r="BH664" s="310">
        <f>IF(N664="sníž. přenesená",J664,0)</f>
        <v>0</v>
      </c>
      <c r="BI664" s="310">
        <f>IF(N664="nulová",J664,0)</f>
        <v>0</v>
      </c>
      <c r="BJ664" s="129" t="s">
        <v>77</v>
      </c>
      <c r="BK664" s="310">
        <f>ROUND(I664*H664,2)</f>
        <v>0</v>
      </c>
      <c r="BL664" s="129" t="s">
        <v>362</v>
      </c>
      <c r="BM664" s="309" t="s">
        <v>1060</v>
      </c>
    </row>
    <row r="665" spans="1:65" s="318" customFormat="1">
      <c r="B665" s="319"/>
      <c r="D665" s="320" t="s">
        <v>263</v>
      </c>
      <c r="E665" s="321" t="s">
        <v>3</v>
      </c>
      <c r="F665" s="322" t="s">
        <v>1061</v>
      </c>
      <c r="H665" s="323">
        <v>806.3</v>
      </c>
      <c r="I665" s="366"/>
      <c r="L665" s="319"/>
      <c r="M665" s="324"/>
      <c r="N665" s="325"/>
      <c r="O665" s="325"/>
      <c r="P665" s="325"/>
      <c r="Q665" s="325"/>
      <c r="R665" s="325"/>
      <c r="S665" s="325"/>
      <c r="T665" s="326"/>
      <c r="AT665" s="321" t="s">
        <v>263</v>
      </c>
      <c r="AU665" s="321" t="s">
        <v>79</v>
      </c>
      <c r="AV665" s="318" t="s">
        <v>79</v>
      </c>
      <c r="AW665" s="318" t="s">
        <v>30</v>
      </c>
      <c r="AX665" s="318" t="s">
        <v>77</v>
      </c>
      <c r="AY665" s="321" t="s">
        <v>136</v>
      </c>
    </row>
    <row r="666" spans="1:65" s="149" customFormat="1" ht="16.399999999999999" customHeight="1">
      <c r="A666" s="143"/>
      <c r="B666" s="144"/>
      <c r="C666" s="335" t="s">
        <v>1062</v>
      </c>
      <c r="D666" s="335" t="s">
        <v>133</v>
      </c>
      <c r="E666" s="336" t="s">
        <v>1063</v>
      </c>
      <c r="F666" s="337" t="s">
        <v>1064</v>
      </c>
      <c r="G666" s="338" t="s">
        <v>261</v>
      </c>
      <c r="H666" s="339">
        <v>886.93</v>
      </c>
      <c r="I666" s="108"/>
      <c r="J666" s="340">
        <f>ROUND(I666*H666,2)</f>
        <v>0</v>
      </c>
      <c r="K666" s="341"/>
      <c r="L666" s="342"/>
      <c r="M666" s="343" t="s">
        <v>3</v>
      </c>
      <c r="N666" s="344" t="s">
        <v>41</v>
      </c>
      <c r="O666" s="307">
        <v>0</v>
      </c>
      <c r="P666" s="307">
        <f>O666*H666</f>
        <v>0</v>
      </c>
      <c r="Q666" s="307">
        <v>4.0000000000000002E-4</v>
      </c>
      <c r="R666" s="307">
        <f>Q666*H666</f>
        <v>0.35477199999999998</v>
      </c>
      <c r="S666" s="307">
        <v>0</v>
      </c>
      <c r="T666" s="308">
        <f>S666*H666</f>
        <v>0</v>
      </c>
      <c r="U666" s="143"/>
      <c r="V666" s="143"/>
      <c r="W666" s="143"/>
      <c r="X666" s="143"/>
      <c r="Y666" s="143"/>
      <c r="Z666" s="143"/>
      <c r="AA666" s="143"/>
      <c r="AB666" s="143"/>
      <c r="AC666" s="143"/>
      <c r="AD666" s="143"/>
      <c r="AE666" s="143"/>
      <c r="AR666" s="309" t="s">
        <v>553</v>
      </c>
      <c r="AT666" s="309" t="s">
        <v>133</v>
      </c>
      <c r="AU666" s="309" t="s">
        <v>79</v>
      </c>
      <c r="AY666" s="129" t="s">
        <v>136</v>
      </c>
      <c r="BE666" s="310">
        <f>IF(N666="základní",J666,0)</f>
        <v>0</v>
      </c>
      <c r="BF666" s="310">
        <f>IF(N666="snížená",J666,0)</f>
        <v>0</v>
      </c>
      <c r="BG666" s="310">
        <f>IF(N666="zákl. přenesená",J666,0)</f>
        <v>0</v>
      </c>
      <c r="BH666" s="310">
        <f>IF(N666="sníž. přenesená",J666,0)</f>
        <v>0</v>
      </c>
      <c r="BI666" s="310">
        <f>IF(N666="nulová",J666,0)</f>
        <v>0</v>
      </c>
      <c r="BJ666" s="129" t="s">
        <v>77</v>
      </c>
      <c r="BK666" s="310">
        <f>ROUND(I666*H666,2)</f>
        <v>0</v>
      </c>
      <c r="BL666" s="129" t="s">
        <v>362</v>
      </c>
      <c r="BM666" s="309" t="s">
        <v>1065</v>
      </c>
    </row>
    <row r="667" spans="1:65" s="318" customFormat="1">
      <c r="B667" s="319"/>
      <c r="D667" s="320" t="s">
        <v>263</v>
      </c>
      <c r="F667" s="322" t="s">
        <v>1066</v>
      </c>
      <c r="H667" s="323">
        <v>886.93</v>
      </c>
      <c r="I667" s="366"/>
      <c r="L667" s="319"/>
      <c r="M667" s="324"/>
      <c r="N667" s="325"/>
      <c r="O667" s="325"/>
      <c r="P667" s="325"/>
      <c r="Q667" s="325"/>
      <c r="R667" s="325"/>
      <c r="S667" s="325"/>
      <c r="T667" s="326"/>
      <c r="AT667" s="321" t="s">
        <v>263</v>
      </c>
      <c r="AU667" s="321" t="s">
        <v>79</v>
      </c>
      <c r="AV667" s="318" t="s">
        <v>79</v>
      </c>
      <c r="AW667" s="318" t="s">
        <v>4</v>
      </c>
      <c r="AX667" s="318" t="s">
        <v>77</v>
      </c>
      <c r="AY667" s="321" t="s">
        <v>136</v>
      </c>
    </row>
    <row r="668" spans="1:65" s="149" customFormat="1" ht="53.75" customHeight="1">
      <c r="A668" s="143"/>
      <c r="B668" s="144"/>
      <c r="C668" s="298" t="s">
        <v>1067</v>
      </c>
      <c r="D668" s="298" t="s">
        <v>140</v>
      </c>
      <c r="E668" s="299" t="s">
        <v>1068</v>
      </c>
      <c r="F668" s="300" t="s">
        <v>1069</v>
      </c>
      <c r="G668" s="301" t="s">
        <v>261</v>
      </c>
      <c r="H668" s="302">
        <v>4.0190000000000001</v>
      </c>
      <c r="I668" s="107"/>
      <c r="J668" s="303">
        <f>ROUND(I668*H668,2)</f>
        <v>0</v>
      </c>
      <c r="K668" s="304"/>
      <c r="L668" s="144"/>
      <c r="M668" s="305" t="s">
        <v>3</v>
      </c>
      <c r="N668" s="306" t="s">
        <v>41</v>
      </c>
      <c r="O668" s="307">
        <v>0.629</v>
      </c>
      <c r="P668" s="307">
        <f>O668*H668</f>
        <v>2.5279510000000003</v>
      </c>
      <c r="Q668" s="307">
        <v>3.8999999999999999E-4</v>
      </c>
      <c r="R668" s="307">
        <f>Q668*H668</f>
        <v>1.56741E-3</v>
      </c>
      <c r="S668" s="307">
        <v>0</v>
      </c>
      <c r="T668" s="308">
        <f>S668*H668</f>
        <v>0</v>
      </c>
      <c r="U668" s="143"/>
      <c r="V668" s="143"/>
      <c r="W668" s="143"/>
      <c r="X668" s="143"/>
      <c r="Y668" s="143"/>
      <c r="Z668" s="143"/>
      <c r="AA668" s="143"/>
      <c r="AB668" s="143"/>
      <c r="AC668" s="143"/>
      <c r="AD668" s="143"/>
      <c r="AE668" s="143"/>
      <c r="AR668" s="309" t="s">
        <v>362</v>
      </c>
      <c r="AT668" s="309" t="s">
        <v>140</v>
      </c>
      <c r="AU668" s="309" t="s">
        <v>79</v>
      </c>
      <c r="AY668" s="129" t="s">
        <v>136</v>
      </c>
      <c r="BE668" s="310">
        <f>IF(N668="základní",J668,0)</f>
        <v>0</v>
      </c>
      <c r="BF668" s="310">
        <f>IF(N668="snížená",J668,0)</f>
        <v>0</v>
      </c>
      <c r="BG668" s="310">
        <f>IF(N668="zákl. přenesená",J668,0)</f>
        <v>0</v>
      </c>
      <c r="BH668" s="310">
        <f>IF(N668="sníž. přenesená",J668,0)</f>
        <v>0</v>
      </c>
      <c r="BI668" s="310">
        <f>IF(N668="nulová",J668,0)</f>
        <v>0</v>
      </c>
      <c r="BJ668" s="129" t="s">
        <v>77</v>
      </c>
      <c r="BK668" s="310">
        <f>ROUND(I668*H668,2)</f>
        <v>0</v>
      </c>
      <c r="BL668" s="129" t="s">
        <v>362</v>
      </c>
      <c r="BM668" s="309" t="s">
        <v>1070</v>
      </c>
    </row>
    <row r="669" spans="1:65" s="318" customFormat="1">
      <c r="B669" s="319"/>
      <c r="D669" s="320" t="s">
        <v>263</v>
      </c>
      <c r="E669" s="321" t="s">
        <v>3</v>
      </c>
      <c r="F669" s="322" t="s">
        <v>1071</v>
      </c>
      <c r="H669" s="323">
        <v>4.0190000000000001</v>
      </c>
      <c r="I669" s="366"/>
      <c r="L669" s="319"/>
      <c r="M669" s="324"/>
      <c r="N669" s="325"/>
      <c r="O669" s="325"/>
      <c r="P669" s="325"/>
      <c r="Q669" s="325"/>
      <c r="R669" s="325"/>
      <c r="S669" s="325"/>
      <c r="T669" s="326"/>
      <c r="AT669" s="321" t="s">
        <v>263</v>
      </c>
      <c r="AU669" s="321" t="s">
        <v>79</v>
      </c>
      <c r="AV669" s="318" t="s">
        <v>79</v>
      </c>
      <c r="AW669" s="318" t="s">
        <v>30</v>
      </c>
      <c r="AX669" s="318" t="s">
        <v>70</v>
      </c>
      <c r="AY669" s="321" t="s">
        <v>136</v>
      </c>
    </row>
    <row r="670" spans="1:65" s="327" customFormat="1">
      <c r="B670" s="328"/>
      <c r="D670" s="320" t="s">
        <v>263</v>
      </c>
      <c r="E670" s="329" t="s">
        <v>3</v>
      </c>
      <c r="F670" s="330" t="s">
        <v>274</v>
      </c>
      <c r="H670" s="331">
        <v>4.0190000000000001</v>
      </c>
      <c r="I670" s="367"/>
      <c r="L670" s="328"/>
      <c r="M670" s="332"/>
      <c r="N670" s="333"/>
      <c r="O670" s="333"/>
      <c r="P670" s="333"/>
      <c r="Q670" s="333"/>
      <c r="R670" s="333"/>
      <c r="S670" s="333"/>
      <c r="T670" s="334"/>
      <c r="AT670" s="329" t="s">
        <v>263</v>
      </c>
      <c r="AU670" s="329" t="s">
        <v>79</v>
      </c>
      <c r="AV670" s="327" t="s">
        <v>139</v>
      </c>
      <c r="AW670" s="327" t="s">
        <v>30</v>
      </c>
      <c r="AX670" s="327" t="s">
        <v>77</v>
      </c>
      <c r="AY670" s="329" t="s">
        <v>136</v>
      </c>
    </row>
    <row r="671" spans="1:65" s="149" customFormat="1" ht="21" customHeight="1">
      <c r="A671" s="143"/>
      <c r="B671" s="144"/>
      <c r="C671" s="335" t="s">
        <v>1072</v>
      </c>
      <c r="D671" s="335" t="s">
        <v>133</v>
      </c>
      <c r="E671" s="336" t="s">
        <v>1073</v>
      </c>
      <c r="F671" s="337" t="s">
        <v>1074</v>
      </c>
      <c r="G671" s="338" t="s">
        <v>261</v>
      </c>
      <c r="H671" s="339">
        <v>8.1989999999999998</v>
      </c>
      <c r="I671" s="108"/>
      <c r="J671" s="340">
        <f>ROUND(I671*H671,2)</f>
        <v>0</v>
      </c>
      <c r="K671" s="341"/>
      <c r="L671" s="342"/>
      <c r="M671" s="343" t="s">
        <v>3</v>
      </c>
      <c r="N671" s="344" t="s">
        <v>41</v>
      </c>
      <c r="O671" s="307">
        <v>0</v>
      </c>
      <c r="P671" s="307">
        <f>O671*H671</f>
        <v>0</v>
      </c>
      <c r="Q671" s="307">
        <v>3.2499999999999999E-3</v>
      </c>
      <c r="R671" s="307">
        <f>Q671*H671</f>
        <v>2.6646749999999997E-2</v>
      </c>
      <c r="S671" s="307">
        <v>0</v>
      </c>
      <c r="T671" s="308">
        <f>S671*H671</f>
        <v>0</v>
      </c>
      <c r="U671" s="143"/>
      <c r="V671" s="143"/>
      <c r="W671" s="143"/>
      <c r="X671" s="143"/>
      <c r="Y671" s="143"/>
      <c r="Z671" s="143"/>
      <c r="AA671" s="143"/>
      <c r="AB671" s="143"/>
      <c r="AC671" s="143"/>
      <c r="AD671" s="143"/>
      <c r="AE671" s="143"/>
      <c r="AR671" s="309" t="s">
        <v>553</v>
      </c>
      <c r="AT671" s="309" t="s">
        <v>133</v>
      </c>
      <c r="AU671" s="309" t="s">
        <v>79</v>
      </c>
      <c r="AY671" s="129" t="s">
        <v>136</v>
      </c>
      <c r="BE671" s="310">
        <f>IF(N671="základní",J671,0)</f>
        <v>0</v>
      </c>
      <c r="BF671" s="310">
        <f>IF(N671="snížená",J671,0)</f>
        <v>0</v>
      </c>
      <c r="BG671" s="310">
        <f>IF(N671="zákl. přenesená",J671,0)</f>
        <v>0</v>
      </c>
      <c r="BH671" s="310">
        <f>IF(N671="sníž. přenesená",J671,0)</f>
        <v>0</v>
      </c>
      <c r="BI671" s="310">
        <f>IF(N671="nulová",J671,0)</f>
        <v>0</v>
      </c>
      <c r="BJ671" s="129" t="s">
        <v>77</v>
      </c>
      <c r="BK671" s="310">
        <f>ROUND(I671*H671,2)</f>
        <v>0</v>
      </c>
      <c r="BL671" s="129" t="s">
        <v>362</v>
      </c>
      <c r="BM671" s="309" t="s">
        <v>1075</v>
      </c>
    </row>
    <row r="672" spans="1:65" s="318" customFormat="1">
      <c r="B672" s="319"/>
      <c r="D672" s="320" t="s">
        <v>263</v>
      </c>
      <c r="F672" s="322" t="s">
        <v>1076</v>
      </c>
      <c r="H672" s="323">
        <v>8.1989999999999998</v>
      </c>
      <c r="I672" s="366"/>
      <c r="L672" s="319"/>
      <c r="M672" s="324"/>
      <c r="N672" s="325"/>
      <c r="O672" s="325"/>
      <c r="P672" s="325"/>
      <c r="Q672" s="325"/>
      <c r="R672" s="325"/>
      <c r="S672" s="325"/>
      <c r="T672" s="326"/>
      <c r="AT672" s="321" t="s">
        <v>263</v>
      </c>
      <c r="AU672" s="321" t="s">
        <v>79</v>
      </c>
      <c r="AV672" s="318" t="s">
        <v>79</v>
      </c>
      <c r="AW672" s="318" t="s">
        <v>4</v>
      </c>
      <c r="AX672" s="318" t="s">
        <v>77</v>
      </c>
      <c r="AY672" s="321" t="s">
        <v>136</v>
      </c>
    </row>
    <row r="673" spans="1:65" s="149" customFormat="1" ht="42.75" customHeight="1">
      <c r="A673" s="143"/>
      <c r="B673" s="144"/>
      <c r="C673" s="298" t="s">
        <v>1077</v>
      </c>
      <c r="D673" s="298" t="s">
        <v>140</v>
      </c>
      <c r="E673" s="299" t="s">
        <v>1078</v>
      </c>
      <c r="F673" s="300" t="s">
        <v>1079</v>
      </c>
      <c r="G673" s="301" t="s">
        <v>174</v>
      </c>
      <c r="H673" s="302">
        <v>1113.2380000000001</v>
      </c>
      <c r="I673" s="107"/>
      <c r="J673" s="303">
        <f>ROUND(I673*H673,2)</f>
        <v>0</v>
      </c>
      <c r="K673" s="304"/>
      <c r="L673" s="144"/>
      <c r="M673" s="305" t="s">
        <v>3</v>
      </c>
      <c r="N673" s="306" t="s">
        <v>41</v>
      </c>
      <c r="O673" s="307">
        <v>0</v>
      </c>
      <c r="P673" s="307">
        <f>O673*H673</f>
        <v>0</v>
      </c>
      <c r="Q673" s="307">
        <v>0</v>
      </c>
      <c r="R673" s="307">
        <f>Q673*H673</f>
        <v>0</v>
      </c>
      <c r="S673" s="307">
        <v>0</v>
      </c>
      <c r="T673" s="308">
        <f>S673*H673</f>
        <v>0</v>
      </c>
      <c r="U673" s="143"/>
      <c r="V673" s="143"/>
      <c r="W673" s="143"/>
      <c r="X673" s="143"/>
      <c r="Y673" s="143"/>
      <c r="Z673" s="143"/>
      <c r="AA673" s="143"/>
      <c r="AB673" s="143"/>
      <c r="AC673" s="143"/>
      <c r="AD673" s="143"/>
      <c r="AE673" s="143"/>
      <c r="AR673" s="309" t="s">
        <v>362</v>
      </c>
      <c r="AT673" s="309" t="s">
        <v>140</v>
      </c>
      <c r="AU673" s="309" t="s">
        <v>79</v>
      </c>
      <c r="AY673" s="129" t="s">
        <v>136</v>
      </c>
      <c r="BE673" s="310">
        <f>IF(N673="základní",J673,0)</f>
        <v>0</v>
      </c>
      <c r="BF673" s="310">
        <f>IF(N673="snížená",J673,0)</f>
        <v>0</v>
      </c>
      <c r="BG673" s="310">
        <f>IF(N673="zákl. přenesená",J673,0)</f>
        <v>0</v>
      </c>
      <c r="BH673" s="310">
        <f>IF(N673="sníž. přenesená",J673,0)</f>
        <v>0</v>
      </c>
      <c r="BI673" s="310">
        <f>IF(N673="nulová",J673,0)</f>
        <v>0</v>
      </c>
      <c r="BJ673" s="129" t="s">
        <v>77</v>
      </c>
      <c r="BK673" s="310">
        <f>ROUND(I673*H673,2)</f>
        <v>0</v>
      </c>
      <c r="BL673" s="129" t="s">
        <v>362</v>
      </c>
      <c r="BM673" s="309" t="s">
        <v>1080</v>
      </c>
    </row>
    <row r="674" spans="1:65" s="287" customFormat="1" ht="23" customHeight="1">
      <c r="B674" s="288"/>
      <c r="D674" s="289" t="s">
        <v>69</v>
      </c>
      <c r="E674" s="311" t="s">
        <v>1081</v>
      </c>
      <c r="F674" s="311" t="s">
        <v>1082</v>
      </c>
      <c r="I674" s="369"/>
      <c r="J674" s="312">
        <f>BK674</f>
        <v>0</v>
      </c>
      <c r="L674" s="288"/>
      <c r="M674" s="292"/>
      <c r="N674" s="293"/>
      <c r="O674" s="293"/>
      <c r="P674" s="294">
        <f>SUM(P675:P758)</f>
        <v>808.19407200000001</v>
      </c>
      <c r="Q674" s="293"/>
      <c r="R674" s="294">
        <f>SUM(R675:R758)</f>
        <v>11.643915840000004</v>
      </c>
      <c r="S674" s="293"/>
      <c r="T674" s="295">
        <f>SUM(T675:T758)</f>
        <v>1.0105999999999999</v>
      </c>
      <c r="AR674" s="289" t="s">
        <v>79</v>
      </c>
      <c r="AT674" s="296" t="s">
        <v>69</v>
      </c>
      <c r="AU674" s="296" t="s">
        <v>77</v>
      </c>
      <c r="AY674" s="289" t="s">
        <v>136</v>
      </c>
      <c r="BK674" s="297">
        <f>SUM(BK675:BK758)</f>
        <v>0</v>
      </c>
    </row>
    <row r="675" spans="1:65" s="149" customFormat="1" ht="32" customHeight="1">
      <c r="A675" s="143"/>
      <c r="B675" s="144"/>
      <c r="C675" s="298" t="s">
        <v>1083</v>
      </c>
      <c r="D675" s="298" t="s">
        <v>140</v>
      </c>
      <c r="E675" s="299" t="s">
        <v>1084</v>
      </c>
      <c r="F675" s="300" t="s">
        <v>1085</v>
      </c>
      <c r="G675" s="301" t="s">
        <v>148</v>
      </c>
      <c r="H675" s="302">
        <v>2</v>
      </c>
      <c r="I675" s="107"/>
      <c r="J675" s="303">
        <f>ROUND(I675*H675,2)</f>
        <v>0</v>
      </c>
      <c r="K675" s="304"/>
      <c r="L675" s="144"/>
      <c r="M675" s="305" t="s">
        <v>3</v>
      </c>
      <c r="N675" s="306" t="s">
        <v>41</v>
      </c>
      <c r="O675" s="307">
        <v>0.26</v>
      </c>
      <c r="P675" s="307">
        <f>O675*H675</f>
        <v>0.52</v>
      </c>
      <c r="Q675" s="307">
        <v>0</v>
      </c>
      <c r="R675" s="307">
        <f>Q675*H675</f>
        <v>0</v>
      </c>
      <c r="S675" s="307">
        <v>1.1999999999999999E-3</v>
      </c>
      <c r="T675" s="308">
        <f>S675*H675</f>
        <v>2.3999999999999998E-3</v>
      </c>
      <c r="U675" s="143"/>
      <c r="V675" s="143"/>
      <c r="W675" s="143"/>
      <c r="X675" s="143"/>
      <c r="Y675" s="143"/>
      <c r="Z675" s="143"/>
      <c r="AA675" s="143"/>
      <c r="AB675" s="143"/>
      <c r="AC675" s="143"/>
      <c r="AD675" s="143"/>
      <c r="AE675" s="143"/>
      <c r="AR675" s="309" t="s">
        <v>362</v>
      </c>
      <c r="AT675" s="309" t="s">
        <v>140</v>
      </c>
      <c r="AU675" s="309" t="s">
        <v>79</v>
      </c>
      <c r="AY675" s="129" t="s">
        <v>136</v>
      </c>
      <c r="BE675" s="310">
        <f>IF(N675="základní",J675,0)</f>
        <v>0</v>
      </c>
      <c r="BF675" s="310">
        <f>IF(N675="snížená",J675,0)</f>
        <v>0</v>
      </c>
      <c r="BG675" s="310">
        <f>IF(N675="zákl. přenesená",J675,0)</f>
        <v>0</v>
      </c>
      <c r="BH675" s="310">
        <f>IF(N675="sníž. přenesená",J675,0)</f>
        <v>0</v>
      </c>
      <c r="BI675" s="310">
        <f>IF(N675="nulová",J675,0)</f>
        <v>0</v>
      </c>
      <c r="BJ675" s="129" t="s">
        <v>77</v>
      </c>
      <c r="BK675" s="310">
        <f>ROUND(I675*H675,2)</f>
        <v>0</v>
      </c>
      <c r="BL675" s="129" t="s">
        <v>362</v>
      </c>
      <c r="BM675" s="309" t="s">
        <v>1086</v>
      </c>
    </row>
    <row r="676" spans="1:65" s="318" customFormat="1">
      <c r="B676" s="319"/>
      <c r="D676" s="320" t="s">
        <v>263</v>
      </c>
      <c r="E676" s="321" t="s">
        <v>3</v>
      </c>
      <c r="F676" s="322" t="s">
        <v>1087</v>
      </c>
      <c r="H676" s="323">
        <v>2</v>
      </c>
      <c r="I676" s="366"/>
      <c r="L676" s="319"/>
      <c r="M676" s="324"/>
      <c r="N676" s="325"/>
      <c r="O676" s="325"/>
      <c r="P676" s="325"/>
      <c r="Q676" s="325"/>
      <c r="R676" s="325"/>
      <c r="S676" s="325"/>
      <c r="T676" s="326"/>
      <c r="AT676" s="321" t="s">
        <v>263</v>
      </c>
      <c r="AU676" s="321" t="s">
        <v>79</v>
      </c>
      <c r="AV676" s="318" t="s">
        <v>79</v>
      </c>
      <c r="AW676" s="318" t="s">
        <v>30</v>
      </c>
      <c r="AX676" s="318" t="s">
        <v>77</v>
      </c>
      <c r="AY676" s="321" t="s">
        <v>136</v>
      </c>
    </row>
    <row r="677" spans="1:65" s="149" customFormat="1" ht="53.75" customHeight="1">
      <c r="A677" s="143"/>
      <c r="B677" s="144"/>
      <c r="C677" s="298" t="s">
        <v>1088</v>
      </c>
      <c r="D677" s="298" t="s">
        <v>140</v>
      </c>
      <c r="E677" s="299" t="s">
        <v>1089</v>
      </c>
      <c r="F677" s="300" t="s">
        <v>1090</v>
      </c>
      <c r="G677" s="301" t="s">
        <v>261</v>
      </c>
      <c r="H677" s="302">
        <v>157.119</v>
      </c>
      <c r="I677" s="107"/>
      <c r="J677" s="303">
        <f>ROUND(I677*H677,2)</f>
        <v>0</v>
      </c>
      <c r="K677" s="304"/>
      <c r="L677" s="144"/>
      <c r="M677" s="305" t="s">
        <v>3</v>
      </c>
      <c r="N677" s="306" t="s">
        <v>41</v>
      </c>
      <c r="O677" s="307">
        <v>1.296</v>
      </c>
      <c r="P677" s="307">
        <f>O677*H677</f>
        <v>203.62622400000001</v>
      </c>
      <c r="Q677" s="307">
        <v>4.5699999999999998E-2</v>
      </c>
      <c r="R677" s="307">
        <f>Q677*H677</f>
        <v>7.1803382999999998</v>
      </c>
      <c r="S677" s="307">
        <v>0</v>
      </c>
      <c r="T677" s="308">
        <f>S677*H677</f>
        <v>0</v>
      </c>
      <c r="U677" s="143"/>
      <c r="V677" s="143"/>
      <c r="W677" s="143"/>
      <c r="X677" s="143"/>
      <c r="Y677" s="143"/>
      <c r="Z677" s="143"/>
      <c r="AA677" s="143"/>
      <c r="AB677" s="143"/>
      <c r="AC677" s="143"/>
      <c r="AD677" s="143"/>
      <c r="AE677" s="143"/>
      <c r="AR677" s="309" t="s">
        <v>362</v>
      </c>
      <c r="AT677" s="309" t="s">
        <v>140</v>
      </c>
      <c r="AU677" s="309" t="s">
        <v>79</v>
      </c>
      <c r="AY677" s="129" t="s">
        <v>136</v>
      </c>
      <c r="BE677" s="310">
        <f>IF(N677="základní",J677,0)</f>
        <v>0</v>
      </c>
      <c r="BF677" s="310">
        <f>IF(N677="snížená",J677,0)</f>
        <v>0</v>
      </c>
      <c r="BG677" s="310">
        <f>IF(N677="zákl. přenesená",J677,0)</f>
        <v>0</v>
      </c>
      <c r="BH677" s="310">
        <f>IF(N677="sníž. přenesená",J677,0)</f>
        <v>0</v>
      </c>
      <c r="BI677" s="310">
        <f>IF(N677="nulová",J677,0)</f>
        <v>0</v>
      </c>
      <c r="BJ677" s="129" t="s">
        <v>77</v>
      </c>
      <c r="BK677" s="310">
        <f>ROUND(I677*H677,2)</f>
        <v>0</v>
      </c>
      <c r="BL677" s="129" t="s">
        <v>362</v>
      </c>
      <c r="BM677" s="309" t="s">
        <v>1091</v>
      </c>
    </row>
    <row r="678" spans="1:65" s="345" customFormat="1">
      <c r="B678" s="346"/>
      <c r="D678" s="320" t="s">
        <v>263</v>
      </c>
      <c r="E678" s="347" t="s">
        <v>3</v>
      </c>
      <c r="F678" s="348" t="s">
        <v>1092</v>
      </c>
      <c r="H678" s="347" t="s">
        <v>3</v>
      </c>
      <c r="I678" s="368"/>
      <c r="L678" s="346"/>
      <c r="M678" s="349"/>
      <c r="N678" s="350"/>
      <c r="O678" s="350"/>
      <c r="P678" s="350"/>
      <c r="Q678" s="350"/>
      <c r="R678" s="350"/>
      <c r="S678" s="350"/>
      <c r="T678" s="351"/>
      <c r="AT678" s="347" t="s">
        <v>263</v>
      </c>
      <c r="AU678" s="347" t="s">
        <v>79</v>
      </c>
      <c r="AV678" s="345" t="s">
        <v>77</v>
      </c>
      <c r="AW678" s="345" t="s">
        <v>30</v>
      </c>
      <c r="AX678" s="345" t="s">
        <v>70</v>
      </c>
      <c r="AY678" s="347" t="s">
        <v>136</v>
      </c>
    </row>
    <row r="679" spans="1:65" s="318" customFormat="1">
      <c r="B679" s="319"/>
      <c r="D679" s="320" t="s">
        <v>263</v>
      </c>
      <c r="E679" s="321" t="s">
        <v>3</v>
      </c>
      <c r="F679" s="322" t="s">
        <v>1093</v>
      </c>
      <c r="H679" s="323">
        <v>19.454000000000001</v>
      </c>
      <c r="I679" s="366"/>
      <c r="L679" s="319"/>
      <c r="M679" s="324"/>
      <c r="N679" s="325"/>
      <c r="O679" s="325"/>
      <c r="P679" s="325"/>
      <c r="Q679" s="325"/>
      <c r="R679" s="325"/>
      <c r="S679" s="325"/>
      <c r="T679" s="326"/>
      <c r="AT679" s="321" t="s">
        <v>263</v>
      </c>
      <c r="AU679" s="321" t="s">
        <v>79</v>
      </c>
      <c r="AV679" s="318" t="s">
        <v>79</v>
      </c>
      <c r="AW679" s="318" t="s">
        <v>30</v>
      </c>
      <c r="AX679" s="318" t="s">
        <v>70</v>
      </c>
      <c r="AY679" s="321" t="s">
        <v>136</v>
      </c>
    </row>
    <row r="680" spans="1:65" s="345" customFormat="1">
      <c r="B680" s="346"/>
      <c r="D680" s="320" t="s">
        <v>263</v>
      </c>
      <c r="E680" s="347" t="s">
        <v>3</v>
      </c>
      <c r="F680" s="348" t="s">
        <v>1094</v>
      </c>
      <c r="H680" s="347" t="s">
        <v>3</v>
      </c>
      <c r="I680" s="368"/>
      <c r="L680" s="346"/>
      <c r="M680" s="349"/>
      <c r="N680" s="350"/>
      <c r="O680" s="350"/>
      <c r="P680" s="350"/>
      <c r="Q680" s="350"/>
      <c r="R680" s="350"/>
      <c r="S680" s="350"/>
      <c r="T680" s="351"/>
      <c r="AT680" s="347" t="s">
        <v>263</v>
      </c>
      <c r="AU680" s="347" t="s">
        <v>79</v>
      </c>
      <c r="AV680" s="345" t="s">
        <v>77</v>
      </c>
      <c r="AW680" s="345" t="s">
        <v>30</v>
      </c>
      <c r="AX680" s="345" t="s">
        <v>70</v>
      </c>
      <c r="AY680" s="347" t="s">
        <v>136</v>
      </c>
    </row>
    <row r="681" spans="1:65" s="318" customFormat="1">
      <c r="B681" s="319"/>
      <c r="D681" s="320" t="s">
        <v>263</v>
      </c>
      <c r="E681" s="321" t="s">
        <v>3</v>
      </c>
      <c r="F681" s="322" t="s">
        <v>1095</v>
      </c>
      <c r="H681" s="323">
        <v>58.360999999999997</v>
      </c>
      <c r="I681" s="366"/>
      <c r="L681" s="319"/>
      <c r="M681" s="324"/>
      <c r="N681" s="325"/>
      <c r="O681" s="325"/>
      <c r="P681" s="325"/>
      <c r="Q681" s="325"/>
      <c r="R681" s="325"/>
      <c r="S681" s="325"/>
      <c r="T681" s="326"/>
      <c r="AT681" s="321" t="s">
        <v>263</v>
      </c>
      <c r="AU681" s="321" t="s">
        <v>79</v>
      </c>
      <c r="AV681" s="318" t="s">
        <v>79</v>
      </c>
      <c r="AW681" s="318" t="s">
        <v>30</v>
      </c>
      <c r="AX681" s="318" t="s">
        <v>70</v>
      </c>
      <c r="AY681" s="321" t="s">
        <v>136</v>
      </c>
    </row>
    <row r="682" spans="1:65" s="345" customFormat="1">
      <c r="B682" s="346"/>
      <c r="D682" s="320" t="s">
        <v>263</v>
      </c>
      <c r="E682" s="347" t="s">
        <v>3</v>
      </c>
      <c r="F682" s="348" t="s">
        <v>1096</v>
      </c>
      <c r="H682" s="347" t="s">
        <v>3</v>
      </c>
      <c r="I682" s="368"/>
      <c r="L682" s="346"/>
      <c r="M682" s="349"/>
      <c r="N682" s="350"/>
      <c r="O682" s="350"/>
      <c r="P682" s="350"/>
      <c r="Q682" s="350"/>
      <c r="R682" s="350"/>
      <c r="S682" s="350"/>
      <c r="T682" s="351"/>
      <c r="AT682" s="347" t="s">
        <v>263</v>
      </c>
      <c r="AU682" s="347" t="s">
        <v>79</v>
      </c>
      <c r="AV682" s="345" t="s">
        <v>77</v>
      </c>
      <c r="AW682" s="345" t="s">
        <v>30</v>
      </c>
      <c r="AX682" s="345" t="s">
        <v>70</v>
      </c>
      <c r="AY682" s="347" t="s">
        <v>136</v>
      </c>
    </row>
    <row r="683" spans="1:65" s="318" customFormat="1">
      <c r="B683" s="319"/>
      <c r="D683" s="320" t="s">
        <v>263</v>
      </c>
      <c r="E683" s="321" t="s">
        <v>3</v>
      </c>
      <c r="F683" s="322" t="s">
        <v>1097</v>
      </c>
      <c r="H683" s="323">
        <v>68.44</v>
      </c>
      <c r="I683" s="366"/>
      <c r="L683" s="319"/>
      <c r="M683" s="324"/>
      <c r="N683" s="325"/>
      <c r="O683" s="325"/>
      <c r="P683" s="325"/>
      <c r="Q683" s="325"/>
      <c r="R683" s="325"/>
      <c r="S683" s="325"/>
      <c r="T683" s="326"/>
      <c r="AT683" s="321" t="s">
        <v>263</v>
      </c>
      <c r="AU683" s="321" t="s">
        <v>79</v>
      </c>
      <c r="AV683" s="318" t="s">
        <v>79</v>
      </c>
      <c r="AW683" s="318" t="s">
        <v>30</v>
      </c>
      <c r="AX683" s="318" t="s">
        <v>70</v>
      </c>
      <c r="AY683" s="321" t="s">
        <v>136</v>
      </c>
    </row>
    <row r="684" spans="1:65" s="318" customFormat="1">
      <c r="B684" s="319"/>
      <c r="D684" s="320" t="s">
        <v>263</v>
      </c>
      <c r="E684" s="321" t="s">
        <v>3</v>
      </c>
      <c r="F684" s="322" t="s">
        <v>1098</v>
      </c>
      <c r="H684" s="323">
        <v>-8</v>
      </c>
      <c r="I684" s="366"/>
      <c r="L684" s="319"/>
      <c r="M684" s="324"/>
      <c r="N684" s="325"/>
      <c r="O684" s="325"/>
      <c r="P684" s="325"/>
      <c r="Q684" s="325"/>
      <c r="R684" s="325"/>
      <c r="S684" s="325"/>
      <c r="T684" s="326"/>
      <c r="AT684" s="321" t="s">
        <v>263</v>
      </c>
      <c r="AU684" s="321" t="s">
        <v>79</v>
      </c>
      <c r="AV684" s="318" t="s">
        <v>79</v>
      </c>
      <c r="AW684" s="318" t="s">
        <v>30</v>
      </c>
      <c r="AX684" s="318" t="s">
        <v>70</v>
      </c>
      <c r="AY684" s="321" t="s">
        <v>136</v>
      </c>
    </row>
    <row r="685" spans="1:65" s="345" customFormat="1">
      <c r="B685" s="346"/>
      <c r="D685" s="320" t="s">
        <v>263</v>
      </c>
      <c r="E685" s="347" t="s">
        <v>3</v>
      </c>
      <c r="F685" s="348" t="s">
        <v>1099</v>
      </c>
      <c r="H685" s="347" t="s">
        <v>3</v>
      </c>
      <c r="I685" s="368"/>
      <c r="L685" s="346"/>
      <c r="M685" s="349"/>
      <c r="N685" s="350"/>
      <c r="O685" s="350"/>
      <c r="P685" s="350"/>
      <c r="Q685" s="350"/>
      <c r="R685" s="350"/>
      <c r="S685" s="350"/>
      <c r="T685" s="351"/>
      <c r="AT685" s="347" t="s">
        <v>263</v>
      </c>
      <c r="AU685" s="347" t="s">
        <v>79</v>
      </c>
      <c r="AV685" s="345" t="s">
        <v>77</v>
      </c>
      <c r="AW685" s="345" t="s">
        <v>30</v>
      </c>
      <c r="AX685" s="345" t="s">
        <v>70</v>
      </c>
      <c r="AY685" s="347" t="s">
        <v>136</v>
      </c>
    </row>
    <row r="686" spans="1:65" s="318" customFormat="1">
      <c r="B686" s="319"/>
      <c r="D686" s="320" t="s">
        <v>263</v>
      </c>
      <c r="E686" s="321" t="s">
        <v>3</v>
      </c>
      <c r="F686" s="322" t="s">
        <v>1100</v>
      </c>
      <c r="H686" s="323">
        <v>18.864000000000001</v>
      </c>
      <c r="I686" s="366"/>
      <c r="L686" s="319"/>
      <c r="M686" s="324"/>
      <c r="N686" s="325"/>
      <c r="O686" s="325"/>
      <c r="P686" s="325"/>
      <c r="Q686" s="325"/>
      <c r="R686" s="325"/>
      <c r="S686" s="325"/>
      <c r="T686" s="326"/>
      <c r="AT686" s="321" t="s">
        <v>263</v>
      </c>
      <c r="AU686" s="321" t="s">
        <v>79</v>
      </c>
      <c r="AV686" s="318" t="s">
        <v>79</v>
      </c>
      <c r="AW686" s="318" t="s">
        <v>30</v>
      </c>
      <c r="AX686" s="318" t="s">
        <v>70</v>
      </c>
      <c r="AY686" s="321" t="s">
        <v>136</v>
      </c>
    </row>
    <row r="687" spans="1:65" s="327" customFormat="1">
      <c r="B687" s="328"/>
      <c r="D687" s="320" t="s">
        <v>263</v>
      </c>
      <c r="E687" s="329" t="s">
        <v>209</v>
      </c>
      <c r="F687" s="330" t="s">
        <v>274</v>
      </c>
      <c r="H687" s="331">
        <v>157.119</v>
      </c>
      <c r="I687" s="367"/>
      <c r="L687" s="328"/>
      <c r="M687" s="332"/>
      <c r="N687" s="333"/>
      <c r="O687" s="333"/>
      <c r="P687" s="333"/>
      <c r="Q687" s="333"/>
      <c r="R687" s="333"/>
      <c r="S687" s="333"/>
      <c r="T687" s="334"/>
      <c r="AT687" s="329" t="s">
        <v>263</v>
      </c>
      <c r="AU687" s="329" t="s">
        <v>79</v>
      </c>
      <c r="AV687" s="327" t="s">
        <v>139</v>
      </c>
      <c r="AW687" s="327" t="s">
        <v>30</v>
      </c>
      <c r="AX687" s="327" t="s">
        <v>77</v>
      </c>
      <c r="AY687" s="329" t="s">
        <v>136</v>
      </c>
    </row>
    <row r="688" spans="1:65" s="149" customFormat="1" ht="53.75" customHeight="1">
      <c r="A688" s="143"/>
      <c r="B688" s="144"/>
      <c r="C688" s="298" t="s">
        <v>1101</v>
      </c>
      <c r="D688" s="298" t="s">
        <v>140</v>
      </c>
      <c r="E688" s="299" t="s">
        <v>1102</v>
      </c>
      <c r="F688" s="300" t="s">
        <v>1103</v>
      </c>
      <c r="G688" s="301" t="s">
        <v>261</v>
      </c>
      <c r="H688" s="302">
        <v>20.132999999999999</v>
      </c>
      <c r="I688" s="107"/>
      <c r="J688" s="303">
        <f>ROUND(I688*H688,2)</f>
        <v>0</v>
      </c>
      <c r="K688" s="304"/>
      <c r="L688" s="144"/>
      <c r="M688" s="305" t="s">
        <v>3</v>
      </c>
      <c r="N688" s="306" t="s">
        <v>41</v>
      </c>
      <c r="O688" s="307">
        <v>1.296</v>
      </c>
      <c r="P688" s="307">
        <f>O688*H688</f>
        <v>26.092368</v>
      </c>
      <c r="Q688" s="307">
        <v>4.6960000000000002E-2</v>
      </c>
      <c r="R688" s="307">
        <f>Q688*H688</f>
        <v>0.94544567999999996</v>
      </c>
      <c r="S688" s="307">
        <v>0</v>
      </c>
      <c r="T688" s="308">
        <f>S688*H688</f>
        <v>0</v>
      </c>
      <c r="U688" s="143"/>
      <c r="V688" s="143"/>
      <c r="W688" s="143"/>
      <c r="X688" s="143"/>
      <c r="Y688" s="143"/>
      <c r="Z688" s="143"/>
      <c r="AA688" s="143"/>
      <c r="AB688" s="143"/>
      <c r="AC688" s="143"/>
      <c r="AD688" s="143"/>
      <c r="AE688" s="143"/>
      <c r="AR688" s="309" t="s">
        <v>362</v>
      </c>
      <c r="AT688" s="309" t="s">
        <v>140</v>
      </c>
      <c r="AU688" s="309" t="s">
        <v>79</v>
      </c>
      <c r="AY688" s="129" t="s">
        <v>136</v>
      </c>
      <c r="BE688" s="310">
        <f>IF(N688="základní",J688,0)</f>
        <v>0</v>
      </c>
      <c r="BF688" s="310">
        <f>IF(N688="snížená",J688,0)</f>
        <v>0</v>
      </c>
      <c r="BG688" s="310">
        <f>IF(N688="zákl. přenesená",J688,0)</f>
        <v>0</v>
      </c>
      <c r="BH688" s="310">
        <f>IF(N688="sníž. přenesená",J688,0)</f>
        <v>0</v>
      </c>
      <c r="BI688" s="310">
        <f>IF(N688="nulová",J688,0)</f>
        <v>0</v>
      </c>
      <c r="BJ688" s="129" t="s">
        <v>77</v>
      </c>
      <c r="BK688" s="310">
        <f>ROUND(I688*H688,2)</f>
        <v>0</v>
      </c>
      <c r="BL688" s="129" t="s">
        <v>362</v>
      </c>
      <c r="BM688" s="309" t="s">
        <v>1104</v>
      </c>
    </row>
    <row r="689" spans="1:65" s="345" customFormat="1">
      <c r="B689" s="346"/>
      <c r="D689" s="320" t="s">
        <v>263</v>
      </c>
      <c r="E689" s="347" t="s">
        <v>3</v>
      </c>
      <c r="F689" s="348" t="s">
        <v>1105</v>
      </c>
      <c r="H689" s="347" t="s">
        <v>3</v>
      </c>
      <c r="I689" s="368"/>
      <c r="L689" s="346"/>
      <c r="M689" s="349"/>
      <c r="N689" s="350"/>
      <c r="O689" s="350"/>
      <c r="P689" s="350"/>
      <c r="Q689" s="350"/>
      <c r="R689" s="350"/>
      <c r="S689" s="350"/>
      <c r="T689" s="351"/>
      <c r="AT689" s="347" t="s">
        <v>263</v>
      </c>
      <c r="AU689" s="347" t="s">
        <v>79</v>
      </c>
      <c r="AV689" s="345" t="s">
        <v>77</v>
      </c>
      <c r="AW689" s="345" t="s">
        <v>30</v>
      </c>
      <c r="AX689" s="345" t="s">
        <v>70</v>
      </c>
      <c r="AY689" s="347" t="s">
        <v>136</v>
      </c>
    </row>
    <row r="690" spans="1:65" s="318" customFormat="1">
      <c r="B690" s="319"/>
      <c r="D690" s="320" t="s">
        <v>263</v>
      </c>
      <c r="E690" s="321" t="s">
        <v>3</v>
      </c>
      <c r="F690" s="322" t="s">
        <v>1106</v>
      </c>
      <c r="H690" s="323">
        <v>21.733000000000001</v>
      </c>
      <c r="I690" s="366"/>
      <c r="L690" s="319"/>
      <c r="M690" s="324"/>
      <c r="N690" s="325"/>
      <c r="O690" s="325"/>
      <c r="P690" s="325"/>
      <c r="Q690" s="325"/>
      <c r="R690" s="325"/>
      <c r="S690" s="325"/>
      <c r="T690" s="326"/>
      <c r="AT690" s="321" t="s">
        <v>263</v>
      </c>
      <c r="AU690" s="321" t="s">
        <v>79</v>
      </c>
      <c r="AV690" s="318" t="s">
        <v>79</v>
      </c>
      <c r="AW690" s="318" t="s">
        <v>30</v>
      </c>
      <c r="AX690" s="318" t="s">
        <v>70</v>
      </c>
      <c r="AY690" s="321" t="s">
        <v>136</v>
      </c>
    </row>
    <row r="691" spans="1:65" s="318" customFormat="1">
      <c r="B691" s="319"/>
      <c r="D691" s="320" t="s">
        <v>263</v>
      </c>
      <c r="E691" s="321" t="s">
        <v>3</v>
      </c>
      <c r="F691" s="322" t="s">
        <v>728</v>
      </c>
      <c r="H691" s="323">
        <v>-1.6</v>
      </c>
      <c r="I691" s="366"/>
      <c r="L691" s="319"/>
      <c r="M691" s="324"/>
      <c r="N691" s="325"/>
      <c r="O691" s="325"/>
      <c r="P691" s="325"/>
      <c r="Q691" s="325"/>
      <c r="R691" s="325"/>
      <c r="S691" s="325"/>
      <c r="T691" s="326"/>
      <c r="AT691" s="321" t="s">
        <v>263</v>
      </c>
      <c r="AU691" s="321" t="s">
        <v>79</v>
      </c>
      <c r="AV691" s="318" t="s">
        <v>79</v>
      </c>
      <c r="AW691" s="318" t="s">
        <v>30</v>
      </c>
      <c r="AX691" s="318" t="s">
        <v>70</v>
      </c>
      <c r="AY691" s="321" t="s">
        <v>136</v>
      </c>
    </row>
    <row r="692" spans="1:65" s="327" customFormat="1">
      <c r="B692" s="328"/>
      <c r="D692" s="320" t="s">
        <v>263</v>
      </c>
      <c r="E692" s="329" t="s">
        <v>212</v>
      </c>
      <c r="F692" s="330" t="s">
        <v>274</v>
      </c>
      <c r="H692" s="331">
        <v>20.132999999999999</v>
      </c>
      <c r="I692" s="367"/>
      <c r="L692" s="328"/>
      <c r="M692" s="332"/>
      <c r="N692" s="333"/>
      <c r="O692" s="333"/>
      <c r="P692" s="333"/>
      <c r="Q692" s="333"/>
      <c r="R692" s="333"/>
      <c r="S692" s="333"/>
      <c r="T692" s="334"/>
      <c r="AT692" s="329" t="s">
        <v>263</v>
      </c>
      <c r="AU692" s="329" t="s">
        <v>79</v>
      </c>
      <c r="AV692" s="327" t="s">
        <v>139</v>
      </c>
      <c r="AW692" s="327" t="s">
        <v>30</v>
      </c>
      <c r="AX692" s="327" t="s">
        <v>77</v>
      </c>
      <c r="AY692" s="329" t="s">
        <v>136</v>
      </c>
    </row>
    <row r="693" spans="1:65" s="149" customFormat="1" ht="42.75" customHeight="1">
      <c r="A693" s="143"/>
      <c r="B693" s="144"/>
      <c r="C693" s="298" t="s">
        <v>1107</v>
      </c>
      <c r="D693" s="298" t="s">
        <v>140</v>
      </c>
      <c r="E693" s="299" t="s">
        <v>1108</v>
      </c>
      <c r="F693" s="300" t="s">
        <v>1109</v>
      </c>
      <c r="G693" s="301" t="s">
        <v>512</v>
      </c>
      <c r="H693" s="302">
        <v>30.13</v>
      </c>
      <c r="I693" s="107"/>
      <c r="J693" s="303">
        <f>ROUND(I693*H693,2)</f>
        <v>0</v>
      </c>
      <c r="K693" s="304"/>
      <c r="L693" s="144"/>
      <c r="M693" s="305" t="s">
        <v>3</v>
      </c>
      <c r="N693" s="306" t="s">
        <v>41</v>
      </c>
      <c r="O693" s="307">
        <v>0.75</v>
      </c>
      <c r="P693" s="307">
        <f>O693*H693</f>
        <v>22.5975</v>
      </c>
      <c r="Q693" s="307">
        <v>1.0000000000000001E-5</v>
      </c>
      <c r="R693" s="307">
        <f>Q693*H693</f>
        <v>3.0130000000000001E-4</v>
      </c>
      <c r="S693" s="307">
        <v>0</v>
      </c>
      <c r="T693" s="308">
        <f>S693*H693</f>
        <v>0</v>
      </c>
      <c r="U693" s="143"/>
      <c r="V693" s="143"/>
      <c r="W693" s="143"/>
      <c r="X693" s="143"/>
      <c r="Y693" s="143"/>
      <c r="Z693" s="143"/>
      <c r="AA693" s="143"/>
      <c r="AB693" s="143"/>
      <c r="AC693" s="143"/>
      <c r="AD693" s="143"/>
      <c r="AE693" s="143"/>
      <c r="AR693" s="309" t="s">
        <v>362</v>
      </c>
      <c r="AT693" s="309" t="s">
        <v>140</v>
      </c>
      <c r="AU693" s="309" t="s">
        <v>79</v>
      </c>
      <c r="AY693" s="129" t="s">
        <v>136</v>
      </c>
      <c r="BE693" s="310">
        <f>IF(N693="základní",J693,0)</f>
        <v>0</v>
      </c>
      <c r="BF693" s="310">
        <f>IF(N693="snížená",J693,0)</f>
        <v>0</v>
      </c>
      <c r="BG693" s="310">
        <f>IF(N693="zákl. přenesená",J693,0)</f>
        <v>0</v>
      </c>
      <c r="BH693" s="310">
        <f>IF(N693="sníž. přenesená",J693,0)</f>
        <v>0</v>
      </c>
      <c r="BI693" s="310">
        <f>IF(N693="nulová",J693,0)</f>
        <v>0</v>
      </c>
      <c r="BJ693" s="129" t="s">
        <v>77</v>
      </c>
      <c r="BK693" s="310">
        <f>ROUND(I693*H693,2)</f>
        <v>0</v>
      </c>
      <c r="BL693" s="129" t="s">
        <v>362</v>
      </c>
      <c r="BM693" s="309" t="s">
        <v>1110</v>
      </c>
    </row>
    <row r="694" spans="1:65" s="345" customFormat="1">
      <c r="B694" s="346"/>
      <c r="D694" s="320" t="s">
        <v>263</v>
      </c>
      <c r="E694" s="347" t="s">
        <v>3</v>
      </c>
      <c r="F694" s="348" t="s">
        <v>1092</v>
      </c>
      <c r="H694" s="347" t="s">
        <v>3</v>
      </c>
      <c r="I694" s="368"/>
      <c r="L694" s="346"/>
      <c r="M694" s="349"/>
      <c r="N694" s="350"/>
      <c r="O694" s="350"/>
      <c r="P694" s="350"/>
      <c r="Q694" s="350"/>
      <c r="R694" s="350"/>
      <c r="S694" s="350"/>
      <c r="T694" s="351"/>
      <c r="AT694" s="347" t="s">
        <v>263</v>
      </c>
      <c r="AU694" s="347" t="s">
        <v>79</v>
      </c>
      <c r="AV694" s="345" t="s">
        <v>77</v>
      </c>
      <c r="AW694" s="345" t="s">
        <v>30</v>
      </c>
      <c r="AX694" s="345" t="s">
        <v>70</v>
      </c>
      <c r="AY694" s="347" t="s">
        <v>136</v>
      </c>
    </row>
    <row r="695" spans="1:65" s="318" customFormat="1">
      <c r="B695" s="319"/>
      <c r="D695" s="320" t="s">
        <v>263</v>
      </c>
      <c r="E695" s="321" t="s">
        <v>3</v>
      </c>
      <c r="F695" s="322" t="s">
        <v>1111</v>
      </c>
      <c r="H695" s="323">
        <v>4.95</v>
      </c>
      <c r="I695" s="366"/>
      <c r="L695" s="319"/>
      <c r="M695" s="324"/>
      <c r="N695" s="325"/>
      <c r="O695" s="325"/>
      <c r="P695" s="325"/>
      <c r="Q695" s="325"/>
      <c r="R695" s="325"/>
      <c r="S695" s="325"/>
      <c r="T695" s="326"/>
      <c r="AT695" s="321" t="s">
        <v>263</v>
      </c>
      <c r="AU695" s="321" t="s">
        <v>79</v>
      </c>
      <c r="AV695" s="318" t="s">
        <v>79</v>
      </c>
      <c r="AW695" s="318" t="s">
        <v>30</v>
      </c>
      <c r="AX695" s="318" t="s">
        <v>70</v>
      </c>
      <c r="AY695" s="321" t="s">
        <v>136</v>
      </c>
    </row>
    <row r="696" spans="1:65" s="345" customFormat="1">
      <c r="B696" s="346"/>
      <c r="D696" s="320" t="s">
        <v>263</v>
      </c>
      <c r="E696" s="347" t="s">
        <v>3</v>
      </c>
      <c r="F696" s="348" t="s">
        <v>1094</v>
      </c>
      <c r="H696" s="347" t="s">
        <v>3</v>
      </c>
      <c r="I696" s="368"/>
      <c r="L696" s="346"/>
      <c r="M696" s="349"/>
      <c r="N696" s="350"/>
      <c r="O696" s="350"/>
      <c r="P696" s="350"/>
      <c r="Q696" s="350"/>
      <c r="R696" s="350"/>
      <c r="S696" s="350"/>
      <c r="T696" s="351"/>
      <c r="AT696" s="347" t="s">
        <v>263</v>
      </c>
      <c r="AU696" s="347" t="s">
        <v>79</v>
      </c>
      <c r="AV696" s="345" t="s">
        <v>77</v>
      </c>
      <c r="AW696" s="345" t="s">
        <v>30</v>
      </c>
      <c r="AX696" s="345" t="s">
        <v>70</v>
      </c>
      <c r="AY696" s="347" t="s">
        <v>136</v>
      </c>
    </row>
    <row r="697" spans="1:65" s="318" customFormat="1">
      <c r="B697" s="319"/>
      <c r="D697" s="320" t="s">
        <v>263</v>
      </c>
      <c r="E697" s="321" t="s">
        <v>3</v>
      </c>
      <c r="F697" s="322" t="s">
        <v>1112</v>
      </c>
      <c r="H697" s="323">
        <v>14.85</v>
      </c>
      <c r="I697" s="366"/>
      <c r="L697" s="319"/>
      <c r="M697" s="324"/>
      <c r="N697" s="325"/>
      <c r="O697" s="325"/>
      <c r="P697" s="325"/>
      <c r="Q697" s="325"/>
      <c r="R697" s="325"/>
      <c r="S697" s="325"/>
      <c r="T697" s="326"/>
      <c r="AT697" s="321" t="s">
        <v>263</v>
      </c>
      <c r="AU697" s="321" t="s">
        <v>79</v>
      </c>
      <c r="AV697" s="318" t="s">
        <v>79</v>
      </c>
      <c r="AW697" s="318" t="s">
        <v>30</v>
      </c>
      <c r="AX697" s="318" t="s">
        <v>70</v>
      </c>
      <c r="AY697" s="321" t="s">
        <v>136</v>
      </c>
    </row>
    <row r="698" spans="1:65" s="345" customFormat="1">
      <c r="B698" s="346"/>
      <c r="D698" s="320" t="s">
        <v>263</v>
      </c>
      <c r="E698" s="347" t="s">
        <v>3</v>
      </c>
      <c r="F698" s="348" t="s">
        <v>1099</v>
      </c>
      <c r="H698" s="347" t="s">
        <v>3</v>
      </c>
      <c r="I698" s="368"/>
      <c r="L698" s="346"/>
      <c r="M698" s="349"/>
      <c r="N698" s="350"/>
      <c r="O698" s="350"/>
      <c r="P698" s="350"/>
      <c r="Q698" s="350"/>
      <c r="R698" s="350"/>
      <c r="S698" s="350"/>
      <c r="T698" s="351"/>
      <c r="AT698" s="347" t="s">
        <v>263</v>
      </c>
      <c r="AU698" s="347" t="s">
        <v>79</v>
      </c>
      <c r="AV698" s="345" t="s">
        <v>77</v>
      </c>
      <c r="AW698" s="345" t="s">
        <v>30</v>
      </c>
      <c r="AX698" s="345" t="s">
        <v>70</v>
      </c>
      <c r="AY698" s="347" t="s">
        <v>136</v>
      </c>
    </row>
    <row r="699" spans="1:65" s="318" customFormat="1">
      <c r="B699" s="319"/>
      <c r="D699" s="320" t="s">
        <v>263</v>
      </c>
      <c r="E699" s="321" t="s">
        <v>3</v>
      </c>
      <c r="F699" s="322" t="s">
        <v>1113</v>
      </c>
      <c r="H699" s="323">
        <v>4.8</v>
      </c>
      <c r="I699" s="366"/>
      <c r="L699" s="319"/>
      <c r="M699" s="324"/>
      <c r="N699" s="325"/>
      <c r="O699" s="325"/>
      <c r="P699" s="325"/>
      <c r="Q699" s="325"/>
      <c r="R699" s="325"/>
      <c r="S699" s="325"/>
      <c r="T699" s="326"/>
      <c r="AT699" s="321" t="s">
        <v>263</v>
      </c>
      <c r="AU699" s="321" t="s">
        <v>79</v>
      </c>
      <c r="AV699" s="318" t="s">
        <v>79</v>
      </c>
      <c r="AW699" s="318" t="s">
        <v>30</v>
      </c>
      <c r="AX699" s="318" t="s">
        <v>70</v>
      </c>
      <c r="AY699" s="321" t="s">
        <v>136</v>
      </c>
    </row>
    <row r="700" spans="1:65" s="345" customFormat="1">
      <c r="B700" s="346"/>
      <c r="D700" s="320" t="s">
        <v>263</v>
      </c>
      <c r="E700" s="347" t="s">
        <v>3</v>
      </c>
      <c r="F700" s="348" t="s">
        <v>1105</v>
      </c>
      <c r="H700" s="347" t="s">
        <v>3</v>
      </c>
      <c r="I700" s="368"/>
      <c r="L700" s="346"/>
      <c r="M700" s="349"/>
      <c r="N700" s="350"/>
      <c r="O700" s="350"/>
      <c r="P700" s="350"/>
      <c r="Q700" s="350"/>
      <c r="R700" s="350"/>
      <c r="S700" s="350"/>
      <c r="T700" s="351"/>
      <c r="AT700" s="347" t="s">
        <v>263</v>
      </c>
      <c r="AU700" s="347" t="s">
        <v>79</v>
      </c>
      <c r="AV700" s="345" t="s">
        <v>77</v>
      </c>
      <c r="AW700" s="345" t="s">
        <v>30</v>
      </c>
      <c r="AX700" s="345" t="s">
        <v>70</v>
      </c>
      <c r="AY700" s="347" t="s">
        <v>136</v>
      </c>
    </row>
    <row r="701" spans="1:65" s="318" customFormat="1">
      <c r="B701" s="319"/>
      <c r="D701" s="320" t="s">
        <v>263</v>
      </c>
      <c r="E701" s="321" t="s">
        <v>3</v>
      </c>
      <c r="F701" s="322" t="s">
        <v>1114</v>
      </c>
      <c r="H701" s="323">
        <v>5.53</v>
      </c>
      <c r="I701" s="366"/>
      <c r="L701" s="319"/>
      <c r="M701" s="324"/>
      <c r="N701" s="325"/>
      <c r="O701" s="325"/>
      <c r="P701" s="325"/>
      <c r="Q701" s="325"/>
      <c r="R701" s="325"/>
      <c r="S701" s="325"/>
      <c r="T701" s="326"/>
      <c r="AT701" s="321" t="s">
        <v>263</v>
      </c>
      <c r="AU701" s="321" t="s">
        <v>79</v>
      </c>
      <c r="AV701" s="318" t="s">
        <v>79</v>
      </c>
      <c r="AW701" s="318" t="s">
        <v>30</v>
      </c>
      <c r="AX701" s="318" t="s">
        <v>70</v>
      </c>
      <c r="AY701" s="321" t="s">
        <v>136</v>
      </c>
    </row>
    <row r="702" spans="1:65" s="327" customFormat="1">
      <c r="B702" s="328"/>
      <c r="D702" s="320" t="s">
        <v>263</v>
      </c>
      <c r="E702" s="329" t="s">
        <v>3</v>
      </c>
      <c r="F702" s="330" t="s">
        <v>274</v>
      </c>
      <c r="H702" s="331">
        <v>30.13</v>
      </c>
      <c r="I702" s="367"/>
      <c r="L702" s="328"/>
      <c r="M702" s="332"/>
      <c r="N702" s="333"/>
      <c r="O702" s="333"/>
      <c r="P702" s="333"/>
      <c r="Q702" s="333"/>
      <c r="R702" s="333"/>
      <c r="S702" s="333"/>
      <c r="T702" s="334"/>
      <c r="AT702" s="329" t="s">
        <v>263</v>
      </c>
      <c r="AU702" s="329" t="s">
        <v>79</v>
      </c>
      <c r="AV702" s="327" t="s">
        <v>139</v>
      </c>
      <c r="AW702" s="327" t="s">
        <v>30</v>
      </c>
      <c r="AX702" s="327" t="s">
        <v>77</v>
      </c>
      <c r="AY702" s="329" t="s">
        <v>136</v>
      </c>
    </row>
    <row r="703" spans="1:65" s="149" customFormat="1" ht="42.75" customHeight="1">
      <c r="A703" s="143"/>
      <c r="B703" s="144"/>
      <c r="C703" s="298" t="s">
        <v>1115</v>
      </c>
      <c r="D703" s="298" t="s">
        <v>140</v>
      </c>
      <c r="E703" s="299" t="s">
        <v>1116</v>
      </c>
      <c r="F703" s="300" t="s">
        <v>1117</v>
      </c>
      <c r="G703" s="301" t="s">
        <v>148</v>
      </c>
      <c r="H703" s="302">
        <v>2</v>
      </c>
      <c r="I703" s="107"/>
      <c r="J703" s="303">
        <f>ROUND(I703*H703,2)</f>
        <v>0</v>
      </c>
      <c r="K703" s="304"/>
      <c r="L703" s="144"/>
      <c r="M703" s="305" t="s">
        <v>3</v>
      </c>
      <c r="N703" s="306" t="s">
        <v>41</v>
      </c>
      <c r="O703" s="307">
        <v>1.2</v>
      </c>
      <c r="P703" s="307">
        <f>O703*H703</f>
        <v>2.4</v>
      </c>
      <c r="Q703" s="307">
        <v>2.0100000000000001E-3</v>
      </c>
      <c r="R703" s="307">
        <f>Q703*H703</f>
        <v>4.0200000000000001E-3</v>
      </c>
      <c r="S703" s="307">
        <v>3.1800000000000001E-3</v>
      </c>
      <c r="T703" s="308">
        <f>S703*H703</f>
        <v>6.3600000000000002E-3</v>
      </c>
      <c r="U703" s="143"/>
      <c r="V703" s="143"/>
      <c r="W703" s="143"/>
      <c r="X703" s="143"/>
      <c r="Y703" s="143"/>
      <c r="Z703" s="143"/>
      <c r="AA703" s="143"/>
      <c r="AB703" s="143"/>
      <c r="AC703" s="143"/>
      <c r="AD703" s="143"/>
      <c r="AE703" s="143"/>
      <c r="AR703" s="309" t="s">
        <v>362</v>
      </c>
      <c r="AT703" s="309" t="s">
        <v>140</v>
      </c>
      <c r="AU703" s="309" t="s">
        <v>79</v>
      </c>
      <c r="AY703" s="129" t="s">
        <v>136</v>
      </c>
      <c r="BE703" s="310">
        <f>IF(N703="základní",J703,0)</f>
        <v>0</v>
      </c>
      <c r="BF703" s="310">
        <f>IF(N703="snížená",J703,0)</f>
        <v>0</v>
      </c>
      <c r="BG703" s="310">
        <f>IF(N703="zákl. přenesená",J703,0)</f>
        <v>0</v>
      </c>
      <c r="BH703" s="310">
        <f>IF(N703="sníž. přenesená",J703,0)</f>
        <v>0</v>
      </c>
      <c r="BI703" s="310">
        <f>IF(N703="nulová",J703,0)</f>
        <v>0</v>
      </c>
      <c r="BJ703" s="129" t="s">
        <v>77</v>
      </c>
      <c r="BK703" s="310">
        <f>ROUND(I703*H703,2)</f>
        <v>0</v>
      </c>
      <c r="BL703" s="129" t="s">
        <v>362</v>
      </c>
      <c r="BM703" s="309" t="s">
        <v>1118</v>
      </c>
    </row>
    <row r="704" spans="1:65" s="318" customFormat="1">
      <c r="B704" s="319"/>
      <c r="D704" s="320" t="s">
        <v>263</v>
      </c>
      <c r="E704" s="321" t="s">
        <v>3</v>
      </c>
      <c r="F704" s="322" t="s">
        <v>1087</v>
      </c>
      <c r="H704" s="323">
        <v>2</v>
      </c>
      <c r="I704" s="366"/>
      <c r="L704" s="319"/>
      <c r="M704" s="324"/>
      <c r="N704" s="325"/>
      <c r="O704" s="325"/>
      <c r="P704" s="325"/>
      <c r="Q704" s="325"/>
      <c r="R704" s="325"/>
      <c r="S704" s="325"/>
      <c r="T704" s="326"/>
      <c r="AT704" s="321" t="s">
        <v>263</v>
      </c>
      <c r="AU704" s="321" t="s">
        <v>79</v>
      </c>
      <c r="AV704" s="318" t="s">
        <v>79</v>
      </c>
      <c r="AW704" s="318" t="s">
        <v>30</v>
      </c>
      <c r="AX704" s="318" t="s">
        <v>77</v>
      </c>
      <c r="AY704" s="321" t="s">
        <v>136</v>
      </c>
    </row>
    <row r="705" spans="1:65" s="149" customFormat="1" ht="42.75" customHeight="1">
      <c r="A705" s="143"/>
      <c r="B705" s="144"/>
      <c r="C705" s="298" t="s">
        <v>1119</v>
      </c>
      <c r="D705" s="298" t="s">
        <v>140</v>
      </c>
      <c r="E705" s="299" t="s">
        <v>1120</v>
      </c>
      <c r="F705" s="300" t="s">
        <v>1121</v>
      </c>
      <c r="G705" s="301" t="s">
        <v>261</v>
      </c>
      <c r="H705" s="302">
        <v>18</v>
      </c>
      <c r="I705" s="107"/>
      <c r="J705" s="303">
        <f>ROUND(I705*H705,2)</f>
        <v>0</v>
      </c>
      <c r="K705" s="304"/>
      <c r="L705" s="144"/>
      <c r="M705" s="305" t="s">
        <v>3</v>
      </c>
      <c r="N705" s="306" t="s">
        <v>41</v>
      </c>
      <c r="O705" s="307">
        <v>0.69899999999999995</v>
      </c>
      <c r="P705" s="307">
        <f>O705*H705</f>
        <v>12.581999999999999</v>
      </c>
      <c r="Q705" s="307">
        <v>1.1820000000000001E-2</v>
      </c>
      <c r="R705" s="307">
        <f>Q705*H705</f>
        <v>0.21276</v>
      </c>
      <c r="S705" s="307">
        <v>0</v>
      </c>
      <c r="T705" s="308">
        <f>S705*H705</f>
        <v>0</v>
      </c>
      <c r="U705" s="143"/>
      <c r="V705" s="143"/>
      <c r="W705" s="143"/>
      <c r="X705" s="143"/>
      <c r="Y705" s="143"/>
      <c r="Z705" s="143"/>
      <c r="AA705" s="143"/>
      <c r="AB705" s="143"/>
      <c r="AC705" s="143"/>
      <c r="AD705" s="143"/>
      <c r="AE705" s="143"/>
      <c r="AR705" s="309" t="s">
        <v>362</v>
      </c>
      <c r="AT705" s="309" t="s">
        <v>140</v>
      </c>
      <c r="AU705" s="309" t="s">
        <v>79</v>
      </c>
      <c r="AY705" s="129" t="s">
        <v>136</v>
      </c>
      <c r="BE705" s="310">
        <f>IF(N705="základní",J705,0)</f>
        <v>0</v>
      </c>
      <c r="BF705" s="310">
        <f>IF(N705="snížená",J705,0)</f>
        <v>0</v>
      </c>
      <c r="BG705" s="310">
        <f>IF(N705="zákl. přenesená",J705,0)</f>
        <v>0</v>
      </c>
      <c r="BH705" s="310">
        <f>IF(N705="sníž. přenesená",J705,0)</f>
        <v>0</v>
      </c>
      <c r="BI705" s="310">
        <f>IF(N705="nulová",J705,0)</f>
        <v>0</v>
      </c>
      <c r="BJ705" s="129" t="s">
        <v>77</v>
      </c>
      <c r="BK705" s="310">
        <f>ROUND(I705*H705,2)</f>
        <v>0</v>
      </c>
      <c r="BL705" s="129" t="s">
        <v>362</v>
      </c>
      <c r="BM705" s="309" t="s">
        <v>1122</v>
      </c>
    </row>
    <row r="706" spans="1:65" s="345" customFormat="1">
      <c r="B706" s="346"/>
      <c r="D706" s="320" t="s">
        <v>263</v>
      </c>
      <c r="E706" s="347" t="s">
        <v>3</v>
      </c>
      <c r="F706" s="348" t="s">
        <v>1123</v>
      </c>
      <c r="H706" s="347" t="s">
        <v>3</v>
      </c>
      <c r="I706" s="368"/>
      <c r="L706" s="346"/>
      <c r="M706" s="349"/>
      <c r="N706" s="350"/>
      <c r="O706" s="350"/>
      <c r="P706" s="350"/>
      <c r="Q706" s="350"/>
      <c r="R706" s="350"/>
      <c r="S706" s="350"/>
      <c r="T706" s="351"/>
      <c r="AT706" s="347" t="s">
        <v>263</v>
      </c>
      <c r="AU706" s="347" t="s">
        <v>79</v>
      </c>
      <c r="AV706" s="345" t="s">
        <v>77</v>
      </c>
      <c r="AW706" s="345" t="s">
        <v>30</v>
      </c>
      <c r="AX706" s="345" t="s">
        <v>70</v>
      </c>
      <c r="AY706" s="347" t="s">
        <v>136</v>
      </c>
    </row>
    <row r="707" spans="1:65" s="318" customFormat="1">
      <c r="B707" s="319"/>
      <c r="D707" s="320" t="s">
        <v>263</v>
      </c>
      <c r="E707" s="321" t="s">
        <v>3</v>
      </c>
      <c r="F707" s="322" t="s">
        <v>1124</v>
      </c>
      <c r="H707" s="323">
        <v>18</v>
      </c>
      <c r="I707" s="366"/>
      <c r="L707" s="319"/>
      <c r="M707" s="324"/>
      <c r="N707" s="325"/>
      <c r="O707" s="325"/>
      <c r="P707" s="325"/>
      <c r="Q707" s="325"/>
      <c r="R707" s="325"/>
      <c r="S707" s="325"/>
      <c r="T707" s="326"/>
      <c r="AT707" s="321" t="s">
        <v>263</v>
      </c>
      <c r="AU707" s="321" t="s">
        <v>79</v>
      </c>
      <c r="AV707" s="318" t="s">
        <v>79</v>
      </c>
      <c r="AW707" s="318" t="s">
        <v>30</v>
      </c>
      <c r="AX707" s="318" t="s">
        <v>70</v>
      </c>
      <c r="AY707" s="321" t="s">
        <v>136</v>
      </c>
    </row>
    <row r="708" spans="1:65" s="327" customFormat="1">
      <c r="B708" s="328"/>
      <c r="D708" s="320" t="s">
        <v>263</v>
      </c>
      <c r="E708" s="329" t="s">
        <v>3</v>
      </c>
      <c r="F708" s="330" t="s">
        <v>274</v>
      </c>
      <c r="H708" s="331">
        <v>18</v>
      </c>
      <c r="I708" s="367"/>
      <c r="L708" s="328"/>
      <c r="M708" s="332"/>
      <c r="N708" s="333"/>
      <c r="O708" s="333"/>
      <c r="P708" s="333"/>
      <c r="Q708" s="333"/>
      <c r="R708" s="333"/>
      <c r="S708" s="333"/>
      <c r="T708" s="334"/>
      <c r="AT708" s="329" t="s">
        <v>263</v>
      </c>
      <c r="AU708" s="329" t="s">
        <v>79</v>
      </c>
      <c r="AV708" s="327" t="s">
        <v>139</v>
      </c>
      <c r="AW708" s="327" t="s">
        <v>30</v>
      </c>
      <c r="AX708" s="327" t="s">
        <v>77</v>
      </c>
      <c r="AY708" s="329" t="s">
        <v>136</v>
      </c>
    </row>
    <row r="709" spans="1:65" s="149" customFormat="1" ht="42.75" customHeight="1">
      <c r="A709" s="143"/>
      <c r="B709" s="144"/>
      <c r="C709" s="298" t="s">
        <v>1125</v>
      </c>
      <c r="D709" s="298" t="s">
        <v>140</v>
      </c>
      <c r="E709" s="299" t="s">
        <v>1126</v>
      </c>
      <c r="F709" s="300" t="s">
        <v>1127</v>
      </c>
      <c r="G709" s="301" t="s">
        <v>261</v>
      </c>
      <c r="H709" s="302">
        <v>18</v>
      </c>
      <c r="I709" s="107"/>
      <c r="J709" s="303">
        <f>ROUND(I709*H709,2)</f>
        <v>0</v>
      </c>
      <c r="K709" s="304"/>
      <c r="L709" s="144"/>
      <c r="M709" s="305" t="s">
        <v>3</v>
      </c>
      <c r="N709" s="306" t="s">
        <v>41</v>
      </c>
      <c r="O709" s="307">
        <v>0.16</v>
      </c>
      <c r="P709" s="307">
        <f>O709*H709</f>
        <v>2.88</v>
      </c>
      <c r="Q709" s="307">
        <v>0</v>
      </c>
      <c r="R709" s="307">
        <f>Q709*H709</f>
        <v>0</v>
      </c>
      <c r="S709" s="307">
        <v>1.7250000000000001E-2</v>
      </c>
      <c r="T709" s="308">
        <f>S709*H709</f>
        <v>0.3105</v>
      </c>
      <c r="U709" s="143"/>
      <c r="V709" s="143"/>
      <c r="W709" s="143"/>
      <c r="X709" s="143"/>
      <c r="Y709" s="143"/>
      <c r="Z709" s="143"/>
      <c r="AA709" s="143"/>
      <c r="AB709" s="143"/>
      <c r="AC709" s="143"/>
      <c r="AD709" s="143"/>
      <c r="AE709" s="143"/>
      <c r="AR709" s="309" t="s">
        <v>362</v>
      </c>
      <c r="AT709" s="309" t="s">
        <v>140</v>
      </c>
      <c r="AU709" s="309" t="s">
        <v>79</v>
      </c>
      <c r="AY709" s="129" t="s">
        <v>136</v>
      </c>
      <c r="BE709" s="310">
        <f>IF(N709="základní",J709,0)</f>
        <v>0</v>
      </c>
      <c r="BF709" s="310">
        <f>IF(N709="snížená",J709,0)</f>
        <v>0</v>
      </c>
      <c r="BG709" s="310">
        <f>IF(N709="zákl. přenesená",J709,0)</f>
        <v>0</v>
      </c>
      <c r="BH709" s="310">
        <f>IF(N709="sníž. přenesená",J709,0)</f>
        <v>0</v>
      </c>
      <c r="BI709" s="310">
        <f>IF(N709="nulová",J709,0)</f>
        <v>0</v>
      </c>
      <c r="BJ709" s="129" t="s">
        <v>77</v>
      </c>
      <c r="BK709" s="310">
        <f>ROUND(I709*H709,2)</f>
        <v>0</v>
      </c>
      <c r="BL709" s="129" t="s">
        <v>362</v>
      </c>
      <c r="BM709" s="309" t="s">
        <v>1128</v>
      </c>
    </row>
    <row r="710" spans="1:65" s="345" customFormat="1">
      <c r="B710" s="346"/>
      <c r="D710" s="320" t="s">
        <v>263</v>
      </c>
      <c r="E710" s="347" t="s">
        <v>3</v>
      </c>
      <c r="F710" s="348" t="s">
        <v>1123</v>
      </c>
      <c r="H710" s="347" t="s">
        <v>3</v>
      </c>
      <c r="I710" s="368"/>
      <c r="L710" s="346"/>
      <c r="M710" s="349"/>
      <c r="N710" s="350"/>
      <c r="O710" s="350"/>
      <c r="P710" s="350"/>
      <c r="Q710" s="350"/>
      <c r="R710" s="350"/>
      <c r="S710" s="350"/>
      <c r="T710" s="351"/>
      <c r="AT710" s="347" t="s">
        <v>263</v>
      </c>
      <c r="AU710" s="347" t="s">
        <v>79</v>
      </c>
      <c r="AV710" s="345" t="s">
        <v>77</v>
      </c>
      <c r="AW710" s="345" t="s">
        <v>30</v>
      </c>
      <c r="AX710" s="345" t="s">
        <v>70</v>
      </c>
      <c r="AY710" s="347" t="s">
        <v>136</v>
      </c>
    </row>
    <row r="711" spans="1:65" s="318" customFormat="1">
      <c r="B711" s="319"/>
      <c r="D711" s="320" t="s">
        <v>263</v>
      </c>
      <c r="E711" s="321" t="s">
        <v>3</v>
      </c>
      <c r="F711" s="322" t="s">
        <v>1124</v>
      </c>
      <c r="H711" s="323">
        <v>18</v>
      </c>
      <c r="I711" s="366"/>
      <c r="L711" s="319"/>
      <c r="M711" s="324"/>
      <c r="N711" s="325"/>
      <c r="O711" s="325"/>
      <c r="P711" s="325"/>
      <c r="Q711" s="325"/>
      <c r="R711" s="325"/>
      <c r="S711" s="325"/>
      <c r="T711" s="326"/>
      <c r="AT711" s="321" t="s">
        <v>263</v>
      </c>
      <c r="AU711" s="321" t="s">
        <v>79</v>
      </c>
      <c r="AV711" s="318" t="s">
        <v>79</v>
      </c>
      <c r="AW711" s="318" t="s">
        <v>30</v>
      </c>
      <c r="AX711" s="318" t="s">
        <v>70</v>
      </c>
      <c r="AY711" s="321" t="s">
        <v>136</v>
      </c>
    </row>
    <row r="712" spans="1:65" s="327" customFormat="1">
      <c r="B712" s="328"/>
      <c r="D712" s="320" t="s">
        <v>263</v>
      </c>
      <c r="E712" s="329" t="s">
        <v>3</v>
      </c>
      <c r="F712" s="330" t="s">
        <v>274</v>
      </c>
      <c r="H712" s="331">
        <v>18</v>
      </c>
      <c r="I712" s="367"/>
      <c r="L712" s="328"/>
      <c r="M712" s="332"/>
      <c r="N712" s="333"/>
      <c r="O712" s="333"/>
      <c r="P712" s="333"/>
      <c r="Q712" s="333"/>
      <c r="R712" s="333"/>
      <c r="S712" s="333"/>
      <c r="T712" s="334"/>
      <c r="AT712" s="329" t="s">
        <v>263</v>
      </c>
      <c r="AU712" s="329" t="s">
        <v>79</v>
      </c>
      <c r="AV712" s="327" t="s">
        <v>139</v>
      </c>
      <c r="AW712" s="327" t="s">
        <v>30</v>
      </c>
      <c r="AX712" s="327" t="s">
        <v>77</v>
      </c>
      <c r="AY712" s="329" t="s">
        <v>136</v>
      </c>
    </row>
    <row r="713" spans="1:65" s="149" customFormat="1" ht="42.75" customHeight="1">
      <c r="A713" s="143"/>
      <c r="B713" s="144"/>
      <c r="C713" s="298" t="s">
        <v>1129</v>
      </c>
      <c r="D713" s="298" t="s">
        <v>140</v>
      </c>
      <c r="E713" s="299" t="s">
        <v>1130</v>
      </c>
      <c r="F713" s="300" t="s">
        <v>1131</v>
      </c>
      <c r="G713" s="301" t="s">
        <v>261</v>
      </c>
      <c r="H713" s="302">
        <v>27.18</v>
      </c>
      <c r="I713" s="107"/>
      <c r="J713" s="303">
        <f>ROUND(I713*H713,2)</f>
        <v>0</v>
      </c>
      <c r="K713" s="304"/>
      <c r="L713" s="144"/>
      <c r="M713" s="305" t="s">
        <v>3</v>
      </c>
      <c r="N713" s="306" t="s">
        <v>41</v>
      </c>
      <c r="O713" s="307">
        <v>1.0469999999999999</v>
      </c>
      <c r="P713" s="307">
        <f>O713*H713</f>
        <v>28.457459999999998</v>
      </c>
      <c r="Q713" s="307">
        <v>1.217E-2</v>
      </c>
      <c r="R713" s="307">
        <f>Q713*H713</f>
        <v>0.33078059999999998</v>
      </c>
      <c r="S713" s="307">
        <v>0</v>
      </c>
      <c r="T713" s="308">
        <f>S713*H713</f>
        <v>0</v>
      </c>
      <c r="U713" s="143"/>
      <c r="V713" s="143"/>
      <c r="W713" s="143"/>
      <c r="X713" s="143"/>
      <c r="Y713" s="143"/>
      <c r="Z713" s="143"/>
      <c r="AA713" s="143"/>
      <c r="AB713" s="143"/>
      <c r="AC713" s="143"/>
      <c r="AD713" s="143"/>
      <c r="AE713" s="143"/>
      <c r="AR713" s="309" t="s">
        <v>362</v>
      </c>
      <c r="AT713" s="309" t="s">
        <v>140</v>
      </c>
      <c r="AU713" s="309" t="s">
        <v>79</v>
      </c>
      <c r="AY713" s="129" t="s">
        <v>136</v>
      </c>
      <c r="BE713" s="310">
        <f>IF(N713="základní",J713,0)</f>
        <v>0</v>
      </c>
      <c r="BF713" s="310">
        <f>IF(N713="snížená",J713,0)</f>
        <v>0</v>
      </c>
      <c r="BG713" s="310">
        <f>IF(N713="zákl. přenesená",J713,0)</f>
        <v>0</v>
      </c>
      <c r="BH713" s="310">
        <f>IF(N713="sníž. přenesená",J713,0)</f>
        <v>0</v>
      </c>
      <c r="BI713" s="310">
        <f>IF(N713="nulová",J713,0)</f>
        <v>0</v>
      </c>
      <c r="BJ713" s="129" t="s">
        <v>77</v>
      </c>
      <c r="BK713" s="310">
        <f>ROUND(I713*H713,2)</f>
        <v>0</v>
      </c>
      <c r="BL713" s="129" t="s">
        <v>362</v>
      </c>
      <c r="BM713" s="309" t="s">
        <v>1132</v>
      </c>
    </row>
    <row r="714" spans="1:65" s="318" customFormat="1">
      <c r="B714" s="319"/>
      <c r="D714" s="320" t="s">
        <v>263</v>
      </c>
      <c r="E714" s="321" t="s">
        <v>3</v>
      </c>
      <c r="F714" s="322" t="s">
        <v>1133</v>
      </c>
      <c r="H714" s="323">
        <v>27.18</v>
      </c>
      <c r="I714" s="366"/>
      <c r="L714" s="319"/>
      <c r="M714" s="324"/>
      <c r="N714" s="325"/>
      <c r="O714" s="325"/>
      <c r="P714" s="325"/>
      <c r="Q714" s="325"/>
      <c r="R714" s="325"/>
      <c r="S714" s="325"/>
      <c r="T714" s="326"/>
      <c r="AT714" s="321" t="s">
        <v>263</v>
      </c>
      <c r="AU714" s="321" t="s">
        <v>79</v>
      </c>
      <c r="AV714" s="318" t="s">
        <v>79</v>
      </c>
      <c r="AW714" s="318" t="s">
        <v>30</v>
      </c>
      <c r="AX714" s="318" t="s">
        <v>70</v>
      </c>
      <c r="AY714" s="321" t="s">
        <v>136</v>
      </c>
    </row>
    <row r="715" spans="1:65" s="327" customFormat="1">
      <c r="B715" s="328"/>
      <c r="D715" s="320" t="s">
        <v>263</v>
      </c>
      <c r="E715" s="329" t="s">
        <v>218</v>
      </c>
      <c r="F715" s="330" t="s">
        <v>274</v>
      </c>
      <c r="H715" s="331">
        <v>27.18</v>
      </c>
      <c r="I715" s="367"/>
      <c r="L715" s="328"/>
      <c r="M715" s="332"/>
      <c r="N715" s="333"/>
      <c r="O715" s="333"/>
      <c r="P715" s="333"/>
      <c r="Q715" s="333"/>
      <c r="R715" s="333"/>
      <c r="S715" s="333"/>
      <c r="T715" s="334"/>
      <c r="AT715" s="329" t="s">
        <v>263</v>
      </c>
      <c r="AU715" s="329" t="s">
        <v>79</v>
      </c>
      <c r="AV715" s="327" t="s">
        <v>139</v>
      </c>
      <c r="AW715" s="327" t="s">
        <v>30</v>
      </c>
      <c r="AX715" s="327" t="s">
        <v>77</v>
      </c>
      <c r="AY715" s="329" t="s">
        <v>136</v>
      </c>
    </row>
    <row r="716" spans="1:65" s="149" customFormat="1" ht="42.75" customHeight="1">
      <c r="A716" s="143"/>
      <c r="B716" s="144"/>
      <c r="C716" s="298" t="s">
        <v>1134</v>
      </c>
      <c r="D716" s="298" t="s">
        <v>140</v>
      </c>
      <c r="E716" s="299" t="s">
        <v>1135</v>
      </c>
      <c r="F716" s="300" t="s">
        <v>1136</v>
      </c>
      <c r="G716" s="301" t="s">
        <v>261</v>
      </c>
      <c r="H716" s="302">
        <v>54.12</v>
      </c>
      <c r="I716" s="107"/>
      <c r="J716" s="303">
        <f>ROUND(I716*H716,2)</f>
        <v>0</v>
      </c>
      <c r="K716" s="304"/>
      <c r="L716" s="144"/>
      <c r="M716" s="305" t="s">
        <v>3</v>
      </c>
      <c r="N716" s="306" t="s">
        <v>41</v>
      </c>
      <c r="O716" s="307">
        <v>1.0469999999999999</v>
      </c>
      <c r="P716" s="307">
        <f>O716*H716</f>
        <v>56.663639999999994</v>
      </c>
      <c r="Q716" s="307">
        <v>1.18E-2</v>
      </c>
      <c r="R716" s="307">
        <f>Q716*H716</f>
        <v>0.63861599999999996</v>
      </c>
      <c r="S716" s="307">
        <v>0</v>
      </c>
      <c r="T716" s="308">
        <f>S716*H716</f>
        <v>0</v>
      </c>
      <c r="U716" s="143"/>
      <c r="V716" s="143"/>
      <c r="W716" s="143"/>
      <c r="X716" s="143"/>
      <c r="Y716" s="143"/>
      <c r="Z716" s="143"/>
      <c r="AA716" s="143"/>
      <c r="AB716" s="143"/>
      <c r="AC716" s="143"/>
      <c r="AD716" s="143"/>
      <c r="AE716" s="143"/>
      <c r="AR716" s="309" t="s">
        <v>362</v>
      </c>
      <c r="AT716" s="309" t="s">
        <v>140</v>
      </c>
      <c r="AU716" s="309" t="s">
        <v>79</v>
      </c>
      <c r="AY716" s="129" t="s">
        <v>136</v>
      </c>
      <c r="BE716" s="310">
        <f>IF(N716="základní",J716,0)</f>
        <v>0</v>
      </c>
      <c r="BF716" s="310">
        <f>IF(N716="snížená",J716,0)</f>
        <v>0</v>
      </c>
      <c r="BG716" s="310">
        <f>IF(N716="zákl. přenesená",J716,0)</f>
        <v>0</v>
      </c>
      <c r="BH716" s="310">
        <f>IF(N716="sníž. přenesená",J716,0)</f>
        <v>0</v>
      </c>
      <c r="BI716" s="310">
        <f>IF(N716="nulová",J716,0)</f>
        <v>0</v>
      </c>
      <c r="BJ716" s="129" t="s">
        <v>77</v>
      </c>
      <c r="BK716" s="310">
        <f>ROUND(I716*H716,2)</f>
        <v>0</v>
      </c>
      <c r="BL716" s="129" t="s">
        <v>362</v>
      </c>
      <c r="BM716" s="309" t="s">
        <v>1137</v>
      </c>
    </row>
    <row r="717" spans="1:65" s="318" customFormat="1">
      <c r="B717" s="319"/>
      <c r="D717" s="320" t="s">
        <v>263</v>
      </c>
      <c r="E717" s="321" t="s">
        <v>3</v>
      </c>
      <c r="F717" s="322" t="s">
        <v>1138</v>
      </c>
      <c r="H717" s="323">
        <v>54.12</v>
      </c>
      <c r="I717" s="366"/>
      <c r="L717" s="319"/>
      <c r="M717" s="324"/>
      <c r="N717" s="325"/>
      <c r="O717" s="325"/>
      <c r="P717" s="325"/>
      <c r="Q717" s="325"/>
      <c r="R717" s="325"/>
      <c r="S717" s="325"/>
      <c r="T717" s="326"/>
      <c r="AT717" s="321" t="s">
        <v>263</v>
      </c>
      <c r="AU717" s="321" t="s">
        <v>79</v>
      </c>
      <c r="AV717" s="318" t="s">
        <v>79</v>
      </c>
      <c r="AW717" s="318" t="s">
        <v>30</v>
      </c>
      <c r="AX717" s="318" t="s">
        <v>70</v>
      </c>
      <c r="AY717" s="321" t="s">
        <v>136</v>
      </c>
    </row>
    <row r="718" spans="1:65" s="327" customFormat="1">
      <c r="B718" s="328"/>
      <c r="D718" s="320" t="s">
        <v>263</v>
      </c>
      <c r="E718" s="329" t="s">
        <v>215</v>
      </c>
      <c r="F718" s="330" t="s">
        <v>274</v>
      </c>
      <c r="H718" s="331">
        <v>54.12</v>
      </c>
      <c r="I718" s="367"/>
      <c r="L718" s="328"/>
      <c r="M718" s="332"/>
      <c r="N718" s="333"/>
      <c r="O718" s="333"/>
      <c r="P718" s="333"/>
      <c r="Q718" s="333"/>
      <c r="R718" s="333"/>
      <c r="S718" s="333"/>
      <c r="T718" s="334"/>
      <c r="AT718" s="329" t="s">
        <v>263</v>
      </c>
      <c r="AU718" s="329" t="s">
        <v>79</v>
      </c>
      <c r="AV718" s="327" t="s">
        <v>139</v>
      </c>
      <c r="AW718" s="327" t="s">
        <v>30</v>
      </c>
      <c r="AX718" s="327" t="s">
        <v>77</v>
      </c>
      <c r="AY718" s="329" t="s">
        <v>136</v>
      </c>
    </row>
    <row r="719" spans="1:65" s="149" customFormat="1" ht="21" customHeight="1">
      <c r="A719" s="143"/>
      <c r="B719" s="144"/>
      <c r="C719" s="298" t="s">
        <v>1139</v>
      </c>
      <c r="D719" s="298" t="s">
        <v>140</v>
      </c>
      <c r="E719" s="299" t="s">
        <v>1140</v>
      </c>
      <c r="F719" s="300" t="s">
        <v>1141</v>
      </c>
      <c r="G719" s="301" t="s">
        <v>261</v>
      </c>
      <c r="H719" s="302">
        <v>81.3</v>
      </c>
      <c r="I719" s="107"/>
      <c r="J719" s="303">
        <f>ROUND(I719*H719,2)</f>
        <v>0</v>
      </c>
      <c r="K719" s="304"/>
      <c r="L719" s="144"/>
      <c r="M719" s="305" t="s">
        <v>3</v>
      </c>
      <c r="N719" s="306" t="s">
        <v>41</v>
      </c>
      <c r="O719" s="307">
        <v>0.08</v>
      </c>
      <c r="P719" s="307">
        <f>O719*H719</f>
        <v>6.5039999999999996</v>
      </c>
      <c r="Q719" s="307">
        <v>1E-4</v>
      </c>
      <c r="R719" s="307">
        <f>Q719*H719</f>
        <v>8.1300000000000001E-3</v>
      </c>
      <c r="S719" s="307">
        <v>0</v>
      </c>
      <c r="T719" s="308">
        <f>S719*H719</f>
        <v>0</v>
      </c>
      <c r="U719" s="143"/>
      <c r="V719" s="143"/>
      <c r="W719" s="143"/>
      <c r="X719" s="143"/>
      <c r="Y719" s="143"/>
      <c r="Z719" s="143"/>
      <c r="AA719" s="143"/>
      <c r="AB719" s="143"/>
      <c r="AC719" s="143"/>
      <c r="AD719" s="143"/>
      <c r="AE719" s="143"/>
      <c r="AR719" s="309" t="s">
        <v>362</v>
      </c>
      <c r="AT719" s="309" t="s">
        <v>140</v>
      </c>
      <c r="AU719" s="309" t="s">
        <v>79</v>
      </c>
      <c r="AY719" s="129" t="s">
        <v>136</v>
      </c>
      <c r="BE719" s="310">
        <f>IF(N719="základní",J719,0)</f>
        <v>0</v>
      </c>
      <c r="BF719" s="310">
        <f>IF(N719="snížená",J719,0)</f>
        <v>0</v>
      </c>
      <c r="BG719" s="310">
        <f>IF(N719="zákl. přenesená",J719,0)</f>
        <v>0</v>
      </c>
      <c r="BH719" s="310">
        <f>IF(N719="sníž. přenesená",J719,0)</f>
        <v>0</v>
      </c>
      <c r="BI719" s="310">
        <f>IF(N719="nulová",J719,0)</f>
        <v>0</v>
      </c>
      <c r="BJ719" s="129" t="s">
        <v>77</v>
      </c>
      <c r="BK719" s="310">
        <f>ROUND(I719*H719,2)</f>
        <v>0</v>
      </c>
      <c r="BL719" s="129" t="s">
        <v>362</v>
      </c>
      <c r="BM719" s="309" t="s">
        <v>1142</v>
      </c>
    </row>
    <row r="720" spans="1:65" s="318" customFormat="1">
      <c r="B720" s="319"/>
      <c r="D720" s="320" t="s">
        <v>263</v>
      </c>
      <c r="E720" s="321" t="s">
        <v>3</v>
      </c>
      <c r="F720" s="322" t="s">
        <v>1143</v>
      </c>
      <c r="H720" s="323">
        <v>81.3</v>
      </c>
      <c r="I720" s="366"/>
      <c r="L720" s="319"/>
      <c r="M720" s="324"/>
      <c r="N720" s="325"/>
      <c r="O720" s="325"/>
      <c r="P720" s="325"/>
      <c r="Q720" s="325"/>
      <c r="R720" s="325"/>
      <c r="S720" s="325"/>
      <c r="T720" s="326"/>
      <c r="AT720" s="321" t="s">
        <v>263</v>
      </c>
      <c r="AU720" s="321" t="s">
        <v>79</v>
      </c>
      <c r="AV720" s="318" t="s">
        <v>79</v>
      </c>
      <c r="AW720" s="318" t="s">
        <v>30</v>
      </c>
      <c r="AX720" s="318" t="s">
        <v>77</v>
      </c>
      <c r="AY720" s="321" t="s">
        <v>136</v>
      </c>
    </row>
    <row r="721" spans="1:65" s="149" customFormat="1" ht="32" customHeight="1">
      <c r="A721" s="143"/>
      <c r="B721" s="144"/>
      <c r="C721" s="298" t="s">
        <v>1144</v>
      </c>
      <c r="D721" s="298" t="s">
        <v>140</v>
      </c>
      <c r="E721" s="299" t="s">
        <v>1145</v>
      </c>
      <c r="F721" s="300" t="s">
        <v>1146</v>
      </c>
      <c r="G721" s="301" t="s">
        <v>148</v>
      </c>
      <c r="H721" s="302">
        <v>13</v>
      </c>
      <c r="I721" s="107"/>
      <c r="J721" s="303">
        <f>ROUND(I721*H721,2)</f>
        <v>0</v>
      </c>
      <c r="K721" s="304"/>
      <c r="L721" s="144"/>
      <c r="M721" s="305" t="s">
        <v>3</v>
      </c>
      <c r="N721" s="306" t="s">
        <v>41</v>
      </c>
      <c r="O721" s="307">
        <v>1.0580000000000001</v>
      </c>
      <c r="P721" s="307">
        <f>O721*H721</f>
        <v>13.754000000000001</v>
      </c>
      <c r="Q721" s="307">
        <v>1.8669999999999999E-2</v>
      </c>
      <c r="R721" s="307">
        <f>Q721*H721</f>
        <v>0.24270999999999998</v>
      </c>
      <c r="S721" s="307">
        <v>1.5180000000000001E-2</v>
      </c>
      <c r="T721" s="308">
        <f>S721*H721</f>
        <v>0.19734000000000002</v>
      </c>
      <c r="U721" s="143"/>
      <c r="V721" s="143"/>
      <c r="W721" s="143"/>
      <c r="X721" s="143"/>
      <c r="Y721" s="143"/>
      <c r="Z721" s="143"/>
      <c r="AA721" s="143"/>
      <c r="AB721" s="143"/>
      <c r="AC721" s="143"/>
      <c r="AD721" s="143"/>
      <c r="AE721" s="143"/>
      <c r="AR721" s="309" t="s">
        <v>362</v>
      </c>
      <c r="AT721" s="309" t="s">
        <v>140</v>
      </c>
      <c r="AU721" s="309" t="s">
        <v>79</v>
      </c>
      <c r="AY721" s="129" t="s">
        <v>136</v>
      </c>
      <c r="BE721" s="310">
        <f>IF(N721="základní",J721,0)</f>
        <v>0</v>
      </c>
      <c r="BF721" s="310">
        <f>IF(N721="snížená",J721,0)</f>
        <v>0</v>
      </c>
      <c r="BG721" s="310">
        <f>IF(N721="zákl. přenesená",J721,0)</f>
        <v>0</v>
      </c>
      <c r="BH721" s="310">
        <f>IF(N721="sníž. přenesená",J721,0)</f>
        <v>0</v>
      </c>
      <c r="BI721" s="310">
        <f>IF(N721="nulová",J721,0)</f>
        <v>0</v>
      </c>
      <c r="BJ721" s="129" t="s">
        <v>77</v>
      </c>
      <c r="BK721" s="310">
        <f>ROUND(I721*H721,2)</f>
        <v>0</v>
      </c>
      <c r="BL721" s="129" t="s">
        <v>362</v>
      </c>
      <c r="BM721" s="309" t="s">
        <v>1147</v>
      </c>
    </row>
    <row r="722" spans="1:65" s="318" customFormat="1">
      <c r="B722" s="319"/>
      <c r="D722" s="320" t="s">
        <v>263</v>
      </c>
      <c r="E722" s="321" t="s">
        <v>3</v>
      </c>
      <c r="F722" s="322" t="s">
        <v>1148</v>
      </c>
      <c r="H722" s="323">
        <v>13</v>
      </c>
      <c r="I722" s="366"/>
      <c r="L722" s="319"/>
      <c r="M722" s="324"/>
      <c r="N722" s="325"/>
      <c r="O722" s="325"/>
      <c r="P722" s="325"/>
      <c r="Q722" s="325"/>
      <c r="R722" s="325"/>
      <c r="S722" s="325"/>
      <c r="T722" s="326"/>
      <c r="AT722" s="321" t="s">
        <v>263</v>
      </c>
      <c r="AU722" s="321" t="s">
        <v>79</v>
      </c>
      <c r="AV722" s="318" t="s">
        <v>79</v>
      </c>
      <c r="AW722" s="318" t="s">
        <v>30</v>
      </c>
      <c r="AX722" s="318" t="s">
        <v>77</v>
      </c>
      <c r="AY722" s="321" t="s">
        <v>136</v>
      </c>
    </row>
    <row r="723" spans="1:65" s="149" customFormat="1" ht="42.75" customHeight="1">
      <c r="A723" s="143"/>
      <c r="B723" s="144"/>
      <c r="C723" s="298" t="s">
        <v>1149</v>
      </c>
      <c r="D723" s="298" t="s">
        <v>140</v>
      </c>
      <c r="E723" s="299" t="s">
        <v>1150</v>
      </c>
      <c r="F723" s="300" t="s">
        <v>1151</v>
      </c>
      <c r="G723" s="301" t="s">
        <v>512</v>
      </c>
      <c r="H723" s="302">
        <v>50</v>
      </c>
      <c r="I723" s="107"/>
      <c r="J723" s="303">
        <f>ROUND(I723*H723,2)</f>
        <v>0</v>
      </c>
      <c r="K723" s="304"/>
      <c r="L723" s="144"/>
      <c r="M723" s="305" t="s">
        <v>3</v>
      </c>
      <c r="N723" s="306" t="s">
        <v>41</v>
      </c>
      <c r="O723" s="307">
        <v>0.69399999999999995</v>
      </c>
      <c r="P723" s="307">
        <f>O723*H723</f>
        <v>34.699999999999996</v>
      </c>
      <c r="Q723" s="307">
        <v>5.0299999999999997E-3</v>
      </c>
      <c r="R723" s="307">
        <f>Q723*H723</f>
        <v>0.2515</v>
      </c>
      <c r="S723" s="307">
        <v>0</v>
      </c>
      <c r="T723" s="308">
        <f>S723*H723</f>
        <v>0</v>
      </c>
      <c r="U723" s="143"/>
      <c r="V723" s="143"/>
      <c r="W723" s="143"/>
      <c r="X723" s="143"/>
      <c r="Y723" s="143"/>
      <c r="Z723" s="143"/>
      <c r="AA723" s="143"/>
      <c r="AB723" s="143"/>
      <c r="AC723" s="143"/>
      <c r="AD723" s="143"/>
      <c r="AE723" s="143"/>
      <c r="AR723" s="309" t="s">
        <v>362</v>
      </c>
      <c r="AT723" s="309" t="s">
        <v>140</v>
      </c>
      <c r="AU723" s="309" t="s">
        <v>79</v>
      </c>
      <c r="AY723" s="129" t="s">
        <v>136</v>
      </c>
      <c r="BE723" s="310">
        <f>IF(N723="základní",J723,0)</f>
        <v>0</v>
      </c>
      <c r="BF723" s="310">
        <f>IF(N723="snížená",J723,0)</f>
        <v>0</v>
      </c>
      <c r="BG723" s="310">
        <f>IF(N723="zákl. přenesená",J723,0)</f>
        <v>0</v>
      </c>
      <c r="BH723" s="310">
        <f>IF(N723="sníž. přenesená",J723,0)</f>
        <v>0</v>
      </c>
      <c r="BI723" s="310">
        <f>IF(N723="nulová",J723,0)</f>
        <v>0</v>
      </c>
      <c r="BJ723" s="129" t="s">
        <v>77</v>
      </c>
      <c r="BK723" s="310">
        <f>ROUND(I723*H723,2)</f>
        <v>0</v>
      </c>
      <c r="BL723" s="129" t="s">
        <v>362</v>
      </c>
      <c r="BM723" s="309" t="s">
        <v>1152</v>
      </c>
    </row>
    <row r="724" spans="1:65" s="318" customFormat="1">
      <c r="B724" s="319"/>
      <c r="D724" s="320" t="s">
        <v>263</v>
      </c>
      <c r="E724" s="321" t="s">
        <v>3</v>
      </c>
      <c r="F724" s="322" t="s">
        <v>1153</v>
      </c>
      <c r="H724" s="323">
        <v>50</v>
      </c>
      <c r="I724" s="366"/>
      <c r="L724" s="319"/>
      <c r="M724" s="324"/>
      <c r="N724" s="325"/>
      <c r="O724" s="325"/>
      <c r="P724" s="325"/>
      <c r="Q724" s="325"/>
      <c r="R724" s="325"/>
      <c r="S724" s="325"/>
      <c r="T724" s="326"/>
      <c r="AT724" s="321" t="s">
        <v>263</v>
      </c>
      <c r="AU724" s="321" t="s">
        <v>79</v>
      </c>
      <c r="AV724" s="318" t="s">
        <v>79</v>
      </c>
      <c r="AW724" s="318" t="s">
        <v>30</v>
      </c>
      <c r="AX724" s="318" t="s">
        <v>77</v>
      </c>
      <c r="AY724" s="321" t="s">
        <v>136</v>
      </c>
    </row>
    <row r="725" spans="1:65" s="149" customFormat="1" ht="42.75" customHeight="1">
      <c r="A725" s="143"/>
      <c r="B725" s="144"/>
      <c r="C725" s="298" t="s">
        <v>1154</v>
      </c>
      <c r="D725" s="298" t="s">
        <v>140</v>
      </c>
      <c r="E725" s="299" t="s">
        <v>1155</v>
      </c>
      <c r="F725" s="300" t="s">
        <v>1156</v>
      </c>
      <c r="G725" s="301" t="s">
        <v>512</v>
      </c>
      <c r="H725" s="302">
        <v>4</v>
      </c>
      <c r="I725" s="107"/>
      <c r="J725" s="303">
        <f>ROUND(I725*H725,2)</f>
        <v>0</v>
      </c>
      <c r="K725" s="304"/>
      <c r="L725" s="144"/>
      <c r="M725" s="305" t="s">
        <v>3</v>
      </c>
      <c r="N725" s="306" t="s">
        <v>41</v>
      </c>
      <c r="O725" s="307">
        <v>0.93799999999999994</v>
      </c>
      <c r="P725" s="307">
        <f>O725*H725</f>
        <v>3.7519999999999998</v>
      </c>
      <c r="Q725" s="307">
        <v>1.242E-2</v>
      </c>
      <c r="R725" s="307">
        <f>Q725*H725</f>
        <v>4.9680000000000002E-2</v>
      </c>
      <c r="S725" s="307">
        <v>0</v>
      </c>
      <c r="T725" s="308">
        <f>S725*H725</f>
        <v>0</v>
      </c>
      <c r="U725" s="143"/>
      <c r="V725" s="143"/>
      <c r="W725" s="143"/>
      <c r="X725" s="143"/>
      <c r="Y725" s="143"/>
      <c r="Z725" s="143"/>
      <c r="AA725" s="143"/>
      <c r="AB725" s="143"/>
      <c r="AC725" s="143"/>
      <c r="AD725" s="143"/>
      <c r="AE725" s="143"/>
      <c r="AR725" s="309" t="s">
        <v>362</v>
      </c>
      <c r="AT725" s="309" t="s">
        <v>140</v>
      </c>
      <c r="AU725" s="309" t="s">
        <v>79</v>
      </c>
      <c r="AY725" s="129" t="s">
        <v>136</v>
      </c>
      <c r="BE725" s="310">
        <f>IF(N725="základní",J725,0)</f>
        <v>0</v>
      </c>
      <c r="BF725" s="310">
        <f>IF(N725="snížená",J725,0)</f>
        <v>0</v>
      </c>
      <c r="BG725" s="310">
        <f>IF(N725="zákl. přenesená",J725,0)</f>
        <v>0</v>
      </c>
      <c r="BH725" s="310">
        <f>IF(N725="sníž. přenesená",J725,0)</f>
        <v>0</v>
      </c>
      <c r="BI725" s="310">
        <f>IF(N725="nulová",J725,0)</f>
        <v>0</v>
      </c>
      <c r="BJ725" s="129" t="s">
        <v>77</v>
      </c>
      <c r="BK725" s="310">
        <f>ROUND(I725*H725,2)</f>
        <v>0</v>
      </c>
      <c r="BL725" s="129" t="s">
        <v>362</v>
      </c>
      <c r="BM725" s="309" t="s">
        <v>1157</v>
      </c>
    </row>
    <row r="726" spans="1:65" s="318" customFormat="1">
      <c r="B726" s="319"/>
      <c r="D726" s="320" t="s">
        <v>263</v>
      </c>
      <c r="E726" s="321" t="s">
        <v>3</v>
      </c>
      <c r="F726" s="322" t="s">
        <v>821</v>
      </c>
      <c r="H726" s="323">
        <v>4</v>
      </c>
      <c r="I726" s="366"/>
      <c r="L726" s="319"/>
      <c r="M726" s="324"/>
      <c r="N726" s="325"/>
      <c r="O726" s="325"/>
      <c r="P726" s="325"/>
      <c r="Q726" s="325"/>
      <c r="R726" s="325"/>
      <c r="S726" s="325"/>
      <c r="T726" s="326"/>
      <c r="AT726" s="321" t="s">
        <v>263</v>
      </c>
      <c r="AU726" s="321" t="s">
        <v>79</v>
      </c>
      <c r="AV726" s="318" t="s">
        <v>79</v>
      </c>
      <c r="AW726" s="318" t="s">
        <v>30</v>
      </c>
      <c r="AX726" s="318" t="s">
        <v>77</v>
      </c>
      <c r="AY726" s="321" t="s">
        <v>136</v>
      </c>
    </row>
    <row r="727" spans="1:65" s="149" customFormat="1" ht="42.75" customHeight="1">
      <c r="A727" s="143"/>
      <c r="B727" s="144"/>
      <c r="C727" s="298" t="s">
        <v>1158</v>
      </c>
      <c r="D727" s="298" t="s">
        <v>140</v>
      </c>
      <c r="E727" s="299" t="s">
        <v>1159</v>
      </c>
      <c r="F727" s="300" t="s">
        <v>1160</v>
      </c>
      <c r="G727" s="301" t="s">
        <v>512</v>
      </c>
      <c r="H727" s="302">
        <v>30</v>
      </c>
      <c r="I727" s="107"/>
      <c r="J727" s="303">
        <f>ROUND(I727*H727,2)</f>
        <v>0</v>
      </c>
      <c r="K727" s="304"/>
      <c r="L727" s="144"/>
      <c r="M727" s="305" t="s">
        <v>3</v>
      </c>
      <c r="N727" s="306" t="s">
        <v>41</v>
      </c>
      <c r="O727" s="307">
        <v>1.494</v>
      </c>
      <c r="P727" s="307">
        <f>O727*H727</f>
        <v>44.82</v>
      </c>
      <c r="Q727" s="307">
        <v>1.306E-2</v>
      </c>
      <c r="R727" s="307">
        <f>Q727*H727</f>
        <v>0.39180000000000004</v>
      </c>
      <c r="S727" s="307">
        <v>0</v>
      </c>
      <c r="T727" s="308">
        <f>S727*H727</f>
        <v>0</v>
      </c>
      <c r="U727" s="143"/>
      <c r="V727" s="143"/>
      <c r="W727" s="143"/>
      <c r="X727" s="143"/>
      <c r="Y727" s="143"/>
      <c r="Z727" s="143"/>
      <c r="AA727" s="143"/>
      <c r="AB727" s="143"/>
      <c r="AC727" s="143"/>
      <c r="AD727" s="143"/>
      <c r="AE727" s="143"/>
      <c r="AR727" s="309" t="s">
        <v>362</v>
      </c>
      <c r="AT727" s="309" t="s">
        <v>140</v>
      </c>
      <c r="AU727" s="309" t="s">
        <v>79</v>
      </c>
      <c r="AY727" s="129" t="s">
        <v>136</v>
      </c>
      <c r="BE727" s="310">
        <f>IF(N727="základní",J727,0)</f>
        <v>0</v>
      </c>
      <c r="BF727" s="310">
        <f>IF(N727="snížená",J727,0)</f>
        <v>0</v>
      </c>
      <c r="BG727" s="310">
        <f>IF(N727="zákl. přenesená",J727,0)</f>
        <v>0</v>
      </c>
      <c r="BH727" s="310">
        <f>IF(N727="sníž. přenesená",J727,0)</f>
        <v>0</v>
      </c>
      <c r="BI727" s="310">
        <f>IF(N727="nulová",J727,0)</f>
        <v>0</v>
      </c>
      <c r="BJ727" s="129" t="s">
        <v>77</v>
      </c>
      <c r="BK727" s="310">
        <f>ROUND(I727*H727,2)</f>
        <v>0</v>
      </c>
      <c r="BL727" s="129" t="s">
        <v>362</v>
      </c>
      <c r="BM727" s="309" t="s">
        <v>1161</v>
      </c>
    </row>
    <row r="728" spans="1:65" s="318" customFormat="1">
      <c r="B728" s="319"/>
      <c r="D728" s="320" t="s">
        <v>263</v>
      </c>
      <c r="E728" s="321" t="s">
        <v>3</v>
      </c>
      <c r="F728" s="322" t="s">
        <v>1162</v>
      </c>
      <c r="H728" s="323">
        <v>30</v>
      </c>
      <c r="I728" s="366"/>
      <c r="L728" s="319"/>
      <c r="M728" s="324"/>
      <c r="N728" s="325"/>
      <c r="O728" s="325"/>
      <c r="P728" s="325"/>
      <c r="Q728" s="325"/>
      <c r="R728" s="325"/>
      <c r="S728" s="325"/>
      <c r="T728" s="326"/>
      <c r="AT728" s="321" t="s">
        <v>263</v>
      </c>
      <c r="AU728" s="321" t="s">
        <v>79</v>
      </c>
      <c r="AV728" s="318" t="s">
        <v>79</v>
      </c>
      <c r="AW728" s="318" t="s">
        <v>30</v>
      </c>
      <c r="AX728" s="318" t="s">
        <v>77</v>
      </c>
      <c r="AY728" s="321" t="s">
        <v>136</v>
      </c>
    </row>
    <row r="729" spans="1:65" s="149" customFormat="1" ht="32" customHeight="1">
      <c r="A729" s="143"/>
      <c r="B729" s="144"/>
      <c r="C729" s="298" t="s">
        <v>1163</v>
      </c>
      <c r="D729" s="298" t="s">
        <v>140</v>
      </c>
      <c r="E729" s="299" t="s">
        <v>1164</v>
      </c>
      <c r="F729" s="300" t="s">
        <v>1165</v>
      </c>
      <c r="G729" s="301" t="s">
        <v>148</v>
      </c>
      <c r="H729" s="302">
        <v>8</v>
      </c>
      <c r="I729" s="107"/>
      <c r="J729" s="303">
        <f>ROUND(I729*H729,2)</f>
        <v>0</v>
      </c>
      <c r="K729" s="304"/>
      <c r="L729" s="144"/>
      <c r="M729" s="305" t="s">
        <v>3</v>
      </c>
      <c r="N729" s="306" t="s">
        <v>41</v>
      </c>
      <c r="O729" s="307">
        <v>0.42</v>
      </c>
      <c r="P729" s="307">
        <f>O729*H729</f>
        <v>3.36</v>
      </c>
      <c r="Q729" s="307">
        <v>6.9999999999999994E-5</v>
      </c>
      <c r="R729" s="307">
        <f>Q729*H729</f>
        <v>5.5999999999999995E-4</v>
      </c>
      <c r="S729" s="307">
        <v>0</v>
      </c>
      <c r="T729" s="308">
        <f>S729*H729</f>
        <v>0</v>
      </c>
      <c r="U729" s="143"/>
      <c r="V729" s="143"/>
      <c r="W729" s="143"/>
      <c r="X729" s="143"/>
      <c r="Y729" s="143"/>
      <c r="Z729" s="143"/>
      <c r="AA729" s="143"/>
      <c r="AB729" s="143"/>
      <c r="AC729" s="143"/>
      <c r="AD729" s="143"/>
      <c r="AE729" s="143"/>
      <c r="AR729" s="309" t="s">
        <v>362</v>
      </c>
      <c r="AT729" s="309" t="s">
        <v>140</v>
      </c>
      <c r="AU729" s="309" t="s">
        <v>79</v>
      </c>
      <c r="AY729" s="129" t="s">
        <v>136</v>
      </c>
      <c r="BE729" s="310">
        <f>IF(N729="základní",J729,0)</f>
        <v>0</v>
      </c>
      <c r="BF729" s="310">
        <f>IF(N729="snížená",J729,0)</f>
        <v>0</v>
      </c>
      <c r="BG729" s="310">
        <f>IF(N729="zákl. přenesená",J729,0)</f>
        <v>0</v>
      </c>
      <c r="BH729" s="310">
        <f>IF(N729="sníž. přenesená",J729,0)</f>
        <v>0</v>
      </c>
      <c r="BI729" s="310">
        <f>IF(N729="nulová",J729,0)</f>
        <v>0</v>
      </c>
      <c r="BJ729" s="129" t="s">
        <v>77</v>
      </c>
      <c r="BK729" s="310">
        <f>ROUND(I729*H729,2)</f>
        <v>0</v>
      </c>
      <c r="BL729" s="129" t="s">
        <v>362</v>
      </c>
      <c r="BM729" s="309" t="s">
        <v>1166</v>
      </c>
    </row>
    <row r="730" spans="1:65" s="318" customFormat="1">
      <c r="B730" s="319"/>
      <c r="D730" s="320" t="s">
        <v>263</v>
      </c>
      <c r="E730" s="321" t="s">
        <v>3</v>
      </c>
      <c r="F730" s="322" t="s">
        <v>1167</v>
      </c>
      <c r="H730" s="323">
        <v>8</v>
      </c>
      <c r="I730" s="366"/>
      <c r="L730" s="319"/>
      <c r="M730" s="324"/>
      <c r="N730" s="325"/>
      <c r="O730" s="325"/>
      <c r="P730" s="325"/>
      <c r="Q730" s="325"/>
      <c r="R730" s="325"/>
      <c r="S730" s="325"/>
      <c r="T730" s="326"/>
      <c r="AT730" s="321" t="s">
        <v>263</v>
      </c>
      <c r="AU730" s="321" t="s">
        <v>79</v>
      </c>
      <c r="AV730" s="318" t="s">
        <v>79</v>
      </c>
      <c r="AW730" s="318" t="s">
        <v>30</v>
      </c>
      <c r="AX730" s="318" t="s">
        <v>77</v>
      </c>
      <c r="AY730" s="321" t="s">
        <v>136</v>
      </c>
    </row>
    <row r="731" spans="1:65" s="149" customFormat="1" ht="16.399999999999999" customHeight="1">
      <c r="A731" s="143"/>
      <c r="B731" s="144"/>
      <c r="C731" s="335" t="s">
        <v>1168</v>
      </c>
      <c r="D731" s="335" t="s">
        <v>133</v>
      </c>
      <c r="E731" s="336" t="s">
        <v>1169</v>
      </c>
      <c r="F731" s="337" t="s">
        <v>1170</v>
      </c>
      <c r="G731" s="338" t="s">
        <v>148</v>
      </c>
      <c r="H731" s="339">
        <v>8</v>
      </c>
      <c r="I731" s="108"/>
      <c r="J731" s="340">
        <f>ROUND(I731*H731,2)</f>
        <v>0</v>
      </c>
      <c r="K731" s="341"/>
      <c r="L731" s="342"/>
      <c r="M731" s="343" t="s">
        <v>3</v>
      </c>
      <c r="N731" s="344" t="s">
        <v>41</v>
      </c>
      <c r="O731" s="307">
        <v>0</v>
      </c>
      <c r="P731" s="307">
        <f>O731*H731</f>
        <v>0</v>
      </c>
      <c r="Q731" s="307">
        <v>2.2000000000000001E-3</v>
      </c>
      <c r="R731" s="307">
        <f>Q731*H731</f>
        <v>1.7600000000000001E-2</v>
      </c>
      <c r="S731" s="307">
        <v>0</v>
      </c>
      <c r="T731" s="308">
        <f>S731*H731</f>
        <v>0</v>
      </c>
      <c r="U731" s="143"/>
      <c r="V731" s="143"/>
      <c r="W731" s="143"/>
      <c r="X731" s="143"/>
      <c r="Y731" s="143"/>
      <c r="Z731" s="143"/>
      <c r="AA731" s="143"/>
      <c r="AB731" s="143"/>
      <c r="AC731" s="143"/>
      <c r="AD731" s="143"/>
      <c r="AE731" s="143"/>
      <c r="AR731" s="309" t="s">
        <v>553</v>
      </c>
      <c r="AT731" s="309" t="s">
        <v>133</v>
      </c>
      <c r="AU731" s="309" t="s">
        <v>79</v>
      </c>
      <c r="AY731" s="129" t="s">
        <v>136</v>
      </c>
      <c r="BE731" s="310">
        <f>IF(N731="základní",J731,0)</f>
        <v>0</v>
      </c>
      <c r="BF731" s="310">
        <f>IF(N731="snížená",J731,0)</f>
        <v>0</v>
      </c>
      <c r="BG731" s="310">
        <f>IF(N731="zákl. přenesená",J731,0)</f>
        <v>0</v>
      </c>
      <c r="BH731" s="310">
        <f>IF(N731="sníž. přenesená",J731,0)</f>
        <v>0</v>
      </c>
      <c r="BI731" s="310">
        <f>IF(N731="nulová",J731,0)</f>
        <v>0</v>
      </c>
      <c r="BJ731" s="129" t="s">
        <v>77</v>
      </c>
      <c r="BK731" s="310">
        <f>ROUND(I731*H731,2)</f>
        <v>0</v>
      </c>
      <c r="BL731" s="129" t="s">
        <v>362</v>
      </c>
      <c r="BM731" s="309" t="s">
        <v>1171</v>
      </c>
    </row>
    <row r="732" spans="1:65" s="149" customFormat="1" ht="32" customHeight="1">
      <c r="A732" s="143"/>
      <c r="B732" s="144"/>
      <c r="C732" s="298" t="s">
        <v>1172</v>
      </c>
      <c r="D732" s="298" t="s">
        <v>140</v>
      </c>
      <c r="E732" s="299" t="s">
        <v>1173</v>
      </c>
      <c r="F732" s="300" t="s">
        <v>1174</v>
      </c>
      <c r="G732" s="301" t="s">
        <v>148</v>
      </c>
      <c r="H732" s="302">
        <v>6</v>
      </c>
      <c r="I732" s="107"/>
      <c r="J732" s="303">
        <f>ROUND(I732*H732,2)</f>
        <v>0</v>
      </c>
      <c r="K732" s="304"/>
      <c r="L732" s="144"/>
      <c r="M732" s="305" t="s">
        <v>3</v>
      </c>
      <c r="N732" s="306" t="s">
        <v>41</v>
      </c>
      <c r="O732" s="307">
        <v>0.64500000000000002</v>
      </c>
      <c r="P732" s="307">
        <f>O732*H732</f>
        <v>3.87</v>
      </c>
      <c r="Q732" s="307">
        <v>6.9999999999999994E-5</v>
      </c>
      <c r="R732" s="307">
        <f>Q732*H732</f>
        <v>4.1999999999999996E-4</v>
      </c>
      <c r="S732" s="307">
        <v>0</v>
      </c>
      <c r="T732" s="308">
        <f>S732*H732</f>
        <v>0</v>
      </c>
      <c r="U732" s="143"/>
      <c r="V732" s="143"/>
      <c r="W732" s="143"/>
      <c r="X732" s="143"/>
      <c r="Y732" s="143"/>
      <c r="Z732" s="143"/>
      <c r="AA732" s="143"/>
      <c r="AB732" s="143"/>
      <c r="AC732" s="143"/>
      <c r="AD732" s="143"/>
      <c r="AE732" s="143"/>
      <c r="AR732" s="309" t="s">
        <v>362</v>
      </c>
      <c r="AT732" s="309" t="s">
        <v>140</v>
      </c>
      <c r="AU732" s="309" t="s">
        <v>79</v>
      </c>
      <c r="AY732" s="129" t="s">
        <v>136</v>
      </c>
      <c r="BE732" s="310">
        <f>IF(N732="základní",J732,0)</f>
        <v>0</v>
      </c>
      <c r="BF732" s="310">
        <f>IF(N732="snížená",J732,0)</f>
        <v>0</v>
      </c>
      <c r="BG732" s="310">
        <f>IF(N732="zákl. přenesená",J732,0)</f>
        <v>0</v>
      </c>
      <c r="BH732" s="310">
        <f>IF(N732="sníž. přenesená",J732,0)</f>
        <v>0</v>
      </c>
      <c r="BI732" s="310">
        <f>IF(N732="nulová",J732,0)</f>
        <v>0</v>
      </c>
      <c r="BJ732" s="129" t="s">
        <v>77</v>
      </c>
      <c r="BK732" s="310">
        <f>ROUND(I732*H732,2)</f>
        <v>0</v>
      </c>
      <c r="BL732" s="129" t="s">
        <v>362</v>
      </c>
      <c r="BM732" s="309" t="s">
        <v>1175</v>
      </c>
    </row>
    <row r="733" spans="1:65" s="318" customFormat="1">
      <c r="B733" s="319"/>
      <c r="D733" s="320" t="s">
        <v>263</v>
      </c>
      <c r="E733" s="321" t="s">
        <v>3</v>
      </c>
      <c r="F733" s="322" t="s">
        <v>1176</v>
      </c>
      <c r="H733" s="323">
        <v>6</v>
      </c>
      <c r="I733" s="366"/>
      <c r="L733" s="319"/>
      <c r="M733" s="324"/>
      <c r="N733" s="325"/>
      <c r="O733" s="325"/>
      <c r="P733" s="325"/>
      <c r="Q733" s="325"/>
      <c r="R733" s="325"/>
      <c r="S733" s="325"/>
      <c r="T733" s="326"/>
      <c r="AT733" s="321" t="s">
        <v>263</v>
      </c>
      <c r="AU733" s="321" t="s">
        <v>79</v>
      </c>
      <c r="AV733" s="318" t="s">
        <v>79</v>
      </c>
      <c r="AW733" s="318" t="s">
        <v>30</v>
      </c>
      <c r="AX733" s="318" t="s">
        <v>77</v>
      </c>
      <c r="AY733" s="321" t="s">
        <v>136</v>
      </c>
    </row>
    <row r="734" spans="1:65" s="149" customFormat="1" ht="16.399999999999999" customHeight="1">
      <c r="A734" s="143"/>
      <c r="B734" s="144"/>
      <c r="C734" s="335" t="s">
        <v>1177</v>
      </c>
      <c r="D734" s="335" t="s">
        <v>133</v>
      </c>
      <c r="E734" s="336" t="s">
        <v>1178</v>
      </c>
      <c r="F734" s="337" t="s">
        <v>1179</v>
      </c>
      <c r="G734" s="338" t="s">
        <v>148</v>
      </c>
      <c r="H734" s="339">
        <v>6</v>
      </c>
      <c r="I734" s="108"/>
      <c r="J734" s="340">
        <f>ROUND(I734*H734,2)</f>
        <v>0</v>
      </c>
      <c r="K734" s="341"/>
      <c r="L734" s="342"/>
      <c r="M734" s="343" t="s">
        <v>3</v>
      </c>
      <c r="N734" s="344" t="s">
        <v>41</v>
      </c>
      <c r="O734" s="307">
        <v>0</v>
      </c>
      <c r="P734" s="307">
        <f>O734*H734</f>
        <v>0</v>
      </c>
      <c r="Q734" s="307">
        <v>4.1999999999999997E-3</v>
      </c>
      <c r="R734" s="307">
        <f>Q734*H734</f>
        <v>2.52E-2</v>
      </c>
      <c r="S734" s="307">
        <v>0</v>
      </c>
      <c r="T734" s="308">
        <f>S734*H734</f>
        <v>0</v>
      </c>
      <c r="U734" s="143"/>
      <c r="V734" s="143"/>
      <c r="W734" s="143"/>
      <c r="X734" s="143"/>
      <c r="Y734" s="143"/>
      <c r="Z734" s="143"/>
      <c r="AA734" s="143"/>
      <c r="AB734" s="143"/>
      <c r="AC734" s="143"/>
      <c r="AD734" s="143"/>
      <c r="AE734" s="143"/>
      <c r="AR734" s="309" t="s">
        <v>553</v>
      </c>
      <c r="AT734" s="309" t="s">
        <v>133</v>
      </c>
      <c r="AU734" s="309" t="s">
        <v>79</v>
      </c>
      <c r="AY734" s="129" t="s">
        <v>136</v>
      </c>
      <c r="BE734" s="310">
        <f>IF(N734="základní",J734,0)</f>
        <v>0</v>
      </c>
      <c r="BF734" s="310">
        <f>IF(N734="snížená",J734,0)</f>
        <v>0</v>
      </c>
      <c r="BG734" s="310">
        <f>IF(N734="zákl. přenesená",J734,0)</f>
        <v>0</v>
      </c>
      <c r="BH734" s="310">
        <f>IF(N734="sníž. přenesená",J734,0)</f>
        <v>0</v>
      </c>
      <c r="BI734" s="310">
        <f>IF(N734="nulová",J734,0)</f>
        <v>0</v>
      </c>
      <c r="BJ734" s="129" t="s">
        <v>77</v>
      </c>
      <c r="BK734" s="310">
        <f>ROUND(I734*H734,2)</f>
        <v>0</v>
      </c>
      <c r="BL734" s="129" t="s">
        <v>362</v>
      </c>
      <c r="BM734" s="309" t="s">
        <v>1180</v>
      </c>
    </row>
    <row r="735" spans="1:65" s="149" customFormat="1" ht="32" customHeight="1">
      <c r="A735" s="143"/>
      <c r="B735" s="144"/>
      <c r="C735" s="298" t="s">
        <v>1181</v>
      </c>
      <c r="D735" s="298" t="s">
        <v>140</v>
      </c>
      <c r="E735" s="299" t="s">
        <v>1182</v>
      </c>
      <c r="F735" s="300" t="s">
        <v>1183</v>
      </c>
      <c r="G735" s="301" t="s">
        <v>148</v>
      </c>
      <c r="H735" s="302">
        <v>1</v>
      </c>
      <c r="I735" s="107"/>
      <c r="J735" s="303">
        <f>ROUND(I735*H735,2)</f>
        <v>0</v>
      </c>
      <c r="K735" s="304"/>
      <c r="L735" s="144"/>
      <c r="M735" s="305" t="s">
        <v>3</v>
      </c>
      <c r="N735" s="306" t="s">
        <v>41</v>
      </c>
      <c r="O735" s="307">
        <v>1.1000000000000001</v>
      </c>
      <c r="P735" s="307">
        <f>O735*H735</f>
        <v>1.1000000000000001</v>
      </c>
      <c r="Q735" s="307">
        <v>2.2000000000000001E-4</v>
      </c>
      <c r="R735" s="307">
        <f>Q735*H735</f>
        <v>2.2000000000000001E-4</v>
      </c>
      <c r="S735" s="307">
        <v>0</v>
      </c>
      <c r="T735" s="308">
        <f>S735*H735</f>
        <v>0</v>
      </c>
      <c r="U735" s="143"/>
      <c r="V735" s="143"/>
      <c r="W735" s="143"/>
      <c r="X735" s="143"/>
      <c r="Y735" s="143"/>
      <c r="Z735" s="143"/>
      <c r="AA735" s="143"/>
      <c r="AB735" s="143"/>
      <c r="AC735" s="143"/>
      <c r="AD735" s="143"/>
      <c r="AE735" s="143"/>
      <c r="AR735" s="309" t="s">
        <v>362</v>
      </c>
      <c r="AT735" s="309" t="s">
        <v>140</v>
      </c>
      <c r="AU735" s="309" t="s">
        <v>79</v>
      </c>
      <c r="AY735" s="129" t="s">
        <v>136</v>
      </c>
      <c r="BE735" s="310">
        <f>IF(N735="základní",J735,0)</f>
        <v>0</v>
      </c>
      <c r="BF735" s="310">
        <f>IF(N735="snížená",J735,0)</f>
        <v>0</v>
      </c>
      <c r="BG735" s="310">
        <f>IF(N735="zákl. přenesená",J735,0)</f>
        <v>0</v>
      </c>
      <c r="BH735" s="310">
        <f>IF(N735="sníž. přenesená",J735,0)</f>
        <v>0</v>
      </c>
      <c r="BI735" s="310">
        <f>IF(N735="nulová",J735,0)</f>
        <v>0</v>
      </c>
      <c r="BJ735" s="129" t="s">
        <v>77</v>
      </c>
      <c r="BK735" s="310">
        <f>ROUND(I735*H735,2)</f>
        <v>0</v>
      </c>
      <c r="BL735" s="129" t="s">
        <v>362</v>
      </c>
      <c r="BM735" s="309" t="s">
        <v>1184</v>
      </c>
    </row>
    <row r="736" spans="1:65" s="318" customFormat="1">
      <c r="B736" s="319"/>
      <c r="D736" s="320" t="s">
        <v>263</v>
      </c>
      <c r="E736" s="321" t="s">
        <v>3</v>
      </c>
      <c r="F736" s="322" t="s">
        <v>1185</v>
      </c>
      <c r="H736" s="323">
        <v>1</v>
      </c>
      <c r="I736" s="366"/>
      <c r="L736" s="319"/>
      <c r="M736" s="324"/>
      <c r="N736" s="325"/>
      <c r="O736" s="325"/>
      <c r="P736" s="325"/>
      <c r="Q736" s="325"/>
      <c r="R736" s="325"/>
      <c r="S736" s="325"/>
      <c r="T736" s="326"/>
      <c r="AT736" s="321" t="s">
        <v>263</v>
      </c>
      <c r="AU736" s="321" t="s">
        <v>79</v>
      </c>
      <c r="AV736" s="318" t="s">
        <v>79</v>
      </c>
      <c r="AW736" s="318" t="s">
        <v>30</v>
      </c>
      <c r="AX736" s="318" t="s">
        <v>77</v>
      </c>
      <c r="AY736" s="321" t="s">
        <v>136</v>
      </c>
    </row>
    <row r="737" spans="1:65" s="149" customFormat="1" ht="16.399999999999999" customHeight="1">
      <c r="A737" s="143"/>
      <c r="B737" s="144"/>
      <c r="C737" s="335" t="s">
        <v>1186</v>
      </c>
      <c r="D737" s="335" t="s">
        <v>133</v>
      </c>
      <c r="E737" s="336" t="s">
        <v>1187</v>
      </c>
      <c r="F737" s="337" t="s">
        <v>1188</v>
      </c>
      <c r="G737" s="338" t="s">
        <v>148</v>
      </c>
      <c r="H737" s="339">
        <v>1</v>
      </c>
      <c r="I737" s="108"/>
      <c r="J737" s="340">
        <f>ROUND(I737*H737,2)</f>
        <v>0</v>
      </c>
      <c r="K737" s="341"/>
      <c r="L737" s="342"/>
      <c r="M737" s="343" t="s">
        <v>3</v>
      </c>
      <c r="N737" s="344" t="s">
        <v>41</v>
      </c>
      <c r="O737" s="307">
        <v>0</v>
      </c>
      <c r="P737" s="307">
        <f>O737*H737</f>
        <v>0</v>
      </c>
      <c r="Q737" s="307">
        <v>2.5420000000000002E-2</v>
      </c>
      <c r="R737" s="307">
        <f>Q737*H737</f>
        <v>2.5420000000000002E-2</v>
      </c>
      <c r="S737" s="307">
        <v>0</v>
      </c>
      <c r="T737" s="308">
        <f>S737*H737</f>
        <v>0</v>
      </c>
      <c r="U737" s="143"/>
      <c r="V737" s="143"/>
      <c r="W737" s="143"/>
      <c r="X737" s="143"/>
      <c r="Y737" s="143"/>
      <c r="Z737" s="143"/>
      <c r="AA737" s="143"/>
      <c r="AB737" s="143"/>
      <c r="AC737" s="143"/>
      <c r="AD737" s="143"/>
      <c r="AE737" s="143"/>
      <c r="AR737" s="309" t="s">
        <v>553</v>
      </c>
      <c r="AT737" s="309" t="s">
        <v>133</v>
      </c>
      <c r="AU737" s="309" t="s">
        <v>79</v>
      </c>
      <c r="AY737" s="129" t="s">
        <v>136</v>
      </c>
      <c r="BE737" s="310">
        <f>IF(N737="základní",J737,0)</f>
        <v>0</v>
      </c>
      <c r="BF737" s="310">
        <f>IF(N737="snížená",J737,0)</f>
        <v>0</v>
      </c>
      <c r="BG737" s="310">
        <f>IF(N737="zákl. přenesená",J737,0)</f>
        <v>0</v>
      </c>
      <c r="BH737" s="310">
        <f>IF(N737="sníž. přenesená",J737,0)</f>
        <v>0</v>
      </c>
      <c r="BI737" s="310">
        <f>IF(N737="nulová",J737,0)</f>
        <v>0</v>
      </c>
      <c r="BJ737" s="129" t="s">
        <v>77</v>
      </c>
      <c r="BK737" s="310">
        <f>ROUND(I737*H737,2)</f>
        <v>0</v>
      </c>
      <c r="BL737" s="129" t="s">
        <v>362</v>
      </c>
      <c r="BM737" s="309" t="s">
        <v>1189</v>
      </c>
    </row>
    <row r="738" spans="1:65" s="149" customFormat="1" ht="32" customHeight="1">
      <c r="A738" s="143"/>
      <c r="B738" s="144"/>
      <c r="C738" s="298" t="s">
        <v>1190</v>
      </c>
      <c r="D738" s="298" t="s">
        <v>140</v>
      </c>
      <c r="E738" s="299" t="s">
        <v>1191</v>
      </c>
      <c r="F738" s="300" t="s">
        <v>1192</v>
      </c>
      <c r="G738" s="301" t="s">
        <v>261</v>
      </c>
      <c r="H738" s="302">
        <v>19</v>
      </c>
      <c r="I738" s="107"/>
      <c r="J738" s="303">
        <f>ROUND(I738*H738,2)</f>
        <v>0</v>
      </c>
      <c r="K738" s="304"/>
      <c r="L738" s="144"/>
      <c r="M738" s="305" t="s">
        <v>3</v>
      </c>
      <c r="N738" s="306" t="s">
        <v>41</v>
      </c>
      <c r="O738" s="307">
        <v>0.221</v>
      </c>
      <c r="P738" s="307">
        <f>O738*H738</f>
        <v>4.1989999999999998</v>
      </c>
      <c r="Q738" s="307">
        <v>0</v>
      </c>
      <c r="R738" s="307">
        <f>Q738*H738</f>
        <v>0</v>
      </c>
      <c r="S738" s="307">
        <v>2.5999999999999999E-2</v>
      </c>
      <c r="T738" s="308">
        <f>S738*H738</f>
        <v>0.49399999999999999</v>
      </c>
      <c r="U738" s="143"/>
      <c r="V738" s="143"/>
      <c r="W738" s="143"/>
      <c r="X738" s="143"/>
      <c r="Y738" s="143"/>
      <c r="Z738" s="143"/>
      <c r="AA738" s="143"/>
      <c r="AB738" s="143"/>
      <c r="AC738" s="143"/>
      <c r="AD738" s="143"/>
      <c r="AE738" s="143"/>
      <c r="AR738" s="309" t="s">
        <v>362</v>
      </c>
      <c r="AT738" s="309" t="s">
        <v>140</v>
      </c>
      <c r="AU738" s="309" t="s">
        <v>79</v>
      </c>
      <c r="AY738" s="129" t="s">
        <v>136</v>
      </c>
      <c r="BE738" s="310">
        <f>IF(N738="základní",J738,0)</f>
        <v>0</v>
      </c>
      <c r="BF738" s="310">
        <f>IF(N738="snížená",J738,0)</f>
        <v>0</v>
      </c>
      <c r="BG738" s="310">
        <f>IF(N738="zákl. přenesená",J738,0)</f>
        <v>0</v>
      </c>
      <c r="BH738" s="310">
        <f>IF(N738="sníž. přenesená",J738,0)</f>
        <v>0</v>
      </c>
      <c r="BI738" s="310">
        <f>IF(N738="nulová",J738,0)</f>
        <v>0</v>
      </c>
      <c r="BJ738" s="129" t="s">
        <v>77</v>
      </c>
      <c r="BK738" s="310">
        <f>ROUND(I738*H738,2)</f>
        <v>0</v>
      </c>
      <c r="BL738" s="129" t="s">
        <v>362</v>
      </c>
      <c r="BM738" s="309" t="s">
        <v>1193</v>
      </c>
    </row>
    <row r="739" spans="1:65" s="318" customFormat="1" ht="20">
      <c r="B739" s="319"/>
      <c r="D739" s="320" t="s">
        <v>263</v>
      </c>
      <c r="E739" s="321" t="s">
        <v>3</v>
      </c>
      <c r="F739" s="322" t="s">
        <v>1194</v>
      </c>
      <c r="H739" s="323">
        <v>19</v>
      </c>
      <c r="I739" s="366"/>
      <c r="L739" s="319"/>
      <c r="M739" s="324"/>
      <c r="N739" s="325"/>
      <c r="O739" s="325"/>
      <c r="P739" s="325"/>
      <c r="Q739" s="325"/>
      <c r="R739" s="325"/>
      <c r="S739" s="325"/>
      <c r="T739" s="326"/>
      <c r="AT739" s="321" t="s">
        <v>263</v>
      </c>
      <c r="AU739" s="321" t="s">
        <v>79</v>
      </c>
      <c r="AV739" s="318" t="s">
        <v>79</v>
      </c>
      <c r="AW739" s="318" t="s">
        <v>30</v>
      </c>
      <c r="AX739" s="318" t="s">
        <v>70</v>
      </c>
      <c r="AY739" s="321" t="s">
        <v>136</v>
      </c>
    </row>
    <row r="740" spans="1:65" s="327" customFormat="1">
      <c r="B740" s="328"/>
      <c r="D740" s="320" t="s">
        <v>263</v>
      </c>
      <c r="E740" s="329" t="s">
        <v>3</v>
      </c>
      <c r="F740" s="330" t="s">
        <v>274</v>
      </c>
      <c r="H740" s="331">
        <v>19</v>
      </c>
      <c r="I740" s="367"/>
      <c r="L740" s="328"/>
      <c r="M740" s="332"/>
      <c r="N740" s="333"/>
      <c r="O740" s="333"/>
      <c r="P740" s="333"/>
      <c r="Q740" s="333"/>
      <c r="R740" s="333"/>
      <c r="S740" s="333"/>
      <c r="T740" s="334"/>
      <c r="AT740" s="329" t="s">
        <v>263</v>
      </c>
      <c r="AU740" s="329" t="s">
        <v>79</v>
      </c>
      <c r="AV740" s="327" t="s">
        <v>139</v>
      </c>
      <c r="AW740" s="327" t="s">
        <v>30</v>
      </c>
      <c r="AX740" s="327" t="s">
        <v>77</v>
      </c>
      <c r="AY740" s="329" t="s">
        <v>136</v>
      </c>
    </row>
    <row r="741" spans="1:65" s="149" customFormat="1" ht="32" customHeight="1">
      <c r="A741" s="143"/>
      <c r="B741" s="144"/>
      <c r="C741" s="298" t="s">
        <v>1195</v>
      </c>
      <c r="D741" s="298" t="s">
        <v>140</v>
      </c>
      <c r="E741" s="299" t="s">
        <v>1196</v>
      </c>
      <c r="F741" s="300" t="s">
        <v>1197</v>
      </c>
      <c r="G741" s="301" t="s">
        <v>261</v>
      </c>
      <c r="H741" s="302">
        <v>2.6</v>
      </c>
      <c r="I741" s="107"/>
      <c r="J741" s="303">
        <f>ROUND(I741*H741,2)</f>
        <v>0</v>
      </c>
      <c r="K741" s="304"/>
      <c r="L741" s="144"/>
      <c r="M741" s="305" t="s">
        <v>3</v>
      </c>
      <c r="N741" s="306" t="s">
        <v>41</v>
      </c>
      <c r="O741" s="307">
        <v>3.5</v>
      </c>
      <c r="P741" s="307">
        <f>O741*H741</f>
        <v>9.1</v>
      </c>
      <c r="Q741" s="307">
        <v>1.7090000000000001E-2</v>
      </c>
      <c r="R741" s="307">
        <f>Q741*H741</f>
        <v>4.4434000000000001E-2</v>
      </c>
      <c r="S741" s="307">
        <v>0</v>
      </c>
      <c r="T741" s="308">
        <f>S741*H741</f>
        <v>0</v>
      </c>
      <c r="U741" s="143"/>
      <c r="V741" s="143"/>
      <c r="W741" s="143"/>
      <c r="X741" s="143"/>
      <c r="Y741" s="143"/>
      <c r="Z741" s="143"/>
      <c r="AA741" s="143"/>
      <c r="AB741" s="143"/>
      <c r="AC741" s="143"/>
      <c r="AD741" s="143"/>
      <c r="AE741" s="143"/>
      <c r="AR741" s="309" t="s">
        <v>362</v>
      </c>
      <c r="AT741" s="309" t="s">
        <v>140</v>
      </c>
      <c r="AU741" s="309" t="s">
        <v>79</v>
      </c>
      <c r="AY741" s="129" t="s">
        <v>136</v>
      </c>
      <c r="BE741" s="310">
        <f>IF(N741="základní",J741,0)</f>
        <v>0</v>
      </c>
      <c r="BF741" s="310">
        <f>IF(N741="snížená",J741,0)</f>
        <v>0</v>
      </c>
      <c r="BG741" s="310">
        <f>IF(N741="zákl. přenesená",J741,0)</f>
        <v>0</v>
      </c>
      <c r="BH741" s="310">
        <f>IF(N741="sníž. přenesená",J741,0)</f>
        <v>0</v>
      </c>
      <c r="BI741" s="310">
        <f>IF(N741="nulová",J741,0)</f>
        <v>0</v>
      </c>
      <c r="BJ741" s="129" t="s">
        <v>77</v>
      </c>
      <c r="BK741" s="310">
        <f>ROUND(I741*H741,2)</f>
        <v>0</v>
      </c>
      <c r="BL741" s="129" t="s">
        <v>362</v>
      </c>
      <c r="BM741" s="309" t="s">
        <v>1198</v>
      </c>
    </row>
    <row r="742" spans="1:65" s="345" customFormat="1">
      <c r="B742" s="346"/>
      <c r="D742" s="320" t="s">
        <v>263</v>
      </c>
      <c r="E742" s="347" t="s">
        <v>3</v>
      </c>
      <c r="F742" s="348" t="s">
        <v>1199</v>
      </c>
      <c r="H742" s="347" t="s">
        <v>3</v>
      </c>
      <c r="I742" s="368"/>
      <c r="L742" s="346"/>
      <c r="M742" s="349"/>
      <c r="N742" s="350"/>
      <c r="O742" s="350"/>
      <c r="P742" s="350"/>
      <c r="Q742" s="350"/>
      <c r="R742" s="350"/>
      <c r="S742" s="350"/>
      <c r="T742" s="351"/>
      <c r="AT742" s="347" t="s">
        <v>263</v>
      </c>
      <c r="AU742" s="347" t="s">
        <v>79</v>
      </c>
      <c r="AV742" s="345" t="s">
        <v>77</v>
      </c>
      <c r="AW742" s="345" t="s">
        <v>30</v>
      </c>
      <c r="AX742" s="345" t="s">
        <v>70</v>
      </c>
      <c r="AY742" s="347" t="s">
        <v>136</v>
      </c>
    </row>
    <row r="743" spans="1:65" s="318" customFormat="1">
      <c r="B743" s="319"/>
      <c r="D743" s="320" t="s">
        <v>263</v>
      </c>
      <c r="E743" s="321" t="s">
        <v>3</v>
      </c>
      <c r="F743" s="322" t="s">
        <v>1200</v>
      </c>
      <c r="H743" s="323">
        <v>2.6</v>
      </c>
      <c r="I743" s="366"/>
      <c r="L743" s="319"/>
      <c r="M743" s="324"/>
      <c r="N743" s="325"/>
      <c r="O743" s="325"/>
      <c r="P743" s="325"/>
      <c r="Q743" s="325"/>
      <c r="R743" s="325"/>
      <c r="S743" s="325"/>
      <c r="T743" s="326"/>
      <c r="AT743" s="321" t="s">
        <v>263</v>
      </c>
      <c r="AU743" s="321" t="s">
        <v>79</v>
      </c>
      <c r="AV743" s="318" t="s">
        <v>79</v>
      </c>
      <c r="AW743" s="318" t="s">
        <v>30</v>
      </c>
      <c r="AX743" s="318" t="s">
        <v>77</v>
      </c>
      <c r="AY743" s="321" t="s">
        <v>136</v>
      </c>
    </row>
    <row r="744" spans="1:65" s="149" customFormat="1" ht="32" customHeight="1">
      <c r="A744" s="143"/>
      <c r="B744" s="144"/>
      <c r="C744" s="298" t="s">
        <v>1201</v>
      </c>
      <c r="D744" s="298" t="s">
        <v>140</v>
      </c>
      <c r="E744" s="299" t="s">
        <v>1202</v>
      </c>
      <c r="F744" s="300" t="s">
        <v>1203</v>
      </c>
      <c r="G744" s="301" t="s">
        <v>261</v>
      </c>
      <c r="H744" s="302">
        <v>541.41</v>
      </c>
      <c r="I744" s="107"/>
      <c r="J744" s="303">
        <f>ROUND(I744*H744,2)</f>
        <v>0</v>
      </c>
      <c r="K744" s="304"/>
      <c r="L744" s="144"/>
      <c r="M744" s="305" t="s">
        <v>3</v>
      </c>
      <c r="N744" s="306" t="s">
        <v>41</v>
      </c>
      <c r="O744" s="307">
        <v>0.57799999999999996</v>
      </c>
      <c r="P744" s="307">
        <f>O744*H744</f>
        <v>312.93497999999994</v>
      </c>
      <c r="Q744" s="307">
        <v>1.17E-3</v>
      </c>
      <c r="R744" s="307">
        <f>Q744*H744</f>
        <v>0.6334497</v>
      </c>
      <c r="S744" s="307">
        <v>0</v>
      </c>
      <c r="T744" s="308">
        <f>S744*H744</f>
        <v>0</v>
      </c>
      <c r="U744" s="143"/>
      <c r="V744" s="143"/>
      <c r="W744" s="143"/>
      <c r="X744" s="143"/>
      <c r="Y744" s="143"/>
      <c r="Z744" s="143"/>
      <c r="AA744" s="143"/>
      <c r="AB744" s="143"/>
      <c r="AC744" s="143"/>
      <c r="AD744" s="143"/>
      <c r="AE744" s="143"/>
      <c r="AR744" s="309" t="s">
        <v>362</v>
      </c>
      <c r="AT744" s="309" t="s">
        <v>140</v>
      </c>
      <c r="AU744" s="309" t="s">
        <v>79</v>
      </c>
      <c r="AY744" s="129" t="s">
        <v>136</v>
      </c>
      <c r="BE744" s="310">
        <f>IF(N744="základní",J744,0)</f>
        <v>0</v>
      </c>
      <c r="BF744" s="310">
        <f>IF(N744="snížená",J744,0)</f>
        <v>0</v>
      </c>
      <c r="BG744" s="310">
        <f>IF(N744="zákl. přenesená",J744,0)</f>
        <v>0</v>
      </c>
      <c r="BH744" s="310">
        <f>IF(N744="sníž. přenesená",J744,0)</f>
        <v>0</v>
      </c>
      <c r="BI744" s="310">
        <f>IF(N744="nulová",J744,0)</f>
        <v>0</v>
      </c>
      <c r="BJ744" s="129" t="s">
        <v>77</v>
      </c>
      <c r="BK744" s="310">
        <f>ROUND(I744*H744,2)</f>
        <v>0</v>
      </c>
      <c r="BL744" s="129" t="s">
        <v>362</v>
      </c>
      <c r="BM744" s="309" t="s">
        <v>1204</v>
      </c>
    </row>
    <row r="745" spans="1:65" s="318" customFormat="1" ht="30">
      <c r="B745" s="319"/>
      <c r="D745" s="320" t="s">
        <v>263</v>
      </c>
      <c r="E745" s="321" t="s">
        <v>3</v>
      </c>
      <c r="F745" s="322" t="s">
        <v>1205</v>
      </c>
      <c r="H745" s="323">
        <v>487.11</v>
      </c>
      <c r="I745" s="366"/>
      <c r="L745" s="319"/>
      <c r="M745" s="324"/>
      <c r="N745" s="325"/>
      <c r="O745" s="325"/>
      <c r="P745" s="325"/>
      <c r="Q745" s="325"/>
      <c r="R745" s="325"/>
      <c r="S745" s="325"/>
      <c r="T745" s="326"/>
      <c r="AT745" s="321" t="s">
        <v>263</v>
      </c>
      <c r="AU745" s="321" t="s">
        <v>79</v>
      </c>
      <c r="AV745" s="318" t="s">
        <v>79</v>
      </c>
      <c r="AW745" s="318" t="s">
        <v>30</v>
      </c>
      <c r="AX745" s="318" t="s">
        <v>70</v>
      </c>
      <c r="AY745" s="321" t="s">
        <v>136</v>
      </c>
    </row>
    <row r="746" spans="1:65" s="345" customFormat="1">
      <c r="B746" s="346"/>
      <c r="D746" s="320" t="s">
        <v>263</v>
      </c>
      <c r="E746" s="347" t="s">
        <v>3</v>
      </c>
      <c r="F746" s="348" t="s">
        <v>1206</v>
      </c>
      <c r="H746" s="347" t="s">
        <v>3</v>
      </c>
      <c r="I746" s="368"/>
      <c r="L746" s="346"/>
      <c r="M746" s="349"/>
      <c r="N746" s="350"/>
      <c r="O746" s="350"/>
      <c r="P746" s="350"/>
      <c r="Q746" s="350"/>
      <c r="R746" s="350"/>
      <c r="S746" s="350"/>
      <c r="T746" s="351"/>
      <c r="AT746" s="347" t="s">
        <v>263</v>
      </c>
      <c r="AU746" s="347" t="s">
        <v>79</v>
      </c>
      <c r="AV746" s="345" t="s">
        <v>77</v>
      </c>
      <c r="AW746" s="345" t="s">
        <v>30</v>
      </c>
      <c r="AX746" s="345" t="s">
        <v>70</v>
      </c>
      <c r="AY746" s="347" t="s">
        <v>136</v>
      </c>
    </row>
    <row r="747" spans="1:65" s="345" customFormat="1">
      <c r="B747" s="346"/>
      <c r="D747" s="320" t="s">
        <v>263</v>
      </c>
      <c r="E747" s="347" t="s">
        <v>3</v>
      </c>
      <c r="F747" s="348" t="s">
        <v>1207</v>
      </c>
      <c r="H747" s="347" t="s">
        <v>3</v>
      </c>
      <c r="I747" s="368"/>
      <c r="L747" s="346"/>
      <c r="M747" s="349"/>
      <c r="N747" s="350"/>
      <c r="O747" s="350"/>
      <c r="P747" s="350"/>
      <c r="Q747" s="350"/>
      <c r="R747" s="350"/>
      <c r="S747" s="350"/>
      <c r="T747" s="351"/>
      <c r="AT747" s="347" t="s">
        <v>263</v>
      </c>
      <c r="AU747" s="347" t="s">
        <v>79</v>
      </c>
      <c r="AV747" s="345" t="s">
        <v>77</v>
      </c>
      <c r="AW747" s="345" t="s">
        <v>30</v>
      </c>
      <c r="AX747" s="345" t="s">
        <v>70</v>
      </c>
      <c r="AY747" s="347" t="s">
        <v>136</v>
      </c>
    </row>
    <row r="748" spans="1:65" s="318" customFormat="1">
      <c r="B748" s="319"/>
      <c r="D748" s="320" t="s">
        <v>263</v>
      </c>
      <c r="E748" s="321" t="s">
        <v>3</v>
      </c>
      <c r="F748" s="322" t="s">
        <v>1208</v>
      </c>
      <c r="H748" s="323">
        <v>54.3</v>
      </c>
      <c r="I748" s="366"/>
      <c r="L748" s="319"/>
      <c r="M748" s="324"/>
      <c r="N748" s="325"/>
      <c r="O748" s="325"/>
      <c r="P748" s="325"/>
      <c r="Q748" s="325"/>
      <c r="R748" s="325"/>
      <c r="S748" s="325"/>
      <c r="T748" s="326"/>
      <c r="AT748" s="321" t="s">
        <v>263</v>
      </c>
      <c r="AU748" s="321" t="s">
        <v>79</v>
      </c>
      <c r="AV748" s="318" t="s">
        <v>79</v>
      </c>
      <c r="AW748" s="318" t="s">
        <v>30</v>
      </c>
      <c r="AX748" s="318" t="s">
        <v>70</v>
      </c>
      <c r="AY748" s="321" t="s">
        <v>136</v>
      </c>
    </row>
    <row r="749" spans="1:65" s="327" customFormat="1">
      <c r="B749" s="328"/>
      <c r="D749" s="320" t="s">
        <v>263</v>
      </c>
      <c r="E749" s="329" t="s">
        <v>3</v>
      </c>
      <c r="F749" s="330" t="s">
        <v>274</v>
      </c>
      <c r="H749" s="331">
        <v>541.41</v>
      </c>
      <c r="I749" s="367"/>
      <c r="L749" s="328"/>
      <c r="M749" s="332"/>
      <c r="N749" s="333"/>
      <c r="O749" s="333"/>
      <c r="P749" s="333"/>
      <c r="Q749" s="333"/>
      <c r="R749" s="333"/>
      <c r="S749" s="333"/>
      <c r="T749" s="334"/>
      <c r="AT749" s="329" t="s">
        <v>263</v>
      </c>
      <c r="AU749" s="329" t="s">
        <v>79</v>
      </c>
      <c r="AV749" s="327" t="s">
        <v>139</v>
      </c>
      <c r="AW749" s="327" t="s">
        <v>30</v>
      </c>
      <c r="AX749" s="327" t="s">
        <v>77</v>
      </c>
      <c r="AY749" s="329" t="s">
        <v>136</v>
      </c>
    </row>
    <row r="750" spans="1:65" s="149" customFormat="1" ht="21" customHeight="1">
      <c r="A750" s="143"/>
      <c r="B750" s="144"/>
      <c r="C750" s="335" t="s">
        <v>1209</v>
      </c>
      <c r="D750" s="335" t="s">
        <v>133</v>
      </c>
      <c r="E750" s="336" t="s">
        <v>1210</v>
      </c>
      <c r="F750" s="337" t="s">
        <v>1211</v>
      </c>
      <c r="G750" s="338" t="s">
        <v>261</v>
      </c>
      <c r="H750" s="339">
        <v>511.46600000000001</v>
      </c>
      <c r="I750" s="108"/>
      <c r="J750" s="340">
        <f>ROUND(I750*H750,2)</f>
        <v>0</v>
      </c>
      <c r="K750" s="341"/>
      <c r="L750" s="342"/>
      <c r="M750" s="343" t="s">
        <v>3</v>
      </c>
      <c r="N750" s="344" t="s">
        <v>41</v>
      </c>
      <c r="O750" s="307">
        <v>0</v>
      </c>
      <c r="P750" s="307">
        <f>O750*H750</f>
        <v>0</v>
      </c>
      <c r="Q750" s="307">
        <v>1.2099999999999999E-3</v>
      </c>
      <c r="R750" s="307">
        <f>Q750*H750</f>
        <v>0.61887386</v>
      </c>
      <c r="S750" s="307">
        <v>0</v>
      </c>
      <c r="T750" s="308">
        <f>S750*H750</f>
        <v>0</v>
      </c>
      <c r="U750" s="143"/>
      <c r="V750" s="143"/>
      <c r="W750" s="143"/>
      <c r="X750" s="143"/>
      <c r="Y750" s="143"/>
      <c r="Z750" s="143"/>
      <c r="AA750" s="143"/>
      <c r="AB750" s="143"/>
      <c r="AC750" s="143"/>
      <c r="AD750" s="143"/>
      <c r="AE750" s="143"/>
      <c r="AR750" s="309" t="s">
        <v>553</v>
      </c>
      <c r="AT750" s="309" t="s">
        <v>133</v>
      </c>
      <c r="AU750" s="309" t="s">
        <v>79</v>
      </c>
      <c r="AY750" s="129" t="s">
        <v>136</v>
      </c>
      <c r="BE750" s="310">
        <f>IF(N750="základní",J750,0)</f>
        <v>0</v>
      </c>
      <c r="BF750" s="310">
        <f>IF(N750="snížená",J750,0)</f>
        <v>0</v>
      </c>
      <c r="BG750" s="310">
        <f>IF(N750="zákl. přenesená",J750,0)</f>
        <v>0</v>
      </c>
      <c r="BH750" s="310">
        <f>IF(N750="sníž. přenesená",J750,0)</f>
        <v>0</v>
      </c>
      <c r="BI750" s="310">
        <f>IF(N750="nulová",J750,0)</f>
        <v>0</v>
      </c>
      <c r="BJ750" s="129" t="s">
        <v>77</v>
      </c>
      <c r="BK750" s="310">
        <f>ROUND(I750*H750,2)</f>
        <v>0</v>
      </c>
      <c r="BL750" s="129" t="s">
        <v>362</v>
      </c>
      <c r="BM750" s="309" t="s">
        <v>1212</v>
      </c>
    </row>
    <row r="751" spans="1:65" s="318" customFormat="1">
      <c r="B751" s="319"/>
      <c r="D751" s="320" t="s">
        <v>263</v>
      </c>
      <c r="F751" s="322" t="s">
        <v>1213</v>
      </c>
      <c r="H751" s="323">
        <v>511.46600000000001</v>
      </c>
      <c r="I751" s="366"/>
      <c r="L751" s="319"/>
      <c r="M751" s="324"/>
      <c r="N751" s="325"/>
      <c r="O751" s="325"/>
      <c r="P751" s="325"/>
      <c r="Q751" s="325"/>
      <c r="R751" s="325"/>
      <c r="S751" s="325"/>
      <c r="T751" s="326"/>
      <c r="AT751" s="321" t="s">
        <v>263</v>
      </c>
      <c r="AU751" s="321" t="s">
        <v>79</v>
      </c>
      <c r="AV751" s="318" t="s">
        <v>79</v>
      </c>
      <c r="AW751" s="318" t="s">
        <v>4</v>
      </c>
      <c r="AX751" s="318" t="s">
        <v>77</v>
      </c>
      <c r="AY751" s="321" t="s">
        <v>136</v>
      </c>
    </row>
    <row r="752" spans="1:65" s="149" customFormat="1" ht="32" customHeight="1">
      <c r="A752" s="143"/>
      <c r="B752" s="144"/>
      <c r="C752" s="298" t="s">
        <v>1214</v>
      </c>
      <c r="D752" s="298" t="s">
        <v>140</v>
      </c>
      <c r="E752" s="299" t="s">
        <v>1215</v>
      </c>
      <c r="F752" s="300" t="s">
        <v>1216</v>
      </c>
      <c r="G752" s="301" t="s">
        <v>261</v>
      </c>
      <c r="H752" s="302">
        <v>541.41</v>
      </c>
      <c r="I752" s="107"/>
      <c r="J752" s="303">
        <f>ROUND(I752*H752,2)</f>
        <v>0</v>
      </c>
      <c r="K752" s="304"/>
      <c r="L752" s="144"/>
      <c r="M752" s="305" t="s">
        <v>3</v>
      </c>
      <c r="N752" s="306" t="s">
        <v>41</v>
      </c>
      <c r="O752" s="307">
        <v>0</v>
      </c>
      <c r="P752" s="307">
        <f>O752*H752</f>
        <v>0</v>
      </c>
      <c r="Q752" s="307">
        <v>4.0000000000000003E-5</v>
      </c>
      <c r="R752" s="307">
        <f>Q752*H752</f>
        <v>2.1656399999999999E-2</v>
      </c>
      <c r="S752" s="307">
        <v>0</v>
      </c>
      <c r="T752" s="308">
        <f>S752*H752</f>
        <v>0</v>
      </c>
      <c r="U752" s="143"/>
      <c r="V752" s="143"/>
      <c r="W752" s="143"/>
      <c r="X752" s="143"/>
      <c r="Y752" s="143"/>
      <c r="Z752" s="143"/>
      <c r="AA752" s="143"/>
      <c r="AB752" s="143"/>
      <c r="AC752" s="143"/>
      <c r="AD752" s="143"/>
      <c r="AE752" s="143"/>
      <c r="AR752" s="309" t="s">
        <v>362</v>
      </c>
      <c r="AT752" s="309" t="s">
        <v>140</v>
      </c>
      <c r="AU752" s="309" t="s">
        <v>79</v>
      </c>
      <c r="AY752" s="129" t="s">
        <v>136</v>
      </c>
      <c r="BE752" s="310">
        <f>IF(N752="základní",J752,0)</f>
        <v>0</v>
      </c>
      <c r="BF752" s="310">
        <f>IF(N752="snížená",J752,0)</f>
        <v>0</v>
      </c>
      <c r="BG752" s="310">
        <f>IF(N752="zákl. přenesená",J752,0)</f>
        <v>0</v>
      </c>
      <c r="BH752" s="310">
        <f>IF(N752="sníž. přenesená",J752,0)</f>
        <v>0</v>
      </c>
      <c r="BI752" s="310">
        <f>IF(N752="nulová",J752,0)</f>
        <v>0</v>
      </c>
      <c r="BJ752" s="129" t="s">
        <v>77</v>
      </c>
      <c r="BK752" s="310">
        <f>ROUND(I752*H752,2)</f>
        <v>0</v>
      </c>
      <c r="BL752" s="129" t="s">
        <v>362</v>
      </c>
      <c r="BM752" s="309" t="s">
        <v>1217</v>
      </c>
    </row>
    <row r="753" spans="1:65" s="149" customFormat="1" ht="21" customHeight="1">
      <c r="A753" s="143"/>
      <c r="B753" s="144"/>
      <c r="C753" s="298" t="s">
        <v>1218</v>
      </c>
      <c r="D753" s="298" t="s">
        <v>140</v>
      </c>
      <c r="E753" s="299" t="s">
        <v>1219</v>
      </c>
      <c r="F753" s="300" t="s">
        <v>1220</v>
      </c>
      <c r="G753" s="301" t="s">
        <v>261</v>
      </c>
      <c r="H753" s="302">
        <v>54.3</v>
      </c>
      <c r="I753" s="107"/>
      <c r="J753" s="303">
        <f>ROUND(I753*H753,2)</f>
        <v>0</v>
      </c>
      <c r="K753" s="304"/>
      <c r="L753" s="144"/>
      <c r="M753" s="305" t="s">
        <v>3</v>
      </c>
      <c r="N753" s="306" t="s">
        <v>41</v>
      </c>
      <c r="O753" s="307">
        <v>0.26300000000000001</v>
      </c>
      <c r="P753" s="307">
        <f>O753*H753</f>
        <v>14.280899999999999</v>
      </c>
      <c r="Q753" s="307">
        <v>0</v>
      </c>
      <c r="R753" s="307">
        <f>Q753*H753</f>
        <v>0</v>
      </c>
      <c r="S753" s="307">
        <v>0</v>
      </c>
      <c r="T753" s="308">
        <f>S753*H753</f>
        <v>0</v>
      </c>
      <c r="U753" s="143"/>
      <c r="V753" s="143"/>
      <c r="W753" s="143"/>
      <c r="X753" s="143"/>
      <c r="Y753" s="143"/>
      <c r="Z753" s="143"/>
      <c r="AA753" s="143"/>
      <c r="AB753" s="143"/>
      <c r="AC753" s="143"/>
      <c r="AD753" s="143"/>
      <c r="AE753" s="143"/>
      <c r="AR753" s="309" t="s">
        <v>362</v>
      </c>
      <c r="AT753" s="309" t="s">
        <v>140</v>
      </c>
      <c r="AU753" s="309" t="s">
        <v>79</v>
      </c>
      <c r="AY753" s="129" t="s">
        <v>136</v>
      </c>
      <c r="BE753" s="310">
        <f>IF(N753="základní",J753,0)</f>
        <v>0</v>
      </c>
      <c r="BF753" s="310">
        <f>IF(N753="snížená",J753,0)</f>
        <v>0</v>
      </c>
      <c r="BG753" s="310">
        <f>IF(N753="zákl. přenesená",J753,0)</f>
        <v>0</v>
      </c>
      <c r="BH753" s="310">
        <f>IF(N753="sníž. přenesená",J753,0)</f>
        <v>0</v>
      </c>
      <c r="BI753" s="310">
        <f>IF(N753="nulová",J753,0)</f>
        <v>0</v>
      </c>
      <c r="BJ753" s="129" t="s">
        <v>77</v>
      </c>
      <c r="BK753" s="310">
        <f>ROUND(I753*H753,2)</f>
        <v>0</v>
      </c>
      <c r="BL753" s="129" t="s">
        <v>362</v>
      </c>
      <c r="BM753" s="309" t="s">
        <v>1221</v>
      </c>
    </row>
    <row r="754" spans="1:65" s="345" customFormat="1">
      <c r="B754" s="346"/>
      <c r="D754" s="320" t="s">
        <v>263</v>
      </c>
      <c r="E754" s="347" t="s">
        <v>3</v>
      </c>
      <c r="F754" s="348" t="s">
        <v>1207</v>
      </c>
      <c r="H754" s="347" t="s">
        <v>3</v>
      </c>
      <c r="I754" s="368"/>
      <c r="L754" s="346"/>
      <c r="M754" s="349"/>
      <c r="N754" s="350"/>
      <c r="O754" s="350"/>
      <c r="P754" s="350"/>
      <c r="Q754" s="350"/>
      <c r="R754" s="350"/>
      <c r="S754" s="350"/>
      <c r="T754" s="351"/>
      <c r="AT754" s="347" t="s">
        <v>263</v>
      </c>
      <c r="AU754" s="347" t="s">
        <v>79</v>
      </c>
      <c r="AV754" s="345" t="s">
        <v>77</v>
      </c>
      <c r="AW754" s="345" t="s">
        <v>30</v>
      </c>
      <c r="AX754" s="345" t="s">
        <v>70</v>
      </c>
      <c r="AY754" s="347" t="s">
        <v>136</v>
      </c>
    </row>
    <row r="755" spans="1:65" s="318" customFormat="1">
      <c r="B755" s="319"/>
      <c r="D755" s="320" t="s">
        <v>263</v>
      </c>
      <c r="E755" s="321" t="s">
        <v>3</v>
      </c>
      <c r="F755" s="322" t="s">
        <v>1208</v>
      </c>
      <c r="H755" s="323">
        <v>54.3</v>
      </c>
      <c r="I755" s="366"/>
      <c r="L755" s="319"/>
      <c r="M755" s="324"/>
      <c r="N755" s="325"/>
      <c r="O755" s="325"/>
      <c r="P755" s="325"/>
      <c r="Q755" s="325"/>
      <c r="R755" s="325"/>
      <c r="S755" s="325"/>
      <c r="T755" s="326"/>
      <c r="AT755" s="321" t="s">
        <v>263</v>
      </c>
      <c r="AU755" s="321" t="s">
        <v>79</v>
      </c>
      <c r="AV755" s="318" t="s">
        <v>79</v>
      </c>
      <c r="AW755" s="318" t="s">
        <v>30</v>
      </c>
      <c r="AX755" s="318" t="s">
        <v>70</v>
      </c>
      <c r="AY755" s="321" t="s">
        <v>136</v>
      </c>
    </row>
    <row r="756" spans="1:65" s="327" customFormat="1">
      <c r="B756" s="328"/>
      <c r="D756" s="320" t="s">
        <v>263</v>
      </c>
      <c r="E756" s="329" t="s">
        <v>3</v>
      </c>
      <c r="F756" s="330" t="s">
        <v>274</v>
      </c>
      <c r="H756" s="331">
        <v>54.3</v>
      </c>
      <c r="I756" s="367"/>
      <c r="L756" s="328"/>
      <c r="M756" s="332"/>
      <c r="N756" s="333"/>
      <c r="O756" s="333"/>
      <c r="P756" s="333"/>
      <c r="Q756" s="333"/>
      <c r="R756" s="333"/>
      <c r="S756" s="333"/>
      <c r="T756" s="334"/>
      <c r="AT756" s="329" t="s">
        <v>263</v>
      </c>
      <c r="AU756" s="329" t="s">
        <v>79</v>
      </c>
      <c r="AV756" s="327" t="s">
        <v>139</v>
      </c>
      <c r="AW756" s="327" t="s">
        <v>30</v>
      </c>
      <c r="AX756" s="327" t="s">
        <v>77</v>
      </c>
      <c r="AY756" s="329" t="s">
        <v>136</v>
      </c>
    </row>
    <row r="757" spans="1:65" s="149" customFormat="1" ht="21" customHeight="1">
      <c r="A757" s="143"/>
      <c r="B757" s="144"/>
      <c r="C757" s="298" t="s">
        <v>1222</v>
      </c>
      <c r="D757" s="298" t="s">
        <v>140</v>
      </c>
      <c r="E757" s="299" t="s">
        <v>1223</v>
      </c>
      <c r="F757" s="300" t="s">
        <v>1224</v>
      </c>
      <c r="G757" s="301" t="s">
        <v>148</v>
      </c>
      <c r="H757" s="302">
        <v>20</v>
      </c>
      <c r="I757" s="107"/>
      <c r="J757" s="303">
        <f>ROUND(I757*H757,2)</f>
        <v>0</v>
      </c>
      <c r="K757" s="304"/>
      <c r="L757" s="144"/>
      <c r="M757" s="305" t="s">
        <v>3</v>
      </c>
      <c r="N757" s="306" t="s">
        <v>41</v>
      </c>
      <c r="O757" s="307">
        <v>0</v>
      </c>
      <c r="P757" s="307">
        <f>O757*H757</f>
        <v>0</v>
      </c>
      <c r="Q757" s="307">
        <v>0</v>
      </c>
      <c r="R757" s="307">
        <f>Q757*H757</f>
        <v>0</v>
      </c>
      <c r="S757" s="307">
        <v>0</v>
      </c>
      <c r="T757" s="308">
        <f>S757*H757</f>
        <v>0</v>
      </c>
      <c r="U757" s="143"/>
      <c r="V757" s="143"/>
      <c r="W757" s="143"/>
      <c r="X757" s="143"/>
      <c r="Y757" s="143"/>
      <c r="Z757" s="143"/>
      <c r="AA757" s="143"/>
      <c r="AB757" s="143"/>
      <c r="AC757" s="143"/>
      <c r="AD757" s="143"/>
      <c r="AE757" s="143"/>
      <c r="AR757" s="309" t="s">
        <v>362</v>
      </c>
      <c r="AT757" s="309" t="s">
        <v>140</v>
      </c>
      <c r="AU757" s="309" t="s">
        <v>79</v>
      </c>
      <c r="AY757" s="129" t="s">
        <v>136</v>
      </c>
      <c r="BE757" s="310">
        <f>IF(N757="základní",J757,0)</f>
        <v>0</v>
      </c>
      <c r="BF757" s="310">
        <f>IF(N757="snížená",J757,0)</f>
        <v>0</v>
      </c>
      <c r="BG757" s="310">
        <f>IF(N757="zákl. přenesená",J757,0)</f>
        <v>0</v>
      </c>
      <c r="BH757" s="310">
        <f>IF(N757="sníž. přenesená",J757,0)</f>
        <v>0</v>
      </c>
      <c r="BI757" s="310">
        <f>IF(N757="nulová",J757,0)</f>
        <v>0</v>
      </c>
      <c r="BJ757" s="129" t="s">
        <v>77</v>
      </c>
      <c r="BK757" s="310">
        <f>ROUND(I757*H757,2)</f>
        <v>0</v>
      </c>
      <c r="BL757" s="129" t="s">
        <v>362</v>
      </c>
      <c r="BM757" s="309" t="s">
        <v>1225</v>
      </c>
    </row>
    <row r="758" spans="1:65" s="149" customFormat="1" ht="42.75" customHeight="1">
      <c r="A758" s="143"/>
      <c r="B758" s="144"/>
      <c r="C758" s="298" t="s">
        <v>1226</v>
      </c>
      <c r="D758" s="298" t="s">
        <v>140</v>
      </c>
      <c r="E758" s="299" t="s">
        <v>1227</v>
      </c>
      <c r="F758" s="300" t="s">
        <v>1228</v>
      </c>
      <c r="G758" s="301" t="s">
        <v>174</v>
      </c>
      <c r="H758" s="302">
        <v>8471.5920000000006</v>
      </c>
      <c r="I758" s="107"/>
      <c r="J758" s="303">
        <f>ROUND(I758*H758,2)</f>
        <v>0</v>
      </c>
      <c r="K758" s="304"/>
      <c r="L758" s="144"/>
      <c r="M758" s="305" t="s">
        <v>3</v>
      </c>
      <c r="N758" s="306" t="s">
        <v>41</v>
      </c>
      <c r="O758" s="307">
        <v>0</v>
      </c>
      <c r="P758" s="307">
        <f>O758*H758</f>
        <v>0</v>
      </c>
      <c r="Q758" s="307">
        <v>0</v>
      </c>
      <c r="R758" s="307">
        <f>Q758*H758</f>
        <v>0</v>
      </c>
      <c r="S758" s="307">
        <v>0</v>
      </c>
      <c r="T758" s="308">
        <f>S758*H758</f>
        <v>0</v>
      </c>
      <c r="U758" s="143"/>
      <c r="V758" s="143"/>
      <c r="W758" s="143"/>
      <c r="X758" s="143"/>
      <c r="Y758" s="143"/>
      <c r="Z758" s="143"/>
      <c r="AA758" s="143"/>
      <c r="AB758" s="143"/>
      <c r="AC758" s="143"/>
      <c r="AD758" s="143"/>
      <c r="AE758" s="143"/>
      <c r="AR758" s="309" t="s">
        <v>362</v>
      </c>
      <c r="AT758" s="309" t="s">
        <v>140</v>
      </c>
      <c r="AU758" s="309" t="s">
        <v>79</v>
      </c>
      <c r="AY758" s="129" t="s">
        <v>136</v>
      </c>
      <c r="BE758" s="310">
        <f>IF(N758="základní",J758,0)</f>
        <v>0</v>
      </c>
      <c r="BF758" s="310">
        <f>IF(N758="snížená",J758,0)</f>
        <v>0</v>
      </c>
      <c r="BG758" s="310">
        <f>IF(N758="zákl. přenesená",J758,0)</f>
        <v>0</v>
      </c>
      <c r="BH758" s="310">
        <f>IF(N758="sníž. přenesená",J758,0)</f>
        <v>0</v>
      </c>
      <c r="BI758" s="310">
        <f>IF(N758="nulová",J758,0)</f>
        <v>0</v>
      </c>
      <c r="BJ758" s="129" t="s">
        <v>77</v>
      </c>
      <c r="BK758" s="310">
        <f>ROUND(I758*H758,2)</f>
        <v>0</v>
      </c>
      <c r="BL758" s="129" t="s">
        <v>362</v>
      </c>
      <c r="BM758" s="309" t="s">
        <v>1229</v>
      </c>
    </row>
    <row r="759" spans="1:65" s="287" customFormat="1" ht="23" customHeight="1">
      <c r="B759" s="288"/>
      <c r="D759" s="289" t="s">
        <v>69</v>
      </c>
      <c r="E759" s="311" t="s">
        <v>1230</v>
      </c>
      <c r="F759" s="311" t="s">
        <v>1231</v>
      </c>
      <c r="I759" s="369"/>
      <c r="J759" s="312">
        <f>BK759</f>
        <v>0</v>
      </c>
      <c r="L759" s="288"/>
      <c r="M759" s="292"/>
      <c r="N759" s="293"/>
      <c r="O759" s="293"/>
      <c r="P759" s="294">
        <f>SUM(P760:P842)</f>
        <v>122.18715999999998</v>
      </c>
      <c r="Q759" s="293"/>
      <c r="R759" s="294">
        <f>SUM(R760:R842)</f>
        <v>0.95719999999999983</v>
      </c>
      <c r="S759" s="293"/>
      <c r="T759" s="295">
        <f>SUM(T760:T842)</f>
        <v>1.0244579999999999</v>
      </c>
      <c r="AR759" s="289" t="s">
        <v>79</v>
      </c>
      <c r="AT759" s="296" t="s">
        <v>69</v>
      </c>
      <c r="AU759" s="296" t="s">
        <v>77</v>
      </c>
      <c r="AY759" s="289" t="s">
        <v>136</v>
      </c>
      <c r="BK759" s="297">
        <f>SUM(BK760:BK842)</f>
        <v>0</v>
      </c>
    </row>
    <row r="760" spans="1:65" s="149" customFormat="1" ht="16.399999999999999" customHeight="1">
      <c r="A760" s="143"/>
      <c r="B760" s="144"/>
      <c r="C760" s="298" t="s">
        <v>1232</v>
      </c>
      <c r="D760" s="298" t="s">
        <v>140</v>
      </c>
      <c r="E760" s="299" t="s">
        <v>1233</v>
      </c>
      <c r="F760" s="300" t="s">
        <v>1234</v>
      </c>
      <c r="G760" s="301" t="s">
        <v>261</v>
      </c>
      <c r="H760" s="302">
        <v>60.44</v>
      </c>
      <c r="I760" s="107"/>
      <c r="J760" s="303">
        <f>ROUND(I760*H760,2)</f>
        <v>0</v>
      </c>
      <c r="K760" s="304"/>
      <c r="L760" s="144"/>
      <c r="M760" s="305" t="s">
        <v>3</v>
      </c>
      <c r="N760" s="306" t="s">
        <v>41</v>
      </c>
      <c r="O760" s="307">
        <v>0.16400000000000001</v>
      </c>
      <c r="P760" s="307">
        <f>O760*H760</f>
        <v>9.9121600000000001</v>
      </c>
      <c r="Q760" s="307">
        <v>0</v>
      </c>
      <c r="R760" s="307">
        <f>Q760*H760</f>
        <v>0</v>
      </c>
      <c r="S760" s="307">
        <v>1.695E-2</v>
      </c>
      <c r="T760" s="308">
        <f>S760*H760</f>
        <v>1.0244579999999999</v>
      </c>
      <c r="U760" s="143"/>
      <c r="V760" s="143"/>
      <c r="W760" s="143"/>
      <c r="X760" s="143"/>
      <c r="Y760" s="143"/>
      <c r="Z760" s="143"/>
      <c r="AA760" s="143"/>
      <c r="AB760" s="143"/>
      <c r="AC760" s="143"/>
      <c r="AD760" s="143"/>
      <c r="AE760" s="143"/>
      <c r="AR760" s="309" t="s">
        <v>362</v>
      </c>
      <c r="AT760" s="309" t="s">
        <v>140</v>
      </c>
      <c r="AU760" s="309" t="s">
        <v>79</v>
      </c>
      <c r="AY760" s="129" t="s">
        <v>136</v>
      </c>
      <c r="BE760" s="310">
        <f>IF(N760="základní",J760,0)</f>
        <v>0</v>
      </c>
      <c r="BF760" s="310">
        <f>IF(N760="snížená",J760,0)</f>
        <v>0</v>
      </c>
      <c r="BG760" s="310">
        <f>IF(N760="zákl. přenesená",J760,0)</f>
        <v>0</v>
      </c>
      <c r="BH760" s="310">
        <f>IF(N760="sníž. přenesená",J760,0)</f>
        <v>0</v>
      </c>
      <c r="BI760" s="310">
        <f>IF(N760="nulová",J760,0)</f>
        <v>0</v>
      </c>
      <c r="BJ760" s="129" t="s">
        <v>77</v>
      </c>
      <c r="BK760" s="310">
        <f>ROUND(I760*H760,2)</f>
        <v>0</v>
      </c>
      <c r="BL760" s="129" t="s">
        <v>362</v>
      </c>
      <c r="BM760" s="309" t="s">
        <v>1235</v>
      </c>
    </row>
    <row r="761" spans="1:65" s="345" customFormat="1">
      <c r="B761" s="346"/>
      <c r="D761" s="320" t="s">
        <v>263</v>
      </c>
      <c r="E761" s="347" t="s">
        <v>3</v>
      </c>
      <c r="F761" s="348" t="s">
        <v>1096</v>
      </c>
      <c r="H761" s="347" t="s">
        <v>3</v>
      </c>
      <c r="I761" s="368"/>
      <c r="L761" s="346"/>
      <c r="M761" s="349"/>
      <c r="N761" s="350"/>
      <c r="O761" s="350"/>
      <c r="P761" s="350"/>
      <c r="Q761" s="350"/>
      <c r="R761" s="350"/>
      <c r="S761" s="350"/>
      <c r="T761" s="351"/>
      <c r="AT761" s="347" t="s">
        <v>263</v>
      </c>
      <c r="AU761" s="347" t="s">
        <v>79</v>
      </c>
      <c r="AV761" s="345" t="s">
        <v>77</v>
      </c>
      <c r="AW761" s="345" t="s">
        <v>30</v>
      </c>
      <c r="AX761" s="345" t="s">
        <v>70</v>
      </c>
      <c r="AY761" s="347" t="s">
        <v>136</v>
      </c>
    </row>
    <row r="762" spans="1:65" s="318" customFormat="1">
      <c r="B762" s="319"/>
      <c r="D762" s="320" t="s">
        <v>263</v>
      </c>
      <c r="E762" s="321" t="s">
        <v>3</v>
      </c>
      <c r="F762" s="322" t="s">
        <v>1097</v>
      </c>
      <c r="H762" s="323">
        <v>68.44</v>
      </c>
      <c r="I762" s="366"/>
      <c r="L762" s="319"/>
      <c r="M762" s="324"/>
      <c r="N762" s="325"/>
      <c r="O762" s="325"/>
      <c r="P762" s="325"/>
      <c r="Q762" s="325"/>
      <c r="R762" s="325"/>
      <c r="S762" s="325"/>
      <c r="T762" s="326"/>
      <c r="AT762" s="321" t="s">
        <v>263</v>
      </c>
      <c r="AU762" s="321" t="s">
        <v>79</v>
      </c>
      <c r="AV762" s="318" t="s">
        <v>79</v>
      </c>
      <c r="AW762" s="318" t="s">
        <v>30</v>
      </c>
      <c r="AX762" s="318" t="s">
        <v>70</v>
      </c>
      <c r="AY762" s="321" t="s">
        <v>136</v>
      </c>
    </row>
    <row r="763" spans="1:65" s="318" customFormat="1">
      <c r="B763" s="319"/>
      <c r="D763" s="320" t="s">
        <v>263</v>
      </c>
      <c r="E763" s="321" t="s">
        <v>3</v>
      </c>
      <c r="F763" s="322" t="s">
        <v>1098</v>
      </c>
      <c r="H763" s="323">
        <v>-8</v>
      </c>
      <c r="I763" s="366"/>
      <c r="L763" s="319"/>
      <c r="M763" s="324"/>
      <c r="N763" s="325"/>
      <c r="O763" s="325"/>
      <c r="P763" s="325"/>
      <c r="Q763" s="325"/>
      <c r="R763" s="325"/>
      <c r="S763" s="325"/>
      <c r="T763" s="326"/>
      <c r="AT763" s="321" t="s">
        <v>263</v>
      </c>
      <c r="AU763" s="321" t="s">
        <v>79</v>
      </c>
      <c r="AV763" s="318" t="s">
        <v>79</v>
      </c>
      <c r="AW763" s="318" t="s">
        <v>30</v>
      </c>
      <c r="AX763" s="318" t="s">
        <v>70</v>
      </c>
      <c r="AY763" s="321" t="s">
        <v>136</v>
      </c>
    </row>
    <row r="764" spans="1:65" s="327" customFormat="1">
      <c r="B764" s="328"/>
      <c r="D764" s="320" t="s">
        <v>263</v>
      </c>
      <c r="E764" s="329" t="s">
        <v>3</v>
      </c>
      <c r="F764" s="330" t="s">
        <v>274</v>
      </c>
      <c r="H764" s="331">
        <v>60.44</v>
      </c>
      <c r="I764" s="367"/>
      <c r="L764" s="328"/>
      <c r="M764" s="332"/>
      <c r="N764" s="333"/>
      <c r="O764" s="333"/>
      <c r="P764" s="333"/>
      <c r="Q764" s="333"/>
      <c r="R764" s="333"/>
      <c r="S764" s="333"/>
      <c r="T764" s="334"/>
      <c r="AT764" s="329" t="s">
        <v>263</v>
      </c>
      <c r="AU764" s="329" t="s">
        <v>79</v>
      </c>
      <c r="AV764" s="327" t="s">
        <v>139</v>
      </c>
      <c r="AW764" s="327" t="s">
        <v>30</v>
      </c>
      <c r="AX764" s="327" t="s">
        <v>77</v>
      </c>
      <c r="AY764" s="329" t="s">
        <v>136</v>
      </c>
    </row>
    <row r="765" spans="1:65" s="149" customFormat="1" ht="32" customHeight="1">
      <c r="A765" s="143"/>
      <c r="B765" s="144"/>
      <c r="C765" s="298" t="s">
        <v>1236</v>
      </c>
      <c r="D765" s="298" t="s">
        <v>140</v>
      </c>
      <c r="E765" s="299" t="s">
        <v>1237</v>
      </c>
      <c r="F765" s="300" t="s">
        <v>1238</v>
      </c>
      <c r="G765" s="301" t="s">
        <v>148</v>
      </c>
      <c r="H765" s="302">
        <v>17</v>
      </c>
      <c r="I765" s="107"/>
      <c r="J765" s="303">
        <f>ROUND(I765*H765,2)</f>
        <v>0</v>
      </c>
      <c r="K765" s="304"/>
      <c r="L765" s="144"/>
      <c r="M765" s="305" t="s">
        <v>3</v>
      </c>
      <c r="N765" s="306" t="s">
        <v>41</v>
      </c>
      <c r="O765" s="307">
        <v>1.6819999999999999</v>
      </c>
      <c r="P765" s="307">
        <f>O765*H765</f>
        <v>28.593999999999998</v>
      </c>
      <c r="Q765" s="307">
        <v>0</v>
      </c>
      <c r="R765" s="307">
        <f>Q765*H765</f>
        <v>0</v>
      </c>
      <c r="S765" s="307">
        <v>0</v>
      </c>
      <c r="T765" s="308">
        <f>S765*H765</f>
        <v>0</v>
      </c>
      <c r="U765" s="143"/>
      <c r="V765" s="143"/>
      <c r="W765" s="143"/>
      <c r="X765" s="143"/>
      <c r="Y765" s="143"/>
      <c r="Z765" s="143"/>
      <c r="AA765" s="143"/>
      <c r="AB765" s="143"/>
      <c r="AC765" s="143"/>
      <c r="AD765" s="143"/>
      <c r="AE765" s="143"/>
      <c r="AR765" s="309" t="s">
        <v>362</v>
      </c>
      <c r="AT765" s="309" t="s">
        <v>140</v>
      </c>
      <c r="AU765" s="309" t="s">
        <v>79</v>
      </c>
      <c r="AY765" s="129" t="s">
        <v>136</v>
      </c>
      <c r="BE765" s="310">
        <f>IF(N765="základní",J765,0)</f>
        <v>0</v>
      </c>
      <c r="BF765" s="310">
        <f>IF(N765="snížená",J765,0)</f>
        <v>0</v>
      </c>
      <c r="BG765" s="310">
        <f>IF(N765="zákl. přenesená",J765,0)</f>
        <v>0</v>
      </c>
      <c r="BH765" s="310">
        <f>IF(N765="sníž. přenesená",J765,0)</f>
        <v>0</v>
      </c>
      <c r="BI765" s="310">
        <f>IF(N765="nulová",J765,0)</f>
        <v>0</v>
      </c>
      <c r="BJ765" s="129" t="s">
        <v>77</v>
      </c>
      <c r="BK765" s="310">
        <f>ROUND(I765*H765,2)</f>
        <v>0</v>
      </c>
      <c r="BL765" s="129" t="s">
        <v>362</v>
      </c>
      <c r="BM765" s="309" t="s">
        <v>1239</v>
      </c>
    </row>
    <row r="766" spans="1:65" s="318" customFormat="1">
      <c r="B766" s="319"/>
      <c r="D766" s="320" t="s">
        <v>263</v>
      </c>
      <c r="E766" s="321" t="s">
        <v>3</v>
      </c>
      <c r="F766" s="322" t="s">
        <v>582</v>
      </c>
      <c r="H766" s="323">
        <v>1</v>
      </c>
      <c r="I766" s="366"/>
      <c r="L766" s="319"/>
      <c r="M766" s="324"/>
      <c r="N766" s="325"/>
      <c r="O766" s="325"/>
      <c r="P766" s="325"/>
      <c r="Q766" s="325"/>
      <c r="R766" s="325"/>
      <c r="S766" s="325"/>
      <c r="T766" s="326"/>
      <c r="AT766" s="321" t="s">
        <v>263</v>
      </c>
      <c r="AU766" s="321" t="s">
        <v>79</v>
      </c>
      <c r="AV766" s="318" t="s">
        <v>79</v>
      </c>
      <c r="AW766" s="318" t="s">
        <v>30</v>
      </c>
      <c r="AX766" s="318" t="s">
        <v>70</v>
      </c>
      <c r="AY766" s="321" t="s">
        <v>136</v>
      </c>
    </row>
    <row r="767" spans="1:65" s="318" customFormat="1">
      <c r="B767" s="319"/>
      <c r="D767" s="320" t="s">
        <v>263</v>
      </c>
      <c r="E767" s="321" t="s">
        <v>3</v>
      </c>
      <c r="F767" s="322" t="s">
        <v>1240</v>
      </c>
      <c r="H767" s="323">
        <v>6</v>
      </c>
      <c r="I767" s="366"/>
      <c r="L767" s="319"/>
      <c r="M767" s="324"/>
      <c r="N767" s="325"/>
      <c r="O767" s="325"/>
      <c r="P767" s="325"/>
      <c r="Q767" s="325"/>
      <c r="R767" s="325"/>
      <c r="S767" s="325"/>
      <c r="T767" s="326"/>
      <c r="AT767" s="321" t="s">
        <v>263</v>
      </c>
      <c r="AU767" s="321" t="s">
        <v>79</v>
      </c>
      <c r="AV767" s="318" t="s">
        <v>79</v>
      </c>
      <c r="AW767" s="318" t="s">
        <v>30</v>
      </c>
      <c r="AX767" s="318" t="s">
        <v>70</v>
      </c>
      <c r="AY767" s="321" t="s">
        <v>136</v>
      </c>
    </row>
    <row r="768" spans="1:65" s="318" customFormat="1">
      <c r="B768" s="319"/>
      <c r="D768" s="320" t="s">
        <v>263</v>
      </c>
      <c r="E768" s="321" t="s">
        <v>3</v>
      </c>
      <c r="F768" s="322" t="s">
        <v>1241</v>
      </c>
      <c r="H768" s="323">
        <v>3</v>
      </c>
      <c r="I768" s="366"/>
      <c r="L768" s="319"/>
      <c r="M768" s="324"/>
      <c r="N768" s="325"/>
      <c r="O768" s="325"/>
      <c r="P768" s="325"/>
      <c r="Q768" s="325"/>
      <c r="R768" s="325"/>
      <c r="S768" s="325"/>
      <c r="T768" s="326"/>
      <c r="AT768" s="321" t="s">
        <v>263</v>
      </c>
      <c r="AU768" s="321" t="s">
        <v>79</v>
      </c>
      <c r="AV768" s="318" t="s">
        <v>79</v>
      </c>
      <c r="AW768" s="318" t="s">
        <v>30</v>
      </c>
      <c r="AX768" s="318" t="s">
        <v>70</v>
      </c>
      <c r="AY768" s="321" t="s">
        <v>136</v>
      </c>
    </row>
    <row r="769" spans="1:65" s="318" customFormat="1">
      <c r="B769" s="319"/>
      <c r="D769" s="320" t="s">
        <v>263</v>
      </c>
      <c r="E769" s="321" t="s">
        <v>3</v>
      </c>
      <c r="F769" s="322" t="s">
        <v>1242</v>
      </c>
      <c r="H769" s="323">
        <v>5</v>
      </c>
      <c r="I769" s="366"/>
      <c r="L769" s="319"/>
      <c r="M769" s="324"/>
      <c r="N769" s="325"/>
      <c r="O769" s="325"/>
      <c r="P769" s="325"/>
      <c r="Q769" s="325"/>
      <c r="R769" s="325"/>
      <c r="S769" s="325"/>
      <c r="T769" s="326"/>
      <c r="AT769" s="321" t="s">
        <v>263</v>
      </c>
      <c r="AU769" s="321" t="s">
        <v>79</v>
      </c>
      <c r="AV769" s="318" t="s">
        <v>79</v>
      </c>
      <c r="AW769" s="318" t="s">
        <v>30</v>
      </c>
      <c r="AX769" s="318" t="s">
        <v>70</v>
      </c>
      <c r="AY769" s="321" t="s">
        <v>136</v>
      </c>
    </row>
    <row r="770" spans="1:65" s="318" customFormat="1">
      <c r="B770" s="319"/>
      <c r="D770" s="320" t="s">
        <v>263</v>
      </c>
      <c r="E770" s="321" t="s">
        <v>3</v>
      </c>
      <c r="F770" s="322" t="s">
        <v>1243</v>
      </c>
      <c r="H770" s="323">
        <v>2</v>
      </c>
      <c r="I770" s="366"/>
      <c r="L770" s="319"/>
      <c r="M770" s="324"/>
      <c r="N770" s="325"/>
      <c r="O770" s="325"/>
      <c r="P770" s="325"/>
      <c r="Q770" s="325"/>
      <c r="R770" s="325"/>
      <c r="S770" s="325"/>
      <c r="T770" s="326"/>
      <c r="AT770" s="321" t="s">
        <v>263</v>
      </c>
      <c r="AU770" s="321" t="s">
        <v>79</v>
      </c>
      <c r="AV770" s="318" t="s">
        <v>79</v>
      </c>
      <c r="AW770" s="318" t="s">
        <v>30</v>
      </c>
      <c r="AX770" s="318" t="s">
        <v>70</v>
      </c>
      <c r="AY770" s="321" t="s">
        <v>136</v>
      </c>
    </row>
    <row r="771" spans="1:65" s="327" customFormat="1">
      <c r="B771" s="328"/>
      <c r="D771" s="320" t="s">
        <v>263</v>
      </c>
      <c r="E771" s="329" t="s">
        <v>3</v>
      </c>
      <c r="F771" s="330" t="s">
        <v>274</v>
      </c>
      <c r="H771" s="331">
        <v>17</v>
      </c>
      <c r="I771" s="367"/>
      <c r="L771" s="328"/>
      <c r="M771" s="332"/>
      <c r="N771" s="333"/>
      <c r="O771" s="333"/>
      <c r="P771" s="333"/>
      <c r="Q771" s="333"/>
      <c r="R771" s="333"/>
      <c r="S771" s="333"/>
      <c r="T771" s="334"/>
      <c r="AT771" s="329" t="s">
        <v>263</v>
      </c>
      <c r="AU771" s="329" t="s">
        <v>79</v>
      </c>
      <c r="AV771" s="327" t="s">
        <v>139</v>
      </c>
      <c r="AW771" s="327" t="s">
        <v>30</v>
      </c>
      <c r="AX771" s="327" t="s">
        <v>77</v>
      </c>
      <c r="AY771" s="329" t="s">
        <v>136</v>
      </c>
    </row>
    <row r="772" spans="1:65" s="149" customFormat="1" ht="21" customHeight="1">
      <c r="A772" s="143"/>
      <c r="B772" s="144"/>
      <c r="C772" s="335" t="s">
        <v>1244</v>
      </c>
      <c r="D772" s="335" t="s">
        <v>133</v>
      </c>
      <c r="E772" s="336" t="s">
        <v>1245</v>
      </c>
      <c r="F772" s="337" t="s">
        <v>1246</v>
      </c>
      <c r="G772" s="338" t="s">
        <v>148</v>
      </c>
      <c r="H772" s="339">
        <v>7</v>
      </c>
      <c r="I772" s="108"/>
      <c r="J772" s="340">
        <f>ROUND(I772*H772,2)</f>
        <v>0</v>
      </c>
      <c r="K772" s="341"/>
      <c r="L772" s="342"/>
      <c r="M772" s="343" t="s">
        <v>3</v>
      </c>
      <c r="N772" s="344" t="s">
        <v>41</v>
      </c>
      <c r="O772" s="307">
        <v>0</v>
      </c>
      <c r="P772" s="307">
        <f>O772*H772</f>
        <v>0</v>
      </c>
      <c r="Q772" s="307">
        <v>1.7500000000000002E-2</v>
      </c>
      <c r="R772" s="307">
        <f>Q772*H772</f>
        <v>0.12250000000000001</v>
      </c>
      <c r="S772" s="307">
        <v>0</v>
      </c>
      <c r="T772" s="308">
        <f>S772*H772</f>
        <v>0</v>
      </c>
      <c r="U772" s="143"/>
      <c r="V772" s="143"/>
      <c r="W772" s="143"/>
      <c r="X772" s="143"/>
      <c r="Y772" s="143"/>
      <c r="Z772" s="143"/>
      <c r="AA772" s="143"/>
      <c r="AB772" s="143"/>
      <c r="AC772" s="143"/>
      <c r="AD772" s="143"/>
      <c r="AE772" s="143"/>
      <c r="AR772" s="309" t="s">
        <v>553</v>
      </c>
      <c r="AT772" s="309" t="s">
        <v>133</v>
      </c>
      <c r="AU772" s="309" t="s">
        <v>79</v>
      </c>
      <c r="AY772" s="129" t="s">
        <v>136</v>
      </c>
      <c r="BE772" s="310">
        <f>IF(N772="základní",J772,0)</f>
        <v>0</v>
      </c>
      <c r="BF772" s="310">
        <f>IF(N772="snížená",J772,0)</f>
        <v>0</v>
      </c>
      <c r="BG772" s="310">
        <f>IF(N772="zákl. přenesená",J772,0)</f>
        <v>0</v>
      </c>
      <c r="BH772" s="310">
        <f>IF(N772="sníž. přenesená",J772,0)</f>
        <v>0</v>
      </c>
      <c r="BI772" s="310">
        <f>IF(N772="nulová",J772,0)</f>
        <v>0</v>
      </c>
      <c r="BJ772" s="129" t="s">
        <v>77</v>
      </c>
      <c r="BK772" s="310">
        <f>ROUND(I772*H772,2)</f>
        <v>0</v>
      </c>
      <c r="BL772" s="129" t="s">
        <v>362</v>
      </c>
      <c r="BM772" s="309" t="s">
        <v>1247</v>
      </c>
    </row>
    <row r="773" spans="1:65" s="149" customFormat="1" ht="27">
      <c r="A773" s="143"/>
      <c r="B773" s="144"/>
      <c r="C773" s="143"/>
      <c r="D773" s="320" t="s">
        <v>1248</v>
      </c>
      <c r="E773" s="143"/>
      <c r="F773" s="352" t="s">
        <v>1249</v>
      </c>
      <c r="G773" s="143"/>
      <c r="H773" s="143"/>
      <c r="I773" s="370"/>
      <c r="J773" s="143"/>
      <c r="K773" s="143"/>
      <c r="L773" s="144"/>
      <c r="M773" s="353"/>
      <c r="N773" s="354"/>
      <c r="O773" s="185"/>
      <c r="P773" s="185"/>
      <c r="Q773" s="185"/>
      <c r="R773" s="185"/>
      <c r="S773" s="185"/>
      <c r="T773" s="186"/>
      <c r="U773" s="143"/>
      <c r="V773" s="143"/>
      <c r="W773" s="143"/>
      <c r="X773" s="143"/>
      <c r="Y773" s="143"/>
      <c r="Z773" s="143"/>
      <c r="AA773" s="143"/>
      <c r="AB773" s="143"/>
      <c r="AC773" s="143"/>
      <c r="AD773" s="143"/>
      <c r="AE773" s="143"/>
      <c r="AT773" s="129" t="s">
        <v>1248</v>
      </c>
      <c r="AU773" s="129" t="s">
        <v>79</v>
      </c>
    </row>
    <row r="774" spans="1:65" s="318" customFormat="1">
      <c r="B774" s="319"/>
      <c r="D774" s="320" t="s">
        <v>263</v>
      </c>
      <c r="E774" s="321" t="s">
        <v>3</v>
      </c>
      <c r="F774" s="322" t="s">
        <v>1250</v>
      </c>
      <c r="H774" s="323">
        <v>7</v>
      </c>
      <c r="I774" s="366"/>
      <c r="L774" s="319"/>
      <c r="M774" s="324"/>
      <c r="N774" s="325"/>
      <c r="O774" s="325"/>
      <c r="P774" s="325"/>
      <c r="Q774" s="325"/>
      <c r="R774" s="325"/>
      <c r="S774" s="325"/>
      <c r="T774" s="326"/>
      <c r="AT774" s="321" t="s">
        <v>263</v>
      </c>
      <c r="AU774" s="321" t="s">
        <v>79</v>
      </c>
      <c r="AV774" s="318" t="s">
        <v>79</v>
      </c>
      <c r="AW774" s="318" t="s">
        <v>30</v>
      </c>
      <c r="AX774" s="318" t="s">
        <v>77</v>
      </c>
      <c r="AY774" s="321" t="s">
        <v>136</v>
      </c>
    </row>
    <row r="775" spans="1:65" s="149" customFormat="1" ht="21" customHeight="1">
      <c r="A775" s="143"/>
      <c r="B775" s="144"/>
      <c r="C775" s="335" t="s">
        <v>1251</v>
      </c>
      <c r="D775" s="335" t="s">
        <v>133</v>
      </c>
      <c r="E775" s="336" t="s">
        <v>1252</v>
      </c>
      <c r="F775" s="337" t="s">
        <v>1253</v>
      </c>
      <c r="G775" s="338" t="s">
        <v>148</v>
      </c>
      <c r="H775" s="339">
        <v>10</v>
      </c>
      <c r="I775" s="108"/>
      <c r="J775" s="340">
        <f>ROUND(I775*H775,2)</f>
        <v>0</v>
      </c>
      <c r="K775" s="341"/>
      <c r="L775" s="342"/>
      <c r="M775" s="343" t="s">
        <v>3</v>
      </c>
      <c r="N775" s="344" t="s">
        <v>41</v>
      </c>
      <c r="O775" s="307">
        <v>0</v>
      </c>
      <c r="P775" s="307">
        <f>O775*H775</f>
        <v>0</v>
      </c>
      <c r="Q775" s="307">
        <v>1.95E-2</v>
      </c>
      <c r="R775" s="307">
        <f>Q775*H775</f>
        <v>0.19500000000000001</v>
      </c>
      <c r="S775" s="307">
        <v>0</v>
      </c>
      <c r="T775" s="308">
        <f>S775*H775</f>
        <v>0</v>
      </c>
      <c r="U775" s="143"/>
      <c r="V775" s="143"/>
      <c r="W775" s="143"/>
      <c r="X775" s="143"/>
      <c r="Y775" s="143"/>
      <c r="Z775" s="143"/>
      <c r="AA775" s="143"/>
      <c r="AB775" s="143"/>
      <c r="AC775" s="143"/>
      <c r="AD775" s="143"/>
      <c r="AE775" s="143"/>
      <c r="AR775" s="309" t="s">
        <v>553</v>
      </c>
      <c r="AT775" s="309" t="s">
        <v>133</v>
      </c>
      <c r="AU775" s="309" t="s">
        <v>79</v>
      </c>
      <c r="AY775" s="129" t="s">
        <v>136</v>
      </c>
      <c r="BE775" s="310">
        <f>IF(N775="základní",J775,0)</f>
        <v>0</v>
      </c>
      <c r="BF775" s="310">
        <f>IF(N775="snížená",J775,0)</f>
        <v>0</v>
      </c>
      <c r="BG775" s="310">
        <f>IF(N775="zákl. přenesená",J775,0)</f>
        <v>0</v>
      </c>
      <c r="BH775" s="310">
        <f>IF(N775="sníž. přenesená",J775,0)</f>
        <v>0</v>
      </c>
      <c r="BI775" s="310">
        <f>IF(N775="nulová",J775,0)</f>
        <v>0</v>
      </c>
      <c r="BJ775" s="129" t="s">
        <v>77</v>
      </c>
      <c r="BK775" s="310">
        <f>ROUND(I775*H775,2)</f>
        <v>0</v>
      </c>
      <c r="BL775" s="129" t="s">
        <v>362</v>
      </c>
      <c r="BM775" s="309" t="s">
        <v>1254</v>
      </c>
    </row>
    <row r="776" spans="1:65" s="149" customFormat="1" ht="27">
      <c r="A776" s="143"/>
      <c r="B776" s="144"/>
      <c r="C776" s="143"/>
      <c r="D776" s="320" t="s">
        <v>1248</v>
      </c>
      <c r="E776" s="143"/>
      <c r="F776" s="352" t="s">
        <v>1255</v>
      </c>
      <c r="G776" s="143"/>
      <c r="H776" s="143"/>
      <c r="I776" s="370"/>
      <c r="J776" s="143"/>
      <c r="K776" s="143"/>
      <c r="L776" s="144"/>
      <c r="M776" s="353"/>
      <c r="N776" s="354"/>
      <c r="O776" s="185"/>
      <c r="P776" s="185"/>
      <c r="Q776" s="185"/>
      <c r="R776" s="185"/>
      <c r="S776" s="185"/>
      <c r="T776" s="186"/>
      <c r="U776" s="143"/>
      <c r="V776" s="143"/>
      <c r="W776" s="143"/>
      <c r="X776" s="143"/>
      <c r="Y776" s="143"/>
      <c r="Z776" s="143"/>
      <c r="AA776" s="143"/>
      <c r="AB776" s="143"/>
      <c r="AC776" s="143"/>
      <c r="AD776" s="143"/>
      <c r="AE776" s="143"/>
      <c r="AT776" s="129" t="s">
        <v>1248</v>
      </c>
      <c r="AU776" s="129" t="s">
        <v>79</v>
      </c>
    </row>
    <row r="777" spans="1:65" s="318" customFormat="1">
      <c r="B777" s="319"/>
      <c r="D777" s="320" t="s">
        <v>263</v>
      </c>
      <c r="E777" s="321" t="s">
        <v>3</v>
      </c>
      <c r="F777" s="322" t="s">
        <v>1256</v>
      </c>
      <c r="H777" s="323">
        <v>10</v>
      </c>
      <c r="I777" s="366"/>
      <c r="L777" s="319"/>
      <c r="M777" s="324"/>
      <c r="N777" s="325"/>
      <c r="O777" s="325"/>
      <c r="P777" s="325"/>
      <c r="Q777" s="325"/>
      <c r="R777" s="325"/>
      <c r="S777" s="325"/>
      <c r="T777" s="326"/>
      <c r="AT777" s="321" t="s">
        <v>263</v>
      </c>
      <c r="AU777" s="321" t="s">
        <v>79</v>
      </c>
      <c r="AV777" s="318" t="s">
        <v>79</v>
      </c>
      <c r="AW777" s="318" t="s">
        <v>30</v>
      </c>
      <c r="AX777" s="318" t="s">
        <v>77</v>
      </c>
      <c r="AY777" s="321" t="s">
        <v>136</v>
      </c>
    </row>
    <row r="778" spans="1:65" s="149" customFormat="1" ht="32" customHeight="1">
      <c r="A778" s="143"/>
      <c r="B778" s="144"/>
      <c r="C778" s="298" t="s">
        <v>1257</v>
      </c>
      <c r="D778" s="298" t="s">
        <v>140</v>
      </c>
      <c r="E778" s="299" t="s">
        <v>1258</v>
      </c>
      <c r="F778" s="300" t="s">
        <v>1259</v>
      </c>
      <c r="G778" s="301" t="s">
        <v>148</v>
      </c>
      <c r="H778" s="302">
        <v>18</v>
      </c>
      <c r="I778" s="107"/>
      <c r="J778" s="303">
        <f>ROUND(I778*H778,2)</f>
        <v>0</v>
      </c>
      <c r="K778" s="304"/>
      <c r="L778" s="144"/>
      <c r="M778" s="305" t="s">
        <v>3</v>
      </c>
      <c r="N778" s="306" t="s">
        <v>41</v>
      </c>
      <c r="O778" s="307">
        <v>1.825</v>
      </c>
      <c r="P778" s="307">
        <f>O778*H778</f>
        <v>32.85</v>
      </c>
      <c r="Q778" s="307">
        <v>0</v>
      </c>
      <c r="R778" s="307">
        <f>Q778*H778</f>
        <v>0</v>
      </c>
      <c r="S778" s="307">
        <v>0</v>
      </c>
      <c r="T778" s="308">
        <f>S778*H778</f>
        <v>0</v>
      </c>
      <c r="U778" s="143"/>
      <c r="V778" s="143"/>
      <c r="W778" s="143"/>
      <c r="X778" s="143"/>
      <c r="Y778" s="143"/>
      <c r="Z778" s="143"/>
      <c r="AA778" s="143"/>
      <c r="AB778" s="143"/>
      <c r="AC778" s="143"/>
      <c r="AD778" s="143"/>
      <c r="AE778" s="143"/>
      <c r="AR778" s="309" t="s">
        <v>362</v>
      </c>
      <c r="AT778" s="309" t="s">
        <v>140</v>
      </c>
      <c r="AU778" s="309" t="s">
        <v>79</v>
      </c>
      <c r="AY778" s="129" t="s">
        <v>136</v>
      </c>
      <c r="BE778" s="310">
        <f>IF(N778="základní",J778,0)</f>
        <v>0</v>
      </c>
      <c r="BF778" s="310">
        <f>IF(N778="snížená",J778,0)</f>
        <v>0</v>
      </c>
      <c r="BG778" s="310">
        <f>IF(N778="zákl. přenesená",J778,0)</f>
        <v>0</v>
      </c>
      <c r="BH778" s="310">
        <f>IF(N778="sníž. přenesená",J778,0)</f>
        <v>0</v>
      </c>
      <c r="BI778" s="310">
        <f>IF(N778="nulová",J778,0)</f>
        <v>0</v>
      </c>
      <c r="BJ778" s="129" t="s">
        <v>77</v>
      </c>
      <c r="BK778" s="310">
        <f>ROUND(I778*H778,2)</f>
        <v>0</v>
      </c>
      <c r="BL778" s="129" t="s">
        <v>362</v>
      </c>
      <c r="BM778" s="309" t="s">
        <v>1260</v>
      </c>
    </row>
    <row r="779" spans="1:65" s="318" customFormat="1">
      <c r="B779" s="319"/>
      <c r="D779" s="320" t="s">
        <v>263</v>
      </c>
      <c r="E779" s="321" t="s">
        <v>3</v>
      </c>
      <c r="F779" s="322" t="s">
        <v>585</v>
      </c>
      <c r="H779" s="323">
        <v>1</v>
      </c>
      <c r="I779" s="366"/>
      <c r="L779" s="319"/>
      <c r="M779" s="324"/>
      <c r="N779" s="325"/>
      <c r="O779" s="325"/>
      <c r="P779" s="325"/>
      <c r="Q779" s="325"/>
      <c r="R779" s="325"/>
      <c r="S779" s="325"/>
      <c r="T779" s="326"/>
      <c r="AT779" s="321" t="s">
        <v>263</v>
      </c>
      <c r="AU779" s="321" t="s">
        <v>79</v>
      </c>
      <c r="AV779" s="318" t="s">
        <v>79</v>
      </c>
      <c r="AW779" s="318" t="s">
        <v>30</v>
      </c>
      <c r="AX779" s="318" t="s">
        <v>70</v>
      </c>
      <c r="AY779" s="321" t="s">
        <v>136</v>
      </c>
    </row>
    <row r="780" spans="1:65" s="318" customFormat="1">
      <c r="B780" s="319"/>
      <c r="D780" s="320" t="s">
        <v>263</v>
      </c>
      <c r="E780" s="321" t="s">
        <v>3</v>
      </c>
      <c r="F780" s="322" t="s">
        <v>586</v>
      </c>
      <c r="H780" s="323">
        <v>1</v>
      </c>
      <c r="I780" s="366"/>
      <c r="L780" s="319"/>
      <c r="M780" s="324"/>
      <c r="N780" s="325"/>
      <c r="O780" s="325"/>
      <c r="P780" s="325"/>
      <c r="Q780" s="325"/>
      <c r="R780" s="325"/>
      <c r="S780" s="325"/>
      <c r="T780" s="326"/>
      <c r="AT780" s="321" t="s">
        <v>263</v>
      </c>
      <c r="AU780" s="321" t="s">
        <v>79</v>
      </c>
      <c r="AV780" s="318" t="s">
        <v>79</v>
      </c>
      <c r="AW780" s="318" t="s">
        <v>30</v>
      </c>
      <c r="AX780" s="318" t="s">
        <v>70</v>
      </c>
      <c r="AY780" s="321" t="s">
        <v>136</v>
      </c>
    </row>
    <row r="781" spans="1:65" s="318" customFormat="1">
      <c r="B781" s="319"/>
      <c r="D781" s="320" t="s">
        <v>263</v>
      </c>
      <c r="E781" s="321" t="s">
        <v>3</v>
      </c>
      <c r="F781" s="322" t="s">
        <v>587</v>
      </c>
      <c r="H781" s="323">
        <v>2</v>
      </c>
      <c r="I781" s="366"/>
      <c r="L781" s="319"/>
      <c r="M781" s="324"/>
      <c r="N781" s="325"/>
      <c r="O781" s="325"/>
      <c r="P781" s="325"/>
      <c r="Q781" s="325"/>
      <c r="R781" s="325"/>
      <c r="S781" s="325"/>
      <c r="T781" s="326"/>
      <c r="AT781" s="321" t="s">
        <v>263</v>
      </c>
      <c r="AU781" s="321" t="s">
        <v>79</v>
      </c>
      <c r="AV781" s="318" t="s">
        <v>79</v>
      </c>
      <c r="AW781" s="318" t="s">
        <v>30</v>
      </c>
      <c r="AX781" s="318" t="s">
        <v>70</v>
      </c>
      <c r="AY781" s="321" t="s">
        <v>136</v>
      </c>
    </row>
    <row r="782" spans="1:65" s="318" customFormat="1">
      <c r="B782" s="319"/>
      <c r="D782" s="320" t="s">
        <v>263</v>
      </c>
      <c r="E782" s="321" t="s">
        <v>3</v>
      </c>
      <c r="F782" s="322" t="s">
        <v>1261</v>
      </c>
      <c r="H782" s="323">
        <v>14</v>
      </c>
      <c r="I782" s="366"/>
      <c r="L782" s="319"/>
      <c r="M782" s="324"/>
      <c r="N782" s="325"/>
      <c r="O782" s="325"/>
      <c r="P782" s="325"/>
      <c r="Q782" s="325"/>
      <c r="R782" s="325"/>
      <c r="S782" s="325"/>
      <c r="T782" s="326"/>
      <c r="AT782" s="321" t="s">
        <v>263</v>
      </c>
      <c r="AU782" s="321" t="s">
        <v>79</v>
      </c>
      <c r="AV782" s="318" t="s">
        <v>79</v>
      </c>
      <c r="AW782" s="318" t="s">
        <v>30</v>
      </c>
      <c r="AX782" s="318" t="s">
        <v>70</v>
      </c>
      <c r="AY782" s="321" t="s">
        <v>136</v>
      </c>
    </row>
    <row r="783" spans="1:65" s="327" customFormat="1">
      <c r="B783" s="328"/>
      <c r="D783" s="320" t="s">
        <v>263</v>
      </c>
      <c r="E783" s="329" t="s">
        <v>3</v>
      </c>
      <c r="F783" s="330" t="s">
        <v>274</v>
      </c>
      <c r="H783" s="331">
        <v>18</v>
      </c>
      <c r="I783" s="367"/>
      <c r="L783" s="328"/>
      <c r="M783" s="332"/>
      <c r="N783" s="333"/>
      <c r="O783" s="333"/>
      <c r="P783" s="333"/>
      <c r="Q783" s="333"/>
      <c r="R783" s="333"/>
      <c r="S783" s="333"/>
      <c r="T783" s="334"/>
      <c r="AT783" s="329" t="s">
        <v>263</v>
      </c>
      <c r="AU783" s="329" t="s">
        <v>79</v>
      </c>
      <c r="AV783" s="327" t="s">
        <v>139</v>
      </c>
      <c r="AW783" s="327" t="s">
        <v>30</v>
      </c>
      <c r="AX783" s="327" t="s">
        <v>77</v>
      </c>
      <c r="AY783" s="329" t="s">
        <v>136</v>
      </c>
    </row>
    <row r="784" spans="1:65" s="149" customFormat="1" ht="21" customHeight="1">
      <c r="A784" s="143"/>
      <c r="B784" s="144"/>
      <c r="C784" s="335" t="s">
        <v>1262</v>
      </c>
      <c r="D784" s="335" t="s">
        <v>133</v>
      </c>
      <c r="E784" s="336" t="s">
        <v>1263</v>
      </c>
      <c r="F784" s="337" t="s">
        <v>1264</v>
      </c>
      <c r="G784" s="338" t="s">
        <v>148</v>
      </c>
      <c r="H784" s="339">
        <v>2</v>
      </c>
      <c r="I784" s="108"/>
      <c r="J784" s="340">
        <f>ROUND(I784*H784,2)</f>
        <v>0</v>
      </c>
      <c r="K784" s="341"/>
      <c r="L784" s="342"/>
      <c r="M784" s="343" t="s">
        <v>3</v>
      </c>
      <c r="N784" s="344" t="s">
        <v>41</v>
      </c>
      <c r="O784" s="307">
        <v>0</v>
      </c>
      <c r="P784" s="307">
        <f>O784*H784</f>
        <v>0</v>
      </c>
      <c r="Q784" s="307">
        <v>2.0500000000000001E-2</v>
      </c>
      <c r="R784" s="307">
        <f>Q784*H784</f>
        <v>4.1000000000000002E-2</v>
      </c>
      <c r="S784" s="307">
        <v>0</v>
      </c>
      <c r="T784" s="308">
        <f>S784*H784</f>
        <v>0</v>
      </c>
      <c r="U784" s="143"/>
      <c r="V784" s="143"/>
      <c r="W784" s="143"/>
      <c r="X784" s="143"/>
      <c r="Y784" s="143"/>
      <c r="Z784" s="143"/>
      <c r="AA784" s="143"/>
      <c r="AB784" s="143"/>
      <c r="AC784" s="143"/>
      <c r="AD784" s="143"/>
      <c r="AE784" s="143"/>
      <c r="AR784" s="309" t="s">
        <v>553</v>
      </c>
      <c r="AT784" s="309" t="s">
        <v>133</v>
      </c>
      <c r="AU784" s="309" t="s">
        <v>79</v>
      </c>
      <c r="AY784" s="129" t="s">
        <v>136</v>
      </c>
      <c r="BE784" s="310">
        <f>IF(N784="základní",J784,0)</f>
        <v>0</v>
      </c>
      <c r="BF784" s="310">
        <f>IF(N784="snížená",J784,0)</f>
        <v>0</v>
      </c>
      <c r="BG784" s="310">
        <f>IF(N784="zákl. přenesená",J784,0)</f>
        <v>0</v>
      </c>
      <c r="BH784" s="310">
        <f>IF(N784="sníž. přenesená",J784,0)</f>
        <v>0</v>
      </c>
      <c r="BI784" s="310">
        <f>IF(N784="nulová",J784,0)</f>
        <v>0</v>
      </c>
      <c r="BJ784" s="129" t="s">
        <v>77</v>
      </c>
      <c r="BK784" s="310">
        <f>ROUND(I784*H784,2)</f>
        <v>0</v>
      </c>
      <c r="BL784" s="129" t="s">
        <v>362</v>
      </c>
      <c r="BM784" s="309" t="s">
        <v>1265</v>
      </c>
    </row>
    <row r="785" spans="1:65" s="149" customFormat="1" ht="27">
      <c r="A785" s="143"/>
      <c r="B785" s="144"/>
      <c r="C785" s="143"/>
      <c r="D785" s="320" t="s">
        <v>1248</v>
      </c>
      <c r="E785" s="143"/>
      <c r="F785" s="352" t="s">
        <v>1255</v>
      </c>
      <c r="G785" s="143"/>
      <c r="H785" s="143"/>
      <c r="I785" s="370"/>
      <c r="J785" s="143"/>
      <c r="K785" s="143"/>
      <c r="L785" s="144"/>
      <c r="M785" s="353"/>
      <c r="N785" s="354"/>
      <c r="O785" s="185"/>
      <c r="P785" s="185"/>
      <c r="Q785" s="185"/>
      <c r="R785" s="185"/>
      <c r="S785" s="185"/>
      <c r="T785" s="186"/>
      <c r="U785" s="143"/>
      <c r="V785" s="143"/>
      <c r="W785" s="143"/>
      <c r="X785" s="143"/>
      <c r="Y785" s="143"/>
      <c r="Z785" s="143"/>
      <c r="AA785" s="143"/>
      <c r="AB785" s="143"/>
      <c r="AC785" s="143"/>
      <c r="AD785" s="143"/>
      <c r="AE785" s="143"/>
      <c r="AT785" s="129" t="s">
        <v>1248</v>
      </c>
      <c r="AU785" s="129" t="s">
        <v>79</v>
      </c>
    </row>
    <row r="786" spans="1:65" s="149" customFormat="1" ht="21" customHeight="1">
      <c r="A786" s="143"/>
      <c r="B786" s="144"/>
      <c r="C786" s="335" t="s">
        <v>1266</v>
      </c>
      <c r="D786" s="335" t="s">
        <v>133</v>
      </c>
      <c r="E786" s="336" t="s">
        <v>1267</v>
      </c>
      <c r="F786" s="337" t="s">
        <v>1268</v>
      </c>
      <c r="G786" s="338" t="s">
        <v>148</v>
      </c>
      <c r="H786" s="339">
        <v>2</v>
      </c>
      <c r="I786" s="108"/>
      <c r="J786" s="340">
        <f>ROUND(I786*H786,2)</f>
        <v>0</v>
      </c>
      <c r="K786" s="341"/>
      <c r="L786" s="342"/>
      <c r="M786" s="343" t="s">
        <v>3</v>
      </c>
      <c r="N786" s="344" t="s">
        <v>41</v>
      </c>
      <c r="O786" s="307">
        <v>0</v>
      </c>
      <c r="P786" s="307">
        <f>O786*H786</f>
        <v>0</v>
      </c>
      <c r="Q786" s="307">
        <v>2.2499999999999999E-2</v>
      </c>
      <c r="R786" s="307">
        <f>Q786*H786</f>
        <v>4.4999999999999998E-2</v>
      </c>
      <c r="S786" s="307">
        <v>0</v>
      </c>
      <c r="T786" s="308">
        <f>S786*H786</f>
        <v>0</v>
      </c>
      <c r="U786" s="143"/>
      <c r="V786" s="143"/>
      <c r="W786" s="143"/>
      <c r="X786" s="143"/>
      <c r="Y786" s="143"/>
      <c r="Z786" s="143"/>
      <c r="AA786" s="143"/>
      <c r="AB786" s="143"/>
      <c r="AC786" s="143"/>
      <c r="AD786" s="143"/>
      <c r="AE786" s="143"/>
      <c r="AR786" s="309" t="s">
        <v>553</v>
      </c>
      <c r="AT786" s="309" t="s">
        <v>133</v>
      </c>
      <c r="AU786" s="309" t="s">
        <v>79</v>
      </c>
      <c r="AY786" s="129" t="s">
        <v>136</v>
      </c>
      <c r="BE786" s="310">
        <f>IF(N786="základní",J786,0)</f>
        <v>0</v>
      </c>
      <c r="BF786" s="310">
        <f>IF(N786="snížená",J786,0)</f>
        <v>0</v>
      </c>
      <c r="BG786" s="310">
        <f>IF(N786="zákl. přenesená",J786,0)</f>
        <v>0</v>
      </c>
      <c r="BH786" s="310">
        <f>IF(N786="sníž. přenesená",J786,0)</f>
        <v>0</v>
      </c>
      <c r="BI786" s="310">
        <f>IF(N786="nulová",J786,0)</f>
        <v>0</v>
      </c>
      <c r="BJ786" s="129" t="s">
        <v>77</v>
      </c>
      <c r="BK786" s="310">
        <f>ROUND(I786*H786,2)</f>
        <v>0</v>
      </c>
      <c r="BL786" s="129" t="s">
        <v>362</v>
      </c>
      <c r="BM786" s="309" t="s">
        <v>1269</v>
      </c>
    </row>
    <row r="787" spans="1:65" s="149" customFormat="1" ht="27">
      <c r="A787" s="143"/>
      <c r="B787" s="144"/>
      <c r="C787" s="143"/>
      <c r="D787" s="320" t="s">
        <v>1248</v>
      </c>
      <c r="E787" s="143"/>
      <c r="F787" s="352" t="s">
        <v>1255</v>
      </c>
      <c r="G787" s="143"/>
      <c r="H787" s="143"/>
      <c r="I787" s="370"/>
      <c r="J787" s="143"/>
      <c r="K787" s="143"/>
      <c r="L787" s="144"/>
      <c r="M787" s="353"/>
      <c r="N787" s="354"/>
      <c r="O787" s="185"/>
      <c r="P787" s="185"/>
      <c r="Q787" s="185"/>
      <c r="R787" s="185"/>
      <c r="S787" s="185"/>
      <c r="T787" s="186"/>
      <c r="U787" s="143"/>
      <c r="V787" s="143"/>
      <c r="W787" s="143"/>
      <c r="X787" s="143"/>
      <c r="Y787" s="143"/>
      <c r="Z787" s="143"/>
      <c r="AA787" s="143"/>
      <c r="AB787" s="143"/>
      <c r="AC787" s="143"/>
      <c r="AD787" s="143"/>
      <c r="AE787" s="143"/>
      <c r="AT787" s="129" t="s">
        <v>1248</v>
      </c>
      <c r="AU787" s="129" t="s">
        <v>79</v>
      </c>
    </row>
    <row r="788" spans="1:65" s="149" customFormat="1" ht="21" customHeight="1">
      <c r="A788" s="143"/>
      <c r="B788" s="144"/>
      <c r="C788" s="335" t="s">
        <v>1270</v>
      </c>
      <c r="D788" s="335" t="s">
        <v>133</v>
      </c>
      <c r="E788" s="336" t="s">
        <v>1271</v>
      </c>
      <c r="F788" s="337" t="s">
        <v>1272</v>
      </c>
      <c r="G788" s="338" t="s">
        <v>148</v>
      </c>
      <c r="H788" s="339">
        <v>14</v>
      </c>
      <c r="I788" s="108"/>
      <c r="J788" s="340">
        <f>ROUND(I788*H788,2)</f>
        <v>0</v>
      </c>
      <c r="K788" s="341"/>
      <c r="L788" s="342"/>
      <c r="M788" s="343" t="s">
        <v>3</v>
      </c>
      <c r="N788" s="344" t="s">
        <v>41</v>
      </c>
      <c r="O788" s="307">
        <v>0</v>
      </c>
      <c r="P788" s="307">
        <f>O788*H788</f>
        <v>0</v>
      </c>
      <c r="Q788" s="307">
        <v>2.2499999999999999E-2</v>
      </c>
      <c r="R788" s="307">
        <f>Q788*H788</f>
        <v>0.315</v>
      </c>
      <c r="S788" s="307">
        <v>0</v>
      </c>
      <c r="T788" s="308">
        <f>S788*H788</f>
        <v>0</v>
      </c>
      <c r="U788" s="143"/>
      <c r="V788" s="143"/>
      <c r="W788" s="143"/>
      <c r="X788" s="143"/>
      <c r="Y788" s="143"/>
      <c r="Z788" s="143"/>
      <c r="AA788" s="143"/>
      <c r="AB788" s="143"/>
      <c r="AC788" s="143"/>
      <c r="AD788" s="143"/>
      <c r="AE788" s="143"/>
      <c r="AR788" s="309" t="s">
        <v>553</v>
      </c>
      <c r="AT788" s="309" t="s">
        <v>133</v>
      </c>
      <c r="AU788" s="309" t="s">
        <v>79</v>
      </c>
      <c r="AY788" s="129" t="s">
        <v>136</v>
      </c>
      <c r="BE788" s="310">
        <f>IF(N788="základní",J788,0)</f>
        <v>0</v>
      </c>
      <c r="BF788" s="310">
        <f>IF(N788="snížená",J788,0)</f>
        <v>0</v>
      </c>
      <c r="BG788" s="310">
        <f>IF(N788="zákl. přenesená",J788,0)</f>
        <v>0</v>
      </c>
      <c r="BH788" s="310">
        <f>IF(N788="sníž. přenesená",J788,0)</f>
        <v>0</v>
      </c>
      <c r="BI788" s="310">
        <f>IF(N788="nulová",J788,0)</f>
        <v>0</v>
      </c>
      <c r="BJ788" s="129" t="s">
        <v>77</v>
      </c>
      <c r="BK788" s="310">
        <f>ROUND(I788*H788,2)</f>
        <v>0</v>
      </c>
      <c r="BL788" s="129" t="s">
        <v>362</v>
      </c>
      <c r="BM788" s="309" t="s">
        <v>1273</v>
      </c>
    </row>
    <row r="789" spans="1:65" s="149" customFormat="1" ht="27">
      <c r="A789" s="143"/>
      <c r="B789" s="144"/>
      <c r="C789" s="143"/>
      <c r="D789" s="320" t="s">
        <v>1248</v>
      </c>
      <c r="E789" s="143"/>
      <c r="F789" s="352" t="s">
        <v>1255</v>
      </c>
      <c r="G789" s="143"/>
      <c r="H789" s="143"/>
      <c r="I789" s="370"/>
      <c r="J789" s="143"/>
      <c r="K789" s="143"/>
      <c r="L789" s="144"/>
      <c r="M789" s="353"/>
      <c r="N789" s="354"/>
      <c r="O789" s="185"/>
      <c r="P789" s="185"/>
      <c r="Q789" s="185"/>
      <c r="R789" s="185"/>
      <c r="S789" s="185"/>
      <c r="T789" s="186"/>
      <c r="U789" s="143"/>
      <c r="V789" s="143"/>
      <c r="W789" s="143"/>
      <c r="X789" s="143"/>
      <c r="Y789" s="143"/>
      <c r="Z789" s="143"/>
      <c r="AA789" s="143"/>
      <c r="AB789" s="143"/>
      <c r="AC789" s="143"/>
      <c r="AD789" s="143"/>
      <c r="AE789" s="143"/>
      <c r="AT789" s="129" t="s">
        <v>1248</v>
      </c>
      <c r="AU789" s="129" t="s">
        <v>79</v>
      </c>
    </row>
    <row r="790" spans="1:65" s="149" customFormat="1" ht="32" customHeight="1">
      <c r="A790" s="143"/>
      <c r="B790" s="144"/>
      <c r="C790" s="298" t="s">
        <v>1274</v>
      </c>
      <c r="D790" s="298" t="s">
        <v>140</v>
      </c>
      <c r="E790" s="299" t="s">
        <v>1275</v>
      </c>
      <c r="F790" s="300" t="s">
        <v>1276</v>
      </c>
      <c r="G790" s="301" t="s">
        <v>148</v>
      </c>
      <c r="H790" s="302">
        <v>5</v>
      </c>
      <c r="I790" s="107"/>
      <c r="J790" s="303">
        <f>ROUND(I790*H790,2)</f>
        <v>0</v>
      </c>
      <c r="K790" s="304"/>
      <c r="L790" s="144"/>
      <c r="M790" s="305" t="s">
        <v>3</v>
      </c>
      <c r="N790" s="306" t="s">
        <v>41</v>
      </c>
      <c r="O790" s="307">
        <v>3.3039999999999998</v>
      </c>
      <c r="P790" s="307">
        <f>O790*H790</f>
        <v>16.52</v>
      </c>
      <c r="Q790" s="307">
        <v>0</v>
      </c>
      <c r="R790" s="307">
        <f>Q790*H790</f>
        <v>0</v>
      </c>
      <c r="S790" s="307">
        <v>0</v>
      </c>
      <c r="T790" s="308">
        <f>S790*H790</f>
        <v>0</v>
      </c>
      <c r="U790" s="143"/>
      <c r="V790" s="143"/>
      <c r="W790" s="143"/>
      <c r="X790" s="143"/>
      <c r="Y790" s="143"/>
      <c r="Z790" s="143"/>
      <c r="AA790" s="143"/>
      <c r="AB790" s="143"/>
      <c r="AC790" s="143"/>
      <c r="AD790" s="143"/>
      <c r="AE790" s="143"/>
      <c r="AR790" s="309" t="s">
        <v>362</v>
      </c>
      <c r="AT790" s="309" t="s">
        <v>140</v>
      </c>
      <c r="AU790" s="309" t="s">
        <v>79</v>
      </c>
      <c r="AY790" s="129" t="s">
        <v>136</v>
      </c>
      <c r="BE790" s="310">
        <f>IF(N790="základní",J790,0)</f>
        <v>0</v>
      </c>
      <c r="BF790" s="310">
        <f>IF(N790="snížená",J790,0)</f>
        <v>0</v>
      </c>
      <c r="BG790" s="310">
        <f>IF(N790="zákl. přenesená",J790,0)</f>
        <v>0</v>
      </c>
      <c r="BH790" s="310">
        <f>IF(N790="sníž. přenesená",J790,0)</f>
        <v>0</v>
      </c>
      <c r="BI790" s="310">
        <f>IF(N790="nulová",J790,0)</f>
        <v>0</v>
      </c>
      <c r="BJ790" s="129" t="s">
        <v>77</v>
      </c>
      <c r="BK790" s="310">
        <f>ROUND(I790*H790,2)</f>
        <v>0</v>
      </c>
      <c r="BL790" s="129" t="s">
        <v>362</v>
      </c>
      <c r="BM790" s="309" t="s">
        <v>1277</v>
      </c>
    </row>
    <row r="791" spans="1:65" s="318" customFormat="1">
      <c r="B791" s="319"/>
      <c r="D791" s="320" t="s">
        <v>263</v>
      </c>
      <c r="E791" s="321" t="s">
        <v>3</v>
      </c>
      <c r="F791" s="322" t="s">
        <v>1278</v>
      </c>
      <c r="H791" s="323">
        <v>3</v>
      </c>
      <c r="I791" s="366"/>
      <c r="L791" s="319"/>
      <c r="M791" s="324"/>
      <c r="N791" s="325"/>
      <c r="O791" s="325"/>
      <c r="P791" s="325"/>
      <c r="Q791" s="325"/>
      <c r="R791" s="325"/>
      <c r="S791" s="325"/>
      <c r="T791" s="326"/>
      <c r="AT791" s="321" t="s">
        <v>263</v>
      </c>
      <c r="AU791" s="321" t="s">
        <v>79</v>
      </c>
      <c r="AV791" s="318" t="s">
        <v>79</v>
      </c>
      <c r="AW791" s="318" t="s">
        <v>30</v>
      </c>
      <c r="AX791" s="318" t="s">
        <v>70</v>
      </c>
      <c r="AY791" s="321" t="s">
        <v>136</v>
      </c>
    </row>
    <row r="792" spans="1:65" s="318" customFormat="1">
      <c r="B792" s="319"/>
      <c r="D792" s="320" t="s">
        <v>263</v>
      </c>
      <c r="E792" s="321" t="s">
        <v>3</v>
      </c>
      <c r="F792" s="322" t="s">
        <v>1279</v>
      </c>
      <c r="H792" s="323">
        <v>1</v>
      </c>
      <c r="I792" s="366"/>
      <c r="L792" s="319"/>
      <c r="M792" s="324"/>
      <c r="N792" s="325"/>
      <c r="O792" s="325"/>
      <c r="P792" s="325"/>
      <c r="Q792" s="325"/>
      <c r="R792" s="325"/>
      <c r="S792" s="325"/>
      <c r="T792" s="326"/>
      <c r="AT792" s="321" t="s">
        <v>263</v>
      </c>
      <c r="AU792" s="321" t="s">
        <v>79</v>
      </c>
      <c r="AV792" s="318" t="s">
        <v>79</v>
      </c>
      <c r="AW792" s="318" t="s">
        <v>30</v>
      </c>
      <c r="AX792" s="318" t="s">
        <v>70</v>
      </c>
      <c r="AY792" s="321" t="s">
        <v>136</v>
      </c>
    </row>
    <row r="793" spans="1:65" s="318" customFormat="1">
      <c r="B793" s="319"/>
      <c r="D793" s="320" t="s">
        <v>263</v>
      </c>
      <c r="E793" s="321" t="s">
        <v>3</v>
      </c>
      <c r="F793" s="322" t="s">
        <v>1280</v>
      </c>
      <c r="H793" s="323">
        <v>1</v>
      </c>
      <c r="I793" s="366"/>
      <c r="L793" s="319"/>
      <c r="M793" s="324"/>
      <c r="N793" s="325"/>
      <c r="O793" s="325"/>
      <c r="P793" s="325"/>
      <c r="Q793" s="325"/>
      <c r="R793" s="325"/>
      <c r="S793" s="325"/>
      <c r="T793" s="326"/>
      <c r="AT793" s="321" t="s">
        <v>263</v>
      </c>
      <c r="AU793" s="321" t="s">
        <v>79</v>
      </c>
      <c r="AV793" s="318" t="s">
        <v>79</v>
      </c>
      <c r="AW793" s="318" t="s">
        <v>30</v>
      </c>
      <c r="AX793" s="318" t="s">
        <v>70</v>
      </c>
      <c r="AY793" s="321" t="s">
        <v>136</v>
      </c>
    </row>
    <row r="794" spans="1:65" s="327" customFormat="1">
      <c r="B794" s="328"/>
      <c r="D794" s="320" t="s">
        <v>263</v>
      </c>
      <c r="E794" s="329" t="s">
        <v>3</v>
      </c>
      <c r="F794" s="330" t="s">
        <v>274</v>
      </c>
      <c r="H794" s="331">
        <v>5</v>
      </c>
      <c r="I794" s="367"/>
      <c r="L794" s="328"/>
      <c r="M794" s="332"/>
      <c r="N794" s="333"/>
      <c r="O794" s="333"/>
      <c r="P794" s="333"/>
      <c r="Q794" s="333"/>
      <c r="R794" s="333"/>
      <c r="S794" s="333"/>
      <c r="T794" s="334"/>
      <c r="AT794" s="329" t="s">
        <v>263</v>
      </c>
      <c r="AU794" s="329" t="s">
        <v>79</v>
      </c>
      <c r="AV794" s="327" t="s">
        <v>139</v>
      </c>
      <c r="AW794" s="327" t="s">
        <v>30</v>
      </c>
      <c r="AX794" s="327" t="s">
        <v>77</v>
      </c>
      <c r="AY794" s="329" t="s">
        <v>136</v>
      </c>
    </row>
    <row r="795" spans="1:65" s="149" customFormat="1" ht="21" customHeight="1">
      <c r="A795" s="143"/>
      <c r="B795" s="144"/>
      <c r="C795" s="335" t="s">
        <v>1281</v>
      </c>
      <c r="D795" s="335" t="s">
        <v>133</v>
      </c>
      <c r="E795" s="336" t="s">
        <v>1282</v>
      </c>
      <c r="F795" s="337" t="s">
        <v>1283</v>
      </c>
      <c r="G795" s="338" t="s">
        <v>148</v>
      </c>
      <c r="H795" s="339">
        <v>3</v>
      </c>
      <c r="I795" s="108"/>
      <c r="J795" s="340">
        <f>ROUND(I795*H795,2)</f>
        <v>0</v>
      </c>
      <c r="K795" s="341"/>
      <c r="L795" s="342"/>
      <c r="M795" s="343" t="s">
        <v>3</v>
      </c>
      <c r="N795" s="344" t="s">
        <v>41</v>
      </c>
      <c r="O795" s="307">
        <v>0</v>
      </c>
      <c r="P795" s="307">
        <f>O795*H795</f>
        <v>0</v>
      </c>
      <c r="Q795" s="307">
        <v>1.95E-2</v>
      </c>
      <c r="R795" s="307">
        <f>Q795*H795</f>
        <v>5.8499999999999996E-2</v>
      </c>
      <c r="S795" s="307">
        <v>0</v>
      </c>
      <c r="T795" s="308">
        <f>S795*H795</f>
        <v>0</v>
      </c>
      <c r="U795" s="143"/>
      <c r="V795" s="143"/>
      <c r="W795" s="143"/>
      <c r="X795" s="143"/>
      <c r="Y795" s="143"/>
      <c r="Z795" s="143"/>
      <c r="AA795" s="143"/>
      <c r="AB795" s="143"/>
      <c r="AC795" s="143"/>
      <c r="AD795" s="143"/>
      <c r="AE795" s="143"/>
      <c r="AR795" s="309" t="s">
        <v>553</v>
      </c>
      <c r="AT795" s="309" t="s">
        <v>133</v>
      </c>
      <c r="AU795" s="309" t="s">
        <v>79</v>
      </c>
      <c r="AY795" s="129" t="s">
        <v>136</v>
      </c>
      <c r="BE795" s="310">
        <f>IF(N795="základní",J795,0)</f>
        <v>0</v>
      </c>
      <c r="BF795" s="310">
        <f>IF(N795="snížená",J795,0)</f>
        <v>0</v>
      </c>
      <c r="BG795" s="310">
        <f>IF(N795="zákl. přenesená",J795,0)</f>
        <v>0</v>
      </c>
      <c r="BH795" s="310">
        <f>IF(N795="sníž. přenesená",J795,0)</f>
        <v>0</v>
      </c>
      <c r="BI795" s="310">
        <f>IF(N795="nulová",J795,0)</f>
        <v>0</v>
      </c>
      <c r="BJ795" s="129" t="s">
        <v>77</v>
      </c>
      <c r="BK795" s="310">
        <f>ROUND(I795*H795,2)</f>
        <v>0</v>
      </c>
      <c r="BL795" s="129" t="s">
        <v>362</v>
      </c>
      <c r="BM795" s="309" t="s">
        <v>1284</v>
      </c>
    </row>
    <row r="796" spans="1:65" s="149" customFormat="1" ht="27">
      <c r="A796" s="143"/>
      <c r="B796" s="144"/>
      <c r="C796" s="143"/>
      <c r="D796" s="320" t="s">
        <v>1248</v>
      </c>
      <c r="E796" s="143"/>
      <c r="F796" s="352" t="s">
        <v>1255</v>
      </c>
      <c r="G796" s="143"/>
      <c r="H796" s="143"/>
      <c r="I796" s="370"/>
      <c r="J796" s="143"/>
      <c r="K796" s="143"/>
      <c r="L796" s="144"/>
      <c r="M796" s="353"/>
      <c r="N796" s="354"/>
      <c r="O796" s="185"/>
      <c r="P796" s="185"/>
      <c r="Q796" s="185"/>
      <c r="R796" s="185"/>
      <c r="S796" s="185"/>
      <c r="T796" s="186"/>
      <c r="U796" s="143"/>
      <c r="V796" s="143"/>
      <c r="W796" s="143"/>
      <c r="X796" s="143"/>
      <c r="Y796" s="143"/>
      <c r="Z796" s="143"/>
      <c r="AA796" s="143"/>
      <c r="AB796" s="143"/>
      <c r="AC796" s="143"/>
      <c r="AD796" s="143"/>
      <c r="AE796" s="143"/>
      <c r="AT796" s="129" t="s">
        <v>1248</v>
      </c>
      <c r="AU796" s="129" t="s">
        <v>79</v>
      </c>
    </row>
    <row r="797" spans="1:65" s="149" customFormat="1" ht="21" customHeight="1">
      <c r="A797" s="143"/>
      <c r="B797" s="144"/>
      <c r="C797" s="335" t="s">
        <v>1285</v>
      </c>
      <c r="D797" s="335" t="s">
        <v>133</v>
      </c>
      <c r="E797" s="336" t="s">
        <v>1286</v>
      </c>
      <c r="F797" s="337" t="s">
        <v>1287</v>
      </c>
      <c r="G797" s="338" t="s">
        <v>148</v>
      </c>
      <c r="H797" s="339">
        <v>1</v>
      </c>
      <c r="I797" s="108"/>
      <c r="J797" s="340">
        <f>ROUND(I797*H797,2)</f>
        <v>0</v>
      </c>
      <c r="K797" s="341"/>
      <c r="L797" s="342"/>
      <c r="M797" s="343" t="s">
        <v>3</v>
      </c>
      <c r="N797" s="344" t="s">
        <v>41</v>
      </c>
      <c r="O797" s="307">
        <v>0</v>
      </c>
      <c r="P797" s="307">
        <f>O797*H797</f>
        <v>0</v>
      </c>
      <c r="Q797" s="307">
        <v>2.0500000000000001E-2</v>
      </c>
      <c r="R797" s="307">
        <f>Q797*H797</f>
        <v>2.0500000000000001E-2</v>
      </c>
      <c r="S797" s="307">
        <v>0</v>
      </c>
      <c r="T797" s="308">
        <f>S797*H797</f>
        <v>0</v>
      </c>
      <c r="U797" s="143"/>
      <c r="V797" s="143"/>
      <c r="W797" s="143"/>
      <c r="X797" s="143"/>
      <c r="Y797" s="143"/>
      <c r="Z797" s="143"/>
      <c r="AA797" s="143"/>
      <c r="AB797" s="143"/>
      <c r="AC797" s="143"/>
      <c r="AD797" s="143"/>
      <c r="AE797" s="143"/>
      <c r="AR797" s="309" t="s">
        <v>553</v>
      </c>
      <c r="AT797" s="309" t="s">
        <v>133</v>
      </c>
      <c r="AU797" s="309" t="s">
        <v>79</v>
      </c>
      <c r="AY797" s="129" t="s">
        <v>136</v>
      </c>
      <c r="BE797" s="310">
        <f>IF(N797="základní",J797,0)</f>
        <v>0</v>
      </c>
      <c r="BF797" s="310">
        <f>IF(N797="snížená",J797,0)</f>
        <v>0</v>
      </c>
      <c r="BG797" s="310">
        <f>IF(N797="zákl. přenesená",J797,0)</f>
        <v>0</v>
      </c>
      <c r="BH797" s="310">
        <f>IF(N797="sníž. přenesená",J797,0)</f>
        <v>0</v>
      </c>
      <c r="BI797" s="310">
        <f>IF(N797="nulová",J797,0)</f>
        <v>0</v>
      </c>
      <c r="BJ797" s="129" t="s">
        <v>77</v>
      </c>
      <c r="BK797" s="310">
        <f>ROUND(I797*H797,2)</f>
        <v>0</v>
      </c>
      <c r="BL797" s="129" t="s">
        <v>362</v>
      </c>
      <c r="BM797" s="309" t="s">
        <v>1288</v>
      </c>
    </row>
    <row r="798" spans="1:65" s="149" customFormat="1" ht="27">
      <c r="A798" s="143"/>
      <c r="B798" s="144"/>
      <c r="C798" s="143"/>
      <c r="D798" s="320" t="s">
        <v>1248</v>
      </c>
      <c r="E798" s="143"/>
      <c r="F798" s="352" t="s">
        <v>1255</v>
      </c>
      <c r="G798" s="143"/>
      <c r="H798" s="143"/>
      <c r="I798" s="370"/>
      <c r="J798" s="143"/>
      <c r="K798" s="143"/>
      <c r="L798" s="144"/>
      <c r="M798" s="353"/>
      <c r="N798" s="354"/>
      <c r="O798" s="185"/>
      <c r="P798" s="185"/>
      <c r="Q798" s="185"/>
      <c r="R798" s="185"/>
      <c r="S798" s="185"/>
      <c r="T798" s="186"/>
      <c r="U798" s="143"/>
      <c r="V798" s="143"/>
      <c r="W798" s="143"/>
      <c r="X798" s="143"/>
      <c r="Y798" s="143"/>
      <c r="Z798" s="143"/>
      <c r="AA798" s="143"/>
      <c r="AB798" s="143"/>
      <c r="AC798" s="143"/>
      <c r="AD798" s="143"/>
      <c r="AE798" s="143"/>
      <c r="AT798" s="129" t="s">
        <v>1248</v>
      </c>
      <c r="AU798" s="129" t="s">
        <v>79</v>
      </c>
    </row>
    <row r="799" spans="1:65" s="149" customFormat="1" ht="21" customHeight="1">
      <c r="A799" s="143"/>
      <c r="B799" s="144"/>
      <c r="C799" s="335" t="s">
        <v>1289</v>
      </c>
      <c r="D799" s="335" t="s">
        <v>133</v>
      </c>
      <c r="E799" s="336" t="s">
        <v>1290</v>
      </c>
      <c r="F799" s="337" t="s">
        <v>1291</v>
      </c>
      <c r="G799" s="338" t="s">
        <v>148</v>
      </c>
      <c r="H799" s="339">
        <v>1</v>
      </c>
      <c r="I799" s="108"/>
      <c r="J799" s="340">
        <f>ROUND(I799*H799,2)</f>
        <v>0</v>
      </c>
      <c r="K799" s="341"/>
      <c r="L799" s="342"/>
      <c r="M799" s="343" t="s">
        <v>3</v>
      </c>
      <c r="N799" s="344" t="s">
        <v>41</v>
      </c>
      <c r="O799" s="307">
        <v>0</v>
      </c>
      <c r="P799" s="307">
        <f>O799*H799</f>
        <v>0</v>
      </c>
      <c r="Q799" s="307">
        <v>2.2499999999999999E-2</v>
      </c>
      <c r="R799" s="307">
        <f>Q799*H799</f>
        <v>2.2499999999999999E-2</v>
      </c>
      <c r="S799" s="307">
        <v>0</v>
      </c>
      <c r="T799" s="308">
        <f>S799*H799</f>
        <v>0</v>
      </c>
      <c r="U799" s="143"/>
      <c r="V799" s="143"/>
      <c r="W799" s="143"/>
      <c r="X799" s="143"/>
      <c r="Y799" s="143"/>
      <c r="Z799" s="143"/>
      <c r="AA799" s="143"/>
      <c r="AB799" s="143"/>
      <c r="AC799" s="143"/>
      <c r="AD799" s="143"/>
      <c r="AE799" s="143"/>
      <c r="AR799" s="309" t="s">
        <v>553</v>
      </c>
      <c r="AT799" s="309" t="s">
        <v>133</v>
      </c>
      <c r="AU799" s="309" t="s">
        <v>79</v>
      </c>
      <c r="AY799" s="129" t="s">
        <v>136</v>
      </c>
      <c r="BE799" s="310">
        <f>IF(N799="základní",J799,0)</f>
        <v>0</v>
      </c>
      <c r="BF799" s="310">
        <f>IF(N799="snížená",J799,0)</f>
        <v>0</v>
      </c>
      <c r="BG799" s="310">
        <f>IF(N799="zákl. přenesená",J799,0)</f>
        <v>0</v>
      </c>
      <c r="BH799" s="310">
        <f>IF(N799="sníž. přenesená",J799,0)</f>
        <v>0</v>
      </c>
      <c r="BI799" s="310">
        <f>IF(N799="nulová",J799,0)</f>
        <v>0</v>
      </c>
      <c r="BJ799" s="129" t="s">
        <v>77</v>
      </c>
      <c r="BK799" s="310">
        <f>ROUND(I799*H799,2)</f>
        <v>0</v>
      </c>
      <c r="BL799" s="129" t="s">
        <v>362</v>
      </c>
      <c r="BM799" s="309" t="s">
        <v>1292</v>
      </c>
    </row>
    <row r="800" spans="1:65" s="149" customFormat="1" ht="27">
      <c r="A800" s="143"/>
      <c r="B800" s="144"/>
      <c r="C800" s="143"/>
      <c r="D800" s="320" t="s">
        <v>1248</v>
      </c>
      <c r="E800" s="143"/>
      <c r="F800" s="352" t="s">
        <v>1255</v>
      </c>
      <c r="G800" s="143"/>
      <c r="H800" s="143"/>
      <c r="I800" s="370"/>
      <c r="J800" s="143"/>
      <c r="K800" s="143"/>
      <c r="L800" s="144"/>
      <c r="M800" s="353"/>
      <c r="N800" s="354"/>
      <c r="O800" s="185"/>
      <c r="P800" s="185"/>
      <c r="Q800" s="185"/>
      <c r="R800" s="185"/>
      <c r="S800" s="185"/>
      <c r="T800" s="186"/>
      <c r="U800" s="143"/>
      <c r="V800" s="143"/>
      <c r="W800" s="143"/>
      <c r="X800" s="143"/>
      <c r="Y800" s="143"/>
      <c r="Z800" s="143"/>
      <c r="AA800" s="143"/>
      <c r="AB800" s="143"/>
      <c r="AC800" s="143"/>
      <c r="AD800" s="143"/>
      <c r="AE800" s="143"/>
      <c r="AT800" s="129" t="s">
        <v>1248</v>
      </c>
      <c r="AU800" s="129" t="s">
        <v>79</v>
      </c>
    </row>
    <row r="801" spans="1:65" s="149" customFormat="1" ht="42.75" customHeight="1">
      <c r="A801" s="143"/>
      <c r="B801" s="144"/>
      <c r="C801" s="298" t="s">
        <v>1293</v>
      </c>
      <c r="D801" s="298" t="s">
        <v>140</v>
      </c>
      <c r="E801" s="299" t="s">
        <v>1294</v>
      </c>
      <c r="F801" s="300" t="s">
        <v>1295</v>
      </c>
      <c r="G801" s="301" t="s">
        <v>148</v>
      </c>
      <c r="H801" s="302">
        <v>1</v>
      </c>
      <c r="I801" s="107"/>
      <c r="J801" s="303">
        <f>ROUND(I801*H801,2)</f>
        <v>0</v>
      </c>
      <c r="K801" s="304"/>
      <c r="L801" s="144"/>
      <c r="M801" s="305" t="s">
        <v>3</v>
      </c>
      <c r="N801" s="306" t="s">
        <v>41</v>
      </c>
      <c r="O801" s="307">
        <v>3.1659999999999999</v>
      </c>
      <c r="P801" s="307">
        <f>O801*H801</f>
        <v>3.1659999999999999</v>
      </c>
      <c r="Q801" s="307">
        <v>0</v>
      </c>
      <c r="R801" s="307">
        <f>Q801*H801</f>
        <v>0</v>
      </c>
      <c r="S801" s="307">
        <v>0</v>
      </c>
      <c r="T801" s="308">
        <f>S801*H801</f>
        <v>0</v>
      </c>
      <c r="U801" s="143"/>
      <c r="V801" s="143"/>
      <c r="W801" s="143"/>
      <c r="X801" s="143"/>
      <c r="Y801" s="143"/>
      <c r="Z801" s="143"/>
      <c r="AA801" s="143"/>
      <c r="AB801" s="143"/>
      <c r="AC801" s="143"/>
      <c r="AD801" s="143"/>
      <c r="AE801" s="143"/>
      <c r="AR801" s="309" t="s">
        <v>362</v>
      </c>
      <c r="AT801" s="309" t="s">
        <v>140</v>
      </c>
      <c r="AU801" s="309" t="s">
        <v>79</v>
      </c>
      <c r="AY801" s="129" t="s">
        <v>136</v>
      </c>
      <c r="BE801" s="310">
        <f>IF(N801="základní",J801,0)</f>
        <v>0</v>
      </c>
      <c r="BF801" s="310">
        <f>IF(N801="snížená",J801,0)</f>
        <v>0</v>
      </c>
      <c r="BG801" s="310">
        <f>IF(N801="zákl. přenesená",J801,0)</f>
        <v>0</v>
      </c>
      <c r="BH801" s="310">
        <f>IF(N801="sníž. přenesená",J801,0)</f>
        <v>0</v>
      </c>
      <c r="BI801" s="310">
        <f>IF(N801="nulová",J801,0)</f>
        <v>0</v>
      </c>
      <c r="BJ801" s="129" t="s">
        <v>77</v>
      </c>
      <c r="BK801" s="310">
        <f>ROUND(I801*H801,2)</f>
        <v>0</v>
      </c>
      <c r="BL801" s="129" t="s">
        <v>362</v>
      </c>
      <c r="BM801" s="309" t="s">
        <v>1296</v>
      </c>
    </row>
    <row r="802" spans="1:65" s="149" customFormat="1" ht="21" customHeight="1">
      <c r="A802" s="143"/>
      <c r="B802" s="144"/>
      <c r="C802" s="335" t="s">
        <v>1297</v>
      </c>
      <c r="D802" s="335" t="s">
        <v>133</v>
      </c>
      <c r="E802" s="336" t="s">
        <v>1298</v>
      </c>
      <c r="F802" s="337" t="s">
        <v>1299</v>
      </c>
      <c r="G802" s="338" t="s">
        <v>148</v>
      </c>
      <c r="H802" s="339">
        <v>1</v>
      </c>
      <c r="I802" s="108"/>
      <c r="J802" s="340">
        <f>ROUND(I802*H802,2)</f>
        <v>0</v>
      </c>
      <c r="K802" s="341"/>
      <c r="L802" s="342"/>
      <c r="M802" s="343" t="s">
        <v>3</v>
      </c>
      <c r="N802" s="344" t="s">
        <v>41</v>
      </c>
      <c r="O802" s="307">
        <v>0</v>
      </c>
      <c r="P802" s="307">
        <f>O802*H802</f>
        <v>0</v>
      </c>
      <c r="Q802" s="307">
        <v>2.2499999999999999E-2</v>
      </c>
      <c r="R802" s="307">
        <f>Q802*H802</f>
        <v>2.2499999999999999E-2</v>
      </c>
      <c r="S802" s="307">
        <v>0</v>
      </c>
      <c r="T802" s="308">
        <f>S802*H802</f>
        <v>0</v>
      </c>
      <c r="U802" s="143"/>
      <c r="V802" s="143"/>
      <c r="W802" s="143"/>
      <c r="X802" s="143"/>
      <c r="Y802" s="143"/>
      <c r="Z802" s="143"/>
      <c r="AA802" s="143"/>
      <c r="AB802" s="143"/>
      <c r="AC802" s="143"/>
      <c r="AD802" s="143"/>
      <c r="AE802" s="143"/>
      <c r="AR802" s="309" t="s">
        <v>553</v>
      </c>
      <c r="AT802" s="309" t="s">
        <v>133</v>
      </c>
      <c r="AU802" s="309" t="s">
        <v>79</v>
      </c>
      <c r="AY802" s="129" t="s">
        <v>136</v>
      </c>
      <c r="BE802" s="310">
        <f>IF(N802="základní",J802,0)</f>
        <v>0</v>
      </c>
      <c r="BF802" s="310">
        <f>IF(N802="snížená",J802,0)</f>
        <v>0</v>
      </c>
      <c r="BG802" s="310">
        <f>IF(N802="zákl. přenesená",J802,0)</f>
        <v>0</v>
      </c>
      <c r="BH802" s="310">
        <f>IF(N802="sníž. přenesená",J802,0)</f>
        <v>0</v>
      </c>
      <c r="BI802" s="310">
        <f>IF(N802="nulová",J802,0)</f>
        <v>0</v>
      </c>
      <c r="BJ802" s="129" t="s">
        <v>77</v>
      </c>
      <c r="BK802" s="310">
        <f>ROUND(I802*H802,2)</f>
        <v>0</v>
      </c>
      <c r="BL802" s="129" t="s">
        <v>362</v>
      </c>
      <c r="BM802" s="309" t="s">
        <v>1300</v>
      </c>
    </row>
    <row r="803" spans="1:65" s="149" customFormat="1" ht="27">
      <c r="A803" s="143"/>
      <c r="B803" s="144"/>
      <c r="C803" s="143"/>
      <c r="D803" s="320" t="s">
        <v>1248</v>
      </c>
      <c r="E803" s="143"/>
      <c r="F803" s="352" t="s">
        <v>1255</v>
      </c>
      <c r="G803" s="143"/>
      <c r="H803" s="143"/>
      <c r="I803" s="370"/>
      <c r="J803" s="143"/>
      <c r="K803" s="143"/>
      <c r="L803" s="144"/>
      <c r="M803" s="353"/>
      <c r="N803" s="354"/>
      <c r="O803" s="185"/>
      <c r="P803" s="185"/>
      <c r="Q803" s="185"/>
      <c r="R803" s="185"/>
      <c r="S803" s="185"/>
      <c r="T803" s="186"/>
      <c r="U803" s="143"/>
      <c r="V803" s="143"/>
      <c r="W803" s="143"/>
      <c r="X803" s="143"/>
      <c r="Y803" s="143"/>
      <c r="Z803" s="143"/>
      <c r="AA803" s="143"/>
      <c r="AB803" s="143"/>
      <c r="AC803" s="143"/>
      <c r="AD803" s="143"/>
      <c r="AE803" s="143"/>
      <c r="AT803" s="129" t="s">
        <v>1248</v>
      </c>
      <c r="AU803" s="129" t="s">
        <v>79</v>
      </c>
    </row>
    <row r="804" spans="1:65" s="149" customFormat="1" ht="16.399999999999999" customHeight="1">
      <c r="A804" s="143"/>
      <c r="B804" s="144"/>
      <c r="C804" s="298" t="s">
        <v>1301</v>
      </c>
      <c r="D804" s="298" t="s">
        <v>140</v>
      </c>
      <c r="E804" s="299" t="s">
        <v>1302</v>
      </c>
      <c r="F804" s="300" t="s">
        <v>1303</v>
      </c>
      <c r="G804" s="301" t="s">
        <v>148</v>
      </c>
      <c r="H804" s="302">
        <v>41</v>
      </c>
      <c r="I804" s="107"/>
      <c r="J804" s="303">
        <f>ROUND(I804*H804,2)</f>
        <v>0</v>
      </c>
      <c r="K804" s="304"/>
      <c r="L804" s="144"/>
      <c r="M804" s="305" t="s">
        <v>3</v>
      </c>
      <c r="N804" s="306" t="s">
        <v>41</v>
      </c>
      <c r="O804" s="307">
        <v>0.26</v>
      </c>
      <c r="P804" s="307">
        <f>O804*H804</f>
        <v>10.66</v>
      </c>
      <c r="Q804" s="307">
        <v>0</v>
      </c>
      <c r="R804" s="307">
        <f>Q804*H804</f>
        <v>0</v>
      </c>
      <c r="S804" s="307">
        <v>0</v>
      </c>
      <c r="T804" s="308">
        <f>S804*H804</f>
        <v>0</v>
      </c>
      <c r="U804" s="143"/>
      <c r="V804" s="143"/>
      <c r="W804" s="143"/>
      <c r="X804" s="143"/>
      <c r="Y804" s="143"/>
      <c r="Z804" s="143"/>
      <c r="AA804" s="143"/>
      <c r="AB804" s="143"/>
      <c r="AC804" s="143"/>
      <c r="AD804" s="143"/>
      <c r="AE804" s="143"/>
      <c r="AR804" s="309" t="s">
        <v>362</v>
      </c>
      <c r="AT804" s="309" t="s">
        <v>140</v>
      </c>
      <c r="AU804" s="309" t="s">
        <v>79</v>
      </c>
      <c r="AY804" s="129" t="s">
        <v>136</v>
      </c>
      <c r="BE804" s="310">
        <f>IF(N804="základní",J804,0)</f>
        <v>0</v>
      </c>
      <c r="BF804" s="310">
        <f>IF(N804="snížená",J804,0)</f>
        <v>0</v>
      </c>
      <c r="BG804" s="310">
        <f>IF(N804="zákl. přenesená",J804,0)</f>
        <v>0</v>
      </c>
      <c r="BH804" s="310">
        <f>IF(N804="sníž. přenesená",J804,0)</f>
        <v>0</v>
      </c>
      <c r="BI804" s="310">
        <f>IF(N804="nulová",J804,0)</f>
        <v>0</v>
      </c>
      <c r="BJ804" s="129" t="s">
        <v>77</v>
      </c>
      <c r="BK804" s="310">
        <f>ROUND(I804*H804,2)</f>
        <v>0</v>
      </c>
      <c r="BL804" s="129" t="s">
        <v>362</v>
      </c>
      <c r="BM804" s="309" t="s">
        <v>1304</v>
      </c>
    </row>
    <row r="805" spans="1:65" s="318" customFormat="1">
      <c r="B805" s="319"/>
      <c r="D805" s="320" t="s">
        <v>263</v>
      </c>
      <c r="E805" s="321" t="s">
        <v>3</v>
      </c>
      <c r="F805" s="322" t="s">
        <v>607</v>
      </c>
      <c r="H805" s="323">
        <v>41</v>
      </c>
      <c r="I805" s="366"/>
      <c r="L805" s="319"/>
      <c r="M805" s="324"/>
      <c r="N805" s="325"/>
      <c r="O805" s="325"/>
      <c r="P805" s="325"/>
      <c r="Q805" s="325"/>
      <c r="R805" s="325"/>
      <c r="S805" s="325"/>
      <c r="T805" s="326"/>
      <c r="AT805" s="321" t="s">
        <v>263</v>
      </c>
      <c r="AU805" s="321" t="s">
        <v>79</v>
      </c>
      <c r="AV805" s="318" t="s">
        <v>79</v>
      </c>
      <c r="AW805" s="318" t="s">
        <v>30</v>
      </c>
      <c r="AX805" s="318" t="s">
        <v>77</v>
      </c>
      <c r="AY805" s="321" t="s">
        <v>136</v>
      </c>
    </row>
    <row r="806" spans="1:65" s="149" customFormat="1" ht="16.399999999999999" customHeight="1">
      <c r="A806" s="143"/>
      <c r="B806" s="144"/>
      <c r="C806" s="335" t="s">
        <v>1305</v>
      </c>
      <c r="D806" s="335" t="s">
        <v>133</v>
      </c>
      <c r="E806" s="336" t="s">
        <v>1306</v>
      </c>
      <c r="F806" s="337" t="s">
        <v>1307</v>
      </c>
      <c r="G806" s="338" t="s">
        <v>148</v>
      </c>
      <c r="H806" s="339">
        <v>7</v>
      </c>
      <c r="I806" s="108"/>
      <c r="J806" s="340">
        <f>ROUND(I806*H806,2)</f>
        <v>0</v>
      </c>
      <c r="K806" s="341"/>
      <c r="L806" s="342"/>
      <c r="M806" s="343" t="s">
        <v>3</v>
      </c>
      <c r="N806" s="344" t="s">
        <v>41</v>
      </c>
      <c r="O806" s="307">
        <v>0</v>
      </c>
      <c r="P806" s="307">
        <f>O806*H806</f>
        <v>0</v>
      </c>
      <c r="Q806" s="307">
        <v>5.0000000000000001E-4</v>
      </c>
      <c r="R806" s="307">
        <f>Q806*H806</f>
        <v>3.5000000000000001E-3</v>
      </c>
      <c r="S806" s="307">
        <v>0</v>
      </c>
      <c r="T806" s="308">
        <f>S806*H806</f>
        <v>0</v>
      </c>
      <c r="U806" s="143"/>
      <c r="V806" s="143"/>
      <c r="W806" s="143"/>
      <c r="X806" s="143"/>
      <c r="Y806" s="143"/>
      <c r="Z806" s="143"/>
      <c r="AA806" s="143"/>
      <c r="AB806" s="143"/>
      <c r="AC806" s="143"/>
      <c r="AD806" s="143"/>
      <c r="AE806" s="143"/>
      <c r="AR806" s="309" t="s">
        <v>553</v>
      </c>
      <c r="AT806" s="309" t="s">
        <v>133</v>
      </c>
      <c r="AU806" s="309" t="s">
        <v>79</v>
      </c>
      <c r="AY806" s="129" t="s">
        <v>136</v>
      </c>
      <c r="BE806" s="310">
        <f>IF(N806="základní",J806,0)</f>
        <v>0</v>
      </c>
      <c r="BF806" s="310">
        <f>IF(N806="snížená",J806,0)</f>
        <v>0</v>
      </c>
      <c r="BG806" s="310">
        <f>IF(N806="zákl. přenesená",J806,0)</f>
        <v>0</v>
      </c>
      <c r="BH806" s="310">
        <f>IF(N806="sníž. přenesená",J806,0)</f>
        <v>0</v>
      </c>
      <c r="BI806" s="310">
        <f>IF(N806="nulová",J806,0)</f>
        <v>0</v>
      </c>
      <c r="BJ806" s="129" t="s">
        <v>77</v>
      </c>
      <c r="BK806" s="310">
        <f>ROUND(I806*H806,2)</f>
        <v>0</v>
      </c>
      <c r="BL806" s="129" t="s">
        <v>362</v>
      </c>
      <c r="BM806" s="309" t="s">
        <v>1308</v>
      </c>
    </row>
    <row r="807" spans="1:65" s="149" customFormat="1" ht="16.399999999999999" customHeight="1">
      <c r="A807" s="143"/>
      <c r="B807" s="144"/>
      <c r="C807" s="335" t="s">
        <v>1309</v>
      </c>
      <c r="D807" s="335" t="s">
        <v>133</v>
      </c>
      <c r="E807" s="336" t="s">
        <v>1310</v>
      </c>
      <c r="F807" s="337" t="s">
        <v>1311</v>
      </c>
      <c r="G807" s="338" t="s">
        <v>148</v>
      </c>
      <c r="H807" s="339">
        <v>13</v>
      </c>
      <c r="I807" s="108"/>
      <c r="J807" s="340">
        <f>ROUND(I807*H807,2)</f>
        <v>0</v>
      </c>
      <c r="K807" s="341"/>
      <c r="L807" s="342"/>
      <c r="M807" s="343" t="s">
        <v>3</v>
      </c>
      <c r="N807" s="344" t="s">
        <v>41</v>
      </c>
      <c r="O807" s="307">
        <v>0</v>
      </c>
      <c r="P807" s="307">
        <f>O807*H807</f>
        <v>0</v>
      </c>
      <c r="Q807" s="307">
        <v>5.0000000000000001E-4</v>
      </c>
      <c r="R807" s="307">
        <f>Q807*H807</f>
        <v>6.5000000000000006E-3</v>
      </c>
      <c r="S807" s="307">
        <v>0</v>
      </c>
      <c r="T807" s="308">
        <f>S807*H807</f>
        <v>0</v>
      </c>
      <c r="U807" s="143"/>
      <c r="V807" s="143"/>
      <c r="W807" s="143"/>
      <c r="X807" s="143"/>
      <c r="Y807" s="143"/>
      <c r="Z807" s="143"/>
      <c r="AA807" s="143"/>
      <c r="AB807" s="143"/>
      <c r="AC807" s="143"/>
      <c r="AD807" s="143"/>
      <c r="AE807" s="143"/>
      <c r="AR807" s="309" t="s">
        <v>553</v>
      </c>
      <c r="AT807" s="309" t="s">
        <v>133</v>
      </c>
      <c r="AU807" s="309" t="s">
        <v>79</v>
      </c>
      <c r="AY807" s="129" t="s">
        <v>136</v>
      </c>
      <c r="BE807" s="310">
        <f>IF(N807="základní",J807,0)</f>
        <v>0</v>
      </c>
      <c r="BF807" s="310">
        <f>IF(N807="snížená",J807,0)</f>
        <v>0</v>
      </c>
      <c r="BG807" s="310">
        <f>IF(N807="zákl. přenesená",J807,0)</f>
        <v>0</v>
      </c>
      <c r="BH807" s="310">
        <f>IF(N807="sníž. přenesená",J807,0)</f>
        <v>0</v>
      </c>
      <c r="BI807" s="310">
        <f>IF(N807="nulová",J807,0)</f>
        <v>0</v>
      </c>
      <c r="BJ807" s="129" t="s">
        <v>77</v>
      </c>
      <c r="BK807" s="310">
        <f>ROUND(I807*H807,2)</f>
        <v>0</v>
      </c>
      <c r="BL807" s="129" t="s">
        <v>362</v>
      </c>
      <c r="BM807" s="309" t="s">
        <v>1312</v>
      </c>
    </row>
    <row r="808" spans="1:65" s="149" customFormat="1" ht="16.399999999999999" customHeight="1">
      <c r="A808" s="143"/>
      <c r="B808" s="144"/>
      <c r="C808" s="335" t="s">
        <v>1313</v>
      </c>
      <c r="D808" s="335" t="s">
        <v>133</v>
      </c>
      <c r="E808" s="336" t="s">
        <v>1314</v>
      </c>
      <c r="F808" s="337" t="s">
        <v>1315</v>
      </c>
      <c r="G808" s="338" t="s">
        <v>148</v>
      </c>
      <c r="H808" s="339">
        <v>3</v>
      </c>
      <c r="I808" s="108"/>
      <c r="J808" s="340">
        <f>ROUND(I808*H808,2)</f>
        <v>0</v>
      </c>
      <c r="K808" s="341"/>
      <c r="L808" s="342"/>
      <c r="M808" s="343" t="s">
        <v>3</v>
      </c>
      <c r="N808" s="344" t="s">
        <v>41</v>
      </c>
      <c r="O808" s="307">
        <v>0</v>
      </c>
      <c r="P808" s="307">
        <f>O808*H808</f>
        <v>0</v>
      </c>
      <c r="Q808" s="307">
        <v>5.9999999999999995E-4</v>
      </c>
      <c r="R808" s="307">
        <f>Q808*H808</f>
        <v>1.8E-3</v>
      </c>
      <c r="S808" s="307">
        <v>0</v>
      </c>
      <c r="T808" s="308">
        <f>S808*H808</f>
        <v>0</v>
      </c>
      <c r="U808" s="143"/>
      <c r="V808" s="143"/>
      <c r="W808" s="143"/>
      <c r="X808" s="143"/>
      <c r="Y808" s="143"/>
      <c r="Z808" s="143"/>
      <c r="AA808" s="143"/>
      <c r="AB808" s="143"/>
      <c r="AC808" s="143"/>
      <c r="AD808" s="143"/>
      <c r="AE808" s="143"/>
      <c r="AR808" s="309" t="s">
        <v>553</v>
      </c>
      <c r="AT808" s="309" t="s">
        <v>133</v>
      </c>
      <c r="AU808" s="309" t="s">
        <v>79</v>
      </c>
      <c r="AY808" s="129" t="s">
        <v>136</v>
      </c>
      <c r="BE808" s="310">
        <f>IF(N808="základní",J808,0)</f>
        <v>0</v>
      </c>
      <c r="BF808" s="310">
        <f>IF(N808="snížená",J808,0)</f>
        <v>0</v>
      </c>
      <c r="BG808" s="310">
        <f>IF(N808="zákl. přenesená",J808,0)</f>
        <v>0</v>
      </c>
      <c r="BH808" s="310">
        <f>IF(N808="sníž. přenesená",J808,0)</f>
        <v>0</v>
      </c>
      <c r="BI808" s="310">
        <f>IF(N808="nulová",J808,0)</f>
        <v>0</v>
      </c>
      <c r="BJ808" s="129" t="s">
        <v>77</v>
      </c>
      <c r="BK808" s="310">
        <f>ROUND(I808*H808,2)</f>
        <v>0</v>
      </c>
      <c r="BL808" s="129" t="s">
        <v>362</v>
      </c>
      <c r="BM808" s="309" t="s">
        <v>1316</v>
      </c>
    </row>
    <row r="809" spans="1:65" s="149" customFormat="1" ht="16.399999999999999" customHeight="1">
      <c r="A809" s="143"/>
      <c r="B809" s="144"/>
      <c r="C809" s="335" t="s">
        <v>1317</v>
      </c>
      <c r="D809" s="335" t="s">
        <v>133</v>
      </c>
      <c r="E809" s="336" t="s">
        <v>1318</v>
      </c>
      <c r="F809" s="337" t="s">
        <v>1319</v>
      </c>
      <c r="G809" s="338" t="s">
        <v>148</v>
      </c>
      <c r="H809" s="339">
        <v>18</v>
      </c>
      <c r="I809" s="108"/>
      <c r="J809" s="340">
        <f>ROUND(I809*H809,2)</f>
        <v>0</v>
      </c>
      <c r="K809" s="341"/>
      <c r="L809" s="342"/>
      <c r="M809" s="343" t="s">
        <v>3</v>
      </c>
      <c r="N809" s="344" t="s">
        <v>41</v>
      </c>
      <c r="O809" s="307">
        <v>0</v>
      </c>
      <c r="P809" s="307">
        <f>O809*H809</f>
        <v>0</v>
      </c>
      <c r="Q809" s="307">
        <v>5.9999999999999995E-4</v>
      </c>
      <c r="R809" s="307">
        <f>Q809*H809</f>
        <v>1.0799999999999999E-2</v>
      </c>
      <c r="S809" s="307">
        <v>0</v>
      </c>
      <c r="T809" s="308">
        <f>S809*H809</f>
        <v>0</v>
      </c>
      <c r="U809" s="143"/>
      <c r="V809" s="143"/>
      <c r="W809" s="143"/>
      <c r="X809" s="143"/>
      <c r="Y809" s="143"/>
      <c r="Z809" s="143"/>
      <c r="AA809" s="143"/>
      <c r="AB809" s="143"/>
      <c r="AC809" s="143"/>
      <c r="AD809" s="143"/>
      <c r="AE809" s="143"/>
      <c r="AR809" s="309" t="s">
        <v>553</v>
      </c>
      <c r="AT809" s="309" t="s">
        <v>133</v>
      </c>
      <c r="AU809" s="309" t="s">
        <v>79</v>
      </c>
      <c r="AY809" s="129" t="s">
        <v>136</v>
      </c>
      <c r="BE809" s="310">
        <f>IF(N809="základní",J809,0)</f>
        <v>0</v>
      </c>
      <c r="BF809" s="310">
        <f>IF(N809="snížená",J809,0)</f>
        <v>0</v>
      </c>
      <c r="BG809" s="310">
        <f>IF(N809="zákl. přenesená",J809,0)</f>
        <v>0</v>
      </c>
      <c r="BH809" s="310">
        <f>IF(N809="sníž. přenesená",J809,0)</f>
        <v>0</v>
      </c>
      <c r="BI809" s="310">
        <f>IF(N809="nulová",J809,0)</f>
        <v>0</v>
      </c>
      <c r="BJ809" s="129" t="s">
        <v>77</v>
      </c>
      <c r="BK809" s="310">
        <f>ROUND(I809*H809,2)</f>
        <v>0</v>
      </c>
      <c r="BL809" s="129" t="s">
        <v>362</v>
      </c>
      <c r="BM809" s="309" t="s">
        <v>1320</v>
      </c>
    </row>
    <row r="810" spans="1:65" s="149" customFormat="1" ht="21" customHeight="1">
      <c r="A810" s="143"/>
      <c r="B810" s="144"/>
      <c r="C810" s="298" t="s">
        <v>1321</v>
      </c>
      <c r="D810" s="298" t="s">
        <v>140</v>
      </c>
      <c r="E810" s="299" t="s">
        <v>1322</v>
      </c>
      <c r="F810" s="300" t="s">
        <v>1323</v>
      </c>
      <c r="G810" s="301" t="s">
        <v>148</v>
      </c>
      <c r="H810" s="302">
        <v>5</v>
      </c>
      <c r="I810" s="107"/>
      <c r="J810" s="303">
        <f>ROUND(I810*H810,2)</f>
        <v>0</v>
      </c>
      <c r="K810" s="304"/>
      <c r="L810" s="144"/>
      <c r="M810" s="305" t="s">
        <v>3</v>
      </c>
      <c r="N810" s="306" t="s">
        <v>41</v>
      </c>
      <c r="O810" s="307">
        <v>0.55500000000000005</v>
      </c>
      <c r="P810" s="307">
        <f>O810*H810</f>
        <v>2.7750000000000004</v>
      </c>
      <c r="Q810" s="307">
        <v>0</v>
      </c>
      <c r="R810" s="307">
        <f>Q810*H810</f>
        <v>0</v>
      </c>
      <c r="S810" s="307">
        <v>0</v>
      </c>
      <c r="T810" s="308">
        <f>S810*H810</f>
        <v>0</v>
      </c>
      <c r="U810" s="143"/>
      <c r="V810" s="143"/>
      <c r="W810" s="143"/>
      <c r="X810" s="143"/>
      <c r="Y810" s="143"/>
      <c r="Z810" s="143"/>
      <c r="AA810" s="143"/>
      <c r="AB810" s="143"/>
      <c r="AC810" s="143"/>
      <c r="AD810" s="143"/>
      <c r="AE810" s="143"/>
      <c r="AR810" s="309" t="s">
        <v>362</v>
      </c>
      <c r="AT810" s="309" t="s">
        <v>140</v>
      </c>
      <c r="AU810" s="309" t="s">
        <v>79</v>
      </c>
      <c r="AY810" s="129" t="s">
        <v>136</v>
      </c>
      <c r="BE810" s="310">
        <f>IF(N810="základní",J810,0)</f>
        <v>0</v>
      </c>
      <c r="BF810" s="310">
        <f>IF(N810="snížená",J810,0)</f>
        <v>0</v>
      </c>
      <c r="BG810" s="310">
        <f>IF(N810="zákl. přenesená",J810,0)</f>
        <v>0</v>
      </c>
      <c r="BH810" s="310">
        <f>IF(N810="sníž. přenesená",J810,0)</f>
        <v>0</v>
      </c>
      <c r="BI810" s="310">
        <f>IF(N810="nulová",J810,0)</f>
        <v>0</v>
      </c>
      <c r="BJ810" s="129" t="s">
        <v>77</v>
      </c>
      <c r="BK810" s="310">
        <f>ROUND(I810*H810,2)</f>
        <v>0</v>
      </c>
      <c r="BL810" s="129" t="s">
        <v>362</v>
      </c>
      <c r="BM810" s="309" t="s">
        <v>1324</v>
      </c>
    </row>
    <row r="811" spans="1:65" s="318" customFormat="1">
      <c r="B811" s="319"/>
      <c r="D811" s="320" t="s">
        <v>263</v>
      </c>
      <c r="E811" s="321" t="s">
        <v>3</v>
      </c>
      <c r="F811" s="322" t="s">
        <v>159</v>
      </c>
      <c r="H811" s="323">
        <v>5</v>
      </c>
      <c r="I811" s="366"/>
      <c r="L811" s="319"/>
      <c r="M811" s="324"/>
      <c r="N811" s="325"/>
      <c r="O811" s="325"/>
      <c r="P811" s="325"/>
      <c r="Q811" s="325"/>
      <c r="R811" s="325"/>
      <c r="S811" s="325"/>
      <c r="T811" s="326"/>
      <c r="AT811" s="321" t="s">
        <v>263</v>
      </c>
      <c r="AU811" s="321" t="s">
        <v>79</v>
      </c>
      <c r="AV811" s="318" t="s">
        <v>79</v>
      </c>
      <c r="AW811" s="318" t="s">
        <v>30</v>
      </c>
      <c r="AX811" s="318" t="s">
        <v>77</v>
      </c>
      <c r="AY811" s="321" t="s">
        <v>136</v>
      </c>
    </row>
    <row r="812" spans="1:65" s="149" customFormat="1" ht="16.399999999999999" customHeight="1">
      <c r="A812" s="143"/>
      <c r="B812" s="144"/>
      <c r="C812" s="335" t="s">
        <v>1325</v>
      </c>
      <c r="D812" s="335" t="s">
        <v>133</v>
      </c>
      <c r="E812" s="336" t="s">
        <v>1326</v>
      </c>
      <c r="F812" s="337" t="s">
        <v>1327</v>
      </c>
      <c r="G812" s="338" t="s">
        <v>148</v>
      </c>
      <c r="H812" s="339">
        <v>5</v>
      </c>
      <c r="I812" s="108"/>
      <c r="J812" s="340">
        <f>ROUND(I812*H812,2)</f>
        <v>0</v>
      </c>
      <c r="K812" s="341"/>
      <c r="L812" s="342"/>
      <c r="M812" s="343" t="s">
        <v>3</v>
      </c>
      <c r="N812" s="344" t="s">
        <v>41</v>
      </c>
      <c r="O812" s="307">
        <v>0</v>
      </c>
      <c r="P812" s="307">
        <f>O812*H812</f>
        <v>0</v>
      </c>
      <c r="Q812" s="307">
        <v>2.3999999999999998E-3</v>
      </c>
      <c r="R812" s="307">
        <f>Q812*H812</f>
        <v>1.1999999999999999E-2</v>
      </c>
      <c r="S812" s="307">
        <v>0</v>
      </c>
      <c r="T812" s="308">
        <f>S812*H812</f>
        <v>0</v>
      </c>
      <c r="U812" s="143"/>
      <c r="V812" s="143"/>
      <c r="W812" s="143"/>
      <c r="X812" s="143"/>
      <c r="Y812" s="143"/>
      <c r="Z812" s="143"/>
      <c r="AA812" s="143"/>
      <c r="AB812" s="143"/>
      <c r="AC812" s="143"/>
      <c r="AD812" s="143"/>
      <c r="AE812" s="143"/>
      <c r="AR812" s="309" t="s">
        <v>553</v>
      </c>
      <c r="AT812" s="309" t="s">
        <v>133</v>
      </c>
      <c r="AU812" s="309" t="s">
        <v>79</v>
      </c>
      <c r="AY812" s="129" t="s">
        <v>136</v>
      </c>
      <c r="BE812" s="310">
        <f>IF(N812="základní",J812,0)</f>
        <v>0</v>
      </c>
      <c r="BF812" s="310">
        <f>IF(N812="snížená",J812,0)</f>
        <v>0</v>
      </c>
      <c r="BG812" s="310">
        <f>IF(N812="zákl. přenesená",J812,0)</f>
        <v>0</v>
      </c>
      <c r="BH812" s="310">
        <f>IF(N812="sníž. přenesená",J812,0)</f>
        <v>0</v>
      </c>
      <c r="BI812" s="310">
        <f>IF(N812="nulová",J812,0)</f>
        <v>0</v>
      </c>
      <c r="BJ812" s="129" t="s">
        <v>77</v>
      </c>
      <c r="BK812" s="310">
        <f>ROUND(I812*H812,2)</f>
        <v>0</v>
      </c>
      <c r="BL812" s="129" t="s">
        <v>362</v>
      </c>
      <c r="BM812" s="309" t="s">
        <v>1328</v>
      </c>
    </row>
    <row r="813" spans="1:65" s="149" customFormat="1" ht="21" customHeight="1">
      <c r="A813" s="143"/>
      <c r="B813" s="144"/>
      <c r="C813" s="298" t="s">
        <v>1329</v>
      </c>
      <c r="D813" s="298" t="s">
        <v>140</v>
      </c>
      <c r="E813" s="299" t="s">
        <v>1330</v>
      </c>
      <c r="F813" s="300" t="s">
        <v>1331</v>
      </c>
      <c r="G813" s="301" t="s">
        <v>148</v>
      </c>
      <c r="H813" s="302">
        <v>17</v>
      </c>
      <c r="I813" s="107"/>
      <c r="J813" s="303">
        <f>ROUND(I813*H813,2)</f>
        <v>0</v>
      </c>
      <c r="K813" s="304"/>
      <c r="L813" s="144"/>
      <c r="M813" s="305" t="s">
        <v>3</v>
      </c>
      <c r="N813" s="306" t="s">
        <v>41</v>
      </c>
      <c r="O813" s="307">
        <v>0.28799999999999998</v>
      </c>
      <c r="P813" s="307">
        <f>O813*H813</f>
        <v>4.8959999999999999</v>
      </c>
      <c r="Q813" s="307">
        <v>0</v>
      </c>
      <c r="R813" s="307">
        <f>Q813*H813</f>
        <v>0</v>
      </c>
      <c r="S813" s="307">
        <v>0</v>
      </c>
      <c r="T813" s="308">
        <f>S813*H813</f>
        <v>0</v>
      </c>
      <c r="U813" s="143"/>
      <c r="V813" s="143"/>
      <c r="W813" s="143"/>
      <c r="X813" s="143"/>
      <c r="Y813" s="143"/>
      <c r="Z813" s="143"/>
      <c r="AA813" s="143"/>
      <c r="AB813" s="143"/>
      <c r="AC813" s="143"/>
      <c r="AD813" s="143"/>
      <c r="AE813" s="143"/>
      <c r="AR813" s="309" t="s">
        <v>362</v>
      </c>
      <c r="AT813" s="309" t="s">
        <v>140</v>
      </c>
      <c r="AU813" s="309" t="s">
        <v>79</v>
      </c>
      <c r="AY813" s="129" t="s">
        <v>136</v>
      </c>
      <c r="BE813" s="310">
        <f>IF(N813="základní",J813,0)</f>
        <v>0</v>
      </c>
      <c r="BF813" s="310">
        <f>IF(N813="snížená",J813,0)</f>
        <v>0</v>
      </c>
      <c r="BG813" s="310">
        <f>IF(N813="zákl. přenesená",J813,0)</f>
        <v>0</v>
      </c>
      <c r="BH813" s="310">
        <f>IF(N813="sníž. přenesená",J813,0)</f>
        <v>0</v>
      </c>
      <c r="BI813" s="310">
        <f>IF(N813="nulová",J813,0)</f>
        <v>0</v>
      </c>
      <c r="BJ813" s="129" t="s">
        <v>77</v>
      </c>
      <c r="BK813" s="310">
        <f>ROUND(I813*H813,2)</f>
        <v>0</v>
      </c>
      <c r="BL813" s="129" t="s">
        <v>362</v>
      </c>
      <c r="BM813" s="309" t="s">
        <v>1332</v>
      </c>
    </row>
    <row r="814" spans="1:65" s="318" customFormat="1">
      <c r="B814" s="319"/>
      <c r="D814" s="320" t="s">
        <v>263</v>
      </c>
      <c r="E814" s="321" t="s">
        <v>3</v>
      </c>
      <c r="F814" s="322" t="s">
        <v>372</v>
      </c>
      <c r="H814" s="323">
        <v>17</v>
      </c>
      <c r="I814" s="366"/>
      <c r="L814" s="319"/>
      <c r="M814" s="324"/>
      <c r="N814" s="325"/>
      <c r="O814" s="325"/>
      <c r="P814" s="325"/>
      <c r="Q814" s="325"/>
      <c r="R814" s="325"/>
      <c r="S814" s="325"/>
      <c r="T814" s="326"/>
      <c r="AT814" s="321" t="s">
        <v>263</v>
      </c>
      <c r="AU814" s="321" t="s">
        <v>79</v>
      </c>
      <c r="AV814" s="318" t="s">
        <v>79</v>
      </c>
      <c r="AW814" s="318" t="s">
        <v>30</v>
      </c>
      <c r="AX814" s="318" t="s">
        <v>77</v>
      </c>
      <c r="AY814" s="321" t="s">
        <v>136</v>
      </c>
    </row>
    <row r="815" spans="1:65" s="149" customFormat="1" ht="16.399999999999999" customHeight="1">
      <c r="A815" s="143"/>
      <c r="B815" s="144"/>
      <c r="C815" s="335" t="s">
        <v>1333</v>
      </c>
      <c r="D815" s="335" t="s">
        <v>133</v>
      </c>
      <c r="E815" s="336" t="s">
        <v>1334</v>
      </c>
      <c r="F815" s="337" t="s">
        <v>1335</v>
      </c>
      <c r="G815" s="338" t="s">
        <v>1336</v>
      </c>
      <c r="H815" s="339">
        <v>17</v>
      </c>
      <c r="I815" s="108"/>
      <c r="J815" s="340">
        <f>ROUND(I815*H815,2)</f>
        <v>0</v>
      </c>
      <c r="K815" s="341"/>
      <c r="L815" s="342"/>
      <c r="M815" s="343" t="s">
        <v>3</v>
      </c>
      <c r="N815" s="344" t="s">
        <v>41</v>
      </c>
      <c r="O815" s="307">
        <v>0</v>
      </c>
      <c r="P815" s="307">
        <f>O815*H815</f>
        <v>0</v>
      </c>
      <c r="Q815" s="307">
        <v>1.2999999999999999E-3</v>
      </c>
      <c r="R815" s="307">
        <f>Q815*H815</f>
        <v>2.2099999999999998E-2</v>
      </c>
      <c r="S815" s="307">
        <v>0</v>
      </c>
      <c r="T815" s="308">
        <f>S815*H815</f>
        <v>0</v>
      </c>
      <c r="U815" s="143"/>
      <c r="V815" s="143"/>
      <c r="W815" s="143"/>
      <c r="X815" s="143"/>
      <c r="Y815" s="143"/>
      <c r="Z815" s="143"/>
      <c r="AA815" s="143"/>
      <c r="AB815" s="143"/>
      <c r="AC815" s="143"/>
      <c r="AD815" s="143"/>
      <c r="AE815" s="143"/>
      <c r="AR815" s="309" t="s">
        <v>553</v>
      </c>
      <c r="AT815" s="309" t="s">
        <v>133</v>
      </c>
      <c r="AU815" s="309" t="s">
        <v>79</v>
      </c>
      <c r="AY815" s="129" t="s">
        <v>136</v>
      </c>
      <c r="BE815" s="310">
        <f>IF(N815="základní",J815,0)</f>
        <v>0</v>
      </c>
      <c r="BF815" s="310">
        <f>IF(N815="snížená",J815,0)</f>
        <v>0</v>
      </c>
      <c r="BG815" s="310">
        <f>IF(N815="zákl. přenesená",J815,0)</f>
        <v>0</v>
      </c>
      <c r="BH815" s="310">
        <f>IF(N815="sníž. přenesená",J815,0)</f>
        <v>0</v>
      </c>
      <c r="BI815" s="310">
        <f>IF(N815="nulová",J815,0)</f>
        <v>0</v>
      </c>
      <c r="BJ815" s="129" t="s">
        <v>77</v>
      </c>
      <c r="BK815" s="310">
        <f>ROUND(I815*H815,2)</f>
        <v>0</v>
      </c>
      <c r="BL815" s="129" t="s">
        <v>362</v>
      </c>
      <c r="BM815" s="309" t="s">
        <v>1337</v>
      </c>
    </row>
    <row r="816" spans="1:65" s="149" customFormat="1" ht="16.399999999999999" customHeight="1">
      <c r="A816" s="143"/>
      <c r="B816" s="144"/>
      <c r="C816" s="298" t="s">
        <v>1338</v>
      </c>
      <c r="D816" s="298" t="s">
        <v>140</v>
      </c>
      <c r="E816" s="299" t="s">
        <v>1339</v>
      </c>
      <c r="F816" s="300" t="s">
        <v>1340</v>
      </c>
      <c r="G816" s="301" t="s">
        <v>148</v>
      </c>
      <c r="H816" s="302">
        <v>3</v>
      </c>
      <c r="I816" s="107"/>
      <c r="J816" s="303">
        <f>ROUND(I816*H816,2)</f>
        <v>0</v>
      </c>
      <c r="K816" s="304"/>
      <c r="L816" s="144"/>
      <c r="M816" s="305" t="s">
        <v>3</v>
      </c>
      <c r="N816" s="306" t="s">
        <v>41</v>
      </c>
      <c r="O816" s="307">
        <v>0.35</v>
      </c>
      <c r="P816" s="307">
        <f>O816*H816</f>
        <v>1.0499999999999998</v>
      </c>
      <c r="Q816" s="307">
        <v>0</v>
      </c>
      <c r="R816" s="307">
        <f>Q816*H816</f>
        <v>0</v>
      </c>
      <c r="S816" s="307">
        <v>0</v>
      </c>
      <c r="T816" s="308">
        <f>S816*H816</f>
        <v>0</v>
      </c>
      <c r="U816" s="143"/>
      <c r="V816" s="143"/>
      <c r="W816" s="143"/>
      <c r="X816" s="143"/>
      <c r="Y816" s="143"/>
      <c r="Z816" s="143"/>
      <c r="AA816" s="143"/>
      <c r="AB816" s="143"/>
      <c r="AC816" s="143"/>
      <c r="AD816" s="143"/>
      <c r="AE816" s="143"/>
      <c r="AR816" s="309" t="s">
        <v>362</v>
      </c>
      <c r="AT816" s="309" t="s">
        <v>140</v>
      </c>
      <c r="AU816" s="309" t="s">
        <v>79</v>
      </c>
      <c r="AY816" s="129" t="s">
        <v>136</v>
      </c>
      <c r="BE816" s="310">
        <f>IF(N816="základní",J816,0)</f>
        <v>0</v>
      </c>
      <c r="BF816" s="310">
        <f>IF(N816="snížená",J816,0)</f>
        <v>0</v>
      </c>
      <c r="BG816" s="310">
        <f>IF(N816="zákl. přenesená",J816,0)</f>
        <v>0</v>
      </c>
      <c r="BH816" s="310">
        <f>IF(N816="sníž. přenesená",J816,0)</f>
        <v>0</v>
      </c>
      <c r="BI816" s="310">
        <f>IF(N816="nulová",J816,0)</f>
        <v>0</v>
      </c>
      <c r="BJ816" s="129" t="s">
        <v>77</v>
      </c>
      <c r="BK816" s="310">
        <f>ROUND(I816*H816,2)</f>
        <v>0</v>
      </c>
      <c r="BL816" s="129" t="s">
        <v>362</v>
      </c>
      <c r="BM816" s="309" t="s">
        <v>1341</v>
      </c>
    </row>
    <row r="817" spans="1:65" s="149" customFormat="1" ht="16.399999999999999" customHeight="1">
      <c r="A817" s="143"/>
      <c r="B817" s="144"/>
      <c r="C817" s="335" t="s">
        <v>1342</v>
      </c>
      <c r="D817" s="335" t="s">
        <v>133</v>
      </c>
      <c r="E817" s="336" t="s">
        <v>1343</v>
      </c>
      <c r="F817" s="337" t="s">
        <v>1344</v>
      </c>
      <c r="G817" s="338" t="s">
        <v>148</v>
      </c>
      <c r="H817" s="339">
        <v>3</v>
      </c>
      <c r="I817" s="108"/>
      <c r="J817" s="340">
        <f>ROUND(I817*H817,2)</f>
        <v>0</v>
      </c>
      <c r="K817" s="341"/>
      <c r="L817" s="342"/>
      <c r="M817" s="343" t="s">
        <v>3</v>
      </c>
      <c r="N817" s="344" t="s">
        <v>41</v>
      </c>
      <c r="O817" s="307">
        <v>0</v>
      </c>
      <c r="P817" s="307">
        <f>O817*H817</f>
        <v>0</v>
      </c>
      <c r="Q817" s="307">
        <v>1.1999999999999999E-3</v>
      </c>
      <c r="R817" s="307">
        <f>Q817*H817</f>
        <v>3.5999999999999999E-3</v>
      </c>
      <c r="S817" s="307">
        <v>0</v>
      </c>
      <c r="T817" s="308">
        <f>S817*H817</f>
        <v>0</v>
      </c>
      <c r="U817" s="143"/>
      <c r="V817" s="143"/>
      <c r="W817" s="143"/>
      <c r="X817" s="143"/>
      <c r="Y817" s="143"/>
      <c r="Z817" s="143"/>
      <c r="AA817" s="143"/>
      <c r="AB817" s="143"/>
      <c r="AC817" s="143"/>
      <c r="AD817" s="143"/>
      <c r="AE817" s="143"/>
      <c r="AR817" s="309" t="s">
        <v>553</v>
      </c>
      <c r="AT817" s="309" t="s">
        <v>133</v>
      </c>
      <c r="AU817" s="309" t="s">
        <v>79</v>
      </c>
      <c r="AY817" s="129" t="s">
        <v>136</v>
      </c>
      <c r="BE817" s="310">
        <f>IF(N817="základní",J817,0)</f>
        <v>0</v>
      </c>
      <c r="BF817" s="310">
        <f>IF(N817="snížená",J817,0)</f>
        <v>0</v>
      </c>
      <c r="BG817" s="310">
        <f>IF(N817="zákl. přenesená",J817,0)</f>
        <v>0</v>
      </c>
      <c r="BH817" s="310">
        <f>IF(N817="sníž. přenesená",J817,0)</f>
        <v>0</v>
      </c>
      <c r="BI817" s="310">
        <f>IF(N817="nulová",J817,0)</f>
        <v>0</v>
      </c>
      <c r="BJ817" s="129" t="s">
        <v>77</v>
      </c>
      <c r="BK817" s="310">
        <f>ROUND(I817*H817,2)</f>
        <v>0</v>
      </c>
      <c r="BL817" s="129" t="s">
        <v>362</v>
      </c>
      <c r="BM817" s="309" t="s">
        <v>1345</v>
      </c>
    </row>
    <row r="818" spans="1:65" s="149" customFormat="1" ht="32" customHeight="1">
      <c r="A818" s="143"/>
      <c r="B818" s="144"/>
      <c r="C818" s="298" t="s">
        <v>1346</v>
      </c>
      <c r="D818" s="298" t="s">
        <v>140</v>
      </c>
      <c r="E818" s="299" t="s">
        <v>1347</v>
      </c>
      <c r="F818" s="300" t="s">
        <v>1348</v>
      </c>
      <c r="G818" s="301" t="s">
        <v>148</v>
      </c>
      <c r="H818" s="302">
        <v>2</v>
      </c>
      <c r="I818" s="107"/>
      <c r="J818" s="303">
        <f>ROUND(I818*H818,2)</f>
        <v>0</v>
      </c>
      <c r="K818" s="304"/>
      <c r="L818" s="144"/>
      <c r="M818" s="305" t="s">
        <v>3</v>
      </c>
      <c r="N818" s="306" t="s">
        <v>41</v>
      </c>
      <c r="O818" s="307">
        <v>0.46400000000000002</v>
      </c>
      <c r="P818" s="307">
        <f>O818*H818</f>
        <v>0.92800000000000005</v>
      </c>
      <c r="Q818" s="307">
        <v>0</v>
      </c>
      <c r="R818" s="307">
        <f>Q818*H818</f>
        <v>0</v>
      </c>
      <c r="S818" s="307">
        <v>0</v>
      </c>
      <c r="T818" s="308">
        <f>S818*H818</f>
        <v>0</v>
      </c>
      <c r="U818" s="143"/>
      <c r="V818" s="143"/>
      <c r="W818" s="143"/>
      <c r="X818" s="143"/>
      <c r="Y818" s="143"/>
      <c r="Z818" s="143"/>
      <c r="AA818" s="143"/>
      <c r="AB818" s="143"/>
      <c r="AC818" s="143"/>
      <c r="AD818" s="143"/>
      <c r="AE818" s="143"/>
      <c r="AR818" s="309" t="s">
        <v>362</v>
      </c>
      <c r="AT818" s="309" t="s">
        <v>140</v>
      </c>
      <c r="AU818" s="309" t="s">
        <v>79</v>
      </c>
      <c r="AY818" s="129" t="s">
        <v>136</v>
      </c>
      <c r="BE818" s="310">
        <f>IF(N818="základní",J818,0)</f>
        <v>0</v>
      </c>
      <c r="BF818" s="310">
        <f>IF(N818="snížená",J818,0)</f>
        <v>0</v>
      </c>
      <c r="BG818" s="310">
        <f>IF(N818="zákl. přenesená",J818,0)</f>
        <v>0</v>
      </c>
      <c r="BH818" s="310">
        <f>IF(N818="sníž. přenesená",J818,0)</f>
        <v>0</v>
      </c>
      <c r="BI818" s="310">
        <f>IF(N818="nulová",J818,0)</f>
        <v>0</v>
      </c>
      <c r="BJ818" s="129" t="s">
        <v>77</v>
      </c>
      <c r="BK818" s="310">
        <f>ROUND(I818*H818,2)</f>
        <v>0</v>
      </c>
      <c r="BL818" s="129" t="s">
        <v>362</v>
      </c>
      <c r="BM818" s="309" t="s">
        <v>1349</v>
      </c>
    </row>
    <row r="819" spans="1:65" s="318" customFormat="1">
      <c r="B819" s="319"/>
      <c r="D819" s="320" t="s">
        <v>263</v>
      </c>
      <c r="E819" s="321" t="s">
        <v>3</v>
      </c>
      <c r="F819" s="322" t="s">
        <v>1350</v>
      </c>
      <c r="H819" s="323">
        <v>2</v>
      </c>
      <c r="I819" s="366"/>
      <c r="L819" s="319"/>
      <c r="M819" s="324"/>
      <c r="N819" s="325"/>
      <c r="O819" s="325"/>
      <c r="P819" s="325"/>
      <c r="Q819" s="325"/>
      <c r="R819" s="325"/>
      <c r="S819" s="325"/>
      <c r="T819" s="326"/>
      <c r="AT819" s="321" t="s">
        <v>263</v>
      </c>
      <c r="AU819" s="321" t="s">
        <v>79</v>
      </c>
      <c r="AV819" s="318" t="s">
        <v>79</v>
      </c>
      <c r="AW819" s="318" t="s">
        <v>30</v>
      </c>
      <c r="AX819" s="318" t="s">
        <v>77</v>
      </c>
      <c r="AY819" s="321" t="s">
        <v>136</v>
      </c>
    </row>
    <row r="820" spans="1:65" s="149" customFormat="1" ht="21" customHeight="1">
      <c r="A820" s="143"/>
      <c r="B820" s="144"/>
      <c r="C820" s="335" t="s">
        <v>1351</v>
      </c>
      <c r="D820" s="335" t="s">
        <v>133</v>
      </c>
      <c r="E820" s="336" t="s">
        <v>1352</v>
      </c>
      <c r="F820" s="337" t="s">
        <v>1353</v>
      </c>
      <c r="G820" s="338" t="s">
        <v>512</v>
      </c>
      <c r="H820" s="339">
        <v>2.6</v>
      </c>
      <c r="I820" s="108"/>
      <c r="J820" s="340">
        <f>ROUND(I820*H820,2)</f>
        <v>0</v>
      </c>
      <c r="K820" s="341"/>
      <c r="L820" s="342"/>
      <c r="M820" s="343" t="s">
        <v>3</v>
      </c>
      <c r="N820" s="344" t="s">
        <v>41</v>
      </c>
      <c r="O820" s="307">
        <v>0</v>
      </c>
      <c r="P820" s="307">
        <f>O820*H820</f>
        <v>0</v>
      </c>
      <c r="Q820" s="307">
        <v>5.0000000000000001E-3</v>
      </c>
      <c r="R820" s="307">
        <f>Q820*H820</f>
        <v>1.3000000000000001E-2</v>
      </c>
      <c r="S820" s="307">
        <v>0</v>
      </c>
      <c r="T820" s="308">
        <f>S820*H820</f>
        <v>0</v>
      </c>
      <c r="U820" s="143"/>
      <c r="V820" s="143"/>
      <c r="W820" s="143"/>
      <c r="X820" s="143"/>
      <c r="Y820" s="143"/>
      <c r="Z820" s="143"/>
      <c r="AA820" s="143"/>
      <c r="AB820" s="143"/>
      <c r="AC820" s="143"/>
      <c r="AD820" s="143"/>
      <c r="AE820" s="143"/>
      <c r="AR820" s="309" t="s">
        <v>553</v>
      </c>
      <c r="AT820" s="309" t="s">
        <v>133</v>
      </c>
      <c r="AU820" s="309" t="s">
        <v>79</v>
      </c>
      <c r="AY820" s="129" t="s">
        <v>136</v>
      </c>
      <c r="BE820" s="310">
        <f>IF(N820="základní",J820,0)</f>
        <v>0</v>
      </c>
      <c r="BF820" s="310">
        <f>IF(N820="snížená",J820,0)</f>
        <v>0</v>
      </c>
      <c r="BG820" s="310">
        <f>IF(N820="zákl. přenesená",J820,0)</f>
        <v>0</v>
      </c>
      <c r="BH820" s="310">
        <f>IF(N820="sníž. přenesená",J820,0)</f>
        <v>0</v>
      </c>
      <c r="BI820" s="310">
        <f>IF(N820="nulová",J820,0)</f>
        <v>0</v>
      </c>
      <c r="BJ820" s="129" t="s">
        <v>77</v>
      </c>
      <c r="BK820" s="310">
        <f>ROUND(I820*H820,2)</f>
        <v>0</v>
      </c>
      <c r="BL820" s="129" t="s">
        <v>362</v>
      </c>
      <c r="BM820" s="309" t="s">
        <v>1354</v>
      </c>
    </row>
    <row r="821" spans="1:65" s="318" customFormat="1">
      <c r="B821" s="319"/>
      <c r="D821" s="320" t="s">
        <v>263</v>
      </c>
      <c r="E821" s="321" t="s">
        <v>3</v>
      </c>
      <c r="F821" s="322" t="s">
        <v>1355</v>
      </c>
      <c r="H821" s="323">
        <v>2.6</v>
      </c>
      <c r="I821" s="366"/>
      <c r="L821" s="319"/>
      <c r="M821" s="324"/>
      <c r="N821" s="325"/>
      <c r="O821" s="325"/>
      <c r="P821" s="325"/>
      <c r="Q821" s="325"/>
      <c r="R821" s="325"/>
      <c r="S821" s="325"/>
      <c r="T821" s="326"/>
      <c r="AT821" s="321" t="s">
        <v>263</v>
      </c>
      <c r="AU821" s="321" t="s">
        <v>79</v>
      </c>
      <c r="AV821" s="318" t="s">
        <v>79</v>
      </c>
      <c r="AW821" s="318" t="s">
        <v>30</v>
      </c>
      <c r="AX821" s="318" t="s">
        <v>77</v>
      </c>
      <c r="AY821" s="321" t="s">
        <v>136</v>
      </c>
    </row>
    <row r="822" spans="1:65" s="149" customFormat="1" ht="32" customHeight="1">
      <c r="A822" s="143"/>
      <c r="B822" s="144"/>
      <c r="C822" s="298" t="s">
        <v>1356</v>
      </c>
      <c r="D822" s="298" t="s">
        <v>140</v>
      </c>
      <c r="E822" s="299" t="s">
        <v>1357</v>
      </c>
      <c r="F822" s="300" t="s">
        <v>1358</v>
      </c>
      <c r="G822" s="301" t="s">
        <v>148</v>
      </c>
      <c r="H822" s="302">
        <v>1</v>
      </c>
      <c r="I822" s="107"/>
      <c r="J822" s="303">
        <f>ROUND(I822*H822,2)</f>
        <v>0</v>
      </c>
      <c r="K822" s="304"/>
      <c r="L822" s="144"/>
      <c r="M822" s="305" t="s">
        <v>3</v>
      </c>
      <c r="N822" s="306" t="s">
        <v>41</v>
      </c>
      <c r="O822" s="307">
        <v>0.52100000000000002</v>
      </c>
      <c r="P822" s="307">
        <f>O822*H822</f>
        <v>0.52100000000000002</v>
      </c>
      <c r="Q822" s="307">
        <v>0</v>
      </c>
      <c r="R822" s="307">
        <f>Q822*H822</f>
        <v>0</v>
      </c>
      <c r="S822" s="307">
        <v>0</v>
      </c>
      <c r="T822" s="308">
        <f>S822*H822</f>
        <v>0</v>
      </c>
      <c r="U822" s="143"/>
      <c r="V822" s="143"/>
      <c r="W822" s="143"/>
      <c r="X822" s="143"/>
      <c r="Y822" s="143"/>
      <c r="Z822" s="143"/>
      <c r="AA822" s="143"/>
      <c r="AB822" s="143"/>
      <c r="AC822" s="143"/>
      <c r="AD822" s="143"/>
      <c r="AE822" s="143"/>
      <c r="AR822" s="309" t="s">
        <v>362</v>
      </c>
      <c r="AT822" s="309" t="s">
        <v>140</v>
      </c>
      <c r="AU822" s="309" t="s">
        <v>79</v>
      </c>
      <c r="AY822" s="129" t="s">
        <v>136</v>
      </c>
      <c r="BE822" s="310">
        <f>IF(N822="základní",J822,0)</f>
        <v>0</v>
      </c>
      <c r="BF822" s="310">
        <f>IF(N822="snížená",J822,0)</f>
        <v>0</v>
      </c>
      <c r="BG822" s="310">
        <f>IF(N822="zákl. přenesená",J822,0)</f>
        <v>0</v>
      </c>
      <c r="BH822" s="310">
        <f>IF(N822="sníž. přenesená",J822,0)</f>
        <v>0</v>
      </c>
      <c r="BI822" s="310">
        <f>IF(N822="nulová",J822,0)</f>
        <v>0</v>
      </c>
      <c r="BJ822" s="129" t="s">
        <v>77</v>
      </c>
      <c r="BK822" s="310">
        <f>ROUND(I822*H822,2)</f>
        <v>0</v>
      </c>
      <c r="BL822" s="129" t="s">
        <v>362</v>
      </c>
      <c r="BM822" s="309" t="s">
        <v>1359</v>
      </c>
    </row>
    <row r="823" spans="1:65" s="318" customFormat="1">
      <c r="B823" s="319"/>
      <c r="D823" s="320" t="s">
        <v>263</v>
      </c>
      <c r="E823" s="321" t="s">
        <v>3</v>
      </c>
      <c r="F823" s="322" t="s">
        <v>1360</v>
      </c>
      <c r="H823" s="323">
        <v>1</v>
      </c>
      <c r="I823" s="366"/>
      <c r="L823" s="319"/>
      <c r="M823" s="324"/>
      <c r="N823" s="325"/>
      <c r="O823" s="325"/>
      <c r="P823" s="325"/>
      <c r="Q823" s="325"/>
      <c r="R823" s="325"/>
      <c r="S823" s="325"/>
      <c r="T823" s="326"/>
      <c r="AT823" s="321" t="s">
        <v>263</v>
      </c>
      <c r="AU823" s="321" t="s">
        <v>79</v>
      </c>
      <c r="AV823" s="318" t="s">
        <v>79</v>
      </c>
      <c r="AW823" s="318" t="s">
        <v>30</v>
      </c>
      <c r="AX823" s="318" t="s">
        <v>77</v>
      </c>
      <c r="AY823" s="321" t="s">
        <v>136</v>
      </c>
    </row>
    <row r="824" spans="1:65" s="149" customFormat="1" ht="21" customHeight="1">
      <c r="A824" s="143"/>
      <c r="B824" s="144"/>
      <c r="C824" s="335" t="s">
        <v>1361</v>
      </c>
      <c r="D824" s="335" t="s">
        <v>133</v>
      </c>
      <c r="E824" s="336" t="s">
        <v>1362</v>
      </c>
      <c r="F824" s="337" t="s">
        <v>1363</v>
      </c>
      <c r="G824" s="338" t="s">
        <v>512</v>
      </c>
      <c r="H824" s="339">
        <v>0.9</v>
      </c>
      <c r="I824" s="108"/>
      <c r="J824" s="340">
        <f>ROUND(I824*H824,2)</f>
        <v>0</v>
      </c>
      <c r="K824" s="341"/>
      <c r="L824" s="342"/>
      <c r="M824" s="343" t="s">
        <v>3</v>
      </c>
      <c r="N824" s="344" t="s">
        <v>41</v>
      </c>
      <c r="O824" s="307">
        <v>0</v>
      </c>
      <c r="P824" s="307">
        <f>O824*H824</f>
        <v>0</v>
      </c>
      <c r="Q824" s="307">
        <v>6.0000000000000001E-3</v>
      </c>
      <c r="R824" s="307">
        <f>Q824*H824</f>
        <v>5.4000000000000003E-3</v>
      </c>
      <c r="S824" s="307">
        <v>0</v>
      </c>
      <c r="T824" s="308">
        <f>S824*H824</f>
        <v>0</v>
      </c>
      <c r="U824" s="143"/>
      <c r="V824" s="143"/>
      <c r="W824" s="143"/>
      <c r="X824" s="143"/>
      <c r="Y824" s="143"/>
      <c r="Z824" s="143"/>
      <c r="AA824" s="143"/>
      <c r="AB824" s="143"/>
      <c r="AC824" s="143"/>
      <c r="AD824" s="143"/>
      <c r="AE824" s="143"/>
      <c r="AR824" s="309" t="s">
        <v>553</v>
      </c>
      <c r="AT824" s="309" t="s">
        <v>133</v>
      </c>
      <c r="AU824" s="309" t="s">
        <v>79</v>
      </c>
      <c r="AY824" s="129" t="s">
        <v>136</v>
      </c>
      <c r="BE824" s="310">
        <f>IF(N824="základní",J824,0)</f>
        <v>0</v>
      </c>
      <c r="BF824" s="310">
        <f>IF(N824="snížená",J824,0)</f>
        <v>0</v>
      </c>
      <c r="BG824" s="310">
        <f>IF(N824="zákl. přenesená",J824,0)</f>
        <v>0</v>
      </c>
      <c r="BH824" s="310">
        <f>IF(N824="sníž. přenesená",J824,0)</f>
        <v>0</v>
      </c>
      <c r="BI824" s="310">
        <f>IF(N824="nulová",J824,0)</f>
        <v>0</v>
      </c>
      <c r="BJ824" s="129" t="s">
        <v>77</v>
      </c>
      <c r="BK824" s="310">
        <f>ROUND(I824*H824,2)</f>
        <v>0</v>
      </c>
      <c r="BL824" s="129" t="s">
        <v>362</v>
      </c>
      <c r="BM824" s="309" t="s">
        <v>1364</v>
      </c>
    </row>
    <row r="825" spans="1:65" s="149" customFormat="1" ht="32" customHeight="1">
      <c r="A825" s="143"/>
      <c r="B825" s="144"/>
      <c r="C825" s="298" t="s">
        <v>1365</v>
      </c>
      <c r="D825" s="298" t="s">
        <v>140</v>
      </c>
      <c r="E825" s="299" t="s">
        <v>1366</v>
      </c>
      <c r="F825" s="300" t="s">
        <v>1367</v>
      </c>
      <c r="G825" s="301" t="s">
        <v>148</v>
      </c>
      <c r="H825" s="302">
        <v>5</v>
      </c>
      <c r="I825" s="107"/>
      <c r="J825" s="303">
        <f>ROUND(I825*H825,2)</f>
        <v>0</v>
      </c>
      <c r="K825" s="304"/>
      <c r="L825" s="144"/>
      <c r="M825" s="305" t="s">
        <v>3</v>
      </c>
      <c r="N825" s="306" t="s">
        <v>41</v>
      </c>
      <c r="O825" s="307">
        <v>0.71799999999999997</v>
      </c>
      <c r="P825" s="307">
        <f>O825*H825</f>
        <v>3.59</v>
      </c>
      <c r="Q825" s="307">
        <v>0</v>
      </c>
      <c r="R825" s="307">
        <f>Q825*H825</f>
        <v>0</v>
      </c>
      <c r="S825" s="307">
        <v>0</v>
      </c>
      <c r="T825" s="308">
        <f>S825*H825</f>
        <v>0</v>
      </c>
      <c r="U825" s="143"/>
      <c r="V825" s="143"/>
      <c r="W825" s="143"/>
      <c r="X825" s="143"/>
      <c r="Y825" s="143"/>
      <c r="Z825" s="143"/>
      <c r="AA825" s="143"/>
      <c r="AB825" s="143"/>
      <c r="AC825" s="143"/>
      <c r="AD825" s="143"/>
      <c r="AE825" s="143"/>
      <c r="AR825" s="309" t="s">
        <v>362</v>
      </c>
      <c r="AT825" s="309" t="s">
        <v>140</v>
      </c>
      <c r="AU825" s="309" t="s">
        <v>79</v>
      </c>
      <c r="AY825" s="129" t="s">
        <v>136</v>
      </c>
      <c r="BE825" s="310">
        <f>IF(N825="základní",J825,0)</f>
        <v>0</v>
      </c>
      <c r="BF825" s="310">
        <f>IF(N825="snížená",J825,0)</f>
        <v>0</v>
      </c>
      <c r="BG825" s="310">
        <f>IF(N825="zákl. přenesená",J825,0)</f>
        <v>0</v>
      </c>
      <c r="BH825" s="310">
        <f>IF(N825="sníž. přenesená",J825,0)</f>
        <v>0</v>
      </c>
      <c r="BI825" s="310">
        <f>IF(N825="nulová",J825,0)</f>
        <v>0</v>
      </c>
      <c r="BJ825" s="129" t="s">
        <v>77</v>
      </c>
      <c r="BK825" s="310">
        <f>ROUND(I825*H825,2)</f>
        <v>0</v>
      </c>
      <c r="BL825" s="129" t="s">
        <v>362</v>
      </c>
      <c r="BM825" s="309" t="s">
        <v>1368</v>
      </c>
    </row>
    <row r="826" spans="1:65" s="318" customFormat="1">
      <c r="B826" s="319"/>
      <c r="D826" s="320" t="s">
        <v>263</v>
      </c>
      <c r="E826" s="321" t="s">
        <v>3</v>
      </c>
      <c r="F826" s="322" t="s">
        <v>1369</v>
      </c>
      <c r="H826" s="323">
        <v>5</v>
      </c>
      <c r="I826" s="366"/>
      <c r="L826" s="319"/>
      <c r="M826" s="324"/>
      <c r="N826" s="325"/>
      <c r="O826" s="325"/>
      <c r="P826" s="325"/>
      <c r="Q826" s="325"/>
      <c r="R826" s="325"/>
      <c r="S826" s="325"/>
      <c r="T826" s="326"/>
      <c r="AT826" s="321" t="s">
        <v>263</v>
      </c>
      <c r="AU826" s="321" t="s">
        <v>79</v>
      </c>
      <c r="AV826" s="318" t="s">
        <v>79</v>
      </c>
      <c r="AW826" s="318" t="s">
        <v>30</v>
      </c>
      <c r="AX826" s="318" t="s">
        <v>77</v>
      </c>
      <c r="AY826" s="321" t="s">
        <v>136</v>
      </c>
    </row>
    <row r="827" spans="1:65" s="149" customFormat="1" ht="21" customHeight="1">
      <c r="A827" s="143"/>
      <c r="B827" s="144"/>
      <c r="C827" s="335" t="s">
        <v>1370</v>
      </c>
      <c r="D827" s="335" t="s">
        <v>133</v>
      </c>
      <c r="E827" s="336" t="s">
        <v>1362</v>
      </c>
      <c r="F827" s="337" t="s">
        <v>1363</v>
      </c>
      <c r="G827" s="338" t="s">
        <v>512</v>
      </c>
      <c r="H827" s="339">
        <v>6</v>
      </c>
      <c r="I827" s="108"/>
      <c r="J827" s="340">
        <f>ROUND(I827*H827,2)</f>
        <v>0</v>
      </c>
      <c r="K827" s="341"/>
      <c r="L827" s="342"/>
      <c r="M827" s="343" t="s">
        <v>3</v>
      </c>
      <c r="N827" s="344" t="s">
        <v>41</v>
      </c>
      <c r="O827" s="307">
        <v>0</v>
      </c>
      <c r="P827" s="307">
        <f>O827*H827</f>
        <v>0</v>
      </c>
      <c r="Q827" s="307">
        <v>6.0000000000000001E-3</v>
      </c>
      <c r="R827" s="307">
        <f>Q827*H827</f>
        <v>3.6000000000000004E-2</v>
      </c>
      <c r="S827" s="307">
        <v>0</v>
      </c>
      <c r="T827" s="308">
        <f>S827*H827</f>
        <v>0</v>
      </c>
      <c r="U827" s="143"/>
      <c r="V827" s="143"/>
      <c r="W827" s="143"/>
      <c r="X827" s="143"/>
      <c r="Y827" s="143"/>
      <c r="Z827" s="143"/>
      <c r="AA827" s="143"/>
      <c r="AB827" s="143"/>
      <c r="AC827" s="143"/>
      <c r="AD827" s="143"/>
      <c r="AE827" s="143"/>
      <c r="AR827" s="309" t="s">
        <v>553</v>
      </c>
      <c r="AT827" s="309" t="s">
        <v>133</v>
      </c>
      <c r="AU827" s="309" t="s">
        <v>79</v>
      </c>
      <c r="AY827" s="129" t="s">
        <v>136</v>
      </c>
      <c r="BE827" s="310">
        <f>IF(N827="základní",J827,0)</f>
        <v>0</v>
      </c>
      <c r="BF827" s="310">
        <f>IF(N827="snížená",J827,0)</f>
        <v>0</v>
      </c>
      <c r="BG827" s="310">
        <f>IF(N827="zákl. přenesená",J827,0)</f>
        <v>0</v>
      </c>
      <c r="BH827" s="310">
        <f>IF(N827="sníž. přenesená",J827,0)</f>
        <v>0</v>
      </c>
      <c r="BI827" s="310">
        <f>IF(N827="nulová",J827,0)</f>
        <v>0</v>
      </c>
      <c r="BJ827" s="129" t="s">
        <v>77</v>
      </c>
      <c r="BK827" s="310">
        <f>ROUND(I827*H827,2)</f>
        <v>0</v>
      </c>
      <c r="BL827" s="129" t="s">
        <v>362</v>
      </c>
      <c r="BM827" s="309" t="s">
        <v>1371</v>
      </c>
    </row>
    <row r="828" spans="1:65" s="318" customFormat="1">
      <c r="B828" s="319"/>
      <c r="D828" s="320" t="s">
        <v>263</v>
      </c>
      <c r="E828" s="321" t="s">
        <v>3</v>
      </c>
      <c r="F828" s="322" t="s">
        <v>1372</v>
      </c>
      <c r="H828" s="323">
        <v>6</v>
      </c>
      <c r="I828" s="366"/>
      <c r="L828" s="319"/>
      <c r="M828" s="324"/>
      <c r="N828" s="325"/>
      <c r="O828" s="325"/>
      <c r="P828" s="325"/>
      <c r="Q828" s="325"/>
      <c r="R828" s="325"/>
      <c r="S828" s="325"/>
      <c r="T828" s="326"/>
      <c r="AT828" s="321" t="s">
        <v>263</v>
      </c>
      <c r="AU828" s="321" t="s">
        <v>79</v>
      </c>
      <c r="AV828" s="318" t="s">
        <v>79</v>
      </c>
      <c r="AW828" s="318" t="s">
        <v>30</v>
      </c>
      <c r="AX828" s="318" t="s">
        <v>77</v>
      </c>
      <c r="AY828" s="321" t="s">
        <v>136</v>
      </c>
    </row>
    <row r="829" spans="1:65" s="149" customFormat="1" ht="21" customHeight="1">
      <c r="A829" s="143"/>
      <c r="B829" s="144"/>
      <c r="C829" s="298" t="s">
        <v>1373</v>
      </c>
      <c r="D829" s="298" t="s">
        <v>140</v>
      </c>
      <c r="E829" s="299" t="s">
        <v>1374</v>
      </c>
      <c r="F829" s="300" t="s">
        <v>1375</v>
      </c>
      <c r="G829" s="301" t="s">
        <v>148</v>
      </c>
      <c r="H829" s="302">
        <v>5</v>
      </c>
      <c r="I829" s="107"/>
      <c r="J829" s="303">
        <f>ROUND(I829*H829,2)</f>
        <v>0</v>
      </c>
      <c r="K829" s="304"/>
      <c r="L829" s="144"/>
      <c r="M829" s="305" t="s">
        <v>3</v>
      </c>
      <c r="N829" s="306" t="s">
        <v>41</v>
      </c>
      <c r="O829" s="307">
        <v>1.345</v>
      </c>
      <c r="P829" s="307">
        <f>O829*H829</f>
        <v>6.7249999999999996</v>
      </c>
      <c r="Q829" s="307">
        <v>0</v>
      </c>
      <c r="R829" s="307">
        <f>Q829*H829</f>
        <v>0</v>
      </c>
      <c r="S829" s="307">
        <v>0</v>
      </c>
      <c r="T829" s="308">
        <f>S829*H829</f>
        <v>0</v>
      </c>
      <c r="U829" s="143"/>
      <c r="V829" s="143"/>
      <c r="W829" s="143"/>
      <c r="X829" s="143"/>
      <c r="Y829" s="143"/>
      <c r="Z829" s="143"/>
      <c r="AA829" s="143"/>
      <c r="AB829" s="143"/>
      <c r="AC829" s="143"/>
      <c r="AD829" s="143"/>
      <c r="AE829" s="143"/>
      <c r="AR829" s="309" t="s">
        <v>362</v>
      </c>
      <c r="AT829" s="309" t="s">
        <v>140</v>
      </c>
      <c r="AU829" s="309" t="s">
        <v>79</v>
      </c>
      <c r="AY829" s="129" t="s">
        <v>136</v>
      </c>
      <c r="BE829" s="310">
        <f>IF(N829="základní",J829,0)</f>
        <v>0</v>
      </c>
      <c r="BF829" s="310">
        <f>IF(N829="snížená",J829,0)</f>
        <v>0</v>
      </c>
      <c r="BG829" s="310">
        <f>IF(N829="zákl. přenesená",J829,0)</f>
        <v>0</v>
      </c>
      <c r="BH829" s="310">
        <f>IF(N829="sníž. přenesená",J829,0)</f>
        <v>0</v>
      </c>
      <c r="BI829" s="310">
        <f>IF(N829="nulová",J829,0)</f>
        <v>0</v>
      </c>
      <c r="BJ829" s="129" t="s">
        <v>77</v>
      </c>
      <c r="BK829" s="310">
        <f>ROUND(I829*H829,2)</f>
        <v>0</v>
      </c>
      <c r="BL829" s="129" t="s">
        <v>362</v>
      </c>
      <c r="BM829" s="309" t="s">
        <v>1376</v>
      </c>
    </row>
    <row r="830" spans="1:65" s="345" customFormat="1">
      <c r="B830" s="346"/>
      <c r="D830" s="320" t="s">
        <v>263</v>
      </c>
      <c r="E830" s="347" t="s">
        <v>3</v>
      </c>
      <c r="F830" s="348" t="s">
        <v>1377</v>
      </c>
      <c r="H830" s="347" t="s">
        <v>3</v>
      </c>
      <c r="I830" s="368"/>
      <c r="L830" s="346"/>
      <c r="M830" s="349"/>
      <c r="N830" s="350"/>
      <c r="O830" s="350"/>
      <c r="P830" s="350"/>
      <c r="Q830" s="350"/>
      <c r="R830" s="350"/>
      <c r="S830" s="350"/>
      <c r="T830" s="351"/>
      <c r="AT830" s="347" t="s">
        <v>263</v>
      </c>
      <c r="AU830" s="347" t="s">
        <v>79</v>
      </c>
      <c r="AV830" s="345" t="s">
        <v>77</v>
      </c>
      <c r="AW830" s="345" t="s">
        <v>30</v>
      </c>
      <c r="AX830" s="345" t="s">
        <v>70</v>
      </c>
      <c r="AY830" s="347" t="s">
        <v>136</v>
      </c>
    </row>
    <row r="831" spans="1:65" s="318" customFormat="1">
      <c r="B831" s="319"/>
      <c r="D831" s="320" t="s">
        <v>263</v>
      </c>
      <c r="E831" s="321" t="s">
        <v>3</v>
      </c>
      <c r="F831" s="322" t="s">
        <v>1378</v>
      </c>
      <c r="H831" s="323">
        <v>5</v>
      </c>
      <c r="I831" s="366"/>
      <c r="L831" s="319"/>
      <c r="M831" s="324"/>
      <c r="N831" s="325"/>
      <c r="O831" s="325"/>
      <c r="P831" s="325"/>
      <c r="Q831" s="325"/>
      <c r="R831" s="325"/>
      <c r="S831" s="325"/>
      <c r="T831" s="326"/>
      <c r="AT831" s="321" t="s">
        <v>263</v>
      </c>
      <c r="AU831" s="321" t="s">
        <v>79</v>
      </c>
      <c r="AV831" s="318" t="s">
        <v>79</v>
      </c>
      <c r="AW831" s="318" t="s">
        <v>30</v>
      </c>
      <c r="AX831" s="318" t="s">
        <v>77</v>
      </c>
      <c r="AY831" s="321" t="s">
        <v>136</v>
      </c>
    </row>
    <row r="832" spans="1:65" s="149" customFormat="1" ht="21" customHeight="1">
      <c r="A832" s="143"/>
      <c r="B832" s="144"/>
      <c r="C832" s="335" t="s">
        <v>1379</v>
      </c>
      <c r="D832" s="335" t="s">
        <v>133</v>
      </c>
      <c r="E832" s="336" t="s">
        <v>1380</v>
      </c>
      <c r="F832" s="337" t="s">
        <v>1381</v>
      </c>
      <c r="G832" s="338" t="s">
        <v>148</v>
      </c>
      <c r="H832" s="339">
        <v>2</v>
      </c>
      <c r="I832" s="108"/>
      <c r="J832" s="340">
        <f>ROUND(I832*H832,2)</f>
        <v>0</v>
      </c>
      <c r="K832" s="341"/>
      <c r="L832" s="342"/>
      <c r="M832" s="343" t="s">
        <v>3</v>
      </c>
      <c r="N832" s="344" t="s">
        <v>41</v>
      </c>
      <c r="O832" s="307">
        <v>0</v>
      </c>
      <c r="P832" s="307">
        <f>O832*H832</f>
        <v>0</v>
      </c>
      <c r="Q832" s="307">
        <v>0</v>
      </c>
      <c r="R832" s="307">
        <f>Q832*H832</f>
        <v>0</v>
      </c>
      <c r="S832" s="307">
        <v>0</v>
      </c>
      <c r="T832" s="308">
        <f>S832*H832</f>
        <v>0</v>
      </c>
      <c r="U832" s="143"/>
      <c r="V832" s="143"/>
      <c r="W832" s="143"/>
      <c r="X832" s="143"/>
      <c r="Y832" s="143"/>
      <c r="Z832" s="143"/>
      <c r="AA832" s="143"/>
      <c r="AB832" s="143"/>
      <c r="AC832" s="143"/>
      <c r="AD832" s="143"/>
      <c r="AE832" s="143"/>
      <c r="AR832" s="309" t="s">
        <v>553</v>
      </c>
      <c r="AT832" s="309" t="s">
        <v>133</v>
      </c>
      <c r="AU832" s="309" t="s">
        <v>79</v>
      </c>
      <c r="AY832" s="129" t="s">
        <v>136</v>
      </c>
      <c r="BE832" s="310">
        <f>IF(N832="základní",J832,0)</f>
        <v>0</v>
      </c>
      <c r="BF832" s="310">
        <f>IF(N832="snížená",J832,0)</f>
        <v>0</v>
      </c>
      <c r="BG832" s="310">
        <f>IF(N832="zákl. přenesená",J832,0)</f>
        <v>0</v>
      </c>
      <c r="BH832" s="310">
        <f>IF(N832="sníž. přenesená",J832,0)</f>
        <v>0</v>
      </c>
      <c r="BI832" s="310">
        <f>IF(N832="nulová",J832,0)</f>
        <v>0</v>
      </c>
      <c r="BJ832" s="129" t="s">
        <v>77</v>
      </c>
      <c r="BK832" s="310">
        <f>ROUND(I832*H832,2)</f>
        <v>0</v>
      </c>
      <c r="BL832" s="129" t="s">
        <v>362</v>
      </c>
      <c r="BM832" s="309" t="s">
        <v>1382</v>
      </c>
    </row>
    <row r="833" spans="1:65" s="149" customFormat="1" ht="18">
      <c r="A833" s="143"/>
      <c r="B833" s="144"/>
      <c r="C833" s="143"/>
      <c r="D833" s="320" t="s">
        <v>1248</v>
      </c>
      <c r="E833" s="143"/>
      <c r="F833" s="352" t="s">
        <v>1383</v>
      </c>
      <c r="G833" s="143"/>
      <c r="H833" s="143"/>
      <c r="I833" s="370"/>
      <c r="J833" s="143"/>
      <c r="K833" s="143"/>
      <c r="L833" s="144"/>
      <c r="M833" s="353"/>
      <c r="N833" s="354"/>
      <c r="O833" s="185"/>
      <c r="P833" s="185"/>
      <c r="Q833" s="185"/>
      <c r="R833" s="185"/>
      <c r="S833" s="185"/>
      <c r="T833" s="186"/>
      <c r="U833" s="143"/>
      <c r="V833" s="143"/>
      <c r="W833" s="143"/>
      <c r="X833" s="143"/>
      <c r="Y833" s="143"/>
      <c r="Z833" s="143"/>
      <c r="AA833" s="143"/>
      <c r="AB833" s="143"/>
      <c r="AC833" s="143"/>
      <c r="AD833" s="143"/>
      <c r="AE833" s="143"/>
      <c r="AT833" s="129" t="s">
        <v>1248</v>
      </c>
      <c r="AU833" s="129" t="s">
        <v>79</v>
      </c>
    </row>
    <row r="834" spans="1:65" s="149" customFormat="1" ht="21" customHeight="1">
      <c r="A834" s="143"/>
      <c r="B834" s="144"/>
      <c r="C834" s="335" t="s">
        <v>1384</v>
      </c>
      <c r="D834" s="335" t="s">
        <v>133</v>
      </c>
      <c r="E834" s="336" t="s">
        <v>1385</v>
      </c>
      <c r="F834" s="337" t="s">
        <v>1386</v>
      </c>
      <c r="G834" s="338" t="s">
        <v>148</v>
      </c>
      <c r="H834" s="339">
        <v>1</v>
      </c>
      <c r="I834" s="108"/>
      <c r="J834" s="340">
        <f>ROUND(I834*H834,2)</f>
        <v>0</v>
      </c>
      <c r="K834" s="341"/>
      <c r="L834" s="342"/>
      <c r="M834" s="343" t="s">
        <v>3</v>
      </c>
      <c r="N834" s="344" t="s">
        <v>41</v>
      </c>
      <c r="O834" s="307">
        <v>0</v>
      </c>
      <c r="P834" s="307">
        <f>O834*H834</f>
        <v>0</v>
      </c>
      <c r="Q834" s="307">
        <v>0</v>
      </c>
      <c r="R834" s="307">
        <f>Q834*H834</f>
        <v>0</v>
      </c>
      <c r="S834" s="307">
        <v>0</v>
      </c>
      <c r="T834" s="308">
        <f>S834*H834</f>
        <v>0</v>
      </c>
      <c r="U834" s="143"/>
      <c r="V834" s="143"/>
      <c r="W834" s="143"/>
      <c r="X834" s="143"/>
      <c r="Y834" s="143"/>
      <c r="Z834" s="143"/>
      <c r="AA834" s="143"/>
      <c r="AB834" s="143"/>
      <c r="AC834" s="143"/>
      <c r="AD834" s="143"/>
      <c r="AE834" s="143"/>
      <c r="AR834" s="309" t="s">
        <v>553</v>
      </c>
      <c r="AT834" s="309" t="s">
        <v>133</v>
      </c>
      <c r="AU834" s="309" t="s">
        <v>79</v>
      </c>
      <c r="AY834" s="129" t="s">
        <v>136</v>
      </c>
      <c r="BE834" s="310">
        <f>IF(N834="základní",J834,0)</f>
        <v>0</v>
      </c>
      <c r="BF834" s="310">
        <f>IF(N834="snížená",J834,0)</f>
        <v>0</v>
      </c>
      <c r="BG834" s="310">
        <f>IF(N834="zákl. přenesená",J834,0)</f>
        <v>0</v>
      </c>
      <c r="BH834" s="310">
        <f>IF(N834="sníž. přenesená",J834,0)</f>
        <v>0</v>
      </c>
      <c r="BI834" s="310">
        <f>IF(N834="nulová",J834,0)</f>
        <v>0</v>
      </c>
      <c r="BJ834" s="129" t="s">
        <v>77</v>
      </c>
      <c r="BK834" s="310">
        <f>ROUND(I834*H834,2)</f>
        <v>0</v>
      </c>
      <c r="BL834" s="129" t="s">
        <v>362</v>
      </c>
      <c r="BM834" s="309" t="s">
        <v>1387</v>
      </c>
    </row>
    <row r="835" spans="1:65" s="149" customFormat="1" ht="18">
      <c r="A835" s="143"/>
      <c r="B835" s="144"/>
      <c r="C835" s="143"/>
      <c r="D835" s="320" t="s">
        <v>1248</v>
      </c>
      <c r="E835" s="143"/>
      <c r="F835" s="352" t="s">
        <v>1383</v>
      </c>
      <c r="G835" s="143"/>
      <c r="H835" s="143"/>
      <c r="I835" s="370"/>
      <c r="J835" s="143"/>
      <c r="K835" s="143"/>
      <c r="L835" s="144"/>
      <c r="M835" s="353"/>
      <c r="N835" s="354"/>
      <c r="O835" s="185"/>
      <c r="P835" s="185"/>
      <c r="Q835" s="185"/>
      <c r="R835" s="185"/>
      <c r="S835" s="185"/>
      <c r="T835" s="186"/>
      <c r="U835" s="143"/>
      <c r="V835" s="143"/>
      <c r="W835" s="143"/>
      <c r="X835" s="143"/>
      <c r="Y835" s="143"/>
      <c r="Z835" s="143"/>
      <c r="AA835" s="143"/>
      <c r="AB835" s="143"/>
      <c r="AC835" s="143"/>
      <c r="AD835" s="143"/>
      <c r="AE835" s="143"/>
      <c r="AT835" s="129" t="s">
        <v>1248</v>
      </c>
      <c r="AU835" s="129" t="s">
        <v>79</v>
      </c>
    </row>
    <row r="836" spans="1:65" s="149" customFormat="1" ht="21" customHeight="1">
      <c r="A836" s="143"/>
      <c r="B836" s="144"/>
      <c r="C836" s="335" t="s">
        <v>1388</v>
      </c>
      <c r="D836" s="335" t="s">
        <v>133</v>
      </c>
      <c r="E836" s="336" t="s">
        <v>1389</v>
      </c>
      <c r="F836" s="337" t="s">
        <v>1390</v>
      </c>
      <c r="G836" s="338" t="s">
        <v>148</v>
      </c>
      <c r="H836" s="339">
        <v>1</v>
      </c>
      <c r="I836" s="108"/>
      <c r="J836" s="340">
        <f>ROUND(I836*H836,2)</f>
        <v>0</v>
      </c>
      <c r="K836" s="341"/>
      <c r="L836" s="342"/>
      <c r="M836" s="343" t="s">
        <v>3</v>
      </c>
      <c r="N836" s="344" t="s">
        <v>41</v>
      </c>
      <c r="O836" s="307">
        <v>0</v>
      </c>
      <c r="P836" s="307">
        <f>O836*H836</f>
        <v>0</v>
      </c>
      <c r="Q836" s="307">
        <v>0</v>
      </c>
      <c r="R836" s="307">
        <f>Q836*H836</f>
        <v>0</v>
      </c>
      <c r="S836" s="307">
        <v>0</v>
      </c>
      <c r="T836" s="308">
        <f>S836*H836</f>
        <v>0</v>
      </c>
      <c r="U836" s="143"/>
      <c r="V836" s="143"/>
      <c r="W836" s="143"/>
      <c r="X836" s="143"/>
      <c r="Y836" s="143"/>
      <c r="Z836" s="143"/>
      <c r="AA836" s="143"/>
      <c r="AB836" s="143"/>
      <c r="AC836" s="143"/>
      <c r="AD836" s="143"/>
      <c r="AE836" s="143"/>
      <c r="AR836" s="309" t="s">
        <v>553</v>
      </c>
      <c r="AT836" s="309" t="s">
        <v>133</v>
      </c>
      <c r="AU836" s="309" t="s">
        <v>79</v>
      </c>
      <c r="AY836" s="129" t="s">
        <v>136</v>
      </c>
      <c r="BE836" s="310">
        <f>IF(N836="základní",J836,0)</f>
        <v>0</v>
      </c>
      <c r="BF836" s="310">
        <f>IF(N836="snížená",J836,0)</f>
        <v>0</v>
      </c>
      <c r="BG836" s="310">
        <f>IF(N836="zákl. přenesená",J836,0)</f>
        <v>0</v>
      </c>
      <c r="BH836" s="310">
        <f>IF(N836="sníž. přenesená",J836,0)</f>
        <v>0</v>
      </c>
      <c r="BI836" s="310">
        <f>IF(N836="nulová",J836,0)</f>
        <v>0</v>
      </c>
      <c r="BJ836" s="129" t="s">
        <v>77</v>
      </c>
      <c r="BK836" s="310">
        <f>ROUND(I836*H836,2)</f>
        <v>0</v>
      </c>
      <c r="BL836" s="129" t="s">
        <v>362</v>
      </c>
      <c r="BM836" s="309" t="s">
        <v>1391</v>
      </c>
    </row>
    <row r="837" spans="1:65" s="149" customFormat="1" ht="18">
      <c r="A837" s="143"/>
      <c r="B837" s="144"/>
      <c r="C837" s="143"/>
      <c r="D837" s="320" t="s">
        <v>1248</v>
      </c>
      <c r="E837" s="143"/>
      <c r="F837" s="352" t="s">
        <v>1383</v>
      </c>
      <c r="G837" s="143"/>
      <c r="H837" s="143"/>
      <c r="I837" s="370"/>
      <c r="J837" s="143"/>
      <c r="K837" s="143"/>
      <c r="L837" s="144"/>
      <c r="M837" s="353"/>
      <c r="N837" s="354"/>
      <c r="O837" s="185"/>
      <c r="P837" s="185"/>
      <c r="Q837" s="185"/>
      <c r="R837" s="185"/>
      <c r="S837" s="185"/>
      <c r="T837" s="186"/>
      <c r="U837" s="143"/>
      <c r="V837" s="143"/>
      <c r="W837" s="143"/>
      <c r="X837" s="143"/>
      <c r="Y837" s="143"/>
      <c r="Z837" s="143"/>
      <c r="AA837" s="143"/>
      <c r="AB837" s="143"/>
      <c r="AC837" s="143"/>
      <c r="AD837" s="143"/>
      <c r="AE837" s="143"/>
      <c r="AT837" s="129" t="s">
        <v>1248</v>
      </c>
      <c r="AU837" s="129" t="s">
        <v>79</v>
      </c>
    </row>
    <row r="838" spans="1:65" s="149" customFormat="1" ht="21" customHeight="1">
      <c r="A838" s="143"/>
      <c r="B838" s="144"/>
      <c r="C838" s="335" t="s">
        <v>1392</v>
      </c>
      <c r="D838" s="335" t="s">
        <v>133</v>
      </c>
      <c r="E838" s="336" t="s">
        <v>1393</v>
      </c>
      <c r="F838" s="337" t="s">
        <v>1394</v>
      </c>
      <c r="G838" s="338" t="s">
        <v>148</v>
      </c>
      <c r="H838" s="339">
        <v>1</v>
      </c>
      <c r="I838" s="108"/>
      <c r="J838" s="340">
        <f>ROUND(I838*H838,2)</f>
        <v>0</v>
      </c>
      <c r="K838" s="341"/>
      <c r="L838" s="342"/>
      <c r="M838" s="343" t="s">
        <v>3</v>
      </c>
      <c r="N838" s="344" t="s">
        <v>41</v>
      </c>
      <c r="O838" s="307">
        <v>0</v>
      </c>
      <c r="P838" s="307">
        <f>O838*H838</f>
        <v>0</v>
      </c>
      <c r="Q838" s="307">
        <v>0</v>
      </c>
      <c r="R838" s="307">
        <f>Q838*H838</f>
        <v>0</v>
      </c>
      <c r="S838" s="307">
        <v>0</v>
      </c>
      <c r="T838" s="308">
        <f>S838*H838</f>
        <v>0</v>
      </c>
      <c r="U838" s="143"/>
      <c r="V838" s="143"/>
      <c r="W838" s="143"/>
      <c r="X838" s="143"/>
      <c r="Y838" s="143"/>
      <c r="Z838" s="143"/>
      <c r="AA838" s="143"/>
      <c r="AB838" s="143"/>
      <c r="AC838" s="143"/>
      <c r="AD838" s="143"/>
      <c r="AE838" s="143"/>
      <c r="AR838" s="309" t="s">
        <v>553</v>
      </c>
      <c r="AT838" s="309" t="s">
        <v>133</v>
      </c>
      <c r="AU838" s="309" t="s">
        <v>79</v>
      </c>
      <c r="AY838" s="129" t="s">
        <v>136</v>
      </c>
      <c r="BE838" s="310">
        <f>IF(N838="základní",J838,0)</f>
        <v>0</v>
      </c>
      <c r="BF838" s="310">
        <f>IF(N838="snížená",J838,0)</f>
        <v>0</v>
      </c>
      <c r="BG838" s="310">
        <f>IF(N838="zákl. přenesená",J838,0)</f>
        <v>0</v>
      </c>
      <c r="BH838" s="310">
        <f>IF(N838="sníž. přenesená",J838,0)</f>
        <v>0</v>
      </c>
      <c r="BI838" s="310">
        <f>IF(N838="nulová",J838,0)</f>
        <v>0</v>
      </c>
      <c r="BJ838" s="129" t="s">
        <v>77</v>
      </c>
      <c r="BK838" s="310">
        <f>ROUND(I838*H838,2)</f>
        <v>0</v>
      </c>
      <c r="BL838" s="129" t="s">
        <v>362</v>
      </c>
      <c r="BM838" s="309" t="s">
        <v>1395</v>
      </c>
    </row>
    <row r="839" spans="1:65" s="149" customFormat="1" ht="18">
      <c r="A839" s="143"/>
      <c r="B839" s="144"/>
      <c r="C839" s="143"/>
      <c r="D839" s="320" t="s">
        <v>1248</v>
      </c>
      <c r="E839" s="143"/>
      <c r="F839" s="352" t="s">
        <v>1383</v>
      </c>
      <c r="G839" s="143"/>
      <c r="H839" s="143"/>
      <c r="I839" s="370"/>
      <c r="J839" s="143"/>
      <c r="K839" s="143"/>
      <c r="L839" s="144"/>
      <c r="M839" s="353"/>
      <c r="N839" s="354"/>
      <c r="O839" s="185"/>
      <c r="P839" s="185"/>
      <c r="Q839" s="185"/>
      <c r="R839" s="185"/>
      <c r="S839" s="185"/>
      <c r="T839" s="186"/>
      <c r="U839" s="143"/>
      <c r="V839" s="143"/>
      <c r="W839" s="143"/>
      <c r="X839" s="143"/>
      <c r="Y839" s="143"/>
      <c r="Z839" s="143"/>
      <c r="AA839" s="143"/>
      <c r="AB839" s="143"/>
      <c r="AC839" s="143"/>
      <c r="AD839" s="143"/>
      <c r="AE839" s="143"/>
      <c r="AT839" s="129" t="s">
        <v>1248</v>
      </c>
      <c r="AU839" s="129" t="s">
        <v>79</v>
      </c>
    </row>
    <row r="840" spans="1:65" s="149" customFormat="1" ht="16.399999999999999" customHeight="1">
      <c r="A840" s="143"/>
      <c r="B840" s="144"/>
      <c r="C840" s="298" t="s">
        <v>1396</v>
      </c>
      <c r="D840" s="298" t="s">
        <v>140</v>
      </c>
      <c r="E840" s="299" t="s">
        <v>1397</v>
      </c>
      <c r="F840" s="300" t="s">
        <v>1398</v>
      </c>
      <c r="G840" s="301" t="s">
        <v>148</v>
      </c>
      <c r="H840" s="302">
        <v>41</v>
      </c>
      <c r="I840" s="107"/>
      <c r="J840" s="303">
        <f>ROUND(I840*H840,2)</f>
        <v>0</v>
      </c>
      <c r="K840" s="304"/>
      <c r="L840" s="144"/>
      <c r="M840" s="305" t="s">
        <v>3</v>
      </c>
      <c r="N840" s="306" t="s">
        <v>41</v>
      </c>
      <c r="O840" s="307">
        <v>0</v>
      </c>
      <c r="P840" s="307">
        <f>O840*H840</f>
        <v>0</v>
      </c>
      <c r="Q840" s="307">
        <v>0</v>
      </c>
      <c r="R840" s="307">
        <f>Q840*H840</f>
        <v>0</v>
      </c>
      <c r="S840" s="307">
        <v>0</v>
      </c>
      <c r="T840" s="308">
        <f>S840*H840</f>
        <v>0</v>
      </c>
      <c r="U840" s="143"/>
      <c r="V840" s="143"/>
      <c r="W840" s="143"/>
      <c r="X840" s="143"/>
      <c r="Y840" s="143"/>
      <c r="Z840" s="143"/>
      <c r="AA840" s="143"/>
      <c r="AB840" s="143"/>
      <c r="AC840" s="143"/>
      <c r="AD840" s="143"/>
      <c r="AE840" s="143"/>
      <c r="AR840" s="309" t="s">
        <v>362</v>
      </c>
      <c r="AT840" s="309" t="s">
        <v>140</v>
      </c>
      <c r="AU840" s="309" t="s">
        <v>79</v>
      </c>
      <c r="AY840" s="129" t="s">
        <v>136</v>
      </c>
      <c r="BE840" s="310">
        <f>IF(N840="základní",J840,0)</f>
        <v>0</v>
      </c>
      <c r="BF840" s="310">
        <f>IF(N840="snížená",J840,0)</f>
        <v>0</v>
      </c>
      <c r="BG840" s="310">
        <f>IF(N840="zákl. přenesená",J840,0)</f>
        <v>0</v>
      </c>
      <c r="BH840" s="310">
        <f>IF(N840="sníž. přenesená",J840,0)</f>
        <v>0</v>
      </c>
      <c r="BI840" s="310">
        <f>IF(N840="nulová",J840,0)</f>
        <v>0</v>
      </c>
      <c r="BJ840" s="129" t="s">
        <v>77</v>
      </c>
      <c r="BK840" s="310">
        <f>ROUND(I840*H840,2)</f>
        <v>0</v>
      </c>
      <c r="BL840" s="129" t="s">
        <v>362</v>
      </c>
      <c r="BM840" s="309" t="s">
        <v>1399</v>
      </c>
    </row>
    <row r="841" spans="1:65" s="149" customFormat="1" ht="21" customHeight="1">
      <c r="A841" s="143"/>
      <c r="B841" s="144"/>
      <c r="C841" s="298" t="s">
        <v>1400</v>
      </c>
      <c r="D841" s="298" t="s">
        <v>140</v>
      </c>
      <c r="E841" s="299" t="s">
        <v>1401</v>
      </c>
      <c r="F841" s="300" t="s">
        <v>1402</v>
      </c>
      <c r="G841" s="301" t="s">
        <v>148</v>
      </c>
      <c r="H841" s="302">
        <v>17</v>
      </c>
      <c r="I841" s="107"/>
      <c r="J841" s="303">
        <f>ROUND(I841*H841,2)</f>
        <v>0</v>
      </c>
      <c r="K841" s="304"/>
      <c r="L841" s="144"/>
      <c r="M841" s="305" t="s">
        <v>3</v>
      </c>
      <c r="N841" s="306" t="s">
        <v>41</v>
      </c>
      <c r="O841" s="307">
        <v>0</v>
      </c>
      <c r="P841" s="307">
        <f>O841*H841</f>
        <v>0</v>
      </c>
      <c r="Q841" s="307">
        <v>0</v>
      </c>
      <c r="R841" s="307">
        <f>Q841*H841</f>
        <v>0</v>
      </c>
      <c r="S841" s="307">
        <v>0</v>
      </c>
      <c r="T841" s="308">
        <f>S841*H841</f>
        <v>0</v>
      </c>
      <c r="U841" s="143"/>
      <c r="V841" s="143"/>
      <c r="W841" s="143"/>
      <c r="X841" s="143"/>
      <c r="Y841" s="143"/>
      <c r="Z841" s="143"/>
      <c r="AA841" s="143"/>
      <c r="AB841" s="143"/>
      <c r="AC841" s="143"/>
      <c r="AD841" s="143"/>
      <c r="AE841" s="143"/>
      <c r="AR841" s="309" t="s">
        <v>362</v>
      </c>
      <c r="AT841" s="309" t="s">
        <v>140</v>
      </c>
      <c r="AU841" s="309" t="s">
        <v>79</v>
      </c>
      <c r="AY841" s="129" t="s">
        <v>136</v>
      </c>
      <c r="BE841" s="310">
        <f>IF(N841="základní",J841,0)</f>
        <v>0</v>
      </c>
      <c r="BF841" s="310">
        <f>IF(N841="snížená",J841,0)</f>
        <v>0</v>
      </c>
      <c r="BG841" s="310">
        <f>IF(N841="zákl. přenesená",J841,0)</f>
        <v>0</v>
      </c>
      <c r="BH841" s="310">
        <f>IF(N841="sníž. přenesená",J841,0)</f>
        <v>0</v>
      </c>
      <c r="BI841" s="310">
        <f>IF(N841="nulová",J841,0)</f>
        <v>0</v>
      </c>
      <c r="BJ841" s="129" t="s">
        <v>77</v>
      </c>
      <c r="BK841" s="310">
        <f>ROUND(I841*H841,2)</f>
        <v>0</v>
      </c>
      <c r="BL841" s="129" t="s">
        <v>362</v>
      </c>
      <c r="BM841" s="309" t="s">
        <v>1403</v>
      </c>
    </row>
    <row r="842" spans="1:65" s="149" customFormat="1" ht="42.75" customHeight="1">
      <c r="A842" s="143"/>
      <c r="B842" s="144"/>
      <c r="C842" s="298" t="s">
        <v>1404</v>
      </c>
      <c r="D842" s="298" t="s">
        <v>140</v>
      </c>
      <c r="E842" s="299" t="s">
        <v>1405</v>
      </c>
      <c r="F842" s="300" t="s">
        <v>1406</v>
      </c>
      <c r="G842" s="301" t="s">
        <v>174</v>
      </c>
      <c r="H842" s="302">
        <v>4127.1369999999997</v>
      </c>
      <c r="I842" s="107"/>
      <c r="J842" s="303">
        <f>ROUND(I842*H842,2)</f>
        <v>0</v>
      </c>
      <c r="K842" s="304"/>
      <c r="L842" s="144"/>
      <c r="M842" s="305" t="s">
        <v>3</v>
      </c>
      <c r="N842" s="306" t="s">
        <v>41</v>
      </c>
      <c r="O842" s="307">
        <v>0</v>
      </c>
      <c r="P842" s="307">
        <f>O842*H842</f>
        <v>0</v>
      </c>
      <c r="Q842" s="307">
        <v>0</v>
      </c>
      <c r="R842" s="307">
        <f>Q842*H842</f>
        <v>0</v>
      </c>
      <c r="S842" s="307">
        <v>0</v>
      </c>
      <c r="T842" s="308">
        <f>S842*H842</f>
        <v>0</v>
      </c>
      <c r="U842" s="143"/>
      <c r="V842" s="143"/>
      <c r="W842" s="143"/>
      <c r="X842" s="143"/>
      <c r="Y842" s="143"/>
      <c r="Z842" s="143"/>
      <c r="AA842" s="143"/>
      <c r="AB842" s="143"/>
      <c r="AC842" s="143"/>
      <c r="AD842" s="143"/>
      <c r="AE842" s="143"/>
      <c r="AR842" s="309" t="s">
        <v>362</v>
      </c>
      <c r="AT842" s="309" t="s">
        <v>140</v>
      </c>
      <c r="AU842" s="309" t="s">
        <v>79</v>
      </c>
      <c r="AY842" s="129" t="s">
        <v>136</v>
      </c>
      <c r="BE842" s="310">
        <f>IF(N842="základní",J842,0)</f>
        <v>0</v>
      </c>
      <c r="BF842" s="310">
        <f>IF(N842="snížená",J842,0)</f>
        <v>0</v>
      </c>
      <c r="BG842" s="310">
        <f>IF(N842="zákl. přenesená",J842,0)</f>
        <v>0</v>
      </c>
      <c r="BH842" s="310">
        <f>IF(N842="sníž. přenesená",J842,0)</f>
        <v>0</v>
      </c>
      <c r="BI842" s="310">
        <f>IF(N842="nulová",J842,0)</f>
        <v>0</v>
      </c>
      <c r="BJ842" s="129" t="s">
        <v>77</v>
      </c>
      <c r="BK842" s="310">
        <f>ROUND(I842*H842,2)</f>
        <v>0</v>
      </c>
      <c r="BL842" s="129" t="s">
        <v>362</v>
      </c>
      <c r="BM842" s="309" t="s">
        <v>1407</v>
      </c>
    </row>
    <row r="843" spans="1:65" s="287" customFormat="1" ht="23" customHeight="1">
      <c r="B843" s="288"/>
      <c r="D843" s="289" t="s">
        <v>69</v>
      </c>
      <c r="E843" s="311" t="s">
        <v>1408</v>
      </c>
      <c r="F843" s="311" t="s">
        <v>1409</v>
      </c>
      <c r="I843" s="369"/>
      <c r="J843" s="312">
        <f>BK843</f>
        <v>0</v>
      </c>
      <c r="L843" s="288"/>
      <c r="M843" s="292"/>
      <c r="N843" s="293"/>
      <c r="O843" s="293"/>
      <c r="P843" s="294">
        <f>SUM(P844:P850)</f>
        <v>0.40949999999999998</v>
      </c>
      <c r="Q843" s="293"/>
      <c r="R843" s="294">
        <f>SUM(R844:R850)</f>
        <v>7.9929500000000004E-3</v>
      </c>
      <c r="S843" s="293"/>
      <c r="T843" s="295">
        <f>SUM(T844:T850)</f>
        <v>0</v>
      </c>
      <c r="AR843" s="289" t="s">
        <v>79</v>
      </c>
      <c r="AT843" s="296" t="s">
        <v>69</v>
      </c>
      <c r="AU843" s="296" t="s">
        <v>77</v>
      </c>
      <c r="AY843" s="289" t="s">
        <v>136</v>
      </c>
      <c r="BK843" s="297">
        <f>SUM(BK844:BK850)</f>
        <v>0</v>
      </c>
    </row>
    <row r="844" spans="1:65" s="149" customFormat="1" ht="21" customHeight="1">
      <c r="A844" s="143"/>
      <c r="B844" s="144"/>
      <c r="C844" s="298" t="s">
        <v>1410</v>
      </c>
      <c r="D844" s="298" t="s">
        <v>140</v>
      </c>
      <c r="E844" s="299" t="s">
        <v>1411</v>
      </c>
      <c r="F844" s="300" t="s">
        <v>1412</v>
      </c>
      <c r="G844" s="301" t="s">
        <v>261</v>
      </c>
      <c r="H844" s="302">
        <v>2.73</v>
      </c>
      <c r="I844" s="107"/>
      <c r="J844" s="303">
        <f>ROUND(I844*H844,2)</f>
        <v>0</v>
      </c>
      <c r="K844" s="304"/>
      <c r="L844" s="144"/>
      <c r="M844" s="305" t="s">
        <v>3</v>
      </c>
      <c r="N844" s="306" t="s">
        <v>41</v>
      </c>
      <c r="O844" s="307">
        <v>0.15</v>
      </c>
      <c r="P844" s="307">
        <f>O844*H844</f>
        <v>0.40949999999999998</v>
      </c>
      <c r="Q844" s="307">
        <v>0</v>
      </c>
      <c r="R844" s="307">
        <f>Q844*H844</f>
        <v>0</v>
      </c>
      <c r="S844" s="307">
        <v>0</v>
      </c>
      <c r="T844" s="308">
        <f>S844*H844</f>
        <v>0</v>
      </c>
      <c r="U844" s="143"/>
      <c r="V844" s="143"/>
      <c r="W844" s="143"/>
      <c r="X844" s="143"/>
      <c r="Y844" s="143"/>
      <c r="Z844" s="143"/>
      <c r="AA844" s="143"/>
      <c r="AB844" s="143"/>
      <c r="AC844" s="143"/>
      <c r="AD844" s="143"/>
      <c r="AE844" s="143"/>
      <c r="AR844" s="309" t="s">
        <v>362</v>
      </c>
      <c r="AT844" s="309" t="s">
        <v>140</v>
      </c>
      <c r="AU844" s="309" t="s">
        <v>79</v>
      </c>
      <c r="AY844" s="129" t="s">
        <v>136</v>
      </c>
      <c r="BE844" s="310">
        <f>IF(N844="základní",J844,0)</f>
        <v>0</v>
      </c>
      <c r="BF844" s="310">
        <f>IF(N844="snížená",J844,0)</f>
        <v>0</v>
      </c>
      <c r="BG844" s="310">
        <f>IF(N844="zákl. přenesená",J844,0)</f>
        <v>0</v>
      </c>
      <c r="BH844" s="310">
        <f>IF(N844="sníž. přenesená",J844,0)</f>
        <v>0</v>
      </c>
      <c r="BI844" s="310">
        <f>IF(N844="nulová",J844,0)</f>
        <v>0</v>
      </c>
      <c r="BJ844" s="129" t="s">
        <v>77</v>
      </c>
      <c r="BK844" s="310">
        <f>ROUND(I844*H844,2)</f>
        <v>0</v>
      </c>
      <c r="BL844" s="129" t="s">
        <v>362</v>
      </c>
      <c r="BM844" s="309" t="s">
        <v>1413</v>
      </c>
    </row>
    <row r="845" spans="1:65" s="318" customFormat="1">
      <c r="B845" s="319"/>
      <c r="D845" s="320" t="s">
        <v>263</v>
      </c>
      <c r="E845" s="321" t="s">
        <v>3</v>
      </c>
      <c r="F845" s="322" t="s">
        <v>1414</v>
      </c>
      <c r="H845" s="323">
        <v>1.38</v>
      </c>
      <c r="I845" s="366"/>
      <c r="L845" s="319"/>
      <c r="M845" s="324"/>
      <c r="N845" s="325"/>
      <c r="O845" s="325"/>
      <c r="P845" s="325"/>
      <c r="Q845" s="325"/>
      <c r="R845" s="325"/>
      <c r="S845" s="325"/>
      <c r="T845" s="326"/>
      <c r="AT845" s="321" t="s">
        <v>263</v>
      </c>
      <c r="AU845" s="321" t="s">
        <v>79</v>
      </c>
      <c r="AV845" s="318" t="s">
        <v>79</v>
      </c>
      <c r="AW845" s="318" t="s">
        <v>30</v>
      </c>
      <c r="AX845" s="318" t="s">
        <v>70</v>
      </c>
      <c r="AY845" s="321" t="s">
        <v>136</v>
      </c>
    </row>
    <row r="846" spans="1:65" s="318" customFormat="1">
      <c r="B846" s="319"/>
      <c r="D846" s="320" t="s">
        <v>263</v>
      </c>
      <c r="E846" s="321" t="s">
        <v>3</v>
      </c>
      <c r="F846" s="322" t="s">
        <v>1415</v>
      </c>
      <c r="H846" s="323">
        <v>1.35</v>
      </c>
      <c r="I846" s="366"/>
      <c r="L846" s="319"/>
      <c r="M846" s="324"/>
      <c r="N846" s="325"/>
      <c r="O846" s="325"/>
      <c r="P846" s="325"/>
      <c r="Q846" s="325"/>
      <c r="R846" s="325"/>
      <c r="S846" s="325"/>
      <c r="T846" s="326"/>
      <c r="AT846" s="321" t="s">
        <v>263</v>
      </c>
      <c r="AU846" s="321" t="s">
        <v>79</v>
      </c>
      <c r="AV846" s="318" t="s">
        <v>79</v>
      </c>
      <c r="AW846" s="318" t="s">
        <v>30</v>
      </c>
      <c r="AX846" s="318" t="s">
        <v>70</v>
      </c>
      <c r="AY846" s="321" t="s">
        <v>136</v>
      </c>
    </row>
    <row r="847" spans="1:65" s="327" customFormat="1">
      <c r="B847" s="328"/>
      <c r="D847" s="320" t="s">
        <v>263</v>
      </c>
      <c r="E847" s="329" t="s">
        <v>3</v>
      </c>
      <c r="F847" s="330" t="s">
        <v>274</v>
      </c>
      <c r="H847" s="331">
        <v>2.73</v>
      </c>
      <c r="I847" s="367"/>
      <c r="L847" s="328"/>
      <c r="M847" s="332"/>
      <c r="N847" s="333"/>
      <c r="O847" s="333"/>
      <c r="P847" s="333"/>
      <c r="Q847" s="333"/>
      <c r="R847" s="333"/>
      <c r="S847" s="333"/>
      <c r="T847" s="334"/>
      <c r="AT847" s="329" t="s">
        <v>263</v>
      </c>
      <c r="AU847" s="329" t="s">
        <v>79</v>
      </c>
      <c r="AV847" s="327" t="s">
        <v>139</v>
      </c>
      <c r="AW847" s="327" t="s">
        <v>30</v>
      </c>
      <c r="AX847" s="327" t="s">
        <v>77</v>
      </c>
      <c r="AY847" s="329" t="s">
        <v>136</v>
      </c>
    </row>
    <row r="848" spans="1:65" s="149" customFormat="1" ht="32" customHeight="1">
      <c r="A848" s="143"/>
      <c r="B848" s="144"/>
      <c r="C848" s="335" t="s">
        <v>1416</v>
      </c>
      <c r="D848" s="335" t="s">
        <v>133</v>
      </c>
      <c r="E848" s="336" t="s">
        <v>1417</v>
      </c>
      <c r="F848" s="337" t="s">
        <v>1418</v>
      </c>
      <c r="G848" s="338" t="s">
        <v>261</v>
      </c>
      <c r="H848" s="339">
        <v>2.7850000000000001</v>
      </c>
      <c r="I848" s="108"/>
      <c r="J848" s="340">
        <f>ROUND(I848*H848,2)</f>
        <v>0</v>
      </c>
      <c r="K848" s="341"/>
      <c r="L848" s="342"/>
      <c r="M848" s="343" t="s">
        <v>3</v>
      </c>
      <c r="N848" s="344" t="s">
        <v>41</v>
      </c>
      <c r="O848" s="307">
        <v>0</v>
      </c>
      <c r="P848" s="307">
        <f>O848*H848</f>
        <v>0</v>
      </c>
      <c r="Q848" s="307">
        <v>2.8700000000000002E-3</v>
      </c>
      <c r="R848" s="307">
        <f>Q848*H848</f>
        <v>7.9929500000000004E-3</v>
      </c>
      <c r="S848" s="307">
        <v>0</v>
      </c>
      <c r="T848" s="308">
        <f>S848*H848</f>
        <v>0</v>
      </c>
      <c r="U848" s="143"/>
      <c r="V848" s="143"/>
      <c r="W848" s="143"/>
      <c r="X848" s="143"/>
      <c r="Y848" s="143"/>
      <c r="Z848" s="143"/>
      <c r="AA848" s="143"/>
      <c r="AB848" s="143"/>
      <c r="AC848" s="143"/>
      <c r="AD848" s="143"/>
      <c r="AE848" s="143"/>
      <c r="AR848" s="309" t="s">
        <v>553</v>
      </c>
      <c r="AT848" s="309" t="s">
        <v>133</v>
      </c>
      <c r="AU848" s="309" t="s">
        <v>79</v>
      </c>
      <c r="AY848" s="129" t="s">
        <v>136</v>
      </c>
      <c r="BE848" s="310">
        <f>IF(N848="základní",J848,0)</f>
        <v>0</v>
      </c>
      <c r="BF848" s="310">
        <f>IF(N848="snížená",J848,0)</f>
        <v>0</v>
      </c>
      <c r="BG848" s="310">
        <f>IF(N848="zákl. přenesená",J848,0)</f>
        <v>0</v>
      </c>
      <c r="BH848" s="310">
        <f>IF(N848="sníž. přenesená",J848,0)</f>
        <v>0</v>
      </c>
      <c r="BI848" s="310">
        <f>IF(N848="nulová",J848,0)</f>
        <v>0</v>
      </c>
      <c r="BJ848" s="129" t="s">
        <v>77</v>
      </c>
      <c r="BK848" s="310">
        <f>ROUND(I848*H848,2)</f>
        <v>0</v>
      </c>
      <c r="BL848" s="129" t="s">
        <v>362</v>
      </c>
      <c r="BM848" s="309" t="s">
        <v>1419</v>
      </c>
    </row>
    <row r="849" spans="1:65" s="318" customFormat="1">
      <c r="B849" s="319"/>
      <c r="D849" s="320" t="s">
        <v>263</v>
      </c>
      <c r="F849" s="322" t="s">
        <v>1420</v>
      </c>
      <c r="H849" s="323">
        <v>2.7850000000000001</v>
      </c>
      <c r="I849" s="366"/>
      <c r="L849" s="319"/>
      <c r="M849" s="324"/>
      <c r="N849" s="325"/>
      <c r="O849" s="325"/>
      <c r="P849" s="325"/>
      <c r="Q849" s="325"/>
      <c r="R849" s="325"/>
      <c r="S849" s="325"/>
      <c r="T849" s="326"/>
      <c r="AT849" s="321" t="s">
        <v>263</v>
      </c>
      <c r="AU849" s="321" t="s">
        <v>79</v>
      </c>
      <c r="AV849" s="318" t="s">
        <v>79</v>
      </c>
      <c r="AW849" s="318" t="s">
        <v>4</v>
      </c>
      <c r="AX849" s="318" t="s">
        <v>77</v>
      </c>
      <c r="AY849" s="321" t="s">
        <v>136</v>
      </c>
    </row>
    <row r="850" spans="1:65" s="149" customFormat="1" ht="42.75" customHeight="1">
      <c r="A850" s="143"/>
      <c r="B850" s="144"/>
      <c r="C850" s="298" t="s">
        <v>1421</v>
      </c>
      <c r="D850" s="298" t="s">
        <v>140</v>
      </c>
      <c r="E850" s="299" t="s">
        <v>1422</v>
      </c>
      <c r="F850" s="300" t="s">
        <v>1423</v>
      </c>
      <c r="G850" s="301" t="s">
        <v>174</v>
      </c>
      <c r="H850" s="302">
        <v>63.585000000000001</v>
      </c>
      <c r="I850" s="107"/>
      <c r="J850" s="303">
        <f>ROUND(I850*H850,2)</f>
        <v>0</v>
      </c>
      <c r="K850" s="304"/>
      <c r="L850" s="144"/>
      <c r="M850" s="305" t="s">
        <v>3</v>
      </c>
      <c r="N850" s="306" t="s">
        <v>41</v>
      </c>
      <c r="O850" s="307">
        <v>0</v>
      </c>
      <c r="P850" s="307">
        <f>O850*H850</f>
        <v>0</v>
      </c>
      <c r="Q850" s="307">
        <v>0</v>
      </c>
      <c r="R850" s="307">
        <f>Q850*H850</f>
        <v>0</v>
      </c>
      <c r="S850" s="307">
        <v>0</v>
      </c>
      <c r="T850" s="308">
        <f>S850*H850</f>
        <v>0</v>
      </c>
      <c r="U850" s="143"/>
      <c r="V850" s="143"/>
      <c r="W850" s="143"/>
      <c r="X850" s="143"/>
      <c r="Y850" s="143"/>
      <c r="Z850" s="143"/>
      <c r="AA850" s="143"/>
      <c r="AB850" s="143"/>
      <c r="AC850" s="143"/>
      <c r="AD850" s="143"/>
      <c r="AE850" s="143"/>
      <c r="AR850" s="309" t="s">
        <v>362</v>
      </c>
      <c r="AT850" s="309" t="s">
        <v>140</v>
      </c>
      <c r="AU850" s="309" t="s">
        <v>79</v>
      </c>
      <c r="AY850" s="129" t="s">
        <v>136</v>
      </c>
      <c r="BE850" s="310">
        <f>IF(N850="základní",J850,0)</f>
        <v>0</v>
      </c>
      <c r="BF850" s="310">
        <f>IF(N850="snížená",J850,0)</f>
        <v>0</v>
      </c>
      <c r="BG850" s="310">
        <f>IF(N850="zákl. přenesená",J850,0)</f>
        <v>0</v>
      </c>
      <c r="BH850" s="310">
        <f>IF(N850="sníž. přenesená",J850,0)</f>
        <v>0</v>
      </c>
      <c r="BI850" s="310">
        <f>IF(N850="nulová",J850,0)</f>
        <v>0</v>
      </c>
      <c r="BJ850" s="129" t="s">
        <v>77</v>
      </c>
      <c r="BK850" s="310">
        <f>ROUND(I850*H850,2)</f>
        <v>0</v>
      </c>
      <c r="BL850" s="129" t="s">
        <v>362</v>
      </c>
      <c r="BM850" s="309" t="s">
        <v>1424</v>
      </c>
    </row>
    <row r="851" spans="1:65" s="287" customFormat="1" ht="23" customHeight="1">
      <c r="B851" s="288"/>
      <c r="D851" s="289" t="s">
        <v>69</v>
      </c>
      <c r="E851" s="311" t="s">
        <v>1425</v>
      </c>
      <c r="F851" s="311" t="s">
        <v>1426</v>
      </c>
      <c r="I851" s="369"/>
      <c r="J851" s="312">
        <f>BK851</f>
        <v>0</v>
      </c>
      <c r="L851" s="288"/>
      <c r="M851" s="292"/>
      <c r="N851" s="293"/>
      <c r="O851" s="293"/>
      <c r="P851" s="294">
        <f>SUM(P852:P853)</f>
        <v>22.03341</v>
      </c>
      <c r="Q851" s="293"/>
      <c r="R851" s="294">
        <f>SUM(R852:R853)</f>
        <v>0</v>
      </c>
      <c r="S851" s="293"/>
      <c r="T851" s="295">
        <f>SUM(T852:T853)</f>
        <v>3.2543069999999998</v>
      </c>
      <c r="AR851" s="289" t="s">
        <v>79</v>
      </c>
      <c r="AT851" s="296" t="s">
        <v>69</v>
      </c>
      <c r="AU851" s="296" t="s">
        <v>77</v>
      </c>
      <c r="AY851" s="289" t="s">
        <v>136</v>
      </c>
      <c r="BK851" s="297">
        <f>SUM(BK852:BK853)</f>
        <v>0</v>
      </c>
    </row>
    <row r="852" spans="1:65" s="149" customFormat="1" ht="16.399999999999999" customHeight="1">
      <c r="A852" s="143"/>
      <c r="B852" s="144"/>
      <c r="C852" s="298" t="s">
        <v>1427</v>
      </c>
      <c r="D852" s="298" t="s">
        <v>140</v>
      </c>
      <c r="E852" s="299" t="s">
        <v>1428</v>
      </c>
      <c r="F852" s="300" t="s">
        <v>1429</v>
      </c>
      <c r="G852" s="301" t="s">
        <v>261</v>
      </c>
      <c r="H852" s="302">
        <v>92.19</v>
      </c>
      <c r="I852" s="107"/>
      <c r="J852" s="303">
        <f>ROUND(I852*H852,2)</f>
        <v>0</v>
      </c>
      <c r="K852" s="304"/>
      <c r="L852" s="144"/>
      <c r="M852" s="305" t="s">
        <v>3</v>
      </c>
      <c r="N852" s="306" t="s">
        <v>41</v>
      </c>
      <c r="O852" s="307">
        <v>0.23899999999999999</v>
      </c>
      <c r="P852" s="307">
        <f>O852*H852</f>
        <v>22.03341</v>
      </c>
      <c r="Q852" s="307">
        <v>0</v>
      </c>
      <c r="R852" s="307">
        <f>Q852*H852</f>
        <v>0</v>
      </c>
      <c r="S852" s="307">
        <v>3.5299999999999998E-2</v>
      </c>
      <c r="T852" s="308">
        <f>S852*H852</f>
        <v>3.2543069999999998</v>
      </c>
      <c r="U852" s="143"/>
      <c r="V852" s="143"/>
      <c r="W852" s="143"/>
      <c r="X852" s="143"/>
      <c r="Y852" s="143"/>
      <c r="Z852" s="143"/>
      <c r="AA852" s="143"/>
      <c r="AB852" s="143"/>
      <c r="AC852" s="143"/>
      <c r="AD852" s="143"/>
      <c r="AE852" s="143"/>
      <c r="AR852" s="309" t="s">
        <v>362</v>
      </c>
      <c r="AT852" s="309" t="s">
        <v>140</v>
      </c>
      <c r="AU852" s="309" t="s">
        <v>79</v>
      </c>
      <c r="AY852" s="129" t="s">
        <v>136</v>
      </c>
      <c r="BE852" s="310">
        <f>IF(N852="základní",J852,0)</f>
        <v>0</v>
      </c>
      <c r="BF852" s="310">
        <f>IF(N852="snížená",J852,0)</f>
        <v>0</v>
      </c>
      <c r="BG852" s="310">
        <f>IF(N852="zákl. přenesená",J852,0)</f>
        <v>0</v>
      </c>
      <c r="BH852" s="310">
        <f>IF(N852="sníž. přenesená",J852,0)</f>
        <v>0</v>
      </c>
      <c r="BI852" s="310">
        <f>IF(N852="nulová",J852,0)</f>
        <v>0</v>
      </c>
      <c r="BJ852" s="129" t="s">
        <v>77</v>
      </c>
      <c r="BK852" s="310">
        <f>ROUND(I852*H852,2)</f>
        <v>0</v>
      </c>
      <c r="BL852" s="129" t="s">
        <v>362</v>
      </c>
      <c r="BM852" s="309" t="s">
        <v>1430</v>
      </c>
    </row>
    <row r="853" spans="1:65" s="318" customFormat="1" ht="20">
      <c r="B853" s="319"/>
      <c r="D853" s="320" t="s">
        <v>263</v>
      </c>
      <c r="E853" s="321" t="s">
        <v>181</v>
      </c>
      <c r="F853" s="322" t="s">
        <v>1431</v>
      </c>
      <c r="H853" s="323">
        <v>92.19</v>
      </c>
      <c r="I853" s="366"/>
      <c r="L853" s="319"/>
      <c r="M853" s="324"/>
      <c r="N853" s="325"/>
      <c r="O853" s="325"/>
      <c r="P853" s="325"/>
      <c r="Q853" s="325"/>
      <c r="R853" s="325"/>
      <c r="S853" s="325"/>
      <c r="T853" s="326"/>
      <c r="AT853" s="321" t="s">
        <v>263</v>
      </c>
      <c r="AU853" s="321" t="s">
        <v>79</v>
      </c>
      <c r="AV853" s="318" t="s">
        <v>79</v>
      </c>
      <c r="AW853" s="318" t="s">
        <v>30</v>
      </c>
      <c r="AX853" s="318" t="s">
        <v>77</v>
      </c>
      <c r="AY853" s="321" t="s">
        <v>136</v>
      </c>
    </row>
    <row r="854" spans="1:65" s="287" customFormat="1" ht="23" customHeight="1">
      <c r="B854" s="288"/>
      <c r="D854" s="289" t="s">
        <v>69</v>
      </c>
      <c r="E854" s="311" t="s">
        <v>1432</v>
      </c>
      <c r="F854" s="311" t="s">
        <v>1433</v>
      </c>
      <c r="I854" s="369"/>
      <c r="J854" s="312">
        <f>BK854</f>
        <v>0</v>
      </c>
      <c r="L854" s="288"/>
      <c r="M854" s="292"/>
      <c r="N854" s="293"/>
      <c r="O854" s="293"/>
      <c r="P854" s="294">
        <f>SUM(P855:P1022)</f>
        <v>680.80968499999994</v>
      </c>
      <c r="Q854" s="293"/>
      <c r="R854" s="294">
        <f>SUM(R855:R1022)</f>
        <v>6.3536461599999994</v>
      </c>
      <c r="S854" s="293"/>
      <c r="T854" s="295">
        <f>SUM(T855:T1022)</f>
        <v>0.87230070000000004</v>
      </c>
      <c r="AR854" s="289" t="s">
        <v>79</v>
      </c>
      <c r="AT854" s="296" t="s">
        <v>69</v>
      </c>
      <c r="AU854" s="296" t="s">
        <v>77</v>
      </c>
      <c r="AY854" s="289" t="s">
        <v>136</v>
      </c>
      <c r="BK854" s="297">
        <f>SUM(BK855:BK1022)</f>
        <v>0</v>
      </c>
    </row>
    <row r="855" spans="1:65" s="149" customFormat="1" ht="16.399999999999999" customHeight="1">
      <c r="A855" s="143"/>
      <c r="B855" s="144"/>
      <c r="C855" s="298" t="s">
        <v>1434</v>
      </c>
      <c r="D855" s="298" t="s">
        <v>140</v>
      </c>
      <c r="E855" s="299" t="s">
        <v>1435</v>
      </c>
      <c r="F855" s="300" t="s">
        <v>1436</v>
      </c>
      <c r="G855" s="301" t="s">
        <v>261</v>
      </c>
      <c r="H855" s="302">
        <v>562.44000000000005</v>
      </c>
      <c r="I855" s="107"/>
      <c r="J855" s="303">
        <f>ROUND(I855*H855,2)</f>
        <v>0</v>
      </c>
      <c r="K855" s="304"/>
      <c r="L855" s="144"/>
      <c r="M855" s="305" t="s">
        <v>3</v>
      </c>
      <c r="N855" s="306" t="s">
        <v>41</v>
      </c>
      <c r="O855" s="307">
        <v>2.4E-2</v>
      </c>
      <c r="P855" s="307">
        <f>O855*H855</f>
        <v>13.498560000000001</v>
      </c>
      <c r="Q855" s="307">
        <v>0</v>
      </c>
      <c r="R855" s="307">
        <f>Q855*H855</f>
        <v>0</v>
      </c>
      <c r="S855" s="307">
        <v>0</v>
      </c>
      <c r="T855" s="308">
        <f>S855*H855</f>
        <v>0</v>
      </c>
      <c r="U855" s="143"/>
      <c r="V855" s="143"/>
      <c r="W855" s="143"/>
      <c r="X855" s="143"/>
      <c r="Y855" s="143"/>
      <c r="Z855" s="143"/>
      <c r="AA855" s="143"/>
      <c r="AB855" s="143"/>
      <c r="AC855" s="143"/>
      <c r="AD855" s="143"/>
      <c r="AE855" s="143"/>
      <c r="AR855" s="309" t="s">
        <v>362</v>
      </c>
      <c r="AT855" s="309" t="s">
        <v>140</v>
      </c>
      <c r="AU855" s="309" t="s">
        <v>79</v>
      </c>
      <c r="AY855" s="129" t="s">
        <v>136</v>
      </c>
      <c r="BE855" s="310">
        <f>IF(N855="základní",J855,0)</f>
        <v>0</v>
      </c>
      <c r="BF855" s="310">
        <f>IF(N855="snížená",J855,0)</f>
        <v>0</v>
      </c>
      <c r="BG855" s="310">
        <f>IF(N855="zákl. přenesená",J855,0)</f>
        <v>0</v>
      </c>
      <c r="BH855" s="310">
        <f>IF(N855="sníž. přenesená",J855,0)</f>
        <v>0</v>
      </c>
      <c r="BI855" s="310">
        <f>IF(N855="nulová",J855,0)</f>
        <v>0</v>
      </c>
      <c r="BJ855" s="129" t="s">
        <v>77</v>
      </c>
      <c r="BK855" s="310">
        <f>ROUND(I855*H855,2)</f>
        <v>0</v>
      </c>
      <c r="BL855" s="129" t="s">
        <v>362</v>
      </c>
      <c r="BM855" s="309" t="s">
        <v>1437</v>
      </c>
    </row>
    <row r="856" spans="1:65" s="318" customFormat="1">
      <c r="B856" s="319"/>
      <c r="D856" s="320" t="s">
        <v>263</v>
      </c>
      <c r="E856" s="321" t="s">
        <v>3</v>
      </c>
      <c r="F856" s="322" t="s">
        <v>673</v>
      </c>
      <c r="H856" s="323">
        <v>562.44000000000005</v>
      </c>
      <c r="I856" s="366"/>
      <c r="L856" s="319"/>
      <c r="M856" s="324"/>
      <c r="N856" s="325"/>
      <c r="O856" s="325"/>
      <c r="P856" s="325"/>
      <c r="Q856" s="325"/>
      <c r="R856" s="325"/>
      <c r="S856" s="325"/>
      <c r="T856" s="326"/>
      <c r="AT856" s="321" t="s">
        <v>263</v>
      </c>
      <c r="AU856" s="321" t="s">
        <v>79</v>
      </c>
      <c r="AV856" s="318" t="s">
        <v>79</v>
      </c>
      <c r="AW856" s="318" t="s">
        <v>30</v>
      </c>
      <c r="AX856" s="318" t="s">
        <v>77</v>
      </c>
      <c r="AY856" s="321" t="s">
        <v>136</v>
      </c>
    </row>
    <row r="857" spans="1:65" s="149" customFormat="1" ht="32" customHeight="1">
      <c r="A857" s="143"/>
      <c r="B857" s="144"/>
      <c r="C857" s="298" t="s">
        <v>1438</v>
      </c>
      <c r="D857" s="298" t="s">
        <v>140</v>
      </c>
      <c r="E857" s="299" t="s">
        <v>1439</v>
      </c>
      <c r="F857" s="300" t="s">
        <v>1440</v>
      </c>
      <c r="G857" s="301" t="s">
        <v>261</v>
      </c>
      <c r="H857" s="302">
        <v>501.27</v>
      </c>
      <c r="I857" s="107"/>
      <c r="J857" s="303">
        <f>ROUND(I857*H857,2)</f>
        <v>0</v>
      </c>
      <c r="K857" s="304"/>
      <c r="L857" s="144"/>
      <c r="M857" s="305" t="s">
        <v>3</v>
      </c>
      <c r="N857" s="306" t="s">
        <v>41</v>
      </c>
      <c r="O857" s="307">
        <v>0.245</v>
      </c>
      <c r="P857" s="307">
        <f>O857*H857</f>
        <v>122.81115</v>
      </c>
      <c r="Q857" s="307">
        <v>7.5799999999999999E-3</v>
      </c>
      <c r="R857" s="307">
        <f>Q857*H857</f>
        <v>3.7996265999999999</v>
      </c>
      <c r="S857" s="307">
        <v>0</v>
      </c>
      <c r="T857" s="308">
        <f>S857*H857</f>
        <v>0</v>
      </c>
      <c r="U857" s="143"/>
      <c r="V857" s="143"/>
      <c r="W857" s="143"/>
      <c r="X857" s="143"/>
      <c r="Y857" s="143"/>
      <c r="Z857" s="143"/>
      <c r="AA857" s="143"/>
      <c r="AB857" s="143"/>
      <c r="AC857" s="143"/>
      <c r="AD857" s="143"/>
      <c r="AE857" s="143"/>
      <c r="AR857" s="309" t="s">
        <v>362</v>
      </c>
      <c r="AT857" s="309" t="s">
        <v>140</v>
      </c>
      <c r="AU857" s="309" t="s">
        <v>79</v>
      </c>
      <c r="AY857" s="129" t="s">
        <v>136</v>
      </c>
      <c r="BE857" s="310">
        <f>IF(N857="základní",J857,0)</f>
        <v>0</v>
      </c>
      <c r="BF857" s="310">
        <f>IF(N857="snížená",J857,0)</f>
        <v>0</v>
      </c>
      <c r="BG857" s="310">
        <f>IF(N857="zákl. přenesená",J857,0)</f>
        <v>0</v>
      </c>
      <c r="BH857" s="310">
        <f>IF(N857="sníž. přenesená",J857,0)</f>
        <v>0</v>
      </c>
      <c r="BI857" s="310">
        <f>IF(N857="nulová",J857,0)</f>
        <v>0</v>
      </c>
      <c r="BJ857" s="129" t="s">
        <v>77</v>
      </c>
      <c r="BK857" s="310">
        <f>ROUND(I857*H857,2)</f>
        <v>0</v>
      </c>
      <c r="BL857" s="129" t="s">
        <v>362</v>
      </c>
      <c r="BM857" s="309" t="s">
        <v>1441</v>
      </c>
    </row>
    <row r="858" spans="1:65" s="318" customFormat="1">
      <c r="B858" s="319"/>
      <c r="D858" s="320" t="s">
        <v>263</v>
      </c>
      <c r="E858" s="321" t="s">
        <v>3</v>
      </c>
      <c r="F858" s="322" t="s">
        <v>1442</v>
      </c>
      <c r="H858" s="323">
        <v>501.27</v>
      </c>
      <c r="I858" s="366"/>
      <c r="L858" s="319"/>
      <c r="M858" s="324"/>
      <c r="N858" s="325"/>
      <c r="O858" s="325"/>
      <c r="P858" s="325"/>
      <c r="Q858" s="325"/>
      <c r="R858" s="325"/>
      <c r="S858" s="325"/>
      <c r="T858" s="326"/>
      <c r="AT858" s="321" t="s">
        <v>263</v>
      </c>
      <c r="AU858" s="321" t="s">
        <v>79</v>
      </c>
      <c r="AV858" s="318" t="s">
        <v>79</v>
      </c>
      <c r="AW858" s="318" t="s">
        <v>30</v>
      </c>
      <c r="AX858" s="318" t="s">
        <v>77</v>
      </c>
      <c r="AY858" s="321" t="s">
        <v>136</v>
      </c>
    </row>
    <row r="859" spans="1:65" s="149" customFormat="1" ht="21" customHeight="1">
      <c r="A859" s="143"/>
      <c r="B859" s="144"/>
      <c r="C859" s="298" t="s">
        <v>1443</v>
      </c>
      <c r="D859" s="298" t="s">
        <v>140</v>
      </c>
      <c r="E859" s="299" t="s">
        <v>1444</v>
      </c>
      <c r="F859" s="300" t="s">
        <v>1445</v>
      </c>
      <c r="G859" s="301" t="s">
        <v>261</v>
      </c>
      <c r="H859" s="302">
        <v>314.91000000000003</v>
      </c>
      <c r="I859" s="107"/>
      <c r="J859" s="303">
        <f>ROUND(I859*H859,2)</f>
        <v>0</v>
      </c>
      <c r="K859" s="304"/>
      <c r="L859" s="144"/>
      <c r="M859" s="305" t="s">
        <v>3</v>
      </c>
      <c r="N859" s="306" t="s">
        <v>41</v>
      </c>
      <c r="O859" s="307">
        <v>0.105</v>
      </c>
      <c r="P859" s="307">
        <f>O859*H859</f>
        <v>33.065550000000002</v>
      </c>
      <c r="Q859" s="307">
        <v>0</v>
      </c>
      <c r="R859" s="307">
        <f>Q859*H859</f>
        <v>0</v>
      </c>
      <c r="S859" s="307">
        <v>2.5000000000000001E-3</v>
      </c>
      <c r="T859" s="308">
        <f>S859*H859</f>
        <v>0.78727500000000006</v>
      </c>
      <c r="U859" s="143"/>
      <c r="V859" s="143"/>
      <c r="W859" s="143"/>
      <c r="X859" s="143"/>
      <c r="Y859" s="143"/>
      <c r="Z859" s="143"/>
      <c r="AA859" s="143"/>
      <c r="AB859" s="143"/>
      <c r="AC859" s="143"/>
      <c r="AD859" s="143"/>
      <c r="AE859" s="143"/>
      <c r="AR859" s="309" t="s">
        <v>362</v>
      </c>
      <c r="AT859" s="309" t="s">
        <v>140</v>
      </c>
      <c r="AU859" s="309" t="s">
        <v>79</v>
      </c>
      <c r="AY859" s="129" t="s">
        <v>136</v>
      </c>
      <c r="BE859" s="310">
        <f>IF(N859="základní",J859,0)</f>
        <v>0</v>
      </c>
      <c r="BF859" s="310">
        <f>IF(N859="snížená",J859,0)</f>
        <v>0</v>
      </c>
      <c r="BG859" s="310">
        <f>IF(N859="zákl. přenesená",J859,0)</f>
        <v>0</v>
      </c>
      <c r="BH859" s="310">
        <f>IF(N859="sníž. přenesená",J859,0)</f>
        <v>0</v>
      </c>
      <c r="BI859" s="310">
        <f>IF(N859="nulová",J859,0)</f>
        <v>0</v>
      </c>
      <c r="BJ859" s="129" t="s">
        <v>77</v>
      </c>
      <c r="BK859" s="310">
        <f>ROUND(I859*H859,2)</f>
        <v>0</v>
      </c>
      <c r="BL859" s="129" t="s">
        <v>362</v>
      </c>
      <c r="BM859" s="309" t="s">
        <v>1446</v>
      </c>
    </row>
    <row r="860" spans="1:65" s="318" customFormat="1" ht="30">
      <c r="B860" s="319"/>
      <c r="D860" s="320" t="s">
        <v>263</v>
      </c>
      <c r="E860" s="321" t="s">
        <v>3</v>
      </c>
      <c r="F860" s="322" t="s">
        <v>1447</v>
      </c>
      <c r="H860" s="323">
        <v>314.91000000000003</v>
      </c>
      <c r="I860" s="366"/>
      <c r="L860" s="319"/>
      <c r="M860" s="324"/>
      <c r="N860" s="325"/>
      <c r="O860" s="325"/>
      <c r="P860" s="325"/>
      <c r="Q860" s="325"/>
      <c r="R860" s="325"/>
      <c r="S860" s="325"/>
      <c r="T860" s="326"/>
      <c r="AT860" s="321" t="s">
        <v>263</v>
      </c>
      <c r="AU860" s="321" t="s">
        <v>79</v>
      </c>
      <c r="AV860" s="318" t="s">
        <v>79</v>
      </c>
      <c r="AW860" s="318" t="s">
        <v>30</v>
      </c>
      <c r="AX860" s="318" t="s">
        <v>70</v>
      </c>
      <c r="AY860" s="321" t="s">
        <v>136</v>
      </c>
    </row>
    <row r="861" spans="1:65" s="327" customFormat="1">
      <c r="B861" s="328"/>
      <c r="D861" s="320" t="s">
        <v>263</v>
      </c>
      <c r="E861" s="329" t="s">
        <v>1448</v>
      </c>
      <c r="F861" s="330" t="s">
        <v>274</v>
      </c>
      <c r="H861" s="331">
        <v>314.91000000000003</v>
      </c>
      <c r="I861" s="367"/>
      <c r="L861" s="328"/>
      <c r="M861" s="332"/>
      <c r="N861" s="333"/>
      <c r="O861" s="333"/>
      <c r="P861" s="333"/>
      <c r="Q861" s="333"/>
      <c r="R861" s="333"/>
      <c r="S861" s="333"/>
      <c r="T861" s="334"/>
      <c r="AT861" s="329" t="s">
        <v>263</v>
      </c>
      <c r="AU861" s="329" t="s">
        <v>79</v>
      </c>
      <c r="AV861" s="327" t="s">
        <v>139</v>
      </c>
      <c r="AW861" s="327" t="s">
        <v>30</v>
      </c>
      <c r="AX861" s="327" t="s">
        <v>77</v>
      </c>
      <c r="AY861" s="329" t="s">
        <v>136</v>
      </c>
    </row>
    <row r="862" spans="1:65" s="149" customFormat="1" ht="21" customHeight="1">
      <c r="A862" s="143"/>
      <c r="B862" s="144"/>
      <c r="C862" s="298" t="s">
        <v>1449</v>
      </c>
      <c r="D862" s="298" t="s">
        <v>140</v>
      </c>
      <c r="E862" s="299" t="s">
        <v>1450</v>
      </c>
      <c r="F862" s="300" t="s">
        <v>1451</v>
      </c>
      <c r="G862" s="301" t="s">
        <v>261</v>
      </c>
      <c r="H862" s="302">
        <v>21.64</v>
      </c>
      <c r="I862" s="107"/>
      <c r="J862" s="303">
        <f>ROUND(I862*H862,2)</f>
        <v>0</v>
      </c>
      <c r="K862" s="304"/>
      <c r="L862" s="144"/>
      <c r="M862" s="305" t="s">
        <v>3</v>
      </c>
      <c r="N862" s="306" t="s">
        <v>41</v>
      </c>
      <c r="O862" s="307">
        <v>0.307</v>
      </c>
      <c r="P862" s="307">
        <f>O862*H862</f>
        <v>6.6434800000000003</v>
      </c>
      <c r="Q862" s="307">
        <v>2.9999999999999997E-4</v>
      </c>
      <c r="R862" s="307">
        <f>Q862*H862</f>
        <v>6.4919999999999995E-3</v>
      </c>
      <c r="S862" s="307">
        <v>0</v>
      </c>
      <c r="T862" s="308">
        <f>S862*H862</f>
        <v>0</v>
      </c>
      <c r="U862" s="143"/>
      <c r="V862" s="143"/>
      <c r="W862" s="143"/>
      <c r="X862" s="143"/>
      <c r="Y862" s="143"/>
      <c r="Z862" s="143"/>
      <c r="AA862" s="143"/>
      <c r="AB862" s="143"/>
      <c r="AC862" s="143"/>
      <c r="AD862" s="143"/>
      <c r="AE862" s="143"/>
      <c r="AR862" s="309" t="s">
        <v>362</v>
      </c>
      <c r="AT862" s="309" t="s">
        <v>140</v>
      </c>
      <c r="AU862" s="309" t="s">
        <v>79</v>
      </c>
      <c r="AY862" s="129" t="s">
        <v>136</v>
      </c>
      <c r="BE862" s="310">
        <f>IF(N862="základní",J862,0)</f>
        <v>0</v>
      </c>
      <c r="BF862" s="310">
        <f>IF(N862="snížená",J862,0)</f>
        <v>0</v>
      </c>
      <c r="BG862" s="310">
        <f>IF(N862="zákl. přenesená",J862,0)</f>
        <v>0</v>
      </c>
      <c r="BH862" s="310">
        <f>IF(N862="sníž. přenesená",J862,0)</f>
        <v>0</v>
      </c>
      <c r="BI862" s="310">
        <f>IF(N862="nulová",J862,0)</f>
        <v>0</v>
      </c>
      <c r="BJ862" s="129" t="s">
        <v>77</v>
      </c>
      <c r="BK862" s="310">
        <f>ROUND(I862*H862,2)</f>
        <v>0</v>
      </c>
      <c r="BL862" s="129" t="s">
        <v>362</v>
      </c>
      <c r="BM862" s="309" t="s">
        <v>1452</v>
      </c>
    </row>
    <row r="863" spans="1:65" s="318" customFormat="1">
      <c r="B863" s="319"/>
      <c r="D863" s="320" t="s">
        <v>263</v>
      </c>
      <c r="E863" s="321" t="s">
        <v>3</v>
      </c>
      <c r="F863" s="322" t="s">
        <v>1453</v>
      </c>
      <c r="H863" s="323">
        <v>21.64</v>
      </c>
      <c r="I863" s="366"/>
      <c r="L863" s="319"/>
      <c r="M863" s="324"/>
      <c r="N863" s="325"/>
      <c r="O863" s="325"/>
      <c r="P863" s="325"/>
      <c r="Q863" s="325"/>
      <c r="R863" s="325"/>
      <c r="S863" s="325"/>
      <c r="T863" s="326"/>
      <c r="AT863" s="321" t="s">
        <v>263</v>
      </c>
      <c r="AU863" s="321" t="s">
        <v>79</v>
      </c>
      <c r="AV863" s="318" t="s">
        <v>79</v>
      </c>
      <c r="AW863" s="318" t="s">
        <v>30</v>
      </c>
      <c r="AX863" s="318" t="s">
        <v>70</v>
      </c>
      <c r="AY863" s="321" t="s">
        <v>136</v>
      </c>
    </row>
    <row r="864" spans="1:65" s="327" customFormat="1">
      <c r="B864" s="328"/>
      <c r="D864" s="320" t="s">
        <v>263</v>
      </c>
      <c r="E864" s="329" t="s">
        <v>221</v>
      </c>
      <c r="F864" s="330" t="s">
        <v>274</v>
      </c>
      <c r="H864" s="331">
        <v>21.64</v>
      </c>
      <c r="I864" s="367"/>
      <c r="L864" s="328"/>
      <c r="M864" s="332"/>
      <c r="N864" s="333"/>
      <c r="O864" s="333"/>
      <c r="P864" s="333"/>
      <c r="Q864" s="333"/>
      <c r="R864" s="333"/>
      <c r="S864" s="333"/>
      <c r="T864" s="334"/>
      <c r="AT864" s="329" t="s">
        <v>263</v>
      </c>
      <c r="AU864" s="329" t="s">
        <v>79</v>
      </c>
      <c r="AV864" s="327" t="s">
        <v>139</v>
      </c>
      <c r="AW864" s="327" t="s">
        <v>30</v>
      </c>
      <c r="AX864" s="327" t="s">
        <v>77</v>
      </c>
      <c r="AY864" s="329" t="s">
        <v>136</v>
      </c>
    </row>
    <row r="865" spans="1:65" s="149" customFormat="1" ht="32" customHeight="1">
      <c r="A865" s="143"/>
      <c r="B865" s="144"/>
      <c r="C865" s="335" t="s">
        <v>1454</v>
      </c>
      <c r="D865" s="335" t="s">
        <v>133</v>
      </c>
      <c r="E865" s="336" t="s">
        <v>1455</v>
      </c>
      <c r="F865" s="337" t="s">
        <v>1456</v>
      </c>
      <c r="G865" s="338" t="s">
        <v>261</v>
      </c>
      <c r="H865" s="339">
        <v>23.803999999999998</v>
      </c>
      <c r="I865" s="108"/>
      <c r="J865" s="340">
        <f>ROUND(I865*H865,2)</f>
        <v>0</v>
      </c>
      <c r="K865" s="341"/>
      <c r="L865" s="342"/>
      <c r="M865" s="343" t="s">
        <v>3</v>
      </c>
      <c r="N865" s="344" t="s">
        <v>41</v>
      </c>
      <c r="O865" s="307">
        <v>0</v>
      </c>
      <c r="P865" s="307">
        <f>O865*H865</f>
        <v>0</v>
      </c>
      <c r="Q865" s="307">
        <v>3.6800000000000001E-3</v>
      </c>
      <c r="R865" s="307">
        <f>Q865*H865</f>
        <v>8.7598719999999991E-2</v>
      </c>
      <c r="S865" s="307">
        <v>0</v>
      </c>
      <c r="T865" s="308">
        <f>S865*H865</f>
        <v>0</v>
      </c>
      <c r="U865" s="143"/>
      <c r="V865" s="143"/>
      <c r="W865" s="143"/>
      <c r="X865" s="143"/>
      <c r="Y865" s="143"/>
      <c r="Z865" s="143"/>
      <c r="AA865" s="143"/>
      <c r="AB865" s="143"/>
      <c r="AC865" s="143"/>
      <c r="AD865" s="143"/>
      <c r="AE865" s="143"/>
      <c r="AR865" s="309" t="s">
        <v>553</v>
      </c>
      <c r="AT865" s="309" t="s">
        <v>133</v>
      </c>
      <c r="AU865" s="309" t="s">
        <v>79</v>
      </c>
      <c r="AY865" s="129" t="s">
        <v>136</v>
      </c>
      <c r="BE865" s="310">
        <f>IF(N865="základní",J865,0)</f>
        <v>0</v>
      </c>
      <c r="BF865" s="310">
        <f>IF(N865="snížená",J865,0)</f>
        <v>0</v>
      </c>
      <c r="BG865" s="310">
        <f>IF(N865="zákl. přenesená",J865,0)</f>
        <v>0</v>
      </c>
      <c r="BH865" s="310">
        <f>IF(N865="sníž. přenesená",J865,0)</f>
        <v>0</v>
      </c>
      <c r="BI865" s="310">
        <f>IF(N865="nulová",J865,0)</f>
        <v>0</v>
      </c>
      <c r="BJ865" s="129" t="s">
        <v>77</v>
      </c>
      <c r="BK865" s="310">
        <f>ROUND(I865*H865,2)</f>
        <v>0</v>
      </c>
      <c r="BL865" s="129" t="s">
        <v>362</v>
      </c>
      <c r="BM865" s="309" t="s">
        <v>1457</v>
      </c>
    </row>
    <row r="866" spans="1:65" s="318" customFormat="1">
      <c r="B866" s="319"/>
      <c r="D866" s="320" t="s">
        <v>263</v>
      </c>
      <c r="F866" s="322" t="s">
        <v>1458</v>
      </c>
      <c r="H866" s="323">
        <v>23.803999999999998</v>
      </c>
      <c r="I866" s="366"/>
      <c r="L866" s="319"/>
      <c r="M866" s="324"/>
      <c r="N866" s="325"/>
      <c r="O866" s="325"/>
      <c r="P866" s="325"/>
      <c r="Q866" s="325"/>
      <c r="R866" s="325"/>
      <c r="S866" s="325"/>
      <c r="T866" s="326"/>
      <c r="AT866" s="321" t="s">
        <v>263</v>
      </c>
      <c r="AU866" s="321" t="s">
        <v>79</v>
      </c>
      <c r="AV866" s="318" t="s">
        <v>79</v>
      </c>
      <c r="AW866" s="318" t="s">
        <v>4</v>
      </c>
      <c r="AX866" s="318" t="s">
        <v>77</v>
      </c>
      <c r="AY866" s="321" t="s">
        <v>136</v>
      </c>
    </row>
    <row r="867" spans="1:65" s="149" customFormat="1" ht="21" customHeight="1">
      <c r="A867" s="143"/>
      <c r="B867" s="144"/>
      <c r="C867" s="298" t="s">
        <v>1459</v>
      </c>
      <c r="D867" s="298" t="s">
        <v>140</v>
      </c>
      <c r="E867" s="299" t="s">
        <v>1460</v>
      </c>
      <c r="F867" s="300" t="s">
        <v>1461</v>
      </c>
      <c r="G867" s="301" t="s">
        <v>261</v>
      </c>
      <c r="H867" s="302">
        <v>61.17</v>
      </c>
      <c r="I867" s="107"/>
      <c r="J867" s="303">
        <f>ROUND(I867*H867,2)</f>
        <v>0</v>
      </c>
      <c r="K867" s="304"/>
      <c r="L867" s="144"/>
      <c r="M867" s="305" t="s">
        <v>3</v>
      </c>
      <c r="N867" s="306" t="s">
        <v>41</v>
      </c>
      <c r="O867" s="307">
        <v>0.17799999999999999</v>
      </c>
      <c r="P867" s="307">
        <f>O867*H867</f>
        <v>10.888259999999999</v>
      </c>
      <c r="Q867" s="307">
        <v>6.9999999999999999E-4</v>
      </c>
      <c r="R867" s="307">
        <f>Q867*H867</f>
        <v>4.2819000000000003E-2</v>
      </c>
      <c r="S867" s="307">
        <v>0</v>
      </c>
      <c r="T867" s="308">
        <f>S867*H867</f>
        <v>0</v>
      </c>
      <c r="U867" s="143"/>
      <c r="V867" s="143"/>
      <c r="W867" s="143"/>
      <c r="X867" s="143"/>
      <c r="Y867" s="143"/>
      <c r="Z867" s="143"/>
      <c r="AA867" s="143"/>
      <c r="AB867" s="143"/>
      <c r="AC867" s="143"/>
      <c r="AD867" s="143"/>
      <c r="AE867" s="143"/>
      <c r="AR867" s="309" t="s">
        <v>362</v>
      </c>
      <c r="AT867" s="309" t="s">
        <v>140</v>
      </c>
      <c r="AU867" s="309" t="s">
        <v>79</v>
      </c>
      <c r="AY867" s="129" t="s">
        <v>136</v>
      </c>
      <c r="BE867" s="310">
        <f>IF(N867="základní",J867,0)</f>
        <v>0</v>
      </c>
      <c r="BF867" s="310">
        <f>IF(N867="snížená",J867,0)</f>
        <v>0</v>
      </c>
      <c r="BG867" s="310">
        <f>IF(N867="zákl. přenesená",J867,0)</f>
        <v>0</v>
      </c>
      <c r="BH867" s="310">
        <f>IF(N867="sníž. přenesená",J867,0)</f>
        <v>0</v>
      </c>
      <c r="BI867" s="310">
        <f>IF(N867="nulová",J867,0)</f>
        <v>0</v>
      </c>
      <c r="BJ867" s="129" t="s">
        <v>77</v>
      </c>
      <c r="BK867" s="310">
        <f>ROUND(I867*H867,2)</f>
        <v>0</v>
      </c>
      <c r="BL867" s="129" t="s">
        <v>362</v>
      </c>
      <c r="BM867" s="309" t="s">
        <v>1462</v>
      </c>
    </row>
    <row r="868" spans="1:65" s="318" customFormat="1">
      <c r="B868" s="319"/>
      <c r="D868" s="320" t="s">
        <v>263</v>
      </c>
      <c r="E868" s="321" t="s">
        <v>3</v>
      </c>
      <c r="F868" s="322" t="s">
        <v>1463</v>
      </c>
      <c r="H868" s="323">
        <v>61.17</v>
      </c>
      <c r="I868" s="366"/>
      <c r="L868" s="319"/>
      <c r="M868" s="324"/>
      <c r="N868" s="325"/>
      <c r="O868" s="325"/>
      <c r="P868" s="325"/>
      <c r="Q868" s="325"/>
      <c r="R868" s="325"/>
      <c r="S868" s="325"/>
      <c r="T868" s="326"/>
      <c r="AT868" s="321" t="s">
        <v>263</v>
      </c>
      <c r="AU868" s="321" t="s">
        <v>79</v>
      </c>
      <c r="AV868" s="318" t="s">
        <v>79</v>
      </c>
      <c r="AW868" s="318" t="s">
        <v>30</v>
      </c>
      <c r="AX868" s="318" t="s">
        <v>70</v>
      </c>
      <c r="AY868" s="321" t="s">
        <v>136</v>
      </c>
    </row>
    <row r="869" spans="1:65" s="327" customFormat="1">
      <c r="B869" s="328"/>
      <c r="D869" s="320" t="s">
        <v>263</v>
      </c>
      <c r="E869" s="329" t="s">
        <v>224</v>
      </c>
      <c r="F869" s="330" t="s">
        <v>274</v>
      </c>
      <c r="H869" s="331">
        <v>61.17</v>
      </c>
      <c r="I869" s="367"/>
      <c r="L869" s="328"/>
      <c r="M869" s="332"/>
      <c r="N869" s="333"/>
      <c r="O869" s="333"/>
      <c r="P869" s="333"/>
      <c r="Q869" s="333"/>
      <c r="R869" s="333"/>
      <c r="S869" s="333"/>
      <c r="T869" s="334"/>
      <c r="AT869" s="329" t="s">
        <v>263</v>
      </c>
      <c r="AU869" s="329" t="s">
        <v>79</v>
      </c>
      <c r="AV869" s="327" t="s">
        <v>139</v>
      </c>
      <c r="AW869" s="327" t="s">
        <v>30</v>
      </c>
      <c r="AX869" s="327" t="s">
        <v>77</v>
      </c>
      <c r="AY869" s="329" t="s">
        <v>136</v>
      </c>
    </row>
    <row r="870" spans="1:65" s="149" customFormat="1" ht="32" customHeight="1">
      <c r="A870" s="143"/>
      <c r="B870" s="144"/>
      <c r="C870" s="335" t="s">
        <v>1464</v>
      </c>
      <c r="D870" s="335" t="s">
        <v>133</v>
      </c>
      <c r="E870" s="336" t="s">
        <v>1455</v>
      </c>
      <c r="F870" s="337" t="s">
        <v>1456</v>
      </c>
      <c r="G870" s="338" t="s">
        <v>261</v>
      </c>
      <c r="H870" s="339">
        <v>67.287000000000006</v>
      </c>
      <c r="I870" s="108"/>
      <c r="J870" s="340">
        <f>ROUND(I870*H870,2)</f>
        <v>0</v>
      </c>
      <c r="K870" s="341"/>
      <c r="L870" s="342"/>
      <c r="M870" s="343" t="s">
        <v>3</v>
      </c>
      <c r="N870" s="344" t="s">
        <v>41</v>
      </c>
      <c r="O870" s="307">
        <v>0</v>
      </c>
      <c r="P870" s="307">
        <f>O870*H870</f>
        <v>0</v>
      </c>
      <c r="Q870" s="307">
        <v>3.6800000000000001E-3</v>
      </c>
      <c r="R870" s="307">
        <f>Q870*H870</f>
        <v>0.24761616000000003</v>
      </c>
      <c r="S870" s="307">
        <v>0</v>
      </c>
      <c r="T870" s="308">
        <f>S870*H870</f>
        <v>0</v>
      </c>
      <c r="U870" s="143"/>
      <c r="V870" s="143"/>
      <c r="W870" s="143"/>
      <c r="X870" s="143"/>
      <c r="Y870" s="143"/>
      <c r="Z870" s="143"/>
      <c r="AA870" s="143"/>
      <c r="AB870" s="143"/>
      <c r="AC870" s="143"/>
      <c r="AD870" s="143"/>
      <c r="AE870" s="143"/>
      <c r="AR870" s="309" t="s">
        <v>553</v>
      </c>
      <c r="AT870" s="309" t="s">
        <v>133</v>
      </c>
      <c r="AU870" s="309" t="s">
        <v>79</v>
      </c>
      <c r="AY870" s="129" t="s">
        <v>136</v>
      </c>
      <c r="BE870" s="310">
        <f>IF(N870="základní",J870,0)</f>
        <v>0</v>
      </c>
      <c r="BF870" s="310">
        <f>IF(N870="snížená",J870,0)</f>
        <v>0</v>
      </c>
      <c r="BG870" s="310">
        <f>IF(N870="zákl. přenesená",J870,0)</f>
        <v>0</v>
      </c>
      <c r="BH870" s="310">
        <f>IF(N870="sníž. přenesená",J870,0)</f>
        <v>0</v>
      </c>
      <c r="BI870" s="310">
        <f>IF(N870="nulová",J870,0)</f>
        <v>0</v>
      </c>
      <c r="BJ870" s="129" t="s">
        <v>77</v>
      </c>
      <c r="BK870" s="310">
        <f>ROUND(I870*H870,2)</f>
        <v>0</v>
      </c>
      <c r="BL870" s="129" t="s">
        <v>362</v>
      </c>
      <c r="BM870" s="309" t="s">
        <v>1465</v>
      </c>
    </row>
    <row r="871" spans="1:65" s="318" customFormat="1">
      <c r="B871" s="319"/>
      <c r="D871" s="320" t="s">
        <v>263</v>
      </c>
      <c r="F871" s="322" t="s">
        <v>1466</v>
      </c>
      <c r="H871" s="323">
        <v>67.287000000000006</v>
      </c>
      <c r="I871" s="366"/>
      <c r="L871" s="319"/>
      <c r="M871" s="324"/>
      <c r="N871" s="325"/>
      <c r="O871" s="325"/>
      <c r="P871" s="325"/>
      <c r="Q871" s="325"/>
      <c r="R871" s="325"/>
      <c r="S871" s="325"/>
      <c r="T871" s="326"/>
      <c r="AT871" s="321" t="s">
        <v>263</v>
      </c>
      <c r="AU871" s="321" t="s">
        <v>79</v>
      </c>
      <c r="AV871" s="318" t="s">
        <v>79</v>
      </c>
      <c r="AW871" s="318" t="s">
        <v>4</v>
      </c>
      <c r="AX871" s="318" t="s">
        <v>77</v>
      </c>
      <c r="AY871" s="321" t="s">
        <v>136</v>
      </c>
    </row>
    <row r="872" spans="1:65" s="149" customFormat="1" ht="21" customHeight="1">
      <c r="A872" s="143"/>
      <c r="B872" s="144"/>
      <c r="C872" s="298" t="s">
        <v>1467</v>
      </c>
      <c r="D872" s="298" t="s">
        <v>140</v>
      </c>
      <c r="E872" s="299" t="s">
        <v>1468</v>
      </c>
      <c r="F872" s="300" t="s">
        <v>1469</v>
      </c>
      <c r="G872" s="301" t="s">
        <v>261</v>
      </c>
      <c r="H872" s="302">
        <v>479.63</v>
      </c>
      <c r="I872" s="107"/>
      <c r="J872" s="303">
        <f>ROUND(I872*H872,2)</f>
        <v>0</v>
      </c>
      <c r="K872" s="304"/>
      <c r="L872" s="144"/>
      <c r="M872" s="305" t="s">
        <v>3</v>
      </c>
      <c r="N872" s="306" t="s">
        <v>41</v>
      </c>
      <c r="O872" s="307">
        <v>0.25900000000000001</v>
      </c>
      <c r="P872" s="307">
        <f>O872*H872</f>
        <v>124.22417</v>
      </c>
      <c r="Q872" s="307">
        <v>4.0000000000000002E-4</v>
      </c>
      <c r="R872" s="307">
        <f>Q872*H872</f>
        <v>0.19185199999999999</v>
      </c>
      <c r="S872" s="307">
        <v>0</v>
      </c>
      <c r="T872" s="308">
        <f>S872*H872</f>
        <v>0</v>
      </c>
      <c r="U872" s="143"/>
      <c r="V872" s="143"/>
      <c r="W872" s="143"/>
      <c r="X872" s="143"/>
      <c r="Y872" s="143"/>
      <c r="Z872" s="143"/>
      <c r="AA872" s="143"/>
      <c r="AB872" s="143"/>
      <c r="AC872" s="143"/>
      <c r="AD872" s="143"/>
      <c r="AE872" s="143"/>
      <c r="AR872" s="309" t="s">
        <v>362</v>
      </c>
      <c r="AT872" s="309" t="s">
        <v>140</v>
      </c>
      <c r="AU872" s="309" t="s">
        <v>79</v>
      </c>
      <c r="AY872" s="129" t="s">
        <v>136</v>
      </c>
      <c r="BE872" s="310">
        <f>IF(N872="základní",J872,0)</f>
        <v>0</v>
      </c>
      <c r="BF872" s="310">
        <f>IF(N872="snížená",J872,0)</f>
        <v>0</v>
      </c>
      <c r="BG872" s="310">
        <f>IF(N872="zákl. přenesená",J872,0)</f>
        <v>0</v>
      </c>
      <c r="BH872" s="310">
        <f>IF(N872="sníž. přenesená",J872,0)</f>
        <v>0</v>
      </c>
      <c r="BI872" s="310">
        <f>IF(N872="nulová",J872,0)</f>
        <v>0</v>
      </c>
      <c r="BJ872" s="129" t="s">
        <v>77</v>
      </c>
      <c r="BK872" s="310">
        <f>ROUND(I872*H872,2)</f>
        <v>0</v>
      </c>
      <c r="BL872" s="129" t="s">
        <v>362</v>
      </c>
      <c r="BM872" s="309" t="s">
        <v>1470</v>
      </c>
    </row>
    <row r="873" spans="1:65" s="318" customFormat="1" ht="30">
      <c r="B873" s="319"/>
      <c r="D873" s="320" t="s">
        <v>263</v>
      </c>
      <c r="E873" s="321" t="s">
        <v>3</v>
      </c>
      <c r="F873" s="322" t="s">
        <v>1471</v>
      </c>
      <c r="H873" s="323">
        <v>320.33999999999997</v>
      </c>
      <c r="I873" s="366"/>
      <c r="L873" s="319"/>
      <c r="M873" s="324"/>
      <c r="N873" s="325"/>
      <c r="O873" s="325"/>
      <c r="P873" s="325"/>
      <c r="Q873" s="325"/>
      <c r="R873" s="325"/>
      <c r="S873" s="325"/>
      <c r="T873" s="326"/>
      <c r="AT873" s="321" t="s">
        <v>263</v>
      </c>
      <c r="AU873" s="321" t="s">
        <v>79</v>
      </c>
      <c r="AV873" s="318" t="s">
        <v>79</v>
      </c>
      <c r="AW873" s="318" t="s">
        <v>30</v>
      </c>
      <c r="AX873" s="318" t="s">
        <v>70</v>
      </c>
      <c r="AY873" s="321" t="s">
        <v>136</v>
      </c>
    </row>
    <row r="874" spans="1:65" s="355" customFormat="1">
      <c r="B874" s="356"/>
      <c r="D874" s="320" t="s">
        <v>263</v>
      </c>
      <c r="E874" s="357" t="s">
        <v>233</v>
      </c>
      <c r="F874" s="358" t="s">
        <v>1472</v>
      </c>
      <c r="H874" s="359">
        <v>320.33999999999997</v>
      </c>
      <c r="I874" s="371"/>
      <c r="L874" s="356"/>
      <c r="M874" s="360"/>
      <c r="N874" s="361"/>
      <c r="O874" s="361"/>
      <c r="P874" s="361"/>
      <c r="Q874" s="361"/>
      <c r="R874" s="361"/>
      <c r="S874" s="361"/>
      <c r="T874" s="362"/>
      <c r="AT874" s="357" t="s">
        <v>263</v>
      </c>
      <c r="AU874" s="357" t="s">
        <v>79</v>
      </c>
      <c r="AV874" s="355" t="s">
        <v>135</v>
      </c>
      <c r="AW874" s="355" t="s">
        <v>30</v>
      </c>
      <c r="AX874" s="355" t="s">
        <v>70</v>
      </c>
      <c r="AY874" s="357" t="s">
        <v>136</v>
      </c>
    </row>
    <row r="875" spans="1:65" s="318" customFormat="1">
      <c r="B875" s="319"/>
      <c r="D875" s="320" t="s">
        <v>263</v>
      </c>
      <c r="E875" s="321" t="s">
        <v>3</v>
      </c>
      <c r="F875" s="322" t="s">
        <v>236</v>
      </c>
      <c r="H875" s="323">
        <v>159.29</v>
      </c>
      <c r="I875" s="366"/>
      <c r="L875" s="319"/>
      <c r="M875" s="324"/>
      <c r="N875" s="325"/>
      <c r="O875" s="325"/>
      <c r="P875" s="325"/>
      <c r="Q875" s="325"/>
      <c r="R875" s="325"/>
      <c r="S875" s="325"/>
      <c r="T875" s="326"/>
      <c r="AT875" s="321" t="s">
        <v>263</v>
      </c>
      <c r="AU875" s="321" t="s">
        <v>79</v>
      </c>
      <c r="AV875" s="318" t="s">
        <v>79</v>
      </c>
      <c r="AW875" s="318" t="s">
        <v>30</v>
      </c>
      <c r="AX875" s="318" t="s">
        <v>70</v>
      </c>
      <c r="AY875" s="321" t="s">
        <v>136</v>
      </c>
    </row>
    <row r="876" spans="1:65" s="355" customFormat="1">
      <c r="B876" s="356"/>
      <c r="D876" s="320" t="s">
        <v>263</v>
      </c>
      <c r="E876" s="357" t="s">
        <v>235</v>
      </c>
      <c r="F876" s="358" t="s">
        <v>1472</v>
      </c>
      <c r="H876" s="359">
        <v>159.29</v>
      </c>
      <c r="I876" s="371"/>
      <c r="L876" s="356"/>
      <c r="M876" s="360"/>
      <c r="N876" s="361"/>
      <c r="O876" s="361"/>
      <c r="P876" s="361"/>
      <c r="Q876" s="361"/>
      <c r="R876" s="361"/>
      <c r="S876" s="361"/>
      <c r="T876" s="362"/>
      <c r="AT876" s="357" t="s">
        <v>263</v>
      </c>
      <c r="AU876" s="357" t="s">
        <v>79</v>
      </c>
      <c r="AV876" s="355" t="s">
        <v>135</v>
      </c>
      <c r="AW876" s="355" t="s">
        <v>30</v>
      </c>
      <c r="AX876" s="355" t="s">
        <v>70</v>
      </c>
      <c r="AY876" s="357" t="s">
        <v>136</v>
      </c>
    </row>
    <row r="877" spans="1:65" s="327" customFormat="1">
      <c r="B877" s="328"/>
      <c r="D877" s="320" t="s">
        <v>263</v>
      </c>
      <c r="E877" s="329" t="s">
        <v>3</v>
      </c>
      <c r="F877" s="330" t="s">
        <v>274</v>
      </c>
      <c r="H877" s="331">
        <v>479.63</v>
      </c>
      <c r="I877" s="367"/>
      <c r="L877" s="328"/>
      <c r="M877" s="332"/>
      <c r="N877" s="333"/>
      <c r="O877" s="333"/>
      <c r="P877" s="333"/>
      <c r="Q877" s="333"/>
      <c r="R877" s="333"/>
      <c r="S877" s="333"/>
      <c r="T877" s="334"/>
      <c r="AT877" s="329" t="s">
        <v>263</v>
      </c>
      <c r="AU877" s="329" t="s">
        <v>79</v>
      </c>
      <c r="AV877" s="327" t="s">
        <v>139</v>
      </c>
      <c r="AW877" s="327" t="s">
        <v>30</v>
      </c>
      <c r="AX877" s="327" t="s">
        <v>77</v>
      </c>
      <c r="AY877" s="329" t="s">
        <v>136</v>
      </c>
    </row>
    <row r="878" spans="1:65" s="149" customFormat="1" ht="21" customHeight="1">
      <c r="A878" s="143"/>
      <c r="B878" s="144"/>
      <c r="C878" s="335" t="s">
        <v>1473</v>
      </c>
      <c r="D878" s="335" t="s">
        <v>133</v>
      </c>
      <c r="E878" s="336" t="s">
        <v>1474</v>
      </c>
      <c r="F878" s="337" t="s">
        <v>1475</v>
      </c>
      <c r="G878" s="338" t="s">
        <v>261</v>
      </c>
      <c r="H878" s="339">
        <v>527.59299999999996</v>
      </c>
      <c r="I878" s="108"/>
      <c r="J878" s="340">
        <f>ROUND(I878*H878,2)</f>
        <v>0</v>
      </c>
      <c r="K878" s="341"/>
      <c r="L878" s="342"/>
      <c r="M878" s="343" t="s">
        <v>3</v>
      </c>
      <c r="N878" s="344" t="s">
        <v>41</v>
      </c>
      <c r="O878" s="307">
        <v>0</v>
      </c>
      <c r="P878" s="307">
        <f>O878*H878</f>
        <v>0</v>
      </c>
      <c r="Q878" s="307">
        <v>3.3999999999999998E-3</v>
      </c>
      <c r="R878" s="307">
        <f>Q878*H878</f>
        <v>1.7938161999999997</v>
      </c>
      <c r="S878" s="307">
        <v>0</v>
      </c>
      <c r="T878" s="308">
        <f>S878*H878</f>
        <v>0</v>
      </c>
      <c r="U878" s="143"/>
      <c r="V878" s="143"/>
      <c r="W878" s="143"/>
      <c r="X878" s="143"/>
      <c r="Y878" s="143"/>
      <c r="Z878" s="143"/>
      <c r="AA878" s="143"/>
      <c r="AB878" s="143"/>
      <c r="AC878" s="143"/>
      <c r="AD878" s="143"/>
      <c r="AE878" s="143"/>
      <c r="AR878" s="309" t="s">
        <v>553</v>
      </c>
      <c r="AT878" s="309" t="s">
        <v>133</v>
      </c>
      <c r="AU878" s="309" t="s">
        <v>79</v>
      </c>
      <c r="AY878" s="129" t="s">
        <v>136</v>
      </c>
      <c r="BE878" s="310">
        <f>IF(N878="základní",J878,0)</f>
        <v>0</v>
      </c>
      <c r="BF878" s="310">
        <f>IF(N878="snížená",J878,0)</f>
        <v>0</v>
      </c>
      <c r="BG878" s="310">
        <f>IF(N878="zákl. přenesená",J878,0)</f>
        <v>0</v>
      </c>
      <c r="BH878" s="310">
        <f>IF(N878="sníž. přenesená",J878,0)</f>
        <v>0</v>
      </c>
      <c r="BI878" s="310">
        <f>IF(N878="nulová",J878,0)</f>
        <v>0</v>
      </c>
      <c r="BJ878" s="129" t="s">
        <v>77</v>
      </c>
      <c r="BK878" s="310">
        <f>ROUND(I878*H878,2)</f>
        <v>0</v>
      </c>
      <c r="BL878" s="129" t="s">
        <v>362</v>
      </c>
      <c r="BM878" s="309" t="s">
        <v>1476</v>
      </c>
    </row>
    <row r="879" spans="1:65" s="318" customFormat="1">
      <c r="B879" s="319"/>
      <c r="D879" s="320" t="s">
        <v>263</v>
      </c>
      <c r="F879" s="322" t="s">
        <v>1477</v>
      </c>
      <c r="H879" s="323">
        <v>527.59299999999996</v>
      </c>
      <c r="I879" s="366"/>
      <c r="L879" s="319"/>
      <c r="M879" s="324"/>
      <c r="N879" s="325"/>
      <c r="O879" s="325"/>
      <c r="P879" s="325"/>
      <c r="Q879" s="325"/>
      <c r="R879" s="325"/>
      <c r="S879" s="325"/>
      <c r="T879" s="326"/>
      <c r="AT879" s="321" t="s">
        <v>263</v>
      </c>
      <c r="AU879" s="321" t="s">
        <v>79</v>
      </c>
      <c r="AV879" s="318" t="s">
        <v>79</v>
      </c>
      <c r="AW879" s="318" t="s">
        <v>4</v>
      </c>
      <c r="AX879" s="318" t="s">
        <v>77</v>
      </c>
      <c r="AY879" s="321" t="s">
        <v>136</v>
      </c>
    </row>
    <row r="880" spans="1:65" s="149" customFormat="1" ht="21" customHeight="1">
      <c r="A880" s="143"/>
      <c r="B880" s="144"/>
      <c r="C880" s="298" t="s">
        <v>1478</v>
      </c>
      <c r="D880" s="298" t="s">
        <v>140</v>
      </c>
      <c r="E880" s="299" t="s">
        <v>1479</v>
      </c>
      <c r="F880" s="300" t="s">
        <v>1480</v>
      </c>
      <c r="G880" s="301" t="s">
        <v>512</v>
      </c>
      <c r="H880" s="302">
        <v>283.41899999999998</v>
      </c>
      <c r="I880" s="107"/>
      <c r="J880" s="303">
        <f>ROUND(I880*H880,2)</f>
        <v>0</v>
      </c>
      <c r="K880" s="304"/>
      <c r="L880" s="144"/>
      <c r="M880" s="305" t="s">
        <v>3</v>
      </c>
      <c r="N880" s="306" t="s">
        <v>41</v>
      </c>
      <c r="O880" s="307">
        <v>3.5000000000000003E-2</v>
      </c>
      <c r="P880" s="307">
        <f>O880*H880</f>
        <v>9.9196650000000002</v>
      </c>
      <c r="Q880" s="307">
        <v>0</v>
      </c>
      <c r="R880" s="307">
        <f>Q880*H880</f>
        <v>0</v>
      </c>
      <c r="S880" s="307">
        <v>2.9999999999999997E-4</v>
      </c>
      <c r="T880" s="308">
        <f>S880*H880</f>
        <v>8.5025699999999982E-2</v>
      </c>
      <c r="U880" s="143"/>
      <c r="V880" s="143"/>
      <c r="W880" s="143"/>
      <c r="X880" s="143"/>
      <c r="Y880" s="143"/>
      <c r="Z880" s="143"/>
      <c r="AA880" s="143"/>
      <c r="AB880" s="143"/>
      <c r="AC880" s="143"/>
      <c r="AD880" s="143"/>
      <c r="AE880" s="143"/>
      <c r="AR880" s="309" t="s">
        <v>362</v>
      </c>
      <c r="AT880" s="309" t="s">
        <v>140</v>
      </c>
      <c r="AU880" s="309" t="s">
        <v>79</v>
      </c>
      <c r="AY880" s="129" t="s">
        <v>136</v>
      </c>
      <c r="BE880" s="310">
        <f>IF(N880="základní",J880,0)</f>
        <v>0</v>
      </c>
      <c r="BF880" s="310">
        <f>IF(N880="snížená",J880,0)</f>
        <v>0</v>
      </c>
      <c r="BG880" s="310">
        <f>IF(N880="zákl. přenesená",J880,0)</f>
        <v>0</v>
      </c>
      <c r="BH880" s="310">
        <f>IF(N880="sníž. přenesená",J880,0)</f>
        <v>0</v>
      </c>
      <c r="BI880" s="310">
        <f>IF(N880="nulová",J880,0)</f>
        <v>0</v>
      </c>
      <c r="BJ880" s="129" t="s">
        <v>77</v>
      </c>
      <c r="BK880" s="310">
        <f>ROUND(I880*H880,2)</f>
        <v>0</v>
      </c>
      <c r="BL880" s="129" t="s">
        <v>362</v>
      </c>
      <c r="BM880" s="309" t="s">
        <v>1481</v>
      </c>
    </row>
    <row r="881" spans="1:65" s="318" customFormat="1">
      <c r="B881" s="319"/>
      <c r="D881" s="320" t="s">
        <v>263</v>
      </c>
      <c r="E881" s="321" t="s">
        <v>3</v>
      </c>
      <c r="F881" s="322" t="s">
        <v>1482</v>
      </c>
      <c r="H881" s="323">
        <v>283.41899999999998</v>
      </c>
      <c r="I881" s="366"/>
      <c r="L881" s="319"/>
      <c r="M881" s="324"/>
      <c r="N881" s="325"/>
      <c r="O881" s="325"/>
      <c r="P881" s="325"/>
      <c r="Q881" s="325"/>
      <c r="R881" s="325"/>
      <c r="S881" s="325"/>
      <c r="T881" s="326"/>
      <c r="AT881" s="321" t="s">
        <v>263</v>
      </c>
      <c r="AU881" s="321" t="s">
        <v>79</v>
      </c>
      <c r="AV881" s="318" t="s">
        <v>79</v>
      </c>
      <c r="AW881" s="318" t="s">
        <v>30</v>
      </c>
      <c r="AX881" s="318" t="s">
        <v>77</v>
      </c>
      <c r="AY881" s="321" t="s">
        <v>136</v>
      </c>
    </row>
    <row r="882" spans="1:65" s="149" customFormat="1" ht="21" customHeight="1">
      <c r="A882" s="143"/>
      <c r="B882" s="144"/>
      <c r="C882" s="298" t="s">
        <v>1483</v>
      </c>
      <c r="D882" s="298" t="s">
        <v>140</v>
      </c>
      <c r="E882" s="299" t="s">
        <v>1484</v>
      </c>
      <c r="F882" s="300" t="s">
        <v>1485</v>
      </c>
      <c r="G882" s="301" t="s">
        <v>512</v>
      </c>
      <c r="H882" s="302">
        <v>546.30999999999995</v>
      </c>
      <c r="I882" s="107"/>
      <c r="J882" s="303">
        <f>ROUND(I882*H882,2)</f>
        <v>0</v>
      </c>
      <c r="K882" s="304"/>
      <c r="L882" s="144"/>
      <c r="M882" s="305" t="s">
        <v>3</v>
      </c>
      <c r="N882" s="306" t="s">
        <v>41</v>
      </c>
      <c r="O882" s="307">
        <v>0.25</v>
      </c>
      <c r="P882" s="307">
        <f>O882*H882</f>
        <v>136.57749999999999</v>
      </c>
      <c r="Q882" s="307">
        <v>1.0000000000000001E-5</v>
      </c>
      <c r="R882" s="307">
        <f>Q882*H882</f>
        <v>5.4631000000000002E-3</v>
      </c>
      <c r="S882" s="307">
        <v>0</v>
      </c>
      <c r="T882" s="308">
        <f>S882*H882</f>
        <v>0</v>
      </c>
      <c r="U882" s="143"/>
      <c r="V882" s="143"/>
      <c r="W882" s="143"/>
      <c r="X882" s="143"/>
      <c r="Y882" s="143"/>
      <c r="Z882" s="143"/>
      <c r="AA882" s="143"/>
      <c r="AB882" s="143"/>
      <c r="AC882" s="143"/>
      <c r="AD882" s="143"/>
      <c r="AE882" s="143"/>
      <c r="AR882" s="309" t="s">
        <v>362</v>
      </c>
      <c r="AT882" s="309" t="s">
        <v>140</v>
      </c>
      <c r="AU882" s="309" t="s">
        <v>79</v>
      </c>
      <c r="AY882" s="129" t="s">
        <v>136</v>
      </c>
      <c r="BE882" s="310">
        <f>IF(N882="základní",J882,0)</f>
        <v>0</v>
      </c>
      <c r="BF882" s="310">
        <f>IF(N882="snížená",J882,0)</f>
        <v>0</v>
      </c>
      <c r="BG882" s="310">
        <f>IF(N882="zákl. přenesená",J882,0)</f>
        <v>0</v>
      </c>
      <c r="BH882" s="310">
        <f>IF(N882="sníž. přenesená",J882,0)</f>
        <v>0</v>
      </c>
      <c r="BI882" s="310">
        <f>IF(N882="nulová",J882,0)</f>
        <v>0</v>
      </c>
      <c r="BJ882" s="129" t="s">
        <v>77</v>
      </c>
      <c r="BK882" s="310">
        <f>ROUND(I882*H882,2)</f>
        <v>0</v>
      </c>
      <c r="BL882" s="129" t="s">
        <v>362</v>
      </c>
      <c r="BM882" s="309" t="s">
        <v>1486</v>
      </c>
    </row>
    <row r="883" spans="1:65" s="345" customFormat="1">
      <c r="B883" s="346"/>
      <c r="D883" s="320" t="s">
        <v>263</v>
      </c>
      <c r="E883" s="347" t="s">
        <v>3</v>
      </c>
      <c r="F883" s="348" t="s">
        <v>431</v>
      </c>
      <c r="H883" s="347" t="s">
        <v>3</v>
      </c>
      <c r="I883" s="368"/>
      <c r="L883" s="346"/>
      <c r="M883" s="349"/>
      <c r="N883" s="350"/>
      <c r="O883" s="350"/>
      <c r="P883" s="350"/>
      <c r="Q883" s="350"/>
      <c r="R883" s="350"/>
      <c r="S883" s="350"/>
      <c r="T883" s="351"/>
      <c r="AT883" s="347" t="s">
        <v>263</v>
      </c>
      <c r="AU883" s="347" t="s">
        <v>79</v>
      </c>
      <c r="AV883" s="345" t="s">
        <v>77</v>
      </c>
      <c r="AW883" s="345" t="s">
        <v>30</v>
      </c>
      <c r="AX883" s="345" t="s">
        <v>70</v>
      </c>
      <c r="AY883" s="347" t="s">
        <v>136</v>
      </c>
    </row>
    <row r="884" spans="1:65" s="318" customFormat="1">
      <c r="B884" s="319"/>
      <c r="D884" s="320" t="s">
        <v>263</v>
      </c>
      <c r="E884" s="321" t="s">
        <v>3</v>
      </c>
      <c r="F884" s="322" t="s">
        <v>1487</v>
      </c>
      <c r="H884" s="323">
        <v>23.04</v>
      </c>
      <c r="I884" s="366"/>
      <c r="L884" s="319"/>
      <c r="M884" s="324"/>
      <c r="N884" s="325"/>
      <c r="O884" s="325"/>
      <c r="P884" s="325"/>
      <c r="Q884" s="325"/>
      <c r="R884" s="325"/>
      <c r="S884" s="325"/>
      <c r="T884" s="326"/>
      <c r="AT884" s="321" t="s">
        <v>263</v>
      </c>
      <c r="AU884" s="321" t="s">
        <v>79</v>
      </c>
      <c r="AV884" s="318" t="s">
        <v>79</v>
      </c>
      <c r="AW884" s="318" t="s">
        <v>30</v>
      </c>
      <c r="AX884" s="318" t="s">
        <v>70</v>
      </c>
      <c r="AY884" s="321" t="s">
        <v>136</v>
      </c>
    </row>
    <row r="885" spans="1:65" s="318" customFormat="1">
      <c r="B885" s="319"/>
      <c r="D885" s="320" t="s">
        <v>263</v>
      </c>
      <c r="E885" s="321" t="s">
        <v>3</v>
      </c>
      <c r="F885" s="322" t="s">
        <v>1488</v>
      </c>
      <c r="H885" s="323">
        <v>-0.9</v>
      </c>
      <c r="I885" s="366"/>
      <c r="L885" s="319"/>
      <c r="M885" s="324"/>
      <c r="N885" s="325"/>
      <c r="O885" s="325"/>
      <c r="P885" s="325"/>
      <c r="Q885" s="325"/>
      <c r="R885" s="325"/>
      <c r="S885" s="325"/>
      <c r="T885" s="326"/>
      <c r="AT885" s="321" t="s">
        <v>263</v>
      </c>
      <c r="AU885" s="321" t="s">
        <v>79</v>
      </c>
      <c r="AV885" s="318" t="s">
        <v>79</v>
      </c>
      <c r="AW885" s="318" t="s">
        <v>30</v>
      </c>
      <c r="AX885" s="318" t="s">
        <v>70</v>
      </c>
      <c r="AY885" s="321" t="s">
        <v>136</v>
      </c>
    </row>
    <row r="886" spans="1:65" s="318" customFormat="1">
      <c r="B886" s="319"/>
      <c r="D886" s="320" t="s">
        <v>263</v>
      </c>
      <c r="E886" s="321" t="s">
        <v>3</v>
      </c>
      <c r="F886" s="322" t="s">
        <v>1489</v>
      </c>
      <c r="H886" s="323">
        <v>14.98</v>
      </c>
      <c r="I886" s="366"/>
      <c r="L886" s="319"/>
      <c r="M886" s="324"/>
      <c r="N886" s="325"/>
      <c r="O886" s="325"/>
      <c r="P886" s="325"/>
      <c r="Q886" s="325"/>
      <c r="R886" s="325"/>
      <c r="S886" s="325"/>
      <c r="T886" s="326"/>
      <c r="AT886" s="321" t="s">
        <v>263</v>
      </c>
      <c r="AU886" s="321" t="s">
        <v>79</v>
      </c>
      <c r="AV886" s="318" t="s">
        <v>79</v>
      </c>
      <c r="AW886" s="318" t="s">
        <v>30</v>
      </c>
      <c r="AX886" s="318" t="s">
        <v>70</v>
      </c>
      <c r="AY886" s="321" t="s">
        <v>136</v>
      </c>
    </row>
    <row r="887" spans="1:65" s="318" customFormat="1">
      <c r="B887" s="319"/>
      <c r="D887" s="320" t="s">
        <v>263</v>
      </c>
      <c r="E887" s="321" t="s">
        <v>3</v>
      </c>
      <c r="F887" s="322" t="s">
        <v>1490</v>
      </c>
      <c r="H887" s="323">
        <v>-3.6</v>
      </c>
      <c r="I887" s="366"/>
      <c r="L887" s="319"/>
      <c r="M887" s="324"/>
      <c r="N887" s="325"/>
      <c r="O887" s="325"/>
      <c r="P887" s="325"/>
      <c r="Q887" s="325"/>
      <c r="R887" s="325"/>
      <c r="S887" s="325"/>
      <c r="T887" s="326"/>
      <c r="AT887" s="321" t="s">
        <v>263</v>
      </c>
      <c r="AU887" s="321" t="s">
        <v>79</v>
      </c>
      <c r="AV887" s="318" t="s">
        <v>79</v>
      </c>
      <c r="AW887" s="318" t="s">
        <v>30</v>
      </c>
      <c r="AX887" s="318" t="s">
        <v>70</v>
      </c>
      <c r="AY887" s="321" t="s">
        <v>136</v>
      </c>
    </row>
    <row r="888" spans="1:65" s="318" customFormat="1">
      <c r="B888" s="319"/>
      <c r="D888" s="320" t="s">
        <v>263</v>
      </c>
      <c r="E888" s="321" t="s">
        <v>3</v>
      </c>
      <c r="F888" s="322" t="s">
        <v>1491</v>
      </c>
      <c r="H888" s="323">
        <v>18.98</v>
      </c>
      <c r="I888" s="366"/>
      <c r="L888" s="319"/>
      <c r="M888" s="324"/>
      <c r="N888" s="325"/>
      <c r="O888" s="325"/>
      <c r="P888" s="325"/>
      <c r="Q888" s="325"/>
      <c r="R888" s="325"/>
      <c r="S888" s="325"/>
      <c r="T888" s="326"/>
      <c r="AT888" s="321" t="s">
        <v>263</v>
      </c>
      <c r="AU888" s="321" t="s">
        <v>79</v>
      </c>
      <c r="AV888" s="318" t="s">
        <v>79</v>
      </c>
      <c r="AW888" s="318" t="s">
        <v>30</v>
      </c>
      <c r="AX888" s="318" t="s">
        <v>70</v>
      </c>
      <c r="AY888" s="321" t="s">
        <v>136</v>
      </c>
    </row>
    <row r="889" spans="1:65" s="318" customFormat="1">
      <c r="B889" s="319"/>
      <c r="D889" s="320" t="s">
        <v>263</v>
      </c>
      <c r="E889" s="321" t="s">
        <v>3</v>
      </c>
      <c r="F889" s="322" t="s">
        <v>1492</v>
      </c>
      <c r="H889" s="323">
        <v>-2</v>
      </c>
      <c r="I889" s="366"/>
      <c r="L889" s="319"/>
      <c r="M889" s="324"/>
      <c r="N889" s="325"/>
      <c r="O889" s="325"/>
      <c r="P889" s="325"/>
      <c r="Q889" s="325"/>
      <c r="R889" s="325"/>
      <c r="S889" s="325"/>
      <c r="T889" s="326"/>
      <c r="AT889" s="321" t="s">
        <v>263</v>
      </c>
      <c r="AU889" s="321" t="s">
        <v>79</v>
      </c>
      <c r="AV889" s="318" t="s">
        <v>79</v>
      </c>
      <c r="AW889" s="318" t="s">
        <v>30</v>
      </c>
      <c r="AX889" s="318" t="s">
        <v>70</v>
      </c>
      <c r="AY889" s="321" t="s">
        <v>136</v>
      </c>
    </row>
    <row r="890" spans="1:65" s="318" customFormat="1">
      <c r="B890" s="319"/>
      <c r="D890" s="320" t="s">
        <v>263</v>
      </c>
      <c r="E890" s="321" t="s">
        <v>3</v>
      </c>
      <c r="F890" s="322" t="s">
        <v>1493</v>
      </c>
      <c r="H890" s="323">
        <v>14.04</v>
      </c>
      <c r="I890" s="366"/>
      <c r="L890" s="319"/>
      <c r="M890" s="324"/>
      <c r="N890" s="325"/>
      <c r="O890" s="325"/>
      <c r="P890" s="325"/>
      <c r="Q890" s="325"/>
      <c r="R890" s="325"/>
      <c r="S890" s="325"/>
      <c r="T890" s="326"/>
      <c r="AT890" s="321" t="s">
        <v>263</v>
      </c>
      <c r="AU890" s="321" t="s">
        <v>79</v>
      </c>
      <c r="AV890" s="318" t="s">
        <v>79</v>
      </c>
      <c r="AW890" s="318" t="s">
        <v>30</v>
      </c>
      <c r="AX890" s="318" t="s">
        <v>70</v>
      </c>
      <c r="AY890" s="321" t="s">
        <v>136</v>
      </c>
    </row>
    <row r="891" spans="1:65" s="318" customFormat="1">
      <c r="B891" s="319"/>
      <c r="D891" s="320" t="s">
        <v>263</v>
      </c>
      <c r="E891" s="321" t="s">
        <v>3</v>
      </c>
      <c r="F891" s="322" t="s">
        <v>1492</v>
      </c>
      <c r="H891" s="323">
        <v>-2</v>
      </c>
      <c r="I891" s="366"/>
      <c r="L891" s="319"/>
      <c r="M891" s="324"/>
      <c r="N891" s="325"/>
      <c r="O891" s="325"/>
      <c r="P891" s="325"/>
      <c r="Q891" s="325"/>
      <c r="R891" s="325"/>
      <c r="S891" s="325"/>
      <c r="T891" s="326"/>
      <c r="AT891" s="321" t="s">
        <v>263</v>
      </c>
      <c r="AU891" s="321" t="s">
        <v>79</v>
      </c>
      <c r="AV891" s="318" t="s">
        <v>79</v>
      </c>
      <c r="AW891" s="318" t="s">
        <v>30</v>
      </c>
      <c r="AX891" s="318" t="s">
        <v>70</v>
      </c>
      <c r="AY891" s="321" t="s">
        <v>136</v>
      </c>
    </row>
    <row r="892" spans="1:65" s="318" customFormat="1">
      <c r="B892" s="319"/>
      <c r="D892" s="320" t="s">
        <v>263</v>
      </c>
      <c r="E892" s="321" t="s">
        <v>3</v>
      </c>
      <c r="F892" s="322" t="s">
        <v>1494</v>
      </c>
      <c r="H892" s="323">
        <v>79.11</v>
      </c>
      <c r="I892" s="366"/>
      <c r="L892" s="319"/>
      <c r="M892" s="324"/>
      <c r="N892" s="325"/>
      <c r="O892" s="325"/>
      <c r="P892" s="325"/>
      <c r="Q892" s="325"/>
      <c r="R892" s="325"/>
      <c r="S892" s="325"/>
      <c r="T892" s="326"/>
      <c r="AT892" s="321" t="s">
        <v>263</v>
      </c>
      <c r="AU892" s="321" t="s">
        <v>79</v>
      </c>
      <c r="AV892" s="318" t="s">
        <v>79</v>
      </c>
      <c r="AW892" s="318" t="s">
        <v>30</v>
      </c>
      <c r="AX892" s="318" t="s">
        <v>70</v>
      </c>
      <c r="AY892" s="321" t="s">
        <v>136</v>
      </c>
    </row>
    <row r="893" spans="1:65" s="318" customFormat="1">
      <c r="B893" s="319"/>
      <c r="D893" s="320" t="s">
        <v>263</v>
      </c>
      <c r="E893" s="321" t="s">
        <v>3</v>
      </c>
      <c r="F893" s="322" t="s">
        <v>1495</v>
      </c>
      <c r="H893" s="323">
        <v>-5.7</v>
      </c>
      <c r="I893" s="366"/>
      <c r="L893" s="319"/>
      <c r="M893" s="324"/>
      <c r="N893" s="325"/>
      <c r="O893" s="325"/>
      <c r="P893" s="325"/>
      <c r="Q893" s="325"/>
      <c r="R893" s="325"/>
      <c r="S893" s="325"/>
      <c r="T893" s="326"/>
      <c r="AT893" s="321" t="s">
        <v>263</v>
      </c>
      <c r="AU893" s="321" t="s">
        <v>79</v>
      </c>
      <c r="AV893" s="318" t="s">
        <v>79</v>
      </c>
      <c r="AW893" s="318" t="s">
        <v>30</v>
      </c>
      <c r="AX893" s="318" t="s">
        <v>70</v>
      </c>
      <c r="AY893" s="321" t="s">
        <v>136</v>
      </c>
    </row>
    <row r="894" spans="1:65" s="318" customFormat="1">
      <c r="B894" s="319"/>
      <c r="D894" s="320" t="s">
        <v>263</v>
      </c>
      <c r="E894" s="321" t="s">
        <v>3</v>
      </c>
      <c r="F894" s="322" t="s">
        <v>1496</v>
      </c>
      <c r="H894" s="323">
        <v>51.16</v>
      </c>
      <c r="I894" s="366"/>
      <c r="L894" s="319"/>
      <c r="M894" s="324"/>
      <c r="N894" s="325"/>
      <c r="O894" s="325"/>
      <c r="P894" s="325"/>
      <c r="Q894" s="325"/>
      <c r="R894" s="325"/>
      <c r="S894" s="325"/>
      <c r="T894" s="326"/>
      <c r="AT894" s="321" t="s">
        <v>263</v>
      </c>
      <c r="AU894" s="321" t="s">
        <v>79</v>
      </c>
      <c r="AV894" s="318" t="s">
        <v>79</v>
      </c>
      <c r="AW894" s="318" t="s">
        <v>30</v>
      </c>
      <c r="AX894" s="318" t="s">
        <v>70</v>
      </c>
      <c r="AY894" s="321" t="s">
        <v>136</v>
      </c>
    </row>
    <row r="895" spans="1:65" s="318" customFormat="1">
      <c r="B895" s="319"/>
      <c r="D895" s="320" t="s">
        <v>263</v>
      </c>
      <c r="E895" s="321" t="s">
        <v>3</v>
      </c>
      <c r="F895" s="322" t="s">
        <v>1497</v>
      </c>
      <c r="H895" s="323">
        <v>-3.2</v>
      </c>
      <c r="I895" s="366"/>
      <c r="L895" s="319"/>
      <c r="M895" s="324"/>
      <c r="N895" s="325"/>
      <c r="O895" s="325"/>
      <c r="P895" s="325"/>
      <c r="Q895" s="325"/>
      <c r="R895" s="325"/>
      <c r="S895" s="325"/>
      <c r="T895" s="326"/>
      <c r="AT895" s="321" t="s">
        <v>263</v>
      </c>
      <c r="AU895" s="321" t="s">
        <v>79</v>
      </c>
      <c r="AV895" s="318" t="s">
        <v>79</v>
      </c>
      <c r="AW895" s="318" t="s">
        <v>30</v>
      </c>
      <c r="AX895" s="318" t="s">
        <v>70</v>
      </c>
      <c r="AY895" s="321" t="s">
        <v>136</v>
      </c>
    </row>
    <row r="896" spans="1:65" s="318" customFormat="1">
      <c r="B896" s="319"/>
      <c r="D896" s="320" t="s">
        <v>263</v>
      </c>
      <c r="E896" s="321" t="s">
        <v>3</v>
      </c>
      <c r="F896" s="322" t="s">
        <v>1498</v>
      </c>
      <c r="H896" s="323">
        <v>69.8</v>
      </c>
      <c r="I896" s="366"/>
      <c r="L896" s="319"/>
      <c r="M896" s="324"/>
      <c r="N896" s="325"/>
      <c r="O896" s="325"/>
      <c r="P896" s="325"/>
      <c r="Q896" s="325"/>
      <c r="R896" s="325"/>
      <c r="S896" s="325"/>
      <c r="T896" s="326"/>
      <c r="AT896" s="321" t="s">
        <v>263</v>
      </c>
      <c r="AU896" s="321" t="s">
        <v>79</v>
      </c>
      <c r="AV896" s="318" t="s">
        <v>79</v>
      </c>
      <c r="AW896" s="318" t="s">
        <v>30</v>
      </c>
      <c r="AX896" s="318" t="s">
        <v>70</v>
      </c>
      <c r="AY896" s="321" t="s">
        <v>136</v>
      </c>
    </row>
    <row r="897" spans="2:51" s="318" customFormat="1">
      <c r="B897" s="319"/>
      <c r="D897" s="320" t="s">
        <v>263</v>
      </c>
      <c r="E897" s="321" t="s">
        <v>3</v>
      </c>
      <c r="F897" s="322" t="s">
        <v>1499</v>
      </c>
      <c r="H897" s="323">
        <v>-9.4559999999999995</v>
      </c>
      <c r="I897" s="366"/>
      <c r="L897" s="319"/>
      <c r="M897" s="324"/>
      <c r="N897" s="325"/>
      <c r="O897" s="325"/>
      <c r="P897" s="325"/>
      <c r="Q897" s="325"/>
      <c r="R897" s="325"/>
      <c r="S897" s="325"/>
      <c r="T897" s="326"/>
      <c r="AT897" s="321" t="s">
        <v>263</v>
      </c>
      <c r="AU897" s="321" t="s">
        <v>79</v>
      </c>
      <c r="AV897" s="318" t="s">
        <v>79</v>
      </c>
      <c r="AW897" s="318" t="s">
        <v>30</v>
      </c>
      <c r="AX897" s="318" t="s">
        <v>70</v>
      </c>
      <c r="AY897" s="321" t="s">
        <v>136</v>
      </c>
    </row>
    <row r="898" spans="2:51" s="318" customFormat="1">
      <c r="B898" s="319"/>
      <c r="D898" s="320" t="s">
        <v>263</v>
      </c>
      <c r="E898" s="321" t="s">
        <v>3</v>
      </c>
      <c r="F898" s="322" t="s">
        <v>1500</v>
      </c>
      <c r="H898" s="323">
        <v>44.02</v>
      </c>
      <c r="I898" s="366"/>
      <c r="L898" s="319"/>
      <c r="M898" s="324"/>
      <c r="N898" s="325"/>
      <c r="O898" s="325"/>
      <c r="P898" s="325"/>
      <c r="Q898" s="325"/>
      <c r="R898" s="325"/>
      <c r="S898" s="325"/>
      <c r="T898" s="326"/>
      <c r="AT898" s="321" t="s">
        <v>263</v>
      </c>
      <c r="AU898" s="321" t="s">
        <v>79</v>
      </c>
      <c r="AV898" s="318" t="s">
        <v>79</v>
      </c>
      <c r="AW898" s="318" t="s">
        <v>30</v>
      </c>
      <c r="AX898" s="318" t="s">
        <v>70</v>
      </c>
      <c r="AY898" s="321" t="s">
        <v>136</v>
      </c>
    </row>
    <row r="899" spans="2:51" s="318" customFormat="1">
      <c r="B899" s="319"/>
      <c r="D899" s="320" t="s">
        <v>263</v>
      </c>
      <c r="E899" s="321" t="s">
        <v>3</v>
      </c>
      <c r="F899" s="322" t="s">
        <v>1501</v>
      </c>
      <c r="H899" s="323">
        <v>-4.7279999999999998</v>
      </c>
      <c r="I899" s="366"/>
      <c r="L899" s="319"/>
      <c r="M899" s="324"/>
      <c r="N899" s="325"/>
      <c r="O899" s="325"/>
      <c r="P899" s="325"/>
      <c r="Q899" s="325"/>
      <c r="R899" s="325"/>
      <c r="S899" s="325"/>
      <c r="T899" s="326"/>
      <c r="AT899" s="321" t="s">
        <v>263</v>
      </c>
      <c r="AU899" s="321" t="s">
        <v>79</v>
      </c>
      <c r="AV899" s="318" t="s">
        <v>79</v>
      </c>
      <c r="AW899" s="318" t="s">
        <v>30</v>
      </c>
      <c r="AX899" s="318" t="s">
        <v>70</v>
      </c>
      <c r="AY899" s="321" t="s">
        <v>136</v>
      </c>
    </row>
    <row r="900" spans="2:51" s="318" customFormat="1">
      <c r="B900" s="319"/>
      <c r="D900" s="320" t="s">
        <v>263</v>
      </c>
      <c r="E900" s="321" t="s">
        <v>3</v>
      </c>
      <c r="F900" s="322" t="s">
        <v>1502</v>
      </c>
      <c r="H900" s="323">
        <v>15.2</v>
      </c>
      <c r="I900" s="366"/>
      <c r="L900" s="319"/>
      <c r="M900" s="324"/>
      <c r="N900" s="325"/>
      <c r="O900" s="325"/>
      <c r="P900" s="325"/>
      <c r="Q900" s="325"/>
      <c r="R900" s="325"/>
      <c r="S900" s="325"/>
      <c r="T900" s="326"/>
      <c r="AT900" s="321" t="s">
        <v>263</v>
      </c>
      <c r="AU900" s="321" t="s">
        <v>79</v>
      </c>
      <c r="AV900" s="318" t="s">
        <v>79</v>
      </c>
      <c r="AW900" s="318" t="s">
        <v>30</v>
      </c>
      <c r="AX900" s="318" t="s">
        <v>70</v>
      </c>
      <c r="AY900" s="321" t="s">
        <v>136</v>
      </c>
    </row>
    <row r="901" spans="2:51" s="318" customFormat="1">
      <c r="B901" s="319"/>
      <c r="D901" s="320" t="s">
        <v>263</v>
      </c>
      <c r="E901" s="321" t="s">
        <v>3</v>
      </c>
      <c r="F901" s="322" t="s">
        <v>1503</v>
      </c>
      <c r="H901" s="323">
        <v>118.88</v>
      </c>
      <c r="I901" s="366"/>
      <c r="L901" s="319"/>
      <c r="M901" s="324"/>
      <c r="N901" s="325"/>
      <c r="O901" s="325"/>
      <c r="P901" s="325"/>
      <c r="Q901" s="325"/>
      <c r="R901" s="325"/>
      <c r="S901" s="325"/>
      <c r="T901" s="326"/>
      <c r="AT901" s="321" t="s">
        <v>263</v>
      </c>
      <c r="AU901" s="321" t="s">
        <v>79</v>
      </c>
      <c r="AV901" s="318" t="s">
        <v>79</v>
      </c>
      <c r="AW901" s="318" t="s">
        <v>30</v>
      </c>
      <c r="AX901" s="318" t="s">
        <v>70</v>
      </c>
      <c r="AY901" s="321" t="s">
        <v>136</v>
      </c>
    </row>
    <row r="902" spans="2:51" s="318" customFormat="1">
      <c r="B902" s="319"/>
      <c r="D902" s="320" t="s">
        <v>263</v>
      </c>
      <c r="E902" s="321" t="s">
        <v>3</v>
      </c>
      <c r="F902" s="322" t="s">
        <v>1504</v>
      </c>
      <c r="H902" s="323">
        <v>-27</v>
      </c>
      <c r="I902" s="366"/>
      <c r="L902" s="319"/>
      <c r="M902" s="324"/>
      <c r="N902" s="325"/>
      <c r="O902" s="325"/>
      <c r="P902" s="325"/>
      <c r="Q902" s="325"/>
      <c r="R902" s="325"/>
      <c r="S902" s="325"/>
      <c r="T902" s="326"/>
      <c r="AT902" s="321" t="s">
        <v>263</v>
      </c>
      <c r="AU902" s="321" t="s">
        <v>79</v>
      </c>
      <c r="AV902" s="318" t="s">
        <v>79</v>
      </c>
      <c r="AW902" s="318" t="s">
        <v>30</v>
      </c>
      <c r="AX902" s="318" t="s">
        <v>70</v>
      </c>
      <c r="AY902" s="321" t="s">
        <v>136</v>
      </c>
    </row>
    <row r="903" spans="2:51" s="318" customFormat="1">
      <c r="B903" s="319"/>
      <c r="D903" s="320" t="s">
        <v>263</v>
      </c>
      <c r="E903" s="321" t="s">
        <v>3</v>
      </c>
      <c r="F903" s="322" t="s">
        <v>1505</v>
      </c>
      <c r="H903" s="323">
        <v>28.6</v>
      </c>
      <c r="I903" s="366"/>
      <c r="L903" s="319"/>
      <c r="M903" s="324"/>
      <c r="N903" s="325"/>
      <c r="O903" s="325"/>
      <c r="P903" s="325"/>
      <c r="Q903" s="325"/>
      <c r="R903" s="325"/>
      <c r="S903" s="325"/>
      <c r="T903" s="326"/>
      <c r="AT903" s="321" t="s">
        <v>263</v>
      </c>
      <c r="AU903" s="321" t="s">
        <v>79</v>
      </c>
      <c r="AV903" s="318" t="s">
        <v>79</v>
      </c>
      <c r="AW903" s="318" t="s">
        <v>30</v>
      </c>
      <c r="AX903" s="318" t="s">
        <v>70</v>
      </c>
      <c r="AY903" s="321" t="s">
        <v>136</v>
      </c>
    </row>
    <row r="904" spans="2:51" s="318" customFormat="1">
      <c r="B904" s="319"/>
      <c r="D904" s="320" t="s">
        <v>263</v>
      </c>
      <c r="E904" s="321" t="s">
        <v>3</v>
      </c>
      <c r="F904" s="322" t="s">
        <v>1506</v>
      </c>
      <c r="H904" s="323">
        <v>8.56</v>
      </c>
      <c r="I904" s="366"/>
      <c r="L904" s="319"/>
      <c r="M904" s="324"/>
      <c r="N904" s="325"/>
      <c r="O904" s="325"/>
      <c r="P904" s="325"/>
      <c r="Q904" s="325"/>
      <c r="R904" s="325"/>
      <c r="S904" s="325"/>
      <c r="T904" s="326"/>
      <c r="AT904" s="321" t="s">
        <v>263</v>
      </c>
      <c r="AU904" s="321" t="s">
        <v>79</v>
      </c>
      <c r="AV904" s="318" t="s">
        <v>79</v>
      </c>
      <c r="AW904" s="318" t="s">
        <v>30</v>
      </c>
      <c r="AX904" s="318" t="s">
        <v>70</v>
      </c>
      <c r="AY904" s="321" t="s">
        <v>136</v>
      </c>
    </row>
    <row r="905" spans="2:51" s="318" customFormat="1">
      <c r="B905" s="319"/>
      <c r="D905" s="320" t="s">
        <v>263</v>
      </c>
      <c r="E905" s="321" t="s">
        <v>3</v>
      </c>
      <c r="F905" s="322" t="s">
        <v>1507</v>
      </c>
      <c r="H905" s="323">
        <v>-0.8</v>
      </c>
      <c r="I905" s="366"/>
      <c r="L905" s="319"/>
      <c r="M905" s="324"/>
      <c r="N905" s="325"/>
      <c r="O905" s="325"/>
      <c r="P905" s="325"/>
      <c r="Q905" s="325"/>
      <c r="R905" s="325"/>
      <c r="S905" s="325"/>
      <c r="T905" s="326"/>
      <c r="AT905" s="321" t="s">
        <v>263</v>
      </c>
      <c r="AU905" s="321" t="s">
        <v>79</v>
      </c>
      <c r="AV905" s="318" t="s">
        <v>79</v>
      </c>
      <c r="AW905" s="318" t="s">
        <v>30</v>
      </c>
      <c r="AX905" s="318" t="s">
        <v>70</v>
      </c>
      <c r="AY905" s="321" t="s">
        <v>136</v>
      </c>
    </row>
    <row r="906" spans="2:51" s="345" customFormat="1">
      <c r="B906" s="346"/>
      <c r="D906" s="320" t="s">
        <v>263</v>
      </c>
      <c r="E906" s="347" t="s">
        <v>3</v>
      </c>
      <c r="F906" s="348" t="s">
        <v>455</v>
      </c>
      <c r="H906" s="347" t="s">
        <v>3</v>
      </c>
      <c r="I906" s="368"/>
      <c r="L906" s="346"/>
      <c r="M906" s="349"/>
      <c r="N906" s="350"/>
      <c r="O906" s="350"/>
      <c r="P906" s="350"/>
      <c r="Q906" s="350"/>
      <c r="R906" s="350"/>
      <c r="S906" s="350"/>
      <c r="T906" s="351"/>
      <c r="AT906" s="347" t="s">
        <v>263</v>
      </c>
      <c r="AU906" s="347" t="s">
        <v>79</v>
      </c>
      <c r="AV906" s="345" t="s">
        <v>77</v>
      </c>
      <c r="AW906" s="345" t="s">
        <v>30</v>
      </c>
      <c r="AX906" s="345" t="s">
        <v>70</v>
      </c>
      <c r="AY906" s="347" t="s">
        <v>136</v>
      </c>
    </row>
    <row r="907" spans="2:51" s="345" customFormat="1">
      <c r="B907" s="346"/>
      <c r="D907" s="320" t="s">
        <v>263</v>
      </c>
      <c r="E907" s="347" t="s">
        <v>3</v>
      </c>
      <c r="F907" s="348" t="s">
        <v>338</v>
      </c>
      <c r="H907" s="347" t="s">
        <v>3</v>
      </c>
      <c r="I907" s="368"/>
      <c r="L907" s="346"/>
      <c r="M907" s="349"/>
      <c r="N907" s="350"/>
      <c r="O907" s="350"/>
      <c r="P907" s="350"/>
      <c r="Q907" s="350"/>
      <c r="R907" s="350"/>
      <c r="S907" s="350"/>
      <c r="T907" s="351"/>
      <c r="AT907" s="347" t="s">
        <v>263</v>
      </c>
      <c r="AU907" s="347" t="s">
        <v>79</v>
      </c>
      <c r="AV907" s="345" t="s">
        <v>77</v>
      </c>
      <c r="AW907" s="345" t="s">
        <v>30</v>
      </c>
      <c r="AX907" s="345" t="s">
        <v>70</v>
      </c>
      <c r="AY907" s="347" t="s">
        <v>136</v>
      </c>
    </row>
    <row r="908" spans="2:51" s="318" customFormat="1">
      <c r="B908" s="319"/>
      <c r="D908" s="320" t="s">
        <v>263</v>
      </c>
      <c r="E908" s="321" t="s">
        <v>3</v>
      </c>
      <c r="F908" s="322" t="s">
        <v>1508</v>
      </c>
      <c r="H908" s="323">
        <v>9.5730000000000004</v>
      </c>
      <c r="I908" s="366"/>
      <c r="L908" s="319"/>
      <c r="M908" s="324"/>
      <c r="N908" s="325"/>
      <c r="O908" s="325"/>
      <c r="P908" s="325"/>
      <c r="Q908" s="325"/>
      <c r="R908" s="325"/>
      <c r="S908" s="325"/>
      <c r="T908" s="326"/>
      <c r="AT908" s="321" t="s">
        <v>263</v>
      </c>
      <c r="AU908" s="321" t="s">
        <v>79</v>
      </c>
      <c r="AV908" s="318" t="s">
        <v>79</v>
      </c>
      <c r="AW908" s="318" t="s">
        <v>30</v>
      </c>
      <c r="AX908" s="318" t="s">
        <v>70</v>
      </c>
      <c r="AY908" s="321" t="s">
        <v>136</v>
      </c>
    </row>
    <row r="909" spans="2:51" s="318" customFormat="1">
      <c r="B909" s="319"/>
      <c r="D909" s="320" t="s">
        <v>263</v>
      </c>
      <c r="E909" s="321" t="s">
        <v>3</v>
      </c>
      <c r="F909" s="322" t="s">
        <v>1509</v>
      </c>
      <c r="H909" s="323">
        <v>7.3029999999999999</v>
      </c>
      <c r="I909" s="366"/>
      <c r="L909" s="319"/>
      <c r="M909" s="324"/>
      <c r="N909" s="325"/>
      <c r="O909" s="325"/>
      <c r="P909" s="325"/>
      <c r="Q909" s="325"/>
      <c r="R909" s="325"/>
      <c r="S909" s="325"/>
      <c r="T909" s="326"/>
      <c r="AT909" s="321" t="s">
        <v>263</v>
      </c>
      <c r="AU909" s="321" t="s">
        <v>79</v>
      </c>
      <c r="AV909" s="318" t="s">
        <v>79</v>
      </c>
      <c r="AW909" s="318" t="s">
        <v>30</v>
      </c>
      <c r="AX909" s="318" t="s">
        <v>70</v>
      </c>
      <c r="AY909" s="321" t="s">
        <v>136</v>
      </c>
    </row>
    <row r="910" spans="2:51" s="318" customFormat="1">
      <c r="B910" s="319"/>
      <c r="D910" s="320" t="s">
        <v>263</v>
      </c>
      <c r="E910" s="321" t="s">
        <v>3</v>
      </c>
      <c r="F910" s="322" t="s">
        <v>1510</v>
      </c>
      <c r="H910" s="323">
        <v>7.1189999999999998</v>
      </c>
      <c r="I910" s="366"/>
      <c r="L910" s="319"/>
      <c r="M910" s="324"/>
      <c r="N910" s="325"/>
      <c r="O910" s="325"/>
      <c r="P910" s="325"/>
      <c r="Q910" s="325"/>
      <c r="R910" s="325"/>
      <c r="S910" s="325"/>
      <c r="T910" s="326"/>
      <c r="AT910" s="321" t="s">
        <v>263</v>
      </c>
      <c r="AU910" s="321" t="s">
        <v>79</v>
      </c>
      <c r="AV910" s="318" t="s">
        <v>79</v>
      </c>
      <c r="AW910" s="318" t="s">
        <v>30</v>
      </c>
      <c r="AX910" s="318" t="s">
        <v>70</v>
      </c>
      <c r="AY910" s="321" t="s">
        <v>136</v>
      </c>
    </row>
    <row r="911" spans="2:51" s="318" customFormat="1">
      <c r="B911" s="319"/>
      <c r="D911" s="320" t="s">
        <v>263</v>
      </c>
      <c r="E911" s="321" t="s">
        <v>3</v>
      </c>
      <c r="F911" s="322" t="s">
        <v>1511</v>
      </c>
      <c r="H911" s="323">
        <v>18.317</v>
      </c>
      <c r="I911" s="366"/>
      <c r="L911" s="319"/>
      <c r="M911" s="324"/>
      <c r="N911" s="325"/>
      <c r="O911" s="325"/>
      <c r="P911" s="325"/>
      <c r="Q911" s="325"/>
      <c r="R911" s="325"/>
      <c r="S911" s="325"/>
      <c r="T911" s="326"/>
      <c r="AT911" s="321" t="s">
        <v>263</v>
      </c>
      <c r="AU911" s="321" t="s">
        <v>79</v>
      </c>
      <c r="AV911" s="318" t="s">
        <v>79</v>
      </c>
      <c r="AW911" s="318" t="s">
        <v>30</v>
      </c>
      <c r="AX911" s="318" t="s">
        <v>70</v>
      </c>
      <c r="AY911" s="321" t="s">
        <v>136</v>
      </c>
    </row>
    <row r="912" spans="2:51" s="318" customFormat="1">
      <c r="B912" s="319"/>
      <c r="D912" s="320" t="s">
        <v>263</v>
      </c>
      <c r="E912" s="321" t="s">
        <v>3</v>
      </c>
      <c r="F912" s="322" t="s">
        <v>1512</v>
      </c>
      <c r="H912" s="323">
        <v>9.8160000000000007</v>
      </c>
      <c r="I912" s="366"/>
      <c r="L912" s="319"/>
      <c r="M912" s="324"/>
      <c r="N912" s="325"/>
      <c r="O912" s="325"/>
      <c r="P912" s="325"/>
      <c r="Q912" s="325"/>
      <c r="R912" s="325"/>
      <c r="S912" s="325"/>
      <c r="T912" s="326"/>
      <c r="AT912" s="321" t="s">
        <v>263</v>
      </c>
      <c r="AU912" s="321" t="s">
        <v>79</v>
      </c>
      <c r="AV912" s="318" t="s">
        <v>79</v>
      </c>
      <c r="AW912" s="318" t="s">
        <v>30</v>
      </c>
      <c r="AX912" s="318" t="s">
        <v>70</v>
      </c>
      <c r="AY912" s="321" t="s">
        <v>136</v>
      </c>
    </row>
    <row r="913" spans="1:65" s="318" customFormat="1">
      <c r="B913" s="319"/>
      <c r="D913" s="320" t="s">
        <v>263</v>
      </c>
      <c r="E913" s="321" t="s">
        <v>3</v>
      </c>
      <c r="F913" s="322" t="s">
        <v>1513</v>
      </c>
      <c r="H913" s="323">
        <v>6.7610000000000001</v>
      </c>
      <c r="I913" s="366"/>
      <c r="L913" s="319"/>
      <c r="M913" s="324"/>
      <c r="N913" s="325"/>
      <c r="O913" s="325"/>
      <c r="P913" s="325"/>
      <c r="Q913" s="325"/>
      <c r="R913" s="325"/>
      <c r="S913" s="325"/>
      <c r="T913" s="326"/>
      <c r="AT913" s="321" t="s">
        <v>263</v>
      </c>
      <c r="AU913" s="321" t="s">
        <v>79</v>
      </c>
      <c r="AV913" s="318" t="s">
        <v>79</v>
      </c>
      <c r="AW913" s="318" t="s">
        <v>30</v>
      </c>
      <c r="AX913" s="318" t="s">
        <v>70</v>
      </c>
      <c r="AY913" s="321" t="s">
        <v>136</v>
      </c>
    </row>
    <row r="914" spans="1:65" s="318" customFormat="1">
      <c r="B914" s="319"/>
      <c r="D914" s="320" t="s">
        <v>263</v>
      </c>
      <c r="E914" s="321" t="s">
        <v>3</v>
      </c>
      <c r="F914" s="322" t="s">
        <v>1514</v>
      </c>
      <c r="H914" s="323">
        <v>5.0060000000000002</v>
      </c>
      <c r="I914" s="366"/>
      <c r="L914" s="319"/>
      <c r="M914" s="324"/>
      <c r="N914" s="325"/>
      <c r="O914" s="325"/>
      <c r="P914" s="325"/>
      <c r="Q914" s="325"/>
      <c r="R914" s="325"/>
      <c r="S914" s="325"/>
      <c r="T914" s="326"/>
      <c r="AT914" s="321" t="s">
        <v>263</v>
      </c>
      <c r="AU914" s="321" t="s">
        <v>79</v>
      </c>
      <c r="AV914" s="318" t="s">
        <v>79</v>
      </c>
      <c r="AW914" s="318" t="s">
        <v>30</v>
      </c>
      <c r="AX914" s="318" t="s">
        <v>70</v>
      </c>
      <c r="AY914" s="321" t="s">
        <v>136</v>
      </c>
    </row>
    <row r="915" spans="1:65" s="318" customFormat="1">
      <c r="B915" s="319"/>
      <c r="D915" s="320" t="s">
        <v>263</v>
      </c>
      <c r="E915" s="321" t="s">
        <v>3</v>
      </c>
      <c r="F915" s="322" t="s">
        <v>1515</v>
      </c>
      <c r="H915" s="323">
        <v>7.5750000000000002</v>
      </c>
      <c r="I915" s="366"/>
      <c r="L915" s="319"/>
      <c r="M915" s="324"/>
      <c r="N915" s="325"/>
      <c r="O915" s="325"/>
      <c r="P915" s="325"/>
      <c r="Q915" s="325"/>
      <c r="R915" s="325"/>
      <c r="S915" s="325"/>
      <c r="T915" s="326"/>
      <c r="AT915" s="321" t="s">
        <v>263</v>
      </c>
      <c r="AU915" s="321" t="s">
        <v>79</v>
      </c>
      <c r="AV915" s="318" t="s">
        <v>79</v>
      </c>
      <c r="AW915" s="318" t="s">
        <v>30</v>
      </c>
      <c r="AX915" s="318" t="s">
        <v>70</v>
      </c>
      <c r="AY915" s="321" t="s">
        <v>136</v>
      </c>
    </row>
    <row r="916" spans="1:65" s="318" customFormat="1">
      <c r="B916" s="319"/>
      <c r="D916" s="320" t="s">
        <v>263</v>
      </c>
      <c r="E916" s="321" t="s">
        <v>3</v>
      </c>
      <c r="F916" s="322" t="s">
        <v>1516</v>
      </c>
      <c r="H916" s="323">
        <v>10.253</v>
      </c>
      <c r="I916" s="366"/>
      <c r="L916" s="319"/>
      <c r="M916" s="324"/>
      <c r="N916" s="325"/>
      <c r="O916" s="325"/>
      <c r="P916" s="325"/>
      <c r="Q916" s="325"/>
      <c r="R916" s="325"/>
      <c r="S916" s="325"/>
      <c r="T916" s="326"/>
      <c r="AT916" s="321" t="s">
        <v>263</v>
      </c>
      <c r="AU916" s="321" t="s">
        <v>79</v>
      </c>
      <c r="AV916" s="318" t="s">
        <v>79</v>
      </c>
      <c r="AW916" s="318" t="s">
        <v>30</v>
      </c>
      <c r="AX916" s="318" t="s">
        <v>70</v>
      </c>
      <c r="AY916" s="321" t="s">
        <v>136</v>
      </c>
    </row>
    <row r="917" spans="1:65" s="318" customFormat="1" ht="20">
      <c r="B917" s="319"/>
      <c r="D917" s="320" t="s">
        <v>263</v>
      </c>
      <c r="E917" s="321" t="s">
        <v>3</v>
      </c>
      <c r="F917" s="322" t="s">
        <v>1517</v>
      </c>
      <c r="H917" s="323">
        <v>11.16</v>
      </c>
      <c r="I917" s="366"/>
      <c r="L917" s="319"/>
      <c r="M917" s="324"/>
      <c r="N917" s="325"/>
      <c r="O917" s="325"/>
      <c r="P917" s="325"/>
      <c r="Q917" s="325"/>
      <c r="R917" s="325"/>
      <c r="S917" s="325"/>
      <c r="T917" s="326"/>
      <c r="AT917" s="321" t="s">
        <v>263</v>
      </c>
      <c r="AU917" s="321" t="s">
        <v>79</v>
      </c>
      <c r="AV917" s="318" t="s">
        <v>79</v>
      </c>
      <c r="AW917" s="318" t="s">
        <v>30</v>
      </c>
      <c r="AX917" s="318" t="s">
        <v>70</v>
      </c>
      <c r="AY917" s="321" t="s">
        <v>136</v>
      </c>
    </row>
    <row r="918" spans="1:65" s="318" customFormat="1">
      <c r="B918" s="319"/>
      <c r="D918" s="320" t="s">
        <v>263</v>
      </c>
      <c r="E918" s="321" t="s">
        <v>3</v>
      </c>
      <c r="F918" s="322" t="s">
        <v>1518</v>
      </c>
      <c r="H918" s="323">
        <v>7.88</v>
      </c>
      <c r="I918" s="366"/>
      <c r="L918" s="319"/>
      <c r="M918" s="324"/>
      <c r="N918" s="325"/>
      <c r="O918" s="325"/>
      <c r="P918" s="325"/>
      <c r="Q918" s="325"/>
      <c r="R918" s="325"/>
      <c r="S918" s="325"/>
      <c r="T918" s="326"/>
      <c r="AT918" s="321" t="s">
        <v>263</v>
      </c>
      <c r="AU918" s="321" t="s">
        <v>79</v>
      </c>
      <c r="AV918" s="318" t="s">
        <v>79</v>
      </c>
      <c r="AW918" s="318" t="s">
        <v>30</v>
      </c>
      <c r="AX918" s="318" t="s">
        <v>70</v>
      </c>
      <c r="AY918" s="321" t="s">
        <v>136</v>
      </c>
    </row>
    <row r="919" spans="1:65" s="318" customFormat="1">
      <c r="B919" s="319"/>
      <c r="D919" s="320" t="s">
        <v>263</v>
      </c>
      <c r="E919" s="321" t="s">
        <v>3</v>
      </c>
      <c r="F919" s="322" t="s">
        <v>1519</v>
      </c>
      <c r="H919" s="323">
        <v>18.151</v>
      </c>
      <c r="I919" s="366"/>
      <c r="L919" s="319"/>
      <c r="M919" s="324"/>
      <c r="N919" s="325"/>
      <c r="O919" s="325"/>
      <c r="P919" s="325"/>
      <c r="Q919" s="325"/>
      <c r="R919" s="325"/>
      <c r="S919" s="325"/>
      <c r="T919" s="326"/>
      <c r="AT919" s="321" t="s">
        <v>263</v>
      </c>
      <c r="AU919" s="321" t="s">
        <v>79</v>
      </c>
      <c r="AV919" s="318" t="s">
        <v>79</v>
      </c>
      <c r="AW919" s="318" t="s">
        <v>30</v>
      </c>
      <c r="AX919" s="318" t="s">
        <v>70</v>
      </c>
      <c r="AY919" s="321" t="s">
        <v>136</v>
      </c>
    </row>
    <row r="920" spans="1:65" s="318" customFormat="1">
      <c r="B920" s="319"/>
      <c r="D920" s="320" t="s">
        <v>263</v>
      </c>
      <c r="E920" s="321" t="s">
        <v>3</v>
      </c>
      <c r="F920" s="322" t="s">
        <v>1520</v>
      </c>
      <c r="H920" s="323">
        <v>6.27</v>
      </c>
      <c r="I920" s="366"/>
      <c r="L920" s="319"/>
      <c r="M920" s="324"/>
      <c r="N920" s="325"/>
      <c r="O920" s="325"/>
      <c r="P920" s="325"/>
      <c r="Q920" s="325"/>
      <c r="R920" s="325"/>
      <c r="S920" s="325"/>
      <c r="T920" s="326"/>
      <c r="AT920" s="321" t="s">
        <v>263</v>
      </c>
      <c r="AU920" s="321" t="s">
        <v>79</v>
      </c>
      <c r="AV920" s="318" t="s">
        <v>79</v>
      </c>
      <c r="AW920" s="318" t="s">
        <v>30</v>
      </c>
      <c r="AX920" s="318" t="s">
        <v>70</v>
      </c>
      <c r="AY920" s="321" t="s">
        <v>136</v>
      </c>
    </row>
    <row r="921" spans="1:65" s="318" customFormat="1">
      <c r="B921" s="319"/>
      <c r="D921" s="320" t="s">
        <v>263</v>
      </c>
      <c r="E921" s="321" t="s">
        <v>3</v>
      </c>
      <c r="F921" s="322" t="s">
        <v>1521</v>
      </c>
      <c r="H921" s="323">
        <v>7.04</v>
      </c>
      <c r="I921" s="366"/>
      <c r="L921" s="319"/>
      <c r="M921" s="324"/>
      <c r="N921" s="325"/>
      <c r="O921" s="325"/>
      <c r="P921" s="325"/>
      <c r="Q921" s="325"/>
      <c r="R921" s="325"/>
      <c r="S921" s="325"/>
      <c r="T921" s="326"/>
      <c r="AT921" s="321" t="s">
        <v>263</v>
      </c>
      <c r="AU921" s="321" t="s">
        <v>79</v>
      </c>
      <c r="AV921" s="318" t="s">
        <v>79</v>
      </c>
      <c r="AW921" s="318" t="s">
        <v>30</v>
      </c>
      <c r="AX921" s="318" t="s">
        <v>70</v>
      </c>
      <c r="AY921" s="321" t="s">
        <v>136</v>
      </c>
    </row>
    <row r="922" spans="1:65" s="318" customFormat="1">
      <c r="B922" s="319"/>
      <c r="D922" s="320" t="s">
        <v>263</v>
      </c>
      <c r="E922" s="321" t="s">
        <v>3</v>
      </c>
      <c r="F922" s="322" t="s">
        <v>1522</v>
      </c>
      <c r="H922" s="323">
        <v>-6.4</v>
      </c>
      <c r="I922" s="366"/>
      <c r="L922" s="319"/>
      <c r="M922" s="324"/>
      <c r="N922" s="325"/>
      <c r="O922" s="325"/>
      <c r="P922" s="325"/>
      <c r="Q922" s="325"/>
      <c r="R922" s="325"/>
      <c r="S922" s="325"/>
      <c r="T922" s="326"/>
      <c r="AT922" s="321" t="s">
        <v>263</v>
      </c>
      <c r="AU922" s="321" t="s">
        <v>79</v>
      </c>
      <c r="AV922" s="318" t="s">
        <v>79</v>
      </c>
      <c r="AW922" s="318" t="s">
        <v>30</v>
      </c>
      <c r="AX922" s="318" t="s">
        <v>70</v>
      </c>
      <c r="AY922" s="321" t="s">
        <v>136</v>
      </c>
    </row>
    <row r="923" spans="1:65" s="318" customFormat="1">
      <c r="B923" s="319"/>
      <c r="D923" s="320" t="s">
        <v>263</v>
      </c>
      <c r="E923" s="321" t="s">
        <v>3</v>
      </c>
      <c r="F923" s="322" t="s">
        <v>1523</v>
      </c>
      <c r="H923" s="323">
        <v>-2.8</v>
      </c>
      <c r="I923" s="366"/>
      <c r="L923" s="319"/>
      <c r="M923" s="324"/>
      <c r="N923" s="325"/>
      <c r="O923" s="325"/>
      <c r="P923" s="325"/>
      <c r="Q923" s="325"/>
      <c r="R923" s="325"/>
      <c r="S923" s="325"/>
      <c r="T923" s="326"/>
      <c r="AT923" s="321" t="s">
        <v>263</v>
      </c>
      <c r="AU923" s="321" t="s">
        <v>79</v>
      </c>
      <c r="AV923" s="318" t="s">
        <v>79</v>
      </c>
      <c r="AW923" s="318" t="s">
        <v>30</v>
      </c>
      <c r="AX923" s="318" t="s">
        <v>70</v>
      </c>
      <c r="AY923" s="321" t="s">
        <v>136</v>
      </c>
    </row>
    <row r="924" spans="1:65" s="318" customFormat="1">
      <c r="B924" s="319"/>
      <c r="D924" s="320" t="s">
        <v>263</v>
      </c>
      <c r="E924" s="321" t="s">
        <v>3</v>
      </c>
      <c r="F924" s="322" t="s">
        <v>1524</v>
      </c>
      <c r="H924" s="323">
        <v>-3.7</v>
      </c>
      <c r="I924" s="366"/>
      <c r="L924" s="319"/>
      <c r="M924" s="324"/>
      <c r="N924" s="325"/>
      <c r="O924" s="325"/>
      <c r="P924" s="325"/>
      <c r="Q924" s="325"/>
      <c r="R924" s="325"/>
      <c r="S924" s="325"/>
      <c r="T924" s="326"/>
      <c r="AT924" s="321" t="s">
        <v>263</v>
      </c>
      <c r="AU924" s="321" t="s">
        <v>79</v>
      </c>
      <c r="AV924" s="318" t="s">
        <v>79</v>
      </c>
      <c r="AW924" s="318" t="s">
        <v>30</v>
      </c>
      <c r="AX924" s="318" t="s">
        <v>70</v>
      </c>
      <c r="AY924" s="321" t="s">
        <v>136</v>
      </c>
    </row>
    <row r="925" spans="1:65" s="327" customFormat="1">
      <c r="B925" s="328"/>
      <c r="D925" s="320" t="s">
        <v>263</v>
      </c>
      <c r="E925" s="329" t="s">
        <v>3</v>
      </c>
      <c r="F925" s="330" t="s">
        <v>274</v>
      </c>
      <c r="H925" s="331">
        <v>546.30999999999983</v>
      </c>
      <c r="I925" s="367"/>
      <c r="L925" s="328"/>
      <c r="M925" s="332"/>
      <c r="N925" s="333"/>
      <c r="O925" s="333"/>
      <c r="P925" s="333"/>
      <c r="Q925" s="333"/>
      <c r="R925" s="333"/>
      <c r="S925" s="333"/>
      <c r="T925" s="334"/>
      <c r="AT925" s="329" t="s">
        <v>263</v>
      </c>
      <c r="AU925" s="329" t="s">
        <v>79</v>
      </c>
      <c r="AV925" s="327" t="s">
        <v>139</v>
      </c>
      <c r="AW925" s="327" t="s">
        <v>30</v>
      </c>
      <c r="AX925" s="327" t="s">
        <v>77</v>
      </c>
      <c r="AY925" s="329" t="s">
        <v>136</v>
      </c>
    </row>
    <row r="926" spans="1:65" s="149" customFormat="1" ht="21" customHeight="1">
      <c r="A926" s="143"/>
      <c r="B926" s="144"/>
      <c r="C926" s="335" t="s">
        <v>1525</v>
      </c>
      <c r="D926" s="335" t="s">
        <v>133</v>
      </c>
      <c r="E926" s="336" t="s">
        <v>1526</v>
      </c>
      <c r="F926" s="337" t="s">
        <v>1527</v>
      </c>
      <c r="G926" s="338" t="s">
        <v>512</v>
      </c>
      <c r="H926" s="339">
        <v>557.23599999999999</v>
      </c>
      <c r="I926" s="108"/>
      <c r="J926" s="340">
        <f>ROUND(I926*H926,2)</f>
        <v>0</v>
      </c>
      <c r="K926" s="341"/>
      <c r="L926" s="342"/>
      <c r="M926" s="343" t="s">
        <v>3</v>
      </c>
      <c r="N926" s="344" t="s">
        <v>41</v>
      </c>
      <c r="O926" s="307">
        <v>0</v>
      </c>
      <c r="P926" s="307">
        <f>O926*H926</f>
        <v>0</v>
      </c>
      <c r="Q926" s="307">
        <v>2.7999999999999998E-4</v>
      </c>
      <c r="R926" s="307">
        <f>Q926*H926</f>
        <v>0.15602607999999998</v>
      </c>
      <c r="S926" s="307">
        <v>0</v>
      </c>
      <c r="T926" s="308">
        <f>S926*H926</f>
        <v>0</v>
      </c>
      <c r="U926" s="143"/>
      <c r="V926" s="143"/>
      <c r="W926" s="143"/>
      <c r="X926" s="143"/>
      <c r="Y926" s="143"/>
      <c r="Z926" s="143"/>
      <c r="AA926" s="143"/>
      <c r="AB926" s="143"/>
      <c r="AC926" s="143"/>
      <c r="AD926" s="143"/>
      <c r="AE926" s="143"/>
      <c r="AR926" s="309" t="s">
        <v>553</v>
      </c>
      <c r="AT926" s="309" t="s">
        <v>133</v>
      </c>
      <c r="AU926" s="309" t="s">
        <v>79</v>
      </c>
      <c r="AY926" s="129" t="s">
        <v>136</v>
      </c>
      <c r="BE926" s="310">
        <f>IF(N926="základní",J926,0)</f>
        <v>0</v>
      </c>
      <c r="BF926" s="310">
        <f>IF(N926="snížená",J926,0)</f>
        <v>0</v>
      </c>
      <c r="BG926" s="310">
        <f>IF(N926="zákl. přenesená",J926,0)</f>
        <v>0</v>
      </c>
      <c r="BH926" s="310">
        <f>IF(N926="sníž. přenesená",J926,0)</f>
        <v>0</v>
      </c>
      <c r="BI926" s="310">
        <f>IF(N926="nulová",J926,0)</f>
        <v>0</v>
      </c>
      <c r="BJ926" s="129" t="s">
        <v>77</v>
      </c>
      <c r="BK926" s="310">
        <f>ROUND(I926*H926,2)</f>
        <v>0</v>
      </c>
      <c r="BL926" s="129" t="s">
        <v>362</v>
      </c>
      <c r="BM926" s="309" t="s">
        <v>1528</v>
      </c>
    </row>
    <row r="927" spans="1:65" s="318" customFormat="1">
      <c r="B927" s="319"/>
      <c r="D927" s="320" t="s">
        <v>263</v>
      </c>
      <c r="F927" s="322" t="s">
        <v>1529</v>
      </c>
      <c r="H927" s="323">
        <v>557.23599999999999</v>
      </c>
      <c r="I927" s="366"/>
      <c r="L927" s="319"/>
      <c r="M927" s="324"/>
      <c r="N927" s="325"/>
      <c r="O927" s="325"/>
      <c r="P927" s="325"/>
      <c r="Q927" s="325"/>
      <c r="R927" s="325"/>
      <c r="S927" s="325"/>
      <c r="T927" s="326"/>
      <c r="AT927" s="321" t="s">
        <v>263</v>
      </c>
      <c r="AU927" s="321" t="s">
        <v>79</v>
      </c>
      <c r="AV927" s="318" t="s">
        <v>79</v>
      </c>
      <c r="AW927" s="318" t="s">
        <v>4</v>
      </c>
      <c r="AX927" s="318" t="s">
        <v>77</v>
      </c>
      <c r="AY927" s="321" t="s">
        <v>136</v>
      </c>
    </row>
    <row r="928" spans="1:65" s="149" customFormat="1" ht="16.399999999999999" customHeight="1">
      <c r="A928" s="143"/>
      <c r="B928" s="144"/>
      <c r="C928" s="298" t="s">
        <v>1530</v>
      </c>
      <c r="D928" s="298" t="s">
        <v>140</v>
      </c>
      <c r="E928" s="299" t="s">
        <v>1531</v>
      </c>
      <c r="F928" s="300" t="s">
        <v>1532</v>
      </c>
      <c r="G928" s="301" t="s">
        <v>512</v>
      </c>
      <c r="H928" s="302">
        <v>546.30999999999995</v>
      </c>
      <c r="I928" s="107"/>
      <c r="J928" s="303">
        <f>ROUND(I928*H928,2)</f>
        <v>0</v>
      </c>
      <c r="K928" s="304"/>
      <c r="L928" s="144"/>
      <c r="M928" s="305" t="s">
        <v>3</v>
      </c>
      <c r="N928" s="306" t="s">
        <v>41</v>
      </c>
      <c r="O928" s="307">
        <v>0.18099999999999999</v>
      </c>
      <c r="P928" s="307">
        <f>O928*H928</f>
        <v>98.882109999999983</v>
      </c>
      <c r="Q928" s="307">
        <v>1.0000000000000001E-5</v>
      </c>
      <c r="R928" s="307">
        <f>Q928*H928</f>
        <v>5.4631000000000002E-3</v>
      </c>
      <c r="S928" s="307">
        <v>0</v>
      </c>
      <c r="T928" s="308">
        <f>S928*H928</f>
        <v>0</v>
      </c>
      <c r="U928" s="143"/>
      <c r="V928" s="143"/>
      <c r="W928" s="143"/>
      <c r="X928" s="143"/>
      <c r="Y928" s="143"/>
      <c r="Z928" s="143"/>
      <c r="AA928" s="143"/>
      <c r="AB928" s="143"/>
      <c r="AC928" s="143"/>
      <c r="AD928" s="143"/>
      <c r="AE928" s="143"/>
      <c r="AR928" s="309" t="s">
        <v>362</v>
      </c>
      <c r="AT928" s="309" t="s">
        <v>140</v>
      </c>
      <c r="AU928" s="309" t="s">
        <v>79</v>
      </c>
      <c r="AY928" s="129" t="s">
        <v>136</v>
      </c>
      <c r="BE928" s="310">
        <f>IF(N928="základní",J928,0)</f>
        <v>0</v>
      </c>
      <c r="BF928" s="310">
        <f>IF(N928="snížená",J928,0)</f>
        <v>0</v>
      </c>
      <c r="BG928" s="310">
        <f>IF(N928="zákl. přenesená",J928,0)</f>
        <v>0</v>
      </c>
      <c r="BH928" s="310">
        <f>IF(N928="sníž. přenesená",J928,0)</f>
        <v>0</v>
      </c>
      <c r="BI928" s="310">
        <f>IF(N928="nulová",J928,0)</f>
        <v>0</v>
      </c>
      <c r="BJ928" s="129" t="s">
        <v>77</v>
      </c>
      <c r="BK928" s="310">
        <f>ROUND(I928*H928,2)</f>
        <v>0</v>
      </c>
      <c r="BL928" s="129" t="s">
        <v>362</v>
      </c>
      <c r="BM928" s="309" t="s">
        <v>1533</v>
      </c>
    </row>
    <row r="929" spans="2:51" s="345" customFormat="1">
      <c r="B929" s="346"/>
      <c r="D929" s="320" t="s">
        <v>263</v>
      </c>
      <c r="E929" s="347" t="s">
        <v>3</v>
      </c>
      <c r="F929" s="348" t="s">
        <v>431</v>
      </c>
      <c r="H929" s="347" t="s">
        <v>3</v>
      </c>
      <c r="I929" s="368"/>
      <c r="L929" s="346"/>
      <c r="M929" s="349"/>
      <c r="N929" s="350"/>
      <c r="O929" s="350"/>
      <c r="P929" s="350"/>
      <c r="Q929" s="350"/>
      <c r="R929" s="350"/>
      <c r="S929" s="350"/>
      <c r="T929" s="351"/>
      <c r="AT929" s="347" t="s">
        <v>263</v>
      </c>
      <c r="AU929" s="347" t="s">
        <v>79</v>
      </c>
      <c r="AV929" s="345" t="s">
        <v>77</v>
      </c>
      <c r="AW929" s="345" t="s">
        <v>30</v>
      </c>
      <c r="AX929" s="345" t="s">
        <v>70</v>
      </c>
      <c r="AY929" s="347" t="s">
        <v>136</v>
      </c>
    </row>
    <row r="930" spans="2:51" s="318" customFormat="1">
      <c r="B930" s="319"/>
      <c r="D930" s="320" t="s">
        <v>263</v>
      </c>
      <c r="E930" s="321" t="s">
        <v>3</v>
      </c>
      <c r="F930" s="322" t="s">
        <v>1487</v>
      </c>
      <c r="H930" s="323">
        <v>23.04</v>
      </c>
      <c r="I930" s="366"/>
      <c r="L930" s="319"/>
      <c r="M930" s="324"/>
      <c r="N930" s="325"/>
      <c r="O930" s="325"/>
      <c r="P930" s="325"/>
      <c r="Q930" s="325"/>
      <c r="R930" s="325"/>
      <c r="S930" s="325"/>
      <c r="T930" s="326"/>
      <c r="AT930" s="321" t="s">
        <v>263</v>
      </c>
      <c r="AU930" s="321" t="s">
        <v>79</v>
      </c>
      <c r="AV930" s="318" t="s">
        <v>79</v>
      </c>
      <c r="AW930" s="318" t="s">
        <v>30</v>
      </c>
      <c r="AX930" s="318" t="s">
        <v>70</v>
      </c>
      <c r="AY930" s="321" t="s">
        <v>136</v>
      </c>
    </row>
    <row r="931" spans="2:51" s="318" customFormat="1">
      <c r="B931" s="319"/>
      <c r="D931" s="320" t="s">
        <v>263</v>
      </c>
      <c r="E931" s="321" t="s">
        <v>3</v>
      </c>
      <c r="F931" s="322" t="s">
        <v>1488</v>
      </c>
      <c r="H931" s="323">
        <v>-0.9</v>
      </c>
      <c r="I931" s="366"/>
      <c r="L931" s="319"/>
      <c r="M931" s="324"/>
      <c r="N931" s="325"/>
      <c r="O931" s="325"/>
      <c r="P931" s="325"/>
      <c r="Q931" s="325"/>
      <c r="R931" s="325"/>
      <c r="S931" s="325"/>
      <c r="T931" s="326"/>
      <c r="AT931" s="321" t="s">
        <v>263</v>
      </c>
      <c r="AU931" s="321" t="s">
        <v>79</v>
      </c>
      <c r="AV931" s="318" t="s">
        <v>79</v>
      </c>
      <c r="AW931" s="318" t="s">
        <v>30</v>
      </c>
      <c r="AX931" s="318" t="s">
        <v>70</v>
      </c>
      <c r="AY931" s="321" t="s">
        <v>136</v>
      </c>
    </row>
    <row r="932" spans="2:51" s="318" customFormat="1">
      <c r="B932" s="319"/>
      <c r="D932" s="320" t="s">
        <v>263</v>
      </c>
      <c r="E932" s="321" t="s">
        <v>3</v>
      </c>
      <c r="F932" s="322" t="s">
        <v>1489</v>
      </c>
      <c r="H932" s="323">
        <v>14.98</v>
      </c>
      <c r="I932" s="366"/>
      <c r="L932" s="319"/>
      <c r="M932" s="324"/>
      <c r="N932" s="325"/>
      <c r="O932" s="325"/>
      <c r="P932" s="325"/>
      <c r="Q932" s="325"/>
      <c r="R932" s="325"/>
      <c r="S932" s="325"/>
      <c r="T932" s="326"/>
      <c r="AT932" s="321" t="s">
        <v>263</v>
      </c>
      <c r="AU932" s="321" t="s">
        <v>79</v>
      </c>
      <c r="AV932" s="318" t="s">
        <v>79</v>
      </c>
      <c r="AW932" s="318" t="s">
        <v>30</v>
      </c>
      <c r="AX932" s="318" t="s">
        <v>70</v>
      </c>
      <c r="AY932" s="321" t="s">
        <v>136</v>
      </c>
    </row>
    <row r="933" spans="2:51" s="318" customFormat="1">
      <c r="B933" s="319"/>
      <c r="D933" s="320" t="s">
        <v>263</v>
      </c>
      <c r="E933" s="321" t="s">
        <v>3</v>
      </c>
      <c r="F933" s="322" t="s">
        <v>1490</v>
      </c>
      <c r="H933" s="323">
        <v>-3.6</v>
      </c>
      <c r="I933" s="366"/>
      <c r="L933" s="319"/>
      <c r="M933" s="324"/>
      <c r="N933" s="325"/>
      <c r="O933" s="325"/>
      <c r="P933" s="325"/>
      <c r="Q933" s="325"/>
      <c r="R933" s="325"/>
      <c r="S933" s="325"/>
      <c r="T933" s="326"/>
      <c r="AT933" s="321" t="s">
        <v>263</v>
      </c>
      <c r="AU933" s="321" t="s">
        <v>79</v>
      </c>
      <c r="AV933" s="318" t="s">
        <v>79</v>
      </c>
      <c r="AW933" s="318" t="s">
        <v>30</v>
      </c>
      <c r="AX933" s="318" t="s">
        <v>70</v>
      </c>
      <c r="AY933" s="321" t="s">
        <v>136</v>
      </c>
    </row>
    <row r="934" spans="2:51" s="318" customFormat="1">
      <c r="B934" s="319"/>
      <c r="D934" s="320" t="s">
        <v>263</v>
      </c>
      <c r="E934" s="321" t="s">
        <v>3</v>
      </c>
      <c r="F934" s="322" t="s">
        <v>1491</v>
      </c>
      <c r="H934" s="323">
        <v>18.98</v>
      </c>
      <c r="I934" s="366"/>
      <c r="L934" s="319"/>
      <c r="M934" s="324"/>
      <c r="N934" s="325"/>
      <c r="O934" s="325"/>
      <c r="P934" s="325"/>
      <c r="Q934" s="325"/>
      <c r="R934" s="325"/>
      <c r="S934" s="325"/>
      <c r="T934" s="326"/>
      <c r="AT934" s="321" t="s">
        <v>263</v>
      </c>
      <c r="AU934" s="321" t="s">
        <v>79</v>
      </c>
      <c r="AV934" s="318" t="s">
        <v>79</v>
      </c>
      <c r="AW934" s="318" t="s">
        <v>30</v>
      </c>
      <c r="AX934" s="318" t="s">
        <v>70</v>
      </c>
      <c r="AY934" s="321" t="s">
        <v>136</v>
      </c>
    </row>
    <row r="935" spans="2:51" s="318" customFormat="1">
      <c r="B935" s="319"/>
      <c r="D935" s="320" t="s">
        <v>263</v>
      </c>
      <c r="E935" s="321" t="s">
        <v>3</v>
      </c>
      <c r="F935" s="322" t="s">
        <v>1492</v>
      </c>
      <c r="H935" s="323">
        <v>-2</v>
      </c>
      <c r="I935" s="366"/>
      <c r="L935" s="319"/>
      <c r="M935" s="324"/>
      <c r="N935" s="325"/>
      <c r="O935" s="325"/>
      <c r="P935" s="325"/>
      <c r="Q935" s="325"/>
      <c r="R935" s="325"/>
      <c r="S935" s="325"/>
      <c r="T935" s="326"/>
      <c r="AT935" s="321" t="s">
        <v>263</v>
      </c>
      <c r="AU935" s="321" t="s">
        <v>79</v>
      </c>
      <c r="AV935" s="318" t="s">
        <v>79</v>
      </c>
      <c r="AW935" s="318" t="s">
        <v>30</v>
      </c>
      <c r="AX935" s="318" t="s">
        <v>70</v>
      </c>
      <c r="AY935" s="321" t="s">
        <v>136</v>
      </c>
    </row>
    <row r="936" spans="2:51" s="318" customFormat="1">
      <c r="B936" s="319"/>
      <c r="D936" s="320" t="s">
        <v>263</v>
      </c>
      <c r="E936" s="321" t="s">
        <v>3</v>
      </c>
      <c r="F936" s="322" t="s">
        <v>1493</v>
      </c>
      <c r="H936" s="323">
        <v>14.04</v>
      </c>
      <c r="I936" s="366"/>
      <c r="L936" s="319"/>
      <c r="M936" s="324"/>
      <c r="N936" s="325"/>
      <c r="O936" s="325"/>
      <c r="P936" s="325"/>
      <c r="Q936" s="325"/>
      <c r="R936" s="325"/>
      <c r="S936" s="325"/>
      <c r="T936" s="326"/>
      <c r="AT936" s="321" t="s">
        <v>263</v>
      </c>
      <c r="AU936" s="321" t="s">
        <v>79</v>
      </c>
      <c r="AV936" s="318" t="s">
        <v>79</v>
      </c>
      <c r="AW936" s="318" t="s">
        <v>30</v>
      </c>
      <c r="AX936" s="318" t="s">
        <v>70</v>
      </c>
      <c r="AY936" s="321" t="s">
        <v>136</v>
      </c>
    </row>
    <row r="937" spans="2:51" s="318" customFormat="1">
      <c r="B937" s="319"/>
      <c r="D937" s="320" t="s">
        <v>263</v>
      </c>
      <c r="E937" s="321" t="s">
        <v>3</v>
      </c>
      <c r="F937" s="322" t="s">
        <v>1492</v>
      </c>
      <c r="H937" s="323">
        <v>-2</v>
      </c>
      <c r="I937" s="366"/>
      <c r="L937" s="319"/>
      <c r="M937" s="324"/>
      <c r="N937" s="325"/>
      <c r="O937" s="325"/>
      <c r="P937" s="325"/>
      <c r="Q937" s="325"/>
      <c r="R937" s="325"/>
      <c r="S937" s="325"/>
      <c r="T937" s="326"/>
      <c r="AT937" s="321" t="s">
        <v>263</v>
      </c>
      <c r="AU937" s="321" t="s">
        <v>79</v>
      </c>
      <c r="AV937" s="318" t="s">
        <v>79</v>
      </c>
      <c r="AW937" s="318" t="s">
        <v>30</v>
      </c>
      <c r="AX937" s="318" t="s">
        <v>70</v>
      </c>
      <c r="AY937" s="321" t="s">
        <v>136</v>
      </c>
    </row>
    <row r="938" spans="2:51" s="318" customFormat="1">
      <c r="B938" s="319"/>
      <c r="D938" s="320" t="s">
        <v>263</v>
      </c>
      <c r="E938" s="321" t="s">
        <v>3</v>
      </c>
      <c r="F938" s="322" t="s">
        <v>1494</v>
      </c>
      <c r="H938" s="323">
        <v>79.11</v>
      </c>
      <c r="I938" s="366"/>
      <c r="L938" s="319"/>
      <c r="M938" s="324"/>
      <c r="N938" s="325"/>
      <c r="O938" s="325"/>
      <c r="P938" s="325"/>
      <c r="Q938" s="325"/>
      <c r="R938" s="325"/>
      <c r="S938" s="325"/>
      <c r="T938" s="326"/>
      <c r="AT938" s="321" t="s">
        <v>263</v>
      </c>
      <c r="AU938" s="321" t="s">
        <v>79</v>
      </c>
      <c r="AV938" s="318" t="s">
        <v>79</v>
      </c>
      <c r="AW938" s="318" t="s">
        <v>30</v>
      </c>
      <c r="AX938" s="318" t="s">
        <v>70</v>
      </c>
      <c r="AY938" s="321" t="s">
        <v>136</v>
      </c>
    </row>
    <row r="939" spans="2:51" s="318" customFormat="1">
      <c r="B939" s="319"/>
      <c r="D939" s="320" t="s">
        <v>263</v>
      </c>
      <c r="E939" s="321" t="s">
        <v>3</v>
      </c>
      <c r="F939" s="322" t="s">
        <v>1495</v>
      </c>
      <c r="H939" s="323">
        <v>-5.7</v>
      </c>
      <c r="I939" s="366"/>
      <c r="L939" s="319"/>
      <c r="M939" s="324"/>
      <c r="N939" s="325"/>
      <c r="O939" s="325"/>
      <c r="P939" s="325"/>
      <c r="Q939" s="325"/>
      <c r="R939" s="325"/>
      <c r="S939" s="325"/>
      <c r="T939" s="326"/>
      <c r="AT939" s="321" t="s">
        <v>263</v>
      </c>
      <c r="AU939" s="321" t="s">
        <v>79</v>
      </c>
      <c r="AV939" s="318" t="s">
        <v>79</v>
      </c>
      <c r="AW939" s="318" t="s">
        <v>30</v>
      </c>
      <c r="AX939" s="318" t="s">
        <v>70</v>
      </c>
      <c r="AY939" s="321" t="s">
        <v>136</v>
      </c>
    </row>
    <row r="940" spans="2:51" s="318" customFormat="1">
      <c r="B940" s="319"/>
      <c r="D940" s="320" t="s">
        <v>263</v>
      </c>
      <c r="E940" s="321" t="s">
        <v>3</v>
      </c>
      <c r="F940" s="322" t="s">
        <v>1496</v>
      </c>
      <c r="H940" s="323">
        <v>51.16</v>
      </c>
      <c r="I940" s="366"/>
      <c r="L940" s="319"/>
      <c r="M940" s="324"/>
      <c r="N940" s="325"/>
      <c r="O940" s="325"/>
      <c r="P940" s="325"/>
      <c r="Q940" s="325"/>
      <c r="R940" s="325"/>
      <c r="S940" s="325"/>
      <c r="T940" s="326"/>
      <c r="AT940" s="321" t="s">
        <v>263</v>
      </c>
      <c r="AU940" s="321" t="s">
        <v>79</v>
      </c>
      <c r="AV940" s="318" t="s">
        <v>79</v>
      </c>
      <c r="AW940" s="318" t="s">
        <v>30</v>
      </c>
      <c r="AX940" s="318" t="s">
        <v>70</v>
      </c>
      <c r="AY940" s="321" t="s">
        <v>136</v>
      </c>
    </row>
    <row r="941" spans="2:51" s="318" customFormat="1">
      <c r="B941" s="319"/>
      <c r="D941" s="320" t="s">
        <v>263</v>
      </c>
      <c r="E941" s="321" t="s">
        <v>3</v>
      </c>
      <c r="F941" s="322" t="s">
        <v>1497</v>
      </c>
      <c r="H941" s="323">
        <v>-3.2</v>
      </c>
      <c r="I941" s="366"/>
      <c r="L941" s="319"/>
      <c r="M941" s="324"/>
      <c r="N941" s="325"/>
      <c r="O941" s="325"/>
      <c r="P941" s="325"/>
      <c r="Q941" s="325"/>
      <c r="R941" s="325"/>
      <c r="S941" s="325"/>
      <c r="T941" s="326"/>
      <c r="AT941" s="321" t="s">
        <v>263</v>
      </c>
      <c r="AU941" s="321" t="s">
        <v>79</v>
      </c>
      <c r="AV941" s="318" t="s">
        <v>79</v>
      </c>
      <c r="AW941" s="318" t="s">
        <v>30</v>
      </c>
      <c r="AX941" s="318" t="s">
        <v>70</v>
      </c>
      <c r="AY941" s="321" t="s">
        <v>136</v>
      </c>
    </row>
    <row r="942" spans="2:51" s="318" customFormat="1">
      <c r="B942" s="319"/>
      <c r="D942" s="320" t="s">
        <v>263</v>
      </c>
      <c r="E942" s="321" t="s">
        <v>3</v>
      </c>
      <c r="F942" s="322" t="s">
        <v>1498</v>
      </c>
      <c r="H942" s="323">
        <v>69.8</v>
      </c>
      <c r="I942" s="366"/>
      <c r="L942" s="319"/>
      <c r="M942" s="324"/>
      <c r="N942" s="325"/>
      <c r="O942" s="325"/>
      <c r="P942" s="325"/>
      <c r="Q942" s="325"/>
      <c r="R942" s="325"/>
      <c r="S942" s="325"/>
      <c r="T942" s="326"/>
      <c r="AT942" s="321" t="s">
        <v>263</v>
      </c>
      <c r="AU942" s="321" t="s">
        <v>79</v>
      </c>
      <c r="AV942" s="318" t="s">
        <v>79</v>
      </c>
      <c r="AW942" s="318" t="s">
        <v>30</v>
      </c>
      <c r="AX942" s="318" t="s">
        <v>70</v>
      </c>
      <c r="AY942" s="321" t="s">
        <v>136</v>
      </c>
    </row>
    <row r="943" spans="2:51" s="318" customFormat="1">
      <c r="B943" s="319"/>
      <c r="D943" s="320" t="s">
        <v>263</v>
      </c>
      <c r="E943" s="321" t="s">
        <v>3</v>
      </c>
      <c r="F943" s="322" t="s">
        <v>1499</v>
      </c>
      <c r="H943" s="323">
        <v>-9.4559999999999995</v>
      </c>
      <c r="I943" s="366"/>
      <c r="L943" s="319"/>
      <c r="M943" s="324"/>
      <c r="N943" s="325"/>
      <c r="O943" s="325"/>
      <c r="P943" s="325"/>
      <c r="Q943" s="325"/>
      <c r="R943" s="325"/>
      <c r="S943" s="325"/>
      <c r="T943" s="326"/>
      <c r="AT943" s="321" t="s">
        <v>263</v>
      </c>
      <c r="AU943" s="321" t="s">
        <v>79</v>
      </c>
      <c r="AV943" s="318" t="s">
        <v>79</v>
      </c>
      <c r="AW943" s="318" t="s">
        <v>30</v>
      </c>
      <c r="AX943" s="318" t="s">
        <v>70</v>
      </c>
      <c r="AY943" s="321" t="s">
        <v>136</v>
      </c>
    </row>
    <row r="944" spans="2:51" s="318" customFormat="1">
      <c r="B944" s="319"/>
      <c r="D944" s="320" t="s">
        <v>263</v>
      </c>
      <c r="E944" s="321" t="s">
        <v>3</v>
      </c>
      <c r="F944" s="322" t="s">
        <v>1500</v>
      </c>
      <c r="H944" s="323">
        <v>44.02</v>
      </c>
      <c r="I944" s="366"/>
      <c r="L944" s="319"/>
      <c r="M944" s="324"/>
      <c r="N944" s="325"/>
      <c r="O944" s="325"/>
      <c r="P944" s="325"/>
      <c r="Q944" s="325"/>
      <c r="R944" s="325"/>
      <c r="S944" s="325"/>
      <c r="T944" s="326"/>
      <c r="AT944" s="321" t="s">
        <v>263</v>
      </c>
      <c r="AU944" s="321" t="s">
        <v>79</v>
      </c>
      <c r="AV944" s="318" t="s">
        <v>79</v>
      </c>
      <c r="AW944" s="318" t="s">
        <v>30</v>
      </c>
      <c r="AX944" s="318" t="s">
        <v>70</v>
      </c>
      <c r="AY944" s="321" t="s">
        <v>136</v>
      </c>
    </row>
    <row r="945" spans="2:51" s="318" customFormat="1">
      <c r="B945" s="319"/>
      <c r="D945" s="320" t="s">
        <v>263</v>
      </c>
      <c r="E945" s="321" t="s">
        <v>3</v>
      </c>
      <c r="F945" s="322" t="s">
        <v>1501</v>
      </c>
      <c r="H945" s="323">
        <v>-4.7279999999999998</v>
      </c>
      <c r="I945" s="366"/>
      <c r="L945" s="319"/>
      <c r="M945" s="324"/>
      <c r="N945" s="325"/>
      <c r="O945" s="325"/>
      <c r="P945" s="325"/>
      <c r="Q945" s="325"/>
      <c r="R945" s="325"/>
      <c r="S945" s="325"/>
      <c r="T945" s="326"/>
      <c r="AT945" s="321" t="s">
        <v>263</v>
      </c>
      <c r="AU945" s="321" t="s">
        <v>79</v>
      </c>
      <c r="AV945" s="318" t="s">
        <v>79</v>
      </c>
      <c r="AW945" s="318" t="s">
        <v>30</v>
      </c>
      <c r="AX945" s="318" t="s">
        <v>70</v>
      </c>
      <c r="AY945" s="321" t="s">
        <v>136</v>
      </c>
    </row>
    <row r="946" spans="2:51" s="318" customFormat="1">
      <c r="B946" s="319"/>
      <c r="D946" s="320" t="s">
        <v>263</v>
      </c>
      <c r="E946" s="321" t="s">
        <v>3</v>
      </c>
      <c r="F946" s="322" t="s">
        <v>1502</v>
      </c>
      <c r="H946" s="323">
        <v>15.2</v>
      </c>
      <c r="I946" s="366"/>
      <c r="L946" s="319"/>
      <c r="M946" s="324"/>
      <c r="N946" s="325"/>
      <c r="O946" s="325"/>
      <c r="P946" s="325"/>
      <c r="Q946" s="325"/>
      <c r="R946" s="325"/>
      <c r="S946" s="325"/>
      <c r="T946" s="326"/>
      <c r="AT946" s="321" t="s">
        <v>263</v>
      </c>
      <c r="AU946" s="321" t="s">
        <v>79</v>
      </c>
      <c r="AV946" s="318" t="s">
        <v>79</v>
      </c>
      <c r="AW946" s="318" t="s">
        <v>30</v>
      </c>
      <c r="AX946" s="318" t="s">
        <v>70</v>
      </c>
      <c r="AY946" s="321" t="s">
        <v>136</v>
      </c>
    </row>
    <row r="947" spans="2:51" s="318" customFormat="1">
      <c r="B947" s="319"/>
      <c r="D947" s="320" t="s">
        <v>263</v>
      </c>
      <c r="E947" s="321" t="s">
        <v>3</v>
      </c>
      <c r="F947" s="322" t="s">
        <v>1503</v>
      </c>
      <c r="H947" s="323">
        <v>118.88</v>
      </c>
      <c r="I947" s="366"/>
      <c r="L947" s="319"/>
      <c r="M947" s="324"/>
      <c r="N947" s="325"/>
      <c r="O947" s="325"/>
      <c r="P947" s="325"/>
      <c r="Q947" s="325"/>
      <c r="R947" s="325"/>
      <c r="S947" s="325"/>
      <c r="T947" s="326"/>
      <c r="AT947" s="321" t="s">
        <v>263</v>
      </c>
      <c r="AU947" s="321" t="s">
        <v>79</v>
      </c>
      <c r="AV947" s="318" t="s">
        <v>79</v>
      </c>
      <c r="AW947" s="318" t="s">
        <v>30</v>
      </c>
      <c r="AX947" s="318" t="s">
        <v>70</v>
      </c>
      <c r="AY947" s="321" t="s">
        <v>136</v>
      </c>
    </row>
    <row r="948" spans="2:51" s="318" customFormat="1">
      <c r="B948" s="319"/>
      <c r="D948" s="320" t="s">
        <v>263</v>
      </c>
      <c r="E948" s="321" t="s">
        <v>3</v>
      </c>
      <c r="F948" s="322" t="s">
        <v>1504</v>
      </c>
      <c r="H948" s="323">
        <v>-27</v>
      </c>
      <c r="I948" s="366"/>
      <c r="L948" s="319"/>
      <c r="M948" s="324"/>
      <c r="N948" s="325"/>
      <c r="O948" s="325"/>
      <c r="P948" s="325"/>
      <c r="Q948" s="325"/>
      <c r="R948" s="325"/>
      <c r="S948" s="325"/>
      <c r="T948" s="326"/>
      <c r="AT948" s="321" t="s">
        <v>263</v>
      </c>
      <c r="AU948" s="321" t="s">
        <v>79</v>
      </c>
      <c r="AV948" s="318" t="s">
        <v>79</v>
      </c>
      <c r="AW948" s="318" t="s">
        <v>30</v>
      </c>
      <c r="AX948" s="318" t="s">
        <v>70</v>
      </c>
      <c r="AY948" s="321" t="s">
        <v>136</v>
      </c>
    </row>
    <row r="949" spans="2:51" s="318" customFormat="1">
      <c r="B949" s="319"/>
      <c r="D949" s="320" t="s">
        <v>263</v>
      </c>
      <c r="E949" s="321" t="s">
        <v>3</v>
      </c>
      <c r="F949" s="322" t="s">
        <v>1505</v>
      </c>
      <c r="H949" s="323">
        <v>28.6</v>
      </c>
      <c r="I949" s="366"/>
      <c r="L949" s="319"/>
      <c r="M949" s="324"/>
      <c r="N949" s="325"/>
      <c r="O949" s="325"/>
      <c r="P949" s="325"/>
      <c r="Q949" s="325"/>
      <c r="R949" s="325"/>
      <c r="S949" s="325"/>
      <c r="T949" s="326"/>
      <c r="AT949" s="321" t="s">
        <v>263</v>
      </c>
      <c r="AU949" s="321" t="s">
        <v>79</v>
      </c>
      <c r="AV949" s="318" t="s">
        <v>79</v>
      </c>
      <c r="AW949" s="318" t="s">
        <v>30</v>
      </c>
      <c r="AX949" s="318" t="s">
        <v>70</v>
      </c>
      <c r="AY949" s="321" t="s">
        <v>136</v>
      </c>
    </row>
    <row r="950" spans="2:51" s="318" customFormat="1">
      <c r="B950" s="319"/>
      <c r="D950" s="320" t="s">
        <v>263</v>
      </c>
      <c r="E950" s="321" t="s">
        <v>3</v>
      </c>
      <c r="F950" s="322" t="s">
        <v>1506</v>
      </c>
      <c r="H950" s="323">
        <v>8.56</v>
      </c>
      <c r="I950" s="366"/>
      <c r="L950" s="319"/>
      <c r="M950" s="324"/>
      <c r="N950" s="325"/>
      <c r="O950" s="325"/>
      <c r="P950" s="325"/>
      <c r="Q950" s="325"/>
      <c r="R950" s="325"/>
      <c r="S950" s="325"/>
      <c r="T950" s="326"/>
      <c r="AT950" s="321" t="s">
        <v>263</v>
      </c>
      <c r="AU950" s="321" t="s">
        <v>79</v>
      </c>
      <c r="AV950" s="318" t="s">
        <v>79</v>
      </c>
      <c r="AW950" s="318" t="s">
        <v>30</v>
      </c>
      <c r="AX950" s="318" t="s">
        <v>70</v>
      </c>
      <c r="AY950" s="321" t="s">
        <v>136</v>
      </c>
    </row>
    <row r="951" spans="2:51" s="318" customFormat="1">
      <c r="B951" s="319"/>
      <c r="D951" s="320" t="s">
        <v>263</v>
      </c>
      <c r="E951" s="321" t="s">
        <v>3</v>
      </c>
      <c r="F951" s="322" t="s">
        <v>1507</v>
      </c>
      <c r="H951" s="323">
        <v>-0.8</v>
      </c>
      <c r="I951" s="366"/>
      <c r="L951" s="319"/>
      <c r="M951" s="324"/>
      <c r="N951" s="325"/>
      <c r="O951" s="325"/>
      <c r="P951" s="325"/>
      <c r="Q951" s="325"/>
      <c r="R951" s="325"/>
      <c r="S951" s="325"/>
      <c r="T951" s="326"/>
      <c r="AT951" s="321" t="s">
        <v>263</v>
      </c>
      <c r="AU951" s="321" t="s">
        <v>79</v>
      </c>
      <c r="AV951" s="318" t="s">
        <v>79</v>
      </c>
      <c r="AW951" s="318" t="s">
        <v>30</v>
      </c>
      <c r="AX951" s="318" t="s">
        <v>70</v>
      </c>
      <c r="AY951" s="321" t="s">
        <v>136</v>
      </c>
    </row>
    <row r="952" spans="2:51" s="345" customFormat="1">
      <c r="B952" s="346"/>
      <c r="D952" s="320" t="s">
        <v>263</v>
      </c>
      <c r="E952" s="347" t="s">
        <v>3</v>
      </c>
      <c r="F952" s="348" t="s">
        <v>455</v>
      </c>
      <c r="H952" s="347" t="s">
        <v>3</v>
      </c>
      <c r="I952" s="368"/>
      <c r="L952" s="346"/>
      <c r="M952" s="349"/>
      <c r="N952" s="350"/>
      <c r="O952" s="350"/>
      <c r="P952" s="350"/>
      <c r="Q952" s="350"/>
      <c r="R952" s="350"/>
      <c r="S952" s="350"/>
      <c r="T952" s="351"/>
      <c r="AT952" s="347" t="s">
        <v>263</v>
      </c>
      <c r="AU952" s="347" t="s">
        <v>79</v>
      </c>
      <c r="AV952" s="345" t="s">
        <v>77</v>
      </c>
      <c r="AW952" s="345" t="s">
        <v>30</v>
      </c>
      <c r="AX952" s="345" t="s">
        <v>70</v>
      </c>
      <c r="AY952" s="347" t="s">
        <v>136</v>
      </c>
    </row>
    <row r="953" spans="2:51" s="345" customFormat="1">
      <c r="B953" s="346"/>
      <c r="D953" s="320" t="s">
        <v>263</v>
      </c>
      <c r="E953" s="347" t="s">
        <v>3</v>
      </c>
      <c r="F953" s="348" t="s">
        <v>338</v>
      </c>
      <c r="H953" s="347" t="s">
        <v>3</v>
      </c>
      <c r="I953" s="368"/>
      <c r="L953" s="346"/>
      <c r="M953" s="349"/>
      <c r="N953" s="350"/>
      <c r="O953" s="350"/>
      <c r="P953" s="350"/>
      <c r="Q953" s="350"/>
      <c r="R953" s="350"/>
      <c r="S953" s="350"/>
      <c r="T953" s="351"/>
      <c r="AT953" s="347" t="s">
        <v>263</v>
      </c>
      <c r="AU953" s="347" t="s">
        <v>79</v>
      </c>
      <c r="AV953" s="345" t="s">
        <v>77</v>
      </c>
      <c r="AW953" s="345" t="s">
        <v>30</v>
      </c>
      <c r="AX953" s="345" t="s">
        <v>70</v>
      </c>
      <c r="AY953" s="347" t="s">
        <v>136</v>
      </c>
    </row>
    <row r="954" spans="2:51" s="318" customFormat="1">
      <c r="B954" s="319"/>
      <c r="D954" s="320" t="s">
        <v>263</v>
      </c>
      <c r="E954" s="321" t="s">
        <v>3</v>
      </c>
      <c r="F954" s="322" t="s">
        <v>1508</v>
      </c>
      <c r="H954" s="323">
        <v>9.5730000000000004</v>
      </c>
      <c r="I954" s="366"/>
      <c r="L954" s="319"/>
      <c r="M954" s="324"/>
      <c r="N954" s="325"/>
      <c r="O954" s="325"/>
      <c r="P954" s="325"/>
      <c r="Q954" s="325"/>
      <c r="R954" s="325"/>
      <c r="S954" s="325"/>
      <c r="T954" s="326"/>
      <c r="AT954" s="321" t="s">
        <v>263</v>
      </c>
      <c r="AU954" s="321" t="s">
        <v>79</v>
      </c>
      <c r="AV954" s="318" t="s">
        <v>79</v>
      </c>
      <c r="AW954" s="318" t="s">
        <v>30</v>
      </c>
      <c r="AX954" s="318" t="s">
        <v>70</v>
      </c>
      <c r="AY954" s="321" t="s">
        <v>136</v>
      </c>
    </row>
    <row r="955" spans="2:51" s="318" customFormat="1">
      <c r="B955" s="319"/>
      <c r="D955" s="320" t="s">
        <v>263</v>
      </c>
      <c r="E955" s="321" t="s">
        <v>3</v>
      </c>
      <c r="F955" s="322" t="s">
        <v>1509</v>
      </c>
      <c r="H955" s="323">
        <v>7.3029999999999999</v>
      </c>
      <c r="I955" s="366"/>
      <c r="L955" s="319"/>
      <c r="M955" s="324"/>
      <c r="N955" s="325"/>
      <c r="O955" s="325"/>
      <c r="P955" s="325"/>
      <c r="Q955" s="325"/>
      <c r="R955" s="325"/>
      <c r="S955" s="325"/>
      <c r="T955" s="326"/>
      <c r="AT955" s="321" t="s">
        <v>263</v>
      </c>
      <c r="AU955" s="321" t="s">
        <v>79</v>
      </c>
      <c r="AV955" s="318" t="s">
        <v>79</v>
      </c>
      <c r="AW955" s="318" t="s">
        <v>30</v>
      </c>
      <c r="AX955" s="318" t="s">
        <v>70</v>
      </c>
      <c r="AY955" s="321" t="s">
        <v>136</v>
      </c>
    </row>
    <row r="956" spans="2:51" s="318" customFormat="1">
      <c r="B956" s="319"/>
      <c r="D956" s="320" t="s">
        <v>263</v>
      </c>
      <c r="E956" s="321" t="s">
        <v>3</v>
      </c>
      <c r="F956" s="322" t="s">
        <v>1510</v>
      </c>
      <c r="H956" s="323">
        <v>7.1189999999999998</v>
      </c>
      <c r="I956" s="366"/>
      <c r="L956" s="319"/>
      <c r="M956" s="324"/>
      <c r="N956" s="325"/>
      <c r="O956" s="325"/>
      <c r="P956" s="325"/>
      <c r="Q956" s="325"/>
      <c r="R956" s="325"/>
      <c r="S956" s="325"/>
      <c r="T956" s="326"/>
      <c r="AT956" s="321" t="s">
        <v>263</v>
      </c>
      <c r="AU956" s="321" t="s">
        <v>79</v>
      </c>
      <c r="AV956" s="318" t="s">
        <v>79</v>
      </c>
      <c r="AW956" s="318" t="s">
        <v>30</v>
      </c>
      <c r="AX956" s="318" t="s">
        <v>70</v>
      </c>
      <c r="AY956" s="321" t="s">
        <v>136</v>
      </c>
    </row>
    <row r="957" spans="2:51" s="318" customFormat="1">
      <c r="B957" s="319"/>
      <c r="D957" s="320" t="s">
        <v>263</v>
      </c>
      <c r="E957" s="321" t="s">
        <v>3</v>
      </c>
      <c r="F957" s="322" t="s">
        <v>1511</v>
      </c>
      <c r="H957" s="323">
        <v>18.317</v>
      </c>
      <c r="I957" s="366"/>
      <c r="L957" s="319"/>
      <c r="M957" s="324"/>
      <c r="N957" s="325"/>
      <c r="O957" s="325"/>
      <c r="P957" s="325"/>
      <c r="Q957" s="325"/>
      <c r="R957" s="325"/>
      <c r="S957" s="325"/>
      <c r="T957" s="326"/>
      <c r="AT957" s="321" t="s">
        <v>263</v>
      </c>
      <c r="AU957" s="321" t="s">
        <v>79</v>
      </c>
      <c r="AV957" s="318" t="s">
        <v>79</v>
      </c>
      <c r="AW957" s="318" t="s">
        <v>30</v>
      </c>
      <c r="AX957" s="318" t="s">
        <v>70</v>
      </c>
      <c r="AY957" s="321" t="s">
        <v>136</v>
      </c>
    </row>
    <row r="958" spans="2:51" s="318" customFormat="1">
      <c r="B958" s="319"/>
      <c r="D958" s="320" t="s">
        <v>263</v>
      </c>
      <c r="E958" s="321" t="s">
        <v>3</v>
      </c>
      <c r="F958" s="322" t="s">
        <v>1512</v>
      </c>
      <c r="H958" s="323">
        <v>9.8160000000000007</v>
      </c>
      <c r="I958" s="366"/>
      <c r="L958" s="319"/>
      <c r="M958" s="324"/>
      <c r="N958" s="325"/>
      <c r="O958" s="325"/>
      <c r="P958" s="325"/>
      <c r="Q958" s="325"/>
      <c r="R958" s="325"/>
      <c r="S958" s="325"/>
      <c r="T958" s="326"/>
      <c r="AT958" s="321" t="s">
        <v>263</v>
      </c>
      <c r="AU958" s="321" t="s">
        <v>79</v>
      </c>
      <c r="AV958" s="318" t="s">
        <v>79</v>
      </c>
      <c r="AW958" s="318" t="s">
        <v>30</v>
      </c>
      <c r="AX958" s="318" t="s">
        <v>70</v>
      </c>
      <c r="AY958" s="321" t="s">
        <v>136</v>
      </c>
    </row>
    <row r="959" spans="2:51" s="318" customFormat="1">
      <c r="B959" s="319"/>
      <c r="D959" s="320" t="s">
        <v>263</v>
      </c>
      <c r="E959" s="321" t="s">
        <v>3</v>
      </c>
      <c r="F959" s="322" t="s">
        <v>1513</v>
      </c>
      <c r="H959" s="323">
        <v>6.7610000000000001</v>
      </c>
      <c r="I959" s="366"/>
      <c r="L959" s="319"/>
      <c r="M959" s="324"/>
      <c r="N959" s="325"/>
      <c r="O959" s="325"/>
      <c r="P959" s="325"/>
      <c r="Q959" s="325"/>
      <c r="R959" s="325"/>
      <c r="S959" s="325"/>
      <c r="T959" s="326"/>
      <c r="AT959" s="321" t="s">
        <v>263</v>
      </c>
      <c r="AU959" s="321" t="s">
        <v>79</v>
      </c>
      <c r="AV959" s="318" t="s">
        <v>79</v>
      </c>
      <c r="AW959" s="318" t="s">
        <v>30</v>
      </c>
      <c r="AX959" s="318" t="s">
        <v>70</v>
      </c>
      <c r="AY959" s="321" t="s">
        <v>136</v>
      </c>
    </row>
    <row r="960" spans="2:51" s="318" customFormat="1">
      <c r="B960" s="319"/>
      <c r="D960" s="320" t="s">
        <v>263</v>
      </c>
      <c r="E960" s="321" t="s">
        <v>3</v>
      </c>
      <c r="F960" s="322" t="s">
        <v>1514</v>
      </c>
      <c r="H960" s="323">
        <v>5.0060000000000002</v>
      </c>
      <c r="I960" s="366"/>
      <c r="L960" s="319"/>
      <c r="M960" s="324"/>
      <c r="N960" s="325"/>
      <c r="O960" s="325"/>
      <c r="P960" s="325"/>
      <c r="Q960" s="325"/>
      <c r="R960" s="325"/>
      <c r="S960" s="325"/>
      <c r="T960" s="326"/>
      <c r="AT960" s="321" t="s">
        <v>263</v>
      </c>
      <c r="AU960" s="321" t="s">
        <v>79</v>
      </c>
      <c r="AV960" s="318" t="s">
        <v>79</v>
      </c>
      <c r="AW960" s="318" t="s">
        <v>30</v>
      </c>
      <c r="AX960" s="318" t="s">
        <v>70</v>
      </c>
      <c r="AY960" s="321" t="s">
        <v>136</v>
      </c>
    </row>
    <row r="961" spans="1:65" s="318" customFormat="1">
      <c r="B961" s="319"/>
      <c r="D961" s="320" t="s">
        <v>263</v>
      </c>
      <c r="E961" s="321" t="s">
        <v>3</v>
      </c>
      <c r="F961" s="322" t="s">
        <v>1515</v>
      </c>
      <c r="H961" s="323">
        <v>7.5750000000000002</v>
      </c>
      <c r="I961" s="366"/>
      <c r="L961" s="319"/>
      <c r="M961" s="324"/>
      <c r="N961" s="325"/>
      <c r="O961" s="325"/>
      <c r="P961" s="325"/>
      <c r="Q961" s="325"/>
      <c r="R961" s="325"/>
      <c r="S961" s="325"/>
      <c r="T961" s="326"/>
      <c r="AT961" s="321" t="s">
        <v>263</v>
      </c>
      <c r="AU961" s="321" t="s">
        <v>79</v>
      </c>
      <c r="AV961" s="318" t="s">
        <v>79</v>
      </c>
      <c r="AW961" s="318" t="s">
        <v>30</v>
      </c>
      <c r="AX961" s="318" t="s">
        <v>70</v>
      </c>
      <c r="AY961" s="321" t="s">
        <v>136</v>
      </c>
    </row>
    <row r="962" spans="1:65" s="318" customFormat="1">
      <c r="B962" s="319"/>
      <c r="D962" s="320" t="s">
        <v>263</v>
      </c>
      <c r="E962" s="321" t="s">
        <v>3</v>
      </c>
      <c r="F962" s="322" t="s">
        <v>1516</v>
      </c>
      <c r="H962" s="323">
        <v>10.253</v>
      </c>
      <c r="I962" s="366"/>
      <c r="L962" s="319"/>
      <c r="M962" s="324"/>
      <c r="N962" s="325"/>
      <c r="O962" s="325"/>
      <c r="P962" s="325"/>
      <c r="Q962" s="325"/>
      <c r="R962" s="325"/>
      <c r="S962" s="325"/>
      <c r="T962" s="326"/>
      <c r="AT962" s="321" t="s">
        <v>263</v>
      </c>
      <c r="AU962" s="321" t="s">
        <v>79</v>
      </c>
      <c r="AV962" s="318" t="s">
        <v>79</v>
      </c>
      <c r="AW962" s="318" t="s">
        <v>30</v>
      </c>
      <c r="AX962" s="318" t="s">
        <v>70</v>
      </c>
      <c r="AY962" s="321" t="s">
        <v>136</v>
      </c>
    </row>
    <row r="963" spans="1:65" s="318" customFormat="1" ht="20">
      <c r="B963" s="319"/>
      <c r="D963" s="320" t="s">
        <v>263</v>
      </c>
      <c r="E963" s="321" t="s">
        <v>3</v>
      </c>
      <c r="F963" s="322" t="s">
        <v>1517</v>
      </c>
      <c r="H963" s="323">
        <v>11.16</v>
      </c>
      <c r="I963" s="366"/>
      <c r="L963" s="319"/>
      <c r="M963" s="324"/>
      <c r="N963" s="325"/>
      <c r="O963" s="325"/>
      <c r="P963" s="325"/>
      <c r="Q963" s="325"/>
      <c r="R963" s="325"/>
      <c r="S963" s="325"/>
      <c r="T963" s="326"/>
      <c r="AT963" s="321" t="s">
        <v>263</v>
      </c>
      <c r="AU963" s="321" t="s">
        <v>79</v>
      </c>
      <c r="AV963" s="318" t="s">
        <v>79</v>
      </c>
      <c r="AW963" s="318" t="s">
        <v>30</v>
      </c>
      <c r="AX963" s="318" t="s">
        <v>70</v>
      </c>
      <c r="AY963" s="321" t="s">
        <v>136</v>
      </c>
    </row>
    <row r="964" spans="1:65" s="318" customFormat="1">
      <c r="B964" s="319"/>
      <c r="D964" s="320" t="s">
        <v>263</v>
      </c>
      <c r="E964" s="321" t="s">
        <v>3</v>
      </c>
      <c r="F964" s="322" t="s">
        <v>1518</v>
      </c>
      <c r="H964" s="323">
        <v>7.88</v>
      </c>
      <c r="I964" s="366"/>
      <c r="L964" s="319"/>
      <c r="M964" s="324"/>
      <c r="N964" s="325"/>
      <c r="O964" s="325"/>
      <c r="P964" s="325"/>
      <c r="Q964" s="325"/>
      <c r="R964" s="325"/>
      <c r="S964" s="325"/>
      <c r="T964" s="326"/>
      <c r="AT964" s="321" t="s">
        <v>263</v>
      </c>
      <c r="AU964" s="321" t="s">
        <v>79</v>
      </c>
      <c r="AV964" s="318" t="s">
        <v>79</v>
      </c>
      <c r="AW964" s="318" t="s">
        <v>30</v>
      </c>
      <c r="AX964" s="318" t="s">
        <v>70</v>
      </c>
      <c r="AY964" s="321" t="s">
        <v>136</v>
      </c>
    </row>
    <row r="965" spans="1:65" s="318" customFormat="1">
      <c r="B965" s="319"/>
      <c r="D965" s="320" t="s">
        <v>263</v>
      </c>
      <c r="E965" s="321" t="s">
        <v>3</v>
      </c>
      <c r="F965" s="322" t="s">
        <v>1519</v>
      </c>
      <c r="H965" s="323">
        <v>18.151</v>
      </c>
      <c r="I965" s="366"/>
      <c r="L965" s="319"/>
      <c r="M965" s="324"/>
      <c r="N965" s="325"/>
      <c r="O965" s="325"/>
      <c r="P965" s="325"/>
      <c r="Q965" s="325"/>
      <c r="R965" s="325"/>
      <c r="S965" s="325"/>
      <c r="T965" s="326"/>
      <c r="AT965" s="321" t="s">
        <v>263</v>
      </c>
      <c r="AU965" s="321" t="s">
        <v>79</v>
      </c>
      <c r="AV965" s="318" t="s">
        <v>79</v>
      </c>
      <c r="AW965" s="318" t="s">
        <v>30</v>
      </c>
      <c r="AX965" s="318" t="s">
        <v>70</v>
      </c>
      <c r="AY965" s="321" t="s">
        <v>136</v>
      </c>
    </row>
    <row r="966" spans="1:65" s="318" customFormat="1">
      <c r="B966" s="319"/>
      <c r="D966" s="320" t="s">
        <v>263</v>
      </c>
      <c r="E966" s="321" t="s">
        <v>3</v>
      </c>
      <c r="F966" s="322" t="s">
        <v>1520</v>
      </c>
      <c r="H966" s="323">
        <v>6.27</v>
      </c>
      <c r="I966" s="366"/>
      <c r="L966" s="319"/>
      <c r="M966" s="324"/>
      <c r="N966" s="325"/>
      <c r="O966" s="325"/>
      <c r="P966" s="325"/>
      <c r="Q966" s="325"/>
      <c r="R966" s="325"/>
      <c r="S966" s="325"/>
      <c r="T966" s="326"/>
      <c r="AT966" s="321" t="s">
        <v>263</v>
      </c>
      <c r="AU966" s="321" t="s">
        <v>79</v>
      </c>
      <c r="AV966" s="318" t="s">
        <v>79</v>
      </c>
      <c r="AW966" s="318" t="s">
        <v>30</v>
      </c>
      <c r="AX966" s="318" t="s">
        <v>70</v>
      </c>
      <c r="AY966" s="321" t="s">
        <v>136</v>
      </c>
    </row>
    <row r="967" spans="1:65" s="318" customFormat="1">
      <c r="B967" s="319"/>
      <c r="D967" s="320" t="s">
        <v>263</v>
      </c>
      <c r="E967" s="321" t="s">
        <v>3</v>
      </c>
      <c r="F967" s="322" t="s">
        <v>1521</v>
      </c>
      <c r="H967" s="323">
        <v>7.04</v>
      </c>
      <c r="I967" s="366"/>
      <c r="L967" s="319"/>
      <c r="M967" s="324"/>
      <c r="N967" s="325"/>
      <c r="O967" s="325"/>
      <c r="P967" s="325"/>
      <c r="Q967" s="325"/>
      <c r="R967" s="325"/>
      <c r="S967" s="325"/>
      <c r="T967" s="326"/>
      <c r="AT967" s="321" t="s">
        <v>263</v>
      </c>
      <c r="AU967" s="321" t="s">
        <v>79</v>
      </c>
      <c r="AV967" s="318" t="s">
        <v>79</v>
      </c>
      <c r="AW967" s="318" t="s">
        <v>30</v>
      </c>
      <c r="AX967" s="318" t="s">
        <v>70</v>
      </c>
      <c r="AY967" s="321" t="s">
        <v>136</v>
      </c>
    </row>
    <row r="968" spans="1:65" s="318" customFormat="1">
      <c r="B968" s="319"/>
      <c r="D968" s="320" t="s">
        <v>263</v>
      </c>
      <c r="E968" s="321" t="s">
        <v>3</v>
      </c>
      <c r="F968" s="322" t="s">
        <v>1522</v>
      </c>
      <c r="H968" s="323">
        <v>-6.4</v>
      </c>
      <c r="I968" s="366"/>
      <c r="L968" s="319"/>
      <c r="M968" s="324"/>
      <c r="N968" s="325"/>
      <c r="O968" s="325"/>
      <c r="P968" s="325"/>
      <c r="Q968" s="325"/>
      <c r="R968" s="325"/>
      <c r="S968" s="325"/>
      <c r="T968" s="326"/>
      <c r="AT968" s="321" t="s">
        <v>263</v>
      </c>
      <c r="AU968" s="321" t="s">
        <v>79</v>
      </c>
      <c r="AV968" s="318" t="s">
        <v>79</v>
      </c>
      <c r="AW968" s="318" t="s">
        <v>30</v>
      </c>
      <c r="AX968" s="318" t="s">
        <v>70</v>
      </c>
      <c r="AY968" s="321" t="s">
        <v>136</v>
      </c>
    </row>
    <row r="969" spans="1:65" s="318" customFormat="1">
      <c r="B969" s="319"/>
      <c r="D969" s="320" t="s">
        <v>263</v>
      </c>
      <c r="E969" s="321" t="s">
        <v>3</v>
      </c>
      <c r="F969" s="322" t="s">
        <v>1523</v>
      </c>
      <c r="H969" s="323">
        <v>-2.8</v>
      </c>
      <c r="I969" s="366"/>
      <c r="L969" s="319"/>
      <c r="M969" s="324"/>
      <c r="N969" s="325"/>
      <c r="O969" s="325"/>
      <c r="P969" s="325"/>
      <c r="Q969" s="325"/>
      <c r="R969" s="325"/>
      <c r="S969" s="325"/>
      <c r="T969" s="326"/>
      <c r="AT969" s="321" t="s">
        <v>263</v>
      </c>
      <c r="AU969" s="321" t="s">
        <v>79</v>
      </c>
      <c r="AV969" s="318" t="s">
        <v>79</v>
      </c>
      <c r="AW969" s="318" t="s">
        <v>30</v>
      </c>
      <c r="AX969" s="318" t="s">
        <v>70</v>
      </c>
      <c r="AY969" s="321" t="s">
        <v>136</v>
      </c>
    </row>
    <row r="970" spans="1:65" s="318" customFormat="1">
      <c r="B970" s="319"/>
      <c r="D970" s="320" t="s">
        <v>263</v>
      </c>
      <c r="E970" s="321" t="s">
        <v>3</v>
      </c>
      <c r="F970" s="322" t="s">
        <v>1524</v>
      </c>
      <c r="H970" s="323">
        <v>-3.7</v>
      </c>
      <c r="I970" s="366"/>
      <c r="L970" s="319"/>
      <c r="M970" s="324"/>
      <c r="N970" s="325"/>
      <c r="O970" s="325"/>
      <c r="P970" s="325"/>
      <c r="Q970" s="325"/>
      <c r="R970" s="325"/>
      <c r="S970" s="325"/>
      <c r="T970" s="326"/>
      <c r="AT970" s="321" t="s">
        <v>263</v>
      </c>
      <c r="AU970" s="321" t="s">
        <v>79</v>
      </c>
      <c r="AV970" s="318" t="s">
        <v>79</v>
      </c>
      <c r="AW970" s="318" t="s">
        <v>30</v>
      </c>
      <c r="AX970" s="318" t="s">
        <v>70</v>
      </c>
      <c r="AY970" s="321" t="s">
        <v>136</v>
      </c>
    </row>
    <row r="971" spans="1:65" s="327" customFormat="1">
      <c r="B971" s="328"/>
      <c r="D971" s="320" t="s">
        <v>263</v>
      </c>
      <c r="E971" s="329" t="s">
        <v>3</v>
      </c>
      <c r="F971" s="330" t="s">
        <v>274</v>
      </c>
      <c r="H971" s="331">
        <v>546.30999999999983</v>
      </c>
      <c r="I971" s="367"/>
      <c r="L971" s="328"/>
      <c r="M971" s="332"/>
      <c r="N971" s="333"/>
      <c r="O971" s="333"/>
      <c r="P971" s="333"/>
      <c r="Q971" s="333"/>
      <c r="R971" s="333"/>
      <c r="S971" s="333"/>
      <c r="T971" s="334"/>
      <c r="AT971" s="329" t="s">
        <v>263</v>
      </c>
      <c r="AU971" s="329" t="s">
        <v>79</v>
      </c>
      <c r="AV971" s="327" t="s">
        <v>139</v>
      </c>
      <c r="AW971" s="327" t="s">
        <v>30</v>
      </c>
      <c r="AX971" s="327" t="s">
        <v>77</v>
      </c>
      <c r="AY971" s="329" t="s">
        <v>136</v>
      </c>
    </row>
    <row r="972" spans="1:65" s="149" customFormat="1" ht="21" customHeight="1">
      <c r="A972" s="143"/>
      <c r="B972" s="144"/>
      <c r="C972" s="335" t="s">
        <v>1534</v>
      </c>
      <c r="D972" s="335" t="s">
        <v>133</v>
      </c>
      <c r="E972" s="336" t="s">
        <v>1535</v>
      </c>
      <c r="F972" s="337" t="s">
        <v>1536</v>
      </c>
      <c r="G972" s="338" t="s">
        <v>512</v>
      </c>
      <c r="H972" s="339">
        <v>435.52600000000001</v>
      </c>
      <c r="I972" s="108"/>
      <c r="J972" s="340">
        <f>ROUND(I972*H972,2)</f>
        <v>0</v>
      </c>
      <c r="K972" s="341"/>
      <c r="L972" s="342"/>
      <c r="M972" s="343" t="s">
        <v>3</v>
      </c>
      <c r="N972" s="344" t="s">
        <v>41</v>
      </c>
      <c r="O972" s="307">
        <v>0</v>
      </c>
      <c r="P972" s="307">
        <f>O972*H972</f>
        <v>0</v>
      </c>
      <c r="Q972" s="307">
        <v>0</v>
      </c>
      <c r="R972" s="307">
        <f>Q972*H972</f>
        <v>0</v>
      </c>
      <c r="S972" s="307">
        <v>0</v>
      </c>
      <c r="T972" s="308">
        <f>S972*H972</f>
        <v>0</v>
      </c>
      <c r="U972" s="143"/>
      <c r="V972" s="143"/>
      <c r="W972" s="143"/>
      <c r="X972" s="143"/>
      <c r="Y972" s="143"/>
      <c r="Z972" s="143"/>
      <c r="AA972" s="143"/>
      <c r="AB972" s="143"/>
      <c r="AC972" s="143"/>
      <c r="AD972" s="143"/>
      <c r="AE972" s="143"/>
      <c r="AR972" s="309" t="s">
        <v>553</v>
      </c>
      <c r="AT972" s="309" t="s">
        <v>133</v>
      </c>
      <c r="AU972" s="309" t="s">
        <v>79</v>
      </c>
      <c r="AY972" s="129" t="s">
        <v>136</v>
      </c>
      <c r="BE972" s="310">
        <f>IF(N972="základní",J972,0)</f>
        <v>0</v>
      </c>
      <c r="BF972" s="310">
        <f>IF(N972="snížená",J972,0)</f>
        <v>0</v>
      </c>
      <c r="BG972" s="310">
        <f>IF(N972="zákl. přenesená",J972,0)</f>
        <v>0</v>
      </c>
      <c r="BH972" s="310">
        <f>IF(N972="sníž. přenesená",J972,0)</f>
        <v>0</v>
      </c>
      <c r="BI972" s="310">
        <f>IF(N972="nulová",J972,0)</f>
        <v>0</v>
      </c>
      <c r="BJ972" s="129" t="s">
        <v>77</v>
      </c>
      <c r="BK972" s="310">
        <f>ROUND(I972*H972,2)</f>
        <v>0</v>
      </c>
      <c r="BL972" s="129" t="s">
        <v>362</v>
      </c>
      <c r="BM972" s="309" t="s">
        <v>1537</v>
      </c>
    </row>
    <row r="973" spans="1:65" s="345" customFormat="1">
      <c r="B973" s="346"/>
      <c r="D973" s="320" t="s">
        <v>263</v>
      </c>
      <c r="E973" s="347" t="s">
        <v>3</v>
      </c>
      <c r="F973" s="348" t="s">
        <v>431</v>
      </c>
      <c r="H973" s="347" t="s">
        <v>3</v>
      </c>
      <c r="I973" s="368"/>
      <c r="L973" s="346"/>
      <c r="M973" s="349"/>
      <c r="N973" s="350"/>
      <c r="O973" s="350"/>
      <c r="P973" s="350"/>
      <c r="Q973" s="350"/>
      <c r="R973" s="350"/>
      <c r="S973" s="350"/>
      <c r="T973" s="351"/>
      <c r="AT973" s="347" t="s">
        <v>263</v>
      </c>
      <c r="AU973" s="347" t="s">
        <v>79</v>
      </c>
      <c r="AV973" s="345" t="s">
        <v>77</v>
      </c>
      <c r="AW973" s="345" t="s">
        <v>30</v>
      </c>
      <c r="AX973" s="345" t="s">
        <v>70</v>
      </c>
      <c r="AY973" s="347" t="s">
        <v>136</v>
      </c>
    </row>
    <row r="974" spans="1:65" s="318" customFormat="1">
      <c r="B974" s="319"/>
      <c r="D974" s="320" t="s">
        <v>263</v>
      </c>
      <c r="E974" s="321" t="s">
        <v>3</v>
      </c>
      <c r="F974" s="322" t="s">
        <v>1487</v>
      </c>
      <c r="H974" s="323">
        <v>23.04</v>
      </c>
      <c r="I974" s="366"/>
      <c r="L974" s="319"/>
      <c r="M974" s="324"/>
      <c r="N974" s="325"/>
      <c r="O974" s="325"/>
      <c r="P974" s="325"/>
      <c r="Q974" s="325"/>
      <c r="R974" s="325"/>
      <c r="S974" s="325"/>
      <c r="T974" s="326"/>
      <c r="AT974" s="321" t="s">
        <v>263</v>
      </c>
      <c r="AU974" s="321" t="s">
        <v>79</v>
      </c>
      <c r="AV974" s="318" t="s">
        <v>79</v>
      </c>
      <c r="AW974" s="318" t="s">
        <v>30</v>
      </c>
      <c r="AX974" s="318" t="s">
        <v>70</v>
      </c>
      <c r="AY974" s="321" t="s">
        <v>136</v>
      </c>
    </row>
    <row r="975" spans="1:65" s="318" customFormat="1">
      <c r="B975" s="319"/>
      <c r="D975" s="320" t="s">
        <v>263</v>
      </c>
      <c r="E975" s="321" t="s">
        <v>3</v>
      </c>
      <c r="F975" s="322" t="s">
        <v>1488</v>
      </c>
      <c r="H975" s="323">
        <v>-0.9</v>
      </c>
      <c r="I975" s="366"/>
      <c r="L975" s="319"/>
      <c r="M975" s="324"/>
      <c r="N975" s="325"/>
      <c r="O975" s="325"/>
      <c r="P975" s="325"/>
      <c r="Q975" s="325"/>
      <c r="R975" s="325"/>
      <c r="S975" s="325"/>
      <c r="T975" s="326"/>
      <c r="AT975" s="321" t="s">
        <v>263</v>
      </c>
      <c r="AU975" s="321" t="s">
        <v>79</v>
      </c>
      <c r="AV975" s="318" t="s">
        <v>79</v>
      </c>
      <c r="AW975" s="318" t="s">
        <v>30</v>
      </c>
      <c r="AX975" s="318" t="s">
        <v>70</v>
      </c>
      <c r="AY975" s="321" t="s">
        <v>136</v>
      </c>
    </row>
    <row r="976" spans="1:65" s="318" customFormat="1">
      <c r="B976" s="319"/>
      <c r="D976" s="320" t="s">
        <v>263</v>
      </c>
      <c r="E976" s="321" t="s">
        <v>3</v>
      </c>
      <c r="F976" s="322" t="s">
        <v>1489</v>
      </c>
      <c r="H976" s="323">
        <v>14.98</v>
      </c>
      <c r="I976" s="366"/>
      <c r="L976" s="319"/>
      <c r="M976" s="324"/>
      <c r="N976" s="325"/>
      <c r="O976" s="325"/>
      <c r="P976" s="325"/>
      <c r="Q976" s="325"/>
      <c r="R976" s="325"/>
      <c r="S976" s="325"/>
      <c r="T976" s="326"/>
      <c r="AT976" s="321" t="s">
        <v>263</v>
      </c>
      <c r="AU976" s="321" t="s">
        <v>79</v>
      </c>
      <c r="AV976" s="318" t="s">
        <v>79</v>
      </c>
      <c r="AW976" s="318" t="s">
        <v>30</v>
      </c>
      <c r="AX976" s="318" t="s">
        <v>70</v>
      </c>
      <c r="AY976" s="321" t="s">
        <v>136</v>
      </c>
    </row>
    <row r="977" spans="2:51" s="318" customFormat="1">
      <c r="B977" s="319"/>
      <c r="D977" s="320" t="s">
        <v>263</v>
      </c>
      <c r="E977" s="321" t="s">
        <v>3</v>
      </c>
      <c r="F977" s="322" t="s">
        <v>1490</v>
      </c>
      <c r="H977" s="323">
        <v>-3.6</v>
      </c>
      <c r="I977" s="366"/>
      <c r="L977" s="319"/>
      <c r="M977" s="324"/>
      <c r="N977" s="325"/>
      <c r="O977" s="325"/>
      <c r="P977" s="325"/>
      <c r="Q977" s="325"/>
      <c r="R977" s="325"/>
      <c r="S977" s="325"/>
      <c r="T977" s="326"/>
      <c r="AT977" s="321" t="s">
        <v>263</v>
      </c>
      <c r="AU977" s="321" t="s">
        <v>79</v>
      </c>
      <c r="AV977" s="318" t="s">
        <v>79</v>
      </c>
      <c r="AW977" s="318" t="s">
        <v>30</v>
      </c>
      <c r="AX977" s="318" t="s">
        <v>70</v>
      </c>
      <c r="AY977" s="321" t="s">
        <v>136</v>
      </c>
    </row>
    <row r="978" spans="2:51" s="318" customFormat="1">
      <c r="B978" s="319"/>
      <c r="D978" s="320" t="s">
        <v>263</v>
      </c>
      <c r="E978" s="321" t="s">
        <v>3</v>
      </c>
      <c r="F978" s="322" t="s">
        <v>1491</v>
      </c>
      <c r="H978" s="323">
        <v>18.98</v>
      </c>
      <c r="I978" s="366"/>
      <c r="L978" s="319"/>
      <c r="M978" s="324"/>
      <c r="N978" s="325"/>
      <c r="O978" s="325"/>
      <c r="P978" s="325"/>
      <c r="Q978" s="325"/>
      <c r="R978" s="325"/>
      <c r="S978" s="325"/>
      <c r="T978" s="326"/>
      <c r="AT978" s="321" t="s">
        <v>263</v>
      </c>
      <c r="AU978" s="321" t="s">
        <v>79</v>
      </c>
      <c r="AV978" s="318" t="s">
        <v>79</v>
      </c>
      <c r="AW978" s="318" t="s">
        <v>30</v>
      </c>
      <c r="AX978" s="318" t="s">
        <v>70</v>
      </c>
      <c r="AY978" s="321" t="s">
        <v>136</v>
      </c>
    </row>
    <row r="979" spans="2:51" s="318" customFormat="1">
      <c r="B979" s="319"/>
      <c r="D979" s="320" t="s">
        <v>263</v>
      </c>
      <c r="E979" s="321" t="s">
        <v>3</v>
      </c>
      <c r="F979" s="322" t="s">
        <v>1492</v>
      </c>
      <c r="H979" s="323">
        <v>-2</v>
      </c>
      <c r="I979" s="366"/>
      <c r="L979" s="319"/>
      <c r="M979" s="324"/>
      <c r="N979" s="325"/>
      <c r="O979" s="325"/>
      <c r="P979" s="325"/>
      <c r="Q979" s="325"/>
      <c r="R979" s="325"/>
      <c r="S979" s="325"/>
      <c r="T979" s="326"/>
      <c r="AT979" s="321" t="s">
        <v>263</v>
      </c>
      <c r="AU979" s="321" t="s">
        <v>79</v>
      </c>
      <c r="AV979" s="318" t="s">
        <v>79</v>
      </c>
      <c r="AW979" s="318" t="s">
        <v>30</v>
      </c>
      <c r="AX979" s="318" t="s">
        <v>70</v>
      </c>
      <c r="AY979" s="321" t="s">
        <v>136</v>
      </c>
    </row>
    <row r="980" spans="2:51" s="318" customFormat="1">
      <c r="B980" s="319"/>
      <c r="D980" s="320" t="s">
        <v>263</v>
      </c>
      <c r="E980" s="321" t="s">
        <v>3</v>
      </c>
      <c r="F980" s="322" t="s">
        <v>1493</v>
      </c>
      <c r="H980" s="323">
        <v>14.04</v>
      </c>
      <c r="I980" s="366"/>
      <c r="L980" s="319"/>
      <c r="M980" s="324"/>
      <c r="N980" s="325"/>
      <c r="O980" s="325"/>
      <c r="P980" s="325"/>
      <c r="Q980" s="325"/>
      <c r="R980" s="325"/>
      <c r="S980" s="325"/>
      <c r="T980" s="326"/>
      <c r="AT980" s="321" t="s">
        <v>263</v>
      </c>
      <c r="AU980" s="321" t="s">
        <v>79</v>
      </c>
      <c r="AV980" s="318" t="s">
        <v>79</v>
      </c>
      <c r="AW980" s="318" t="s">
        <v>30</v>
      </c>
      <c r="AX980" s="318" t="s">
        <v>70</v>
      </c>
      <c r="AY980" s="321" t="s">
        <v>136</v>
      </c>
    </row>
    <row r="981" spans="2:51" s="318" customFormat="1">
      <c r="B981" s="319"/>
      <c r="D981" s="320" t="s">
        <v>263</v>
      </c>
      <c r="E981" s="321" t="s">
        <v>3</v>
      </c>
      <c r="F981" s="322" t="s">
        <v>1492</v>
      </c>
      <c r="H981" s="323">
        <v>-2</v>
      </c>
      <c r="I981" s="366"/>
      <c r="L981" s="319"/>
      <c r="M981" s="324"/>
      <c r="N981" s="325"/>
      <c r="O981" s="325"/>
      <c r="P981" s="325"/>
      <c r="Q981" s="325"/>
      <c r="R981" s="325"/>
      <c r="S981" s="325"/>
      <c r="T981" s="326"/>
      <c r="AT981" s="321" t="s">
        <v>263</v>
      </c>
      <c r="AU981" s="321" t="s">
        <v>79</v>
      </c>
      <c r="AV981" s="318" t="s">
        <v>79</v>
      </c>
      <c r="AW981" s="318" t="s">
        <v>30</v>
      </c>
      <c r="AX981" s="318" t="s">
        <v>70</v>
      </c>
      <c r="AY981" s="321" t="s">
        <v>136</v>
      </c>
    </row>
    <row r="982" spans="2:51" s="318" customFormat="1">
      <c r="B982" s="319"/>
      <c r="D982" s="320" t="s">
        <v>263</v>
      </c>
      <c r="E982" s="321" t="s">
        <v>3</v>
      </c>
      <c r="F982" s="322" t="s">
        <v>1494</v>
      </c>
      <c r="H982" s="323">
        <v>79.11</v>
      </c>
      <c r="I982" s="366"/>
      <c r="L982" s="319"/>
      <c r="M982" s="324"/>
      <c r="N982" s="325"/>
      <c r="O982" s="325"/>
      <c r="P982" s="325"/>
      <c r="Q982" s="325"/>
      <c r="R982" s="325"/>
      <c r="S982" s="325"/>
      <c r="T982" s="326"/>
      <c r="AT982" s="321" t="s">
        <v>263</v>
      </c>
      <c r="AU982" s="321" t="s">
        <v>79</v>
      </c>
      <c r="AV982" s="318" t="s">
        <v>79</v>
      </c>
      <c r="AW982" s="318" t="s">
        <v>30</v>
      </c>
      <c r="AX982" s="318" t="s">
        <v>70</v>
      </c>
      <c r="AY982" s="321" t="s">
        <v>136</v>
      </c>
    </row>
    <row r="983" spans="2:51" s="318" customFormat="1">
      <c r="B983" s="319"/>
      <c r="D983" s="320" t="s">
        <v>263</v>
      </c>
      <c r="E983" s="321" t="s">
        <v>3</v>
      </c>
      <c r="F983" s="322" t="s">
        <v>1495</v>
      </c>
      <c r="H983" s="323">
        <v>-5.7</v>
      </c>
      <c r="I983" s="366"/>
      <c r="L983" s="319"/>
      <c r="M983" s="324"/>
      <c r="N983" s="325"/>
      <c r="O983" s="325"/>
      <c r="P983" s="325"/>
      <c r="Q983" s="325"/>
      <c r="R983" s="325"/>
      <c r="S983" s="325"/>
      <c r="T983" s="326"/>
      <c r="AT983" s="321" t="s">
        <v>263</v>
      </c>
      <c r="AU983" s="321" t="s">
        <v>79</v>
      </c>
      <c r="AV983" s="318" t="s">
        <v>79</v>
      </c>
      <c r="AW983" s="318" t="s">
        <v>30</v>
      </c>
      <c r="AX983" s="318" t="s">
        <v>70</v>
      </c>
      <c r="AY983" s="321" t="s">
        <v>136</v>
      </c>
    </row>
    <row r="984" spans="2:51" s="318" customFormat="1">
      <c r="B984" s="319"/>
      <c r="D984" s="320" t="s">
        <v>263</v>
      </c>
      <c r="E984" s="321" t="s">
        <v>3</v>
      </c>
      <c r="F984" s="322" t="s">
        <v>1496</v>
      </c>
      <c r="H984" s="323">
        <v>51.16</v>
      </c>
      <c r="I984" s="366"/>
      <c r="L984" s="319"/>
      <c r="M984" s="324"/>
      <c r="N984" s="325"/>
      <c r="O984" s="325"/>
      <c r="P984" s="325"/>
      <c r="Q984" s="325"/>
      <c r="R984" s="325"/>
      <c r="S984" s="325"/>
      <c r="T984" s="326"/>
      <c r="AT984" s="321" t="s">
        <v>263</v>
      </c>
      <c r="AU984" s="321" t="s">
        <v>79</v>
      </c>
      <c r="AV984" s="318" t="s">
        <v>79</v>
      </c>
      <c r="AW984" s="318" t="s">
        <v>30</v>
      </c>
      <c r="AX984" s="318" t="s">
        <v>70</v>
      </c>
      <c r="AY984" s="321" t="s">
        <v>136</v>
      </c>
    </row>
    <row r="985" spans="2:51" s="318" customFormat="1">
      <c r="B985" s="319"/>
      <c r="D985" s="320" t="s">
        <v>263</v>
      </c>
      <c r="E985" s="321" t="s">
        <v>3</v>
      </c>
      <c r="F985" s="322" t="s">
        <v>1497</v>
      </c>
      <c r="H985" s="323">
        <v>-3.2</v>
      </c>
      <c r="I985" s="366"/>
      <c r="L985" s="319"/>
      <c r="M985" s="324"/>
      <c r="N985" s="325"/>
      <c r="O985" s="325"/>
      <c r="P985" s="325"/>
      <c r="Q985" s="325"/>
      <c r="R985" s="325"/>
      <c r="S985" s="325"/>
      <c r="T985" s="326"/>
      <c r="AT985" s="321" t="s">
        <v>263</v>
      </c>
      <c r="AU985" s="321" t="s">
        <v>79</v>
      </c>
      <c r="AV985" s="318" t="s">
        <v>79</v>
      </c>
      <c r="AW985" s="318" t="s">
        <v>30</v>
      </c>
      <c r="AX985" s="318" t="s">
        <v>70</v>
      </c>
      <c r="AY985" s="321" t="s">
        <v>136</v>
      </c>
    </row>
    <row r="986" spans="2:51" s="318" customFormat="1">
      <c r="B986" s="319"/>
      <c r="D986" s="320" t="s">
        <v>263</v>
      </c>
      <c r="E986" s="321" t="s">
        <v>3</v>
      </c>
      <c r="F986" s="322" t="s">
        <v>1498</v>
      </c>
      <c r="H986" s="323">
        <v>69.8</v>
      </c>
      <c r="I986" s="366"/>
      <c r="L986" s="319"/>
      <c r="M986" s="324"/>
      <c r="N986" s="325"/>
      <c r="O986" s="325"/>
      <c r="P986" s="325"/>
      <c r="Q986" s="325"/>
      <c r="R986" s="325"/>
      <c r="S986" s="325"/>
      <c r="T986" s="326"/>
      <c r="AT986" s="321" t="s">
        <v>263</v>
      </c>
      <c r="AU986" s="321" t="s">
        <v>79</v>
      </c>
      <c r="AV986" s="318" t="s">
        <v>79</v>
      </c>
      <c r="AW986" s="318" t="s">
        <v>30</v>
      </c>
      <c r="AX986" s="318" t="s">
        <v>70</v>
      </c>
      <c r="AY986" s="321" t="s">
        <v>136</v>
      </c>
    </row>
    <row r="987" spans="2:51" s="318" customFormat="1">
      <c r="B987" s="319"/>
      <c r="D987" s="320" t="s">
        <v>263</v>
      </c>
      <c r="E987" s="321" t="s">
        <v>3</v>
      </c>
      <c r="F987" s="322" t="s">
        <v>1499</v>
      </c>
      <c r="H987" s="323">
        <v>-9.4559999999999995</v>
      </c>
      <c r="I987" s="366"/>
      <c r="L987" s="319"/>
      <c r="M987" s="324"/>
      <c r="N987" s="325"/>
      <c r="O987" s="325"/>
      <c r="P987" s="325"/>
      <c r="Q987" s="325"/>
      <c r="R987" s="325"/>
      <c r="S987" s="325"/>
      <c r="T987" s="326"/>
      <c r="AT987" s="321" t="s">
        <v>263</v>
      </c>
      <c r="AU987" s="321" t="s">
        <v>79</v>
      </c>
      <c r="AV987" s="318" t="s">
        <v>79</v>
      </c>
      <c r="AW987" s="318" t="s">
        <v>30</v>
      </c>
      <c r="AX987" s="318" t="s">
        <v>70</v>
      </c>
      <c r="AY987" s="321" t="s">
        <v>136</v>
      </c>
    </row>
    <row r="988" spans="2:51" s="318" customFormat="1">
      <c r="B988" s="319"/>
      <c r="D988" s="320" t="s">
        <v>263</v>
      </c>
      <c r="E988" s="321" t="s">
        <v>3</v>
      </c>
      <c r="F988" s="322" t="s">
        <v>1500</v>
      </c>
      <c r="H988" s="323">
        <v>44.02</v>
      </c>
      <c r="I988" s="366"/>
      <c r="L988" s="319"/>
      <c r="M988" s="324"/>
      <c r="N988" s="325"/>
      <c r="O988" s="325"/>
      <c r="P988" s="325"/>
      <c r="Q988" s="325"/>
      <c r="R988" s="325"/>
      <c r="S988" s="325"/>
      <c r="T988" s="326"/>
      <c r="AT988" s="321" t="s">
        <v>263</v>
      </c>
      <c r="AU988" s="321" t="s">
        <v>79</v>
      </c>
      <c r="AV988" s="318" t="s">
        <v>79</v>
      </c>
      <c r="AW988" s="318" t="s">
        <v>30</v>
      </c>
      <c r="AX988" s="318" t="s">
        <v>70</v>
      </c>
      <c r="AY988" s="321" t="s">
        <v>136</v>
      </c>
    </row>
    <row r="989" spans="2:51" s="318" customFormat="1">
      <c r="B989" s="319"/>
      <c r="D989" s="320" t="s">
        <v>263</v>
      </c>
      <c r="E989" s="321" t="s">
        <v>3</v>
      </c>
      <c r="F989" s="322" t="s">
        <v>1501</v>
      </c>
      <c r="H989" s="323">
        <v>-4.7279999999999998</v>
      </c>
      <c r="I989" s="366"/>
      <c r="L989" s="319"/>
      <c r="M989" s="324"/>
      <c r="N989" s="325"/>
      <c r="O989" s="325"/>
      <c r="P989" s="325"/>
      <c r="Q989" s="325"/>
      <c r="R989" s="325"/>
      <c r="S989" s="325"/>
      <c r="T989" s="326"/>
      <c r="AT989" s="321" t="s">
        <v>263</v>
      </c>
      <c r="AU989" s="321" t="s">
        <v>79</v>
      </c>
      <c r="AV989" s="318" t="s">
        <v>79</v>
      </c>
      <c r="AW989" s="318" t="s">
        <v>30</v>
      </c>
      <c r="AX989" s="318" t="s">
        <v>70</v>
      </c>
      <c r="AY989" s="321" t="s">
        <v>136</v>
      </c>
    </row>
    <row r="990" spans="2:51" s="318" customFormat="1">
      <c r="B990" s="319"/>
      <c r="D990" s="320" t="s">
        <v>263</v>
      </c>
      <c r="E990" s="321" t="s">
        <v>3</v>
      </c>
      <c r="F990" s="322" t="s">
        <v>1502</v>
      </c>
      <c r="H990" s="323">
        <v>15.2</v>
      </c>
      <c r="I990" s="366"/>
      <c r="L990" s="319"/>
      <c r="M990" s="324"/>
      <c r="N990" s="325"/>
      <c r="O990" s="325"/>
      <c r="P990" s="325"/>
      <c r="Q990" s="325"/>
      <c r="R990" s="325"/>
      <c r="S990" s="325"/>
      <c r="T990" s="326"/>
      <c r="AT990" s="321" t="s">
        <v>263</v>
      </c>
      <c r="AU990" s="321" t="s">
        <v>79</v>
      </c>
      <c r="AV990" s="318" t="s">
        <v>79</v>
      </c>
      <c r="AW990" s="318" t="s">
        <v>30</v>
      </c>
      <c r="AX990" s="318" t="s">
        <v>70</v>
      </c>
      <c r="AY990" s="321" t="s">
        <v>136</v>
      </c>
    </row>
    <row r="991" spans="2:51" s="318" customFormat="1">
      <c r="B991" s="319"/>
      <c r="D991" s="320" t="s">
        <v>263</v>
      </c>
      <c r="E991" s="321" t="s">
        <v>3</v>
      </c>
      <c r="F991" s="322" t="s">
        <v>1503</v>
      </c>
      <c r="H991" s="323">
        <v>118.88</v>
      </c>
      <c r="I991" s="366"/>
      <c r="L991" s="319"/>
      <c r="M991" s="324"/>
      <c r="N991" s="325"/>
      <c r="O991" s="325"/>
      <c r="P991" s="325"/>
      <c r="Q991" s="325"/>
      <c r="R991" s="325"/>
      <c r="S991" s="325"/>
      <c r="T991" s="326"/>
      <c r="AT991" s="321" t="s">
        <v>263</v>
      </c>
      <c r="AU991" s="321" t="s">
        <v>79</v>
      </c>
      <c r="AV991" s="318" t="s">
        <v>79</v>
      </c>
      <c r="AW991" s="318" t="s">
        <v>30</v>
      </c>
      <c r="AX991" s="318" t="s">
        <v>70</v>
      </c>
      <c r="AY991" s="321" t="s">
        <v>136</v>
      </c>
    </row>
    <row r="992" spans="2:51" s="318" customFormat="1">
      <c r="B992" s="319"/>
      <c r="D992" s="320" t="s">
        <v>263</v>
      </c>
      <c r="E992" s="321" t="s">
        <v>3</v>
      </c>
      <c r="F992" s="322" t="s">
        <v>1504</v>
      </c>
      <c r="H992" s="323">
        <v>-27</v>
      </c>
      <c r="I992" s="366"/>
      <c r="L992" s="319"/>
      <c r="M992" s="324"/>
      <c r="N992" s="325"/>
      <c r="O992" s="325"/>
      <c r="P992" s="325"/>
      <c r="Q992" s="325"/>
      <c r="R992" s="325"/>
      <c r="S992" s="325"/>
      <c r="T992" s="326"/>
      <c r="AT992" s="321" t="s">
        <v>263</v>
      </c>
      <c r="AU992" s="321" t="s">
        <v>79</v>
      </c>
      <c r="AV992" s="318" t="s">
        <v>79</v>
      </c>
      <c r="AW992" s="318" t="s">
        <v>30</v>
      </c>
      <c r="AX992" s="318" t="s">
        <v>70</v>
      </c>
      <c r="AY992" s="321" t="s">
        <v>136</v>
      </c>
    </row>
    <row r="993" spans="1:65" s="318" customFormat="1">
      <c r="B993" s="319"/>
      <c r="D993" s="320" t="s">
        <v>263</v>
      </c>
      <c r="E993" s="321" t="s">
        <v>3</v>
      </c>
      <c r="F993" s="322" t="s">
        <v>1505</v>
      </c>
      <c r="H993" s="323">
        <v>28.6</v>
      </c>
      <c r="I993" s="366"/>
      <c r="L993" s="319"/>
      <c r="M993" s="324"/>
      <c r="N993" s="325"/>
      <c r="O993" s="325"/>
      <c r="P993" s="325"/>
      <c r="Q993" s="325"/>
      <c r="R993" s="325"/>
      <c r="S993" s="325"/>
      <c r="T993" s="326"/>
      <c r="AT993" s="321" t="s">
        <v>263</v>
      </c>
      <c r="AU993" s="321" t="s">
        <v>79</v>
      </c>
      <c r="AV993" s="318" t="s">
        <v>79</v>
      </c>
      <c r="AW993" s="318" t="s">
        <v>30</v>
      </c>
      <c r="AX993" s="318" t="s">
        <v>70</v>
      </c>
      <c r="AY993" s="321" t="s">
        <v>136</v>
      </c>
    </row>
    <row r="994" spans="1:65" s="318" customFormat="1">
      <c r="B994" s="319"/>
      <c r="D994" s="320" t="s">
        <v>263</v>
      </c>
      <c r="E994" s="321" t="s">
        <v>3</v>
      </c>
      <c r="F994" s="322" t="s">
        <v>1506</v>
      </c>
      <c r="H994" s="323">
        <v>8.56</v>
      </c>
      <c r="I994" s="366"/>
      <c r="L994" s="319"/>
      <c r="M994" s="324"/>
      <c r="N994" s="325"/>
      <c r="O994" s="325"/>
      <c r="P994" s="325"/>
      <c r="Q994" s="325"/>
      <c r="R994" s="325"/>
      <c r="S994" s="325"/>
      <c r="T994" s="326"/>
      <c r="AT994" s="321" t="s">
        <v>263</v>
      </c>
      <c r="AU994" s="321" t="s">
        <v>79</v>
      </c>
      <c r="AV994" s="318" t="s">
        <v>79</v>
      </c>
      <c r="AW994" s="318" t="s">
        <v>30</v>
      </c>
      <c r="AX994" s="318" t="s">
        <v>70</v>
      </c>
      <c r="AY994" s="321" t="s">
        <v>136</v>
      </c>
    </row>
    <row r="995" spans="1:65" s="318" customFormat="1">
      <c r="B995" s="319"/>
      <c r="D995" s="320" t="s">
        <v>263</v>
      </c>
      <c r="E995" s="321" t="s">
        <v>3</v>
      </c>
      <c r="F995" s="322" t="s">
        <v>1507</v>
      </c>
      <c r="H995" s="323">
        <v>-0.8</v>
      </c>
      <c r="I995" s="366"/>
      <c r="L995" s="319"/>
      <c r="M995" s="324"/>
      <c r="N995" s="325"/>
      <c r="O995" s="325"/>
      <c r="P995" s="325"/>
      <c r="Q995" s="325"/>
      <c r="R995" s="325"/>
      <c r="S995" s="325"/>
      <c r="T995" s="326"/>
      <c r="AT995" s="321" t="s">
        <v>263</v>
      </c>
      <c r="AU995" s="321" t="s">
        <v>79</v>
      </c>
      <c r="AV995" s="318" t="s">
        <v>79</v>
      </c>
      <c r="AW995" s="318" t="s">
        <v>30</v>
      </c>
      <c r="AX995" s="318" t="s">
        <v>70</v>
      </c>
      <c r="AY995" s="321" t="s">
        <v>136</v>
      </c>
    </row>
    <row r="996" spans="1:65" s="327" customFormat="1">
      <c r="B996" s="328"/>
      <c r="D996" s="320" t="s">
        <v>263</v>
      </c>
      <c r="E996" s="329" t="s">
        <v>3</v>
      </c>
      <c r="F996" s="330" t="s">
        <v>274</v>
      </c>
      <c r="H996" s="331">
        <v>426.98599999999999</v>
      </c>
      <c r="I996" s="367"/>
      <c r="L996" s="328"/>
      <c r="M996" s="332"/>
      <c r="N996" s="333"/>
      <c r="O996" s="333"/>
      <c r="P996" s="333"/>
      <c r="Q996" s="333"/>
      <c r="R996" s="333"/>
      <c r="S996" s="333"/>
      <c r="T996" s="334"/>
      <c r="AT996" s="329" t="s">
        <v>263</v>
      </c>
      <c r="AU996" s="329" t="s">
        <v>79</v>
      </c>
      <c r="AV996" s="327" t="s">
        <v>139</v>
      </c>
      <c r="AW996" s="327" t="s">
        <v>30</v>
      </c>
      <c r="AX996" s="327" t="s">
        <v>77</v>
      </c>
      <c r="AY996" s="329" t="s">
        <v>136</v>
      </c>
    </row>
    <row r="997" spans="1:65" s="318" customFormat="1">
      <c r="B997" s="319"/>
      <c r="D997" s="320" t="s">
        <v>263</v>
      </c>
      <c r="F997" s="322" t="s">
        <v>1538</v>
      </c>
      <c r="H997" s="323">
        <v>435.52600000000001</v>
      </c>
      <c r="I997" s="366"/>
      <c r="L997" s="319"/>
      <c r="M997" s="324"/>
      <c r="N997" s="325"/>
      <c r="O997" s="325"/>
      <c r="P997" s="325"/>
      <c r="Q997" s="325"/>
      <c r="R997" s="325"/>
      <c r="S997" s="325"/>
      <c r="T997" s="326"/>
      <c r="AT997" s="321" t="s">
        <v>263</v>
      </c>
      <c r="AU997" s="321" t="s">
        <v>79</v>
      </c>
      <c r="AV997" s="318" t="s">
        <v>79</v>
      </c>
      <c r="AW997" s="318" t="s">
        <v>4</v>
      </c>
      <c r="AX997" s="318" t="s">
        <v>77</v>
      </c>
      <c r="AY997" s="321" t="s">
        <v>136</v>
      </c>
    </row>
    <row r="998" spans="1:65" s="149" customFormat="1" ht="21" customHeight="1">
      <c r="A998" s="143"/>
      <c r="B998" s="144"/>
      <c r="C998" s="335" t="s">
        <v>1539</v>
      </c>
      <c r="D998" s="335" t="s">
        <v>133</v>
      </c>
      <c r="E998" s="336" t="s">
        <v>1540</v>
      </c>
      <c r="F998" s="337" t="s">
        <v>1541</v>
      </c>
      <c r="G998" s="338" t="s">
        <v>512</v>
      </c>
      <c r="H998" s="339">
        <v>121.71</v>
      </c>
      <c r="I998" s="108"/>
      <c r="J998" s="340">
        <f>ROUND(I998*H998,2)</f>
        <v>0</v>
      </c>
      <c r="K998" s="341"/>
      <c r="L998" s="342"/>
      <c r="M998" s="343" t="s">
        <v>3</v>
      </c>
      <c r="N998" s="344" t="s">
        <v>41</v>
      </c>
      <c r="O998" s="307">
        <v>0</v>
      </c>
      <c r="P998" s="307">
        <f>O998*H998</f>
        <v>0</v>
      </c>
      <c r="Q998" s="307">
        <v>0</v>
      </c>
      <c r="R998" s="307">
        <f>Q998*H998</f>
        <v>0</v>
      </c>
      <c r="S998" s="307">
        <v>0</v>
      </c>
      <c r="T998" s="308">
        <f>S998*H998</f>
        <v>0</v>
      </c>
      <c r="U998" s="143"/>
      <c r="V998" s="143"/>
      <c r="W998" s="143"/>
      <c r="X998" s="143"/>
      <c r="Y998" s="143"/>
      <c r="Z998" s="143"/>
      <c r="AA998" s="143"/>
      <c r="AB998" s="143"/>
      <c r="AC998" s="143"/>
      <c r="AD998" s="143"/>
      <c r="AE998" s="143"/>
      <c r="AR998" s="309" t="s">
        <v>553</v>
      </c>
      <c r="AT998" s="309" t="s">
        <v>133</v>
      </c>
      <c r="AU998" s="309" t="s">
        <v>79</v>
      </c>
      <c r="AY998" s="129" t="s">
        <v>136</v>
      </c>
      <c r="BE998" s="310">
        <f>IF(N998="základní",J998,0)</f>
        <v>0</v>
      </c>
      <c r="BF998" s="310">
        <f>IF(N998="snížená",J998,0)</f>
        <v>0</v>
      </c>
      <c r="BG998" s="310">
        <f>IF(N998="zákl. přenesená",J998,0)</f>
        <v>0</v>
      </c>
      <c r="BH998" s="310">
        <f>IF(N998="sníž. přenesená",J998,0)</f>
        <v>0</v>
      </c>
      <c r="BI998" s="310">
        <f>IF(N998="nulová",J998,0)</f>
        <v>0</v>
      </c>
      <c r="BJ998" s="129" t="s">
        <v>77</v>
      </c>
      <c r="BK998" s="310">
        <f>ROUND(I998*H998,2)</f>
        <v>0</v>
      </c>
      <c r="BL998" s="129" t="s">
        <v>362</v>
      </c>
      <c r="BM998" s="309" t="s">
        <v>1542</v>
      </c>
    </row>
    <row r="999" spans="1:65" s="345" customFormat="1">
      <c r="B999" s="346"/>
      <c r="D999" s="320" t="s">
        <v>263</v>
      </c>
      <c r="E999" s="347" t="s">
        <v>3</v>
      </c>
      <c r="F999" s="348" t="s">
        <v>455</v>
      </c>
      <c r="H999" s="347" t="s">
        <v>3</v>
      </c>
      <c r="I999" s="368"/>
      <c r="L999" s="346"/>
      <c r="M999" s="349"/>
      <c r="N999" s="350"/>
      <c r="O999" s="350"/>
      <c r="P999" s="350"/>
      <c r="Q999" s="350"/>
      <c r="R999" s="350"/>
      <c r="S999" s="350"/>
      <c r="T999" s="351"/>
      <c r="AT999" s="347" t="s">
        <v>263</v>
      </c>
      <c r="AU999" s="347" t="s">
        <v>79</v>
      </c>
      <c r="AV999" s="345" t="s">
        <v>77</v>
      </c>
      <c r="AW999" s="345" t="s">
        <v>30</v>
      </c>
      <c r="AX999" s="345" t="s">
        <v>70</v>
      </c>
      <c r="AY999" s="347" t="s">
        <v>136</v>
      </c>
    </row>
    <row r="1000" spans="1:65" s="345" customFormat="1">
      <c r="B1000" s="346"/>
      <c r="D1000" s="320" t="s">
        <v>263</v>
      </c>
      <c r="E1000" s="347" t="s">
        <v>3</v>
      </c>
      <c r="F1000" s="348" t="s">
        <v>338</v>
      </c>
      <c r="H1000" s="347" t="s">
        <v>3</v>
      </c>
      <c r="I1000" s="368"/>
      <c r="L1000" s="346"/>
      <c r="M1000" s="349"/>
      <c r="N1000" s="350"/>
      <c r="O1000" s="350"/>
      <c r="P1000" s="350"/>
      <c r="Q1000" s="350"/>
      <c r="R1000" s="350"/>
      <c r="S1000" s="350"/>
      <c r="T1000" s="351"/>
      <c r="AT1000" s="347" t="s">
        <v>263</v>
      </c>
      <c r="AU1000" s="347" t="s">
        <v>79</v>
      </c>
      <c r="AV1000" s="345" t="s">
        <v>77</v>
      </c>
      <c r="AW1000" s="345" t="s">
        <v>30</v>
      </c>
      <c r="AX1000" s="345" t="s">
        <v>70</v>
      </c>
      <c r="AY1000" s="347" t="s">
        <v>136</v>
      </c>
    </row>
    <row r="1001" spans="1:65" s="318" customFormat="1">
      <c r="B1001" s="319"/>
      <c r="D1001" s="320" t="s">
        <v>263</v>
      </c>
      <c r="E1001" s="321" t="s">
        <v>3</v>
      </c>
      <c r="F1001" s="322" t="s">
        <v>1508</v>
      </c>
      <c r="H1001" s="323">
        <v>9.5730000000000004</v>
      </c>
      <c r="I1001" s="366"/>
      <c r="L1001" s="319"/>
      <c r="M1001" s="324"/>
      <c r="N1001" s="325"/>
      <c r="O1001" s="325"/>
      <c r="P1001" s="325"/>
      <c r="Q1001" s="325"/>
      <c r="R1001" s="325"/>
      <c r="S1001" s="325"/>
      <c r="T1001" s="326"/>
      <c r="AT1001" s="321" t="s">
        <v>263</v>
      </c>
      <c r="AU1001" s="321" t="s">
        <v>79</v>
      </c>
      <c r="AV1001" s="318" t="s">
        <v>79</v>
      </c>
      <c r="AW1001" s="318" t="s">
        <v>30</v>
      </c>
      <c r="AX1001" s="318" t="s">
        <v>70</v>
      </c>
      <c r="AY1001" s="321" t="s">
        <v>136</v>
      </c>
    </row>
    <row r="1002" spans="1:65" s="318" customFormat="1">
      <c r="B1002" s="319"/>
      <c r="D1002" s="320" t="s">
        <v>263</v>
      </c>
      <c r="E1002" s="321" t="s">
        <v>3</v>
      </c>
      <c r="F1002" s="322" t="s">
        <v>1509</v>
      </c>
      <c r="H1002" s="323">
        <v>7.3029999999999999</v>
      </c>
      <c r="I1002" s="366"/>
      <c r="L1002" s="319"/>
      <c r="M1002" s="324"/>
      <c r="N1002" s="325"/>
      <c r="O1002" s="325"/>
      <c r="P1002" s="325"/>
      <c r="Q1002" s="325"/>
      <c r="R1002" s="325"/>
      <c r="S1002" s="325"/>
      <c r="T1002" s="326"/>
      <c r="AT1002" s="321" t="s">
        <v>263</v>
      </c>
      <c r="AU1002" s="321" t="s">
        <v>79</v>
      </c>
      <c r="AV1002" s="318" t="s">
        <v>79</v>
      </c>
      <c r="AW1002" s="318" t="s">
        <v>30</v>
      </c>
      <c r="AX1002" s="318" t="s">
        <v>70</v>
      </c>
      <c r="AY1002" s="321" t="s">
        <v>136</v>
      </c>
    </row>
    <row r="1003" spans="1:65" s="318" customFormat="1">
      <c r="B1003" s="319"/>
      <c r="D1003" s="320" t="s">
        <v>263</v>
      </c>
      <c r="E1003" s="321" t="s">
        <v>3</v>
      </c>
      <c r="F1003" s="322" t="s">
        <v>1510</v>
      </c>
      <c r="H1003" s="323">
        <v>7.1189999999999998</v>
      </c>
      <c r="I1003" s="366"/>
      <c r="L1003" s="319"/>
      <c r="M1003" s="324"/>
      <c r="N1003" s="325"/>
      <c r="O1003" s="325"/>
      <c r="P1003" s="325"/>
      <c r="Q1003" s="325"/>
      <c r="R1003" s="325"/>
      <c r="S1003" s="325"/>
      <c r="T1003" s="326"/>
      <c r="AT1003" s="321" t="s">
        <v>263</v>
      </c>
      <c r="AU1003" s="321" t="s">
        <v>79</v>
      </c>
      <c r="AV1003" s="318" t="s">
        <v>79</v>
      </c>
      <c r="AW1003" s="318" t="s">
        <v>30</v>
      </c>
      <c r="AX1003" s="318" t="s">
        <v>70</v>
      </c>
      <c r="AY1003" s="321" t="s">
        <v>136</v>
      </c>
    </row>
    <row r="1004" spans="1:65" s="318" customFormat="1">
      <c r="B1004" s="319"/>
      <c r="D1004" s="320" t="s">
        <v>263</v>
      </c>
      <c r="E1004" s="321" t="s">
        <v>3</v>
      </c>
      <c r="F1004" s="322" t="s">
        <v>1511</v>
      </c>
      <c r="H1004" s="323">
        <v>18.317</v>
      </c>
      <c r="I1004" s="366"/>
      <c r="L1004" s="319"/>
      <c r="M1004" s="324"/>
      <c r="N1004" s="325"/>
      <c r="O1004" s="325"/>
      <c r="P1004" s="325"/>
      <c r="Q1004" s="325"/>
      <c r="R1004" s="325"/>
      <c r="S1004" s="325"/>
      <c r="T1004" s="326"/>
      <c r="AT1004" s="321" t="s">
        <v>263</v>
      </c>
      <c r="AU1004" s="321" t="s">
        <v>79</v>
      </c>
      <c r="AV1004" s="318" t="s">
        <v>79</v>
      </c>
      <c r="AW1004" s="318" t="s">
        <v>30</v>
      </c>
      <c r="AX1004" s="318" t="s">
        <v>70</v>
      </c>
      <c r="AY1004" s="321" t="s">
        <v>136</v>
      </c>
    </row>
    <row r="1005" spans="1:65" s="318" customFormat="1">
      <c r="B1005" s="319"/>
      <c r="D1005" s="320" t="s">
        <v>263</v>
      </c>
      <c r="E1005" s="321" t="s">
        <v>3</v>
      </c>
      <c r="F1005" s="322" t="s">
        <v>1512</v>
      </c>
      <c r="H1005" s="323">
        <v>9.8160000000000007</v>
      </c>
      <c r="I1005" s="366"/>
      <c r="L1005" s="319"/>
      <c r="M1005" s="324"/>
      <c r="N1005" s="325"/>
      <c r="O1005" s="325"/>
      <c r="P1005" s="325"/>
      <c r="Q1005" s="325"/>
      <c r="R1005" s="325"/>
      <c r="S1005" s="325"/>
      <c r="T1005" s="326"/>
      <c r="AT1005" s="321" t="s">
        <v>263</v>
      </c>
      <c r="AU1005" s="321" t="s">
        <v>79</v>
      </c>
      <c r="AV1005" s="318" t="s">
        <v>79</v>
      </c>
      <c r="AW1005" s="318" t="s">
        <v>30</v>
      </c>
      <c r="AX1005" s="318" t="s">
        <v>70</v>
      </c>
      <c r="AY1005" s="321" t="s">
        <v>136</v>
      </c>
    </row>
    <row r="1006" spans="1:65" s="318" customFormat="1">
      <c r="B1006" s="319"/>
      <c r="D1006" s="320" t="s">
        <v>263</v>
      </c>
      <c r="E1006" s="321" t="s">
        <v>3</v>
      </c>
      <c r="F1006" s="322" t="s">
        <v>1513</v>
      </c>
      <c r="H1006" s="323">
        <v>6.7610000000000001</v>
      </c>
      <c r="I1006" s="366"/>
      <c r="L1006" s="319"/>
      <c r="M1006" s="324"/>
      <c r="N1006" s="325"/>
      <c r="O1006" s="325"/>
      <c r="P1006" s="325"/>
      <c r="Q1006" s="325"/>
      <c r="R1006" s="325"/>
      <c r="S1006" s="325"/>
      <c r="T1006" s="326"/>
      <c r="AT1006" s="321" t="s">
        <v>263</v>
      </c>
      <c r="AU1006" s="321" t="s">
        <v>79</v>
      </c>
      <c r="AV1006" s="318" t="s">
        <v>79</v>
      </c>
      <c r="AW1006" s="318" t="s">
        <v>30</v>
      </c>
      <c r="AX1006" s="318" t="s">
        <v>70</v>
      </c>
      <c r="AY1006" s="321" t="s">
        <v>136</v>
      </c>
    </row>
    <row r="1007" spans="1:65" s="318" customFormat="1">
      <c r="B1007" s="319"/>
      <c r="D1007" s="320" t="s">
        <v>263</v>
      </c>
      <c r="E1007" s="321" t="s">
        <v>3</v>
      </c>
      <c r="F1007" s="322" t="s">
        <v>1514</v>
      </c>
      <c r="H1007" s="323">
        <v>5.0060000000000002</v>
      </c>
      <c r="I1007" s="366"/>
      <c r="L1007" s="319"/>
      <c r="M1007" s="324"/>
      <c r="N1007" s="325"/>
      <c r="O1007" s="325"/>
      <c r="P1007" s="325"/>
      <c r="Q1007" s="325"/>
      <c r="R1007" s="325"/>
      <c r="S1007" s="325"/>
      <c r="T1007" s="326"/>
      <c r="AT1007" s="321" t="s">
        <v>263</v>
      </c>
      <c r="AU1007" s="321" t="s">
        <v>79</v>
      </c>
      <c r="AV1007" s="318" t="s">
        <v>79</v>
      </c>
      <c r="AW1007" s="318" t="s">
        <v>30</v>
      </c>
      <c r="AX1007" s="318" t="s">
        <v>70</v>
      </c>
      <c r="AY1007" s="321" t="s">
        <v>136</v>
      </c>
    </row>
    <row r="1008" spans="1:65" s="318" customFormat="1">
      <c r="B1008" s="319"/>
      <c r="D1008" s="320" t="s">
        <v>263</v>
      </c>
      <c r="E1008" s="321" t="s">
        <v>3</v>
      </c>
      <c r="F1008" s="322" t="s">
        <v>1515</v>
      </c>
      <c r="H1008" s="323">
        <v>7.5750000000000002</v>
      </c>
      <c r="I1008" s="366"/>
      <c r="L1008" s="319"/>
      <c r="M1008" s="324"/>
      <c r="N1008" s="325"/>
      <c r="O1008" s="325"/>
      <c r="P1008" s="325"/>
      <c r="Q1008" s="325"/>
      <c r="R1008" s="325"/>
      <c r="S1008" s="325"/>
      <c r="T1008" s="326"/>
      <c r="AT1008" s="321" t="s">
        <v>263</v>
      </c>
      <c r="AU1008" s="321" t="s">
        <v>79</v>
      </c>
      <c r="AV1008" s="318" t="s">
        <v>79</v>
      </c>
      <c r="AW1008" s="318" t="s">
        <v>30</v>
      </c>
      <c r="AX1008" s="318" t="s">
        <v>70</v>
      </c>
      <c r="AY1008" s="321" t="s">
        <v>136</v>
      </c>
    </row>
    <row r="1009" spans="1:65" s="318" customFormat="1">
      <c r="B1009" s="319"/>
      <c r="D1009" s="320" t="s">
        <v>263</v>
      </c>
      <c r="E1009" s="321" t="s">
        <v>3</v>
      </c>
      <c r="F1009" s="322" t="s">
        <v>1516</v>
      </c>
      <c r="H1009" s="323">
        <v>10.253</v>
      </c>
      <c r="I1009" s="366"/>
      <c r="L1009" s="319"/>
      <c r="M1009" s="324"/>
      <c r="N1009" s="325"/>
      <c r="O1009" s="325"/>
      <c r="P1009" s="325"/>
      <c r="Q1009" s="325"/>
      <c r="R1009" s="325"/>
      <c r="S1009" s="325"/>
      <c r="T1009" s="326"/>
      <c r="AT1009" s="321" t="s">
        <v>263</v>
      </c>
      <c r="AU1009" s="321" t="s">
        <v>79</v>
      </c>
      <c r="AV1009" s="318" t="s">
        <v>79</v>
      </c>
      <c r="AW1009" s="318" t="s">
        <v>30</v>
      </c>
      <c r="AX1009" s="318" t="s">
        <v>70</v>
      </c>
      <c r="AY1009" s="321" t="s">
        <v>136</v>
      </c>
    </row>
    <row r="1010" spans="1:65" s="318" customFormat="1" ht="20">
      <c r="B1010" s="319"/>
      <c r="D1010" s="320" t="s">
        <v>263</v>
      </c>
      <c r="E1010" s="321" t="s">
        <v>3</v>
      </c>
      <c r="F1010" s="322" t="s">
        <v>1517</v>
      </c>
      <c r="H1010" s="323">
        <v>11.16</v>
      </c>
      <c r="I1010" s="366"/>
      <c r="L1010" s="319"/>
      <c r="M1010" s="324"/>
      <c r="N1010" s="325"/>
      <c r="O1010" s="325"/>
      <c r="P1010" s="325"/>
      <c r="Q1010" s="325"/>
      <c r="R1010" s="325"/>
      <c r="S1010" s="325"/>
      <c r="T1010" s="326"/>
      <c r="AT1010" s="321" t="s">
        <v>263</v>
      </c>
      <c r="AU1010" s="321" t="s">
        <v>79</v>
      </c>
      <c r="AV1010" s="318" t="s">
        <v>79</v>
      </c>
      <c r="AW1010" s="318" t="s">
        <v>30</v>
      </c>
      <c r="AX1010" s="318" t="s">
        <v>70</v>
      </c>
      <c r="AY1010" s="321" t="s">
        <v>136</v>
      </c>
    </row>
    <row r="1011" spans="1:65" s="318" customFormat="1">
      <c r="B1011" s="319"/>
      <c r="D1011" s="320" t="s">
        <v>263</v>
      </c>
      <c r="E1011" s="321" t="s">
        <v>3</v>
      </c>
      <c r="F1011" s="322" t="s">
        <v>1518</v>
      </c>
      <c r="H1011" s="323">
        <v>7.88</v>
      </c>
      <c r="I1011" s="366"/>
      <c r="L1011" s="319"/>
      <c r="M1011" s="324"/>
      <c r="N1011" s="325"/>
      <c r="O1011" s="325"/>
      <c r="P1011" s="325"/>
      <c r="Q1011" s="325"/>
      <c r="R1011" s="325"/>
      <c r="S1011" s="325"/>
      <c r="T1011" s="326"/>
      <c r="AT1011" s="321" t="s">
        <v>263</v>
      </c>
      <c r="AU1011" s="321" t="s">
        <v>79</v>
      </c>
      <c r="AV1011" s="318" t="s">
        <v>79</v>
      </c>
      <c r="AW1011" s="318" t="s">
        <v>30</v>
      </c>
      <c r="AX1011" s="318" t="s">
        <v>70</v>
      </c>
      <c r="AY1011" s="321" t="s">
        <v>136</v>
      </c>
    </row>
    <row r="1012" spans="1:65" s="318" customFormat="1">
      <c r="B1012" s="319"/>
      <c r="D1012" s="320" t="s">
        <v>263</v>
      </c>
      <c r="E1012" s="321" t="s">
        <v>3</v>
      </c>
      <c r="F1012" s="322" t="s">
        <v>1519</v>
      </c>
      <c r="H1012" s="323">
        <v>18.151</v>
      </c>
      <c r="I1012" s="366"/>
      <c r="L1012" s="319"/>
      <c r="M1012" s="324"/>
      <c r="N1012" s="325"/>
      <c r="O1012" s="325"/>
      <c r="P1012" s="325"/>
      <c r="Q1012" s="325"/>
      <c r="R1012" s="325"/>
      <c r="S1012" s="325"/>
      <c r="T1012" s="326"/>
      <c r="AT1012" s="321" t="s">
        <v>263</v>
      </c>
      <c r="AU1012" s="321" t="s">
        <v>79</v>
      </c>
      <c r="AV1012" s="318" t="s">
        <v>79</v>
      </c>
      <c r="AW1012" s="318" t="s">
        <v>30</v>
      </c>
      <c r="AX1012" s="318" t="s">
        <v>70</v>
      </c>
      <c r="AY1012" s="321" t="s">
        <v>136</v>
      </c>
    </row>
    <row r="1013" spans="1:65" s="318" customFormat="1">
      <c r="B1013" s="319"/>
      <c r="D1013" s="320" t="s">
        <v>263</v>
      </c>
      <c r="E1013" s="321" t="s">
        <v>3</v>
      </c>
      <c r="F1013" s="322" t="s">
        <v>1520</v>
      </c>
      <c r="H1013" s="323">
        <v>6.27</v>
      </c>
      <c r="I1013" s="366"/>
      <c r="L1013" s="319"/>
      <c r="M1013" s="324"/>
      <c r="N1013" s="325"/>
      <c r="O1013" s="325"/>
      <c r="P1013" s="325"/>
      <c r="Q1013" s="325"/>
      <c r="R1013" s="325"/>
      <c r="S1013" s="325"/>
      <c r="T1013" s="326"/>
      <c r="AT1013" s="321" t="s">
        <v>263</v>
      </c>
      <c r="AU1013" s="321" t="s">
        <v>79</v>
      </c>
      <c r="AV1013" s="318" t="s">
        <v>79</v>
      </c>
      <c r="AW1013" s="318" t="s">
        <v>30</v>
      </c>
      <c r="AX1013" s="318" t="s">
        <v>70</v>
      </c>
      <c r="AY1013" s="321" t="s">
        <v>136</v>
      </c>
    </row>
    <row r="1014" spans="1:65" s="318" customFormat="1">
      <c r="B1014" s="319"/>
      <c r="D1014" s="320" t="s">
        <v>263</v>
      </c>
      <c r="E1014" s="321" t="s">
        <v>3</v>
      </c>
      <c r="F1014" s="322" t="s">
        <v>1521</v>
      </c>
      <c r="H1014" s="323">
        <v>7.04</v>
      </c>
      <c r="I1014" s="366"/>
      <c r="L1014" s="319"/>
      <c r="M1014" s="324"/>
      <c r="N1014" s="325"/>
      <c r="O1014" s="325"/>
      <c r="P1014" s="325"/>
      <c r="Q1014" s="325"/>
      <c r="R1014" s="325"/>
      <c r="S1014" s="325"/>
      <c r="T1014" s="326"/>
      <c r="AT1014" s="321" t="s">
        <v>263</v>
      </c>
      <c r="AU1014" s="321" t="s">
        <v>79</v>
      </c>
      <c r="AV1014" s="318" t="s">
        <v>79</v>
      </c>
      <c r="AW1014" s="318" t="s">
        <v>30</v>
      </c>
      <c r="AX1014" s="318" t="s">
        <v>70</v>
      </c>
      <c r="AY1014" s="321" t="s">
        <v>136</v>
      </c>
    </row>
    <row r="1015" spans="1:65" s="318" customFormat="1">
      <c r="B1015" s="319"/>
      <c r="D1015" s="320" t="s">
        <v>263</v>
      </c>
      <c r="E1015" s="321" t="s">
        <v>3</v>
      </c>
      <c r="F1015" s="322" t="s">
        <v>1522</v>
      </c>
      <c r="H1015" s="323">
        <v>-6.4</v>
      </c>
      <c r="I1015" s="366"/>
      <c r="L1015" s="319"/>
      <c r="M1015" s="324"/>
      <c r="N1015" s="325"/>
      <c r="O1015" s="325"/>
      <c r="P1015" s="325"/>
      <c r="Q1015" s="325"/>
      <c r="R1015" s="325"/>
      <c r="S1015" s="325"/>
      <c r="T1015" s="326"/>
      <c r="AT1015" s="321" t="s">
        <v>263</v>
      </c>
      <c r="AU1015" s="321" t="s">
        <v>79</v>
      </c>
      <c r="AV1015" s="318" t="s">
        <v>79</v>
      </c>
      <c r="AW1015" s="318" t="s">
        <v>30</v>
      </c>
      <c r="AX1015" s="318" t="s">
        <v>70</v>
      </c>
      <c r="AY1015" s="321" t="s">
        <v>136</v>
      </c>
    </row>
    <row r="1016" spans="1:65" s="318" customFormat="1">
      <c r="B1016" s="319"/>
      <c r="D1016" s="320" t="s">
        <v>263</v>
      </c>
      <c r="E1016" s="321" t="s">
        <v>3</v>
      </c>
      <c r="F1016" s="322" t="s">
        <v>1523</v>
      </c>
      <c r="H1016" s="323">
        <v>-2.8</v>
      </c>
      <c r="I1016" s="366"/>
      <c r="L1016" s="319"/>
      <c r="M1016" s="324"/>
      <c r="N1016" s="325"/>
      <c r="O1016" s="325"/>
      <c r="P1016" s="325"/>
      <c r="Q1016" s="325"/>
      <c r="R1016" s="325"/>
      <c r="S1016" s="325"/>
      <c r="T1016" s="326"/>
      <c r="AT1016" s="321" t="s">
        <v>263</v>
      </c>
      <c r="AU1016" s="321" t="s">
        <v>79</v>
      </c>
      <c r="AV1016" s="318" t="s">
        <v>79</v>
      </c>
      <c r="AW1016" s="318" t="s">
        <v>30</v>
      </c>
      <c r="AX1016" s="318" t="s">
        <v>70</v>
      </c>
      <c r="AY1016" s="321" t="s">
        <v>136</v>
      </c>
    </row>
    <row r="1017" spans="1:65" s="318" customFormat="1">
      <c r="B1017" s="319"/>
      <c r="D1017" s="320" t="s">
        <v>263</v>
      </c>
      <c r="E1017" s="321" t="s">
        <v>3</v>
      </c>
      <c r="F1017" s="322" t="s">
        <v>1524</v>
      </c>
      <c r="H1017" s="323">
        <v>-3.7</v>
      </c>
      <c r="I1017" s="366"/>
      <c r="L1017" s="319"/>
      <c r="M1017" s="324"/>
      <c r="N1017" s="325"/>
      <c r="O1017" s="325"/>
      <c r="P1017" s="325"/>
      <c r="Q1017" s="325"/>
      <c r="R1017" s="325"/>
      <c r="S1017" s="325"/>
      <c r="T1017" s="326"/>
      <c r="AT1017" s="321" t="s">
        <v>263</v>
      </c>
      <c r="AU1017" s="321" t="s">
        <v>79</v>
      </c>
      <c r="AV1017" s="318" t="s">
        <v>79</v>
      </c>
      <c r="AW1017" s="318" t="s">
        <v>30</v>
      </c>
      <c r="AX1017" s="318" t="s">
        <v>70</v>
      </c>
      <c r="AY1017" s="321" t="s">
        <v>136</v>
      </c>
    </row>
    <row r="1018" spans="1:65" s="327" customFormat="1">
      <c r="B1018" s="328"/>
      <c r="D1018" s="320" t="s">
        <v>263</v>
      </c>
      <c r="E1018" s="329" t="s">
        <v>3</v>
      </c>
      <c r="F1018" s="330" t="s">
        <v>274</v>
      </c>
      <c r="H1018" s="331">
        <v>119.32399999999998</v>
      </c>
      <c r="I1018" s="367"/>
      <c r="L1018" s="328"/>
      <c r="M1018" s="332"/>
      <c r="N1018" s="333"/>
      <c r="O1018" s="333"/>
      <c r="P1018" s="333"/>
      <c r="Q1018" s="333"/>
      <c r="R1018" s="333"/>
      <c r="S1018" s="333"/>
      <c r="T1018" s="334"/>
      <c r="AT1018" s="329" t="s">
        <v>263</v>
      </c>
      <c r="AU1018" s="329" t="s">
        <v>79</v>
      </c>
      <c r="AV1018" s="327" t="s">
        <v>139</v>
      </c>
      <c r="AW1018" s="327" t="s">
        <v>30</v>
      </c>
      <c r="AX1018" s="327" t="s">
        <v>77</v>
      </c>
      <c r="AY1018" s="329" t="s">
        <v>136</v>
      </c>
    </row>
    <row r="1019" spans="1:65" s="318" customFormat="1">
      <c r="B1019" s="319"/>
      <c r="D1019" s="320" t="s">
        <v>263</v>
      </c>
      <c r="F1019" s="322" t="s">
        <v>1543</v>
      </c>
      <c r="H1019" s="323">
        <v>121.71</v>
      </c>
      <c r="I1019" s="366"/>
      <c r="L1019" s="319"/>
      <c r="M1019" s="324"/>
      <c r="N1019" s="325"/>
      <c r="O1019" s="325"/>
      <c r="P1019" s="325"/>
      <c r="Q1019" s="325"/>
      <c r="R1019" s="325"/>
      <c r="S1019" s="325"/>
      <c r="T1019" s="326"/>
      <c r="AT1019" s="321" t="s">
        <v>263</v>
      </c>
      <c r="AU1019" s="321" t="s">
        <v>79</v>
      </c>
      <c r="AV1019" s="318" t="s">
        <v>79</v>
      </c>
      <c r="AW1019" s="318" t="s">
        <v>4</v>
      </c>
      <c r="AX1019" s="318" t="s">
        <v>77</v>
      </c>
      <c r="AY1019" s="321" t="s">
        <v>136</v>
      </c>
    </row>
    <row r="1020" spans="1:65" s="149" customFormat="1" ht="21" customHeight="1">
      <c r="A1020" s="143"/>
      <c r="B1020" s="144"/>
      <c r="C1020" s="298" t="s">
        <v>1544</v>
      </c>
      <c r="D1020" s="298" t="s">
        <v>140</v>
      </c>
      <c r="E1020" s="299" t="s">
        <v>1545</v>
      </c>
      <c r="F1020" s="300" t="s">
        <v>1546</v>
      </c>
      <c r="G1020" s="301" t="s">
        <v>261</v>
      </c>
      <c r="H1020" s="302">
        <v>562.44000000000005</v>
      </c>
      <c r="I1020" s="107"/>
      <c r="J1020" s="303">
        <f>ROUND(I1020*H1020,2)</f>
        <v>0</v>
      </c>
      <c r="K1020" s="304"/>
      <c r="L1020" s="144"/>
      <c r="M1020" s="305" t="s">
        <v>3</v>
      </c>
      <c r="N1020" s="306" t="s">
        <v>41</v>
      </c>
      <c r="O1020" s="307">
        <v>9.8000000000000004E-2</v>
      </c>
      <c r="P1020" s="307">
        <f>O1020*H1020</f>
        <v>55.119120000000009</v>
      </c>
      <c r="Q1020" s="307">
        <v>0</v>
      </c>
      <c r="R1020" s="307">
        <f>Q1020*H1020</f>
        <v>0</v>
      </c>
      <c r="S1020" s="307">
        <v>0</v>
      </c>
      <c r="T1020" s="308">
        <f>S1020*H1020</f>
        <v>0</v>
      </c>
      <c r="U1020" s="143"/>
      <c r="V1020" s="143"/>
      <c r="W1020" s="143"/>
      <c r="X1020" s="143"/>
      <c r="Y1020" s="143"/>
      <c r="Z1020" s="143"/>
      <c r="AA1020" s="143"/>
      <c r="AB1020" s="143"/>
      <c r="AC1020" s="143"/>
      <c r="AD1020" s="143"/>
      <c r="AE1020" s="143"/>
      <c r="AR1020" s="309" t="s">
        <v>362</v>
      </c>
      <c r="AT1020" s="309" t="s">
        <v>140</v>
      </c>
      <c r="AU1020" s="309" t="s">
        <v>79</v>
      </c>
      <c r="AY1020" s="129" t="s">
        <v>136</v>
      </c>
      <c r="BE1020" s="310">
        <f>IF(N1020="základní",J1020,0)</f>
        <v>0</v>
      </c>
      <c r="BF1020" s="310">
        <f>IF(N1020="snížená",J1020,0)</f>
        <v>0</v>
      </c>
      <c r="BG1020" s="310">
        <f>IF(N1020="zákl. přenesená",J1020,0)</f>
        <v>0</v>
      </c>
      <c r="BH1020" s="310">
        <f>IF(N1020="sníž. přenesená",J1020,0)</f>
        <v>0</v>
      </c>
      <c r="BI1020" s="310">
        <f>IF(N1020="nulová",J1020,0)</f>
        <v>0</v>
      </c>
      <c r="BJ1020" s="129" t="s">
        <v>77</v>
      </c>
      <c r="BK1020" s="310">
        <f>ROUND(I1020*H1020,2)</f>
        <v>0</v>
      </c>
      <c r="BL1020" s="129" t="s">
        <v>362</v>
      </c>
      <c r="BM1020" s="309" t="s">
        <v>1547</v>
      </c>
    </row>
    <row r="1021" spans="1:65" s="318" customFormat="1">
      <c r="B1021" s="319"/>
      <c r="D1021" s="320" t="s">
        <v>263</v>
      </c>
      <c r="E1021" s="321" t="s">
        <v>3</v>
      </c>
      <c r="F1021" s="322" t="s">
        <v>1548</v>
      </c>
      <c r="H1021" s="323">
        <v>562.44000000000005</v>
      </c>
      <c r="I1021" s="366"/>
      <c r="L1021" s="319"/>
      <c r="M1021" s="324"/>
      <c r="N1021" s="325"/>
      <c r="O1021" s="325"/>
      <c r="P1021" s="325"/>
      <c r="Q1021" s="325"/>
      <c r="R1021" s="325"/>
      <c r="S1021" s="325"/>
      <c r="T1021" s="326"/>
      <c r="AT1021" s="321" t="s">
        <v>263</v>
      </c>
      <c r="AU1021" s="321" t="s">
        <v>79</v>
      </c>
      <c r="AV1021" s="318" t="s">
        <v>79</v>
      </c>
      <c r="AW1021" s="318" t="s">
        <v>30</v>
      </c>
      <c r="AX1021" s="318" t="s">
        <v>77</v>
      </c>
      <c r="AY1021" s="321" t="s">
        <v>136</v>
      </c>
    </row>
    <row r="1022" spans="1:65" s="149" customFormat="1" ht="32" customHeight="1">
      <c r="A1022" s="143"/>
      <c r="B1022" s="144"/>
      <c r="C1022" s="298" t="s">
        <v>1549</v>
      </c>
      <c r="D1022" s="298" t="s">
        <v>140</v>
      </c>
      <c r="E1022" s="299" t="s">
        <v>1550</v>
      </c>
      <c r="F1022" s="300" t="s">
        <v>1551</v>
      </c>
      <c r="G1022" s="301" t="s">
        <v>261</v>
      </c>
      <c r="H1022" s="302">
        <v>562.44000000000005</v>
      </c>
      <c r="I1022" s="107"/>
      <c r="J1022" s="303">
        <f>ROUND(I1022*H1022,2)</f>
        <v>0</v>
      </c>
      <c r="K1022" s="304"/>
      <c r="L1022" s="144"/>
      <c r="M1022" s="305" t="s">
        <v>3</v>
      </c>
      <c r="N1022" s="306" t="s">
        <v>41</v>
      </c>
      <c r="O1022" s="307">
        <v>0.123</v>
      </c>
      <c r="P1022" s="307">
        <f>O1022*H1022</f>
        <v>69.180120000000002</v>
      </c>
      <c r="Q1022" s="307">
        <v>3.0000000000000001E-5</v>
      </c>
      <c r="R1022" s="307">
        <f>Q1022*H1022</f>
        <v>1.6873200000000001E-2</v>
      </c>
      <c r="S1022" s="307">
        <v>0</v>
      </c>
      <c r="T1022" s="308">
        <f>S1022*H1022</f>
        <v>0</v>
      </c>
      <c r="U1022" s="143"/>
      <c r="V1022" s="143"/>
      <c r="W1022" s="143"/>
      <c r="X1022" s="143"/>
      <c r="Y1022" s="143"/>
      <c r="Z1022" s="143"/>
      <c r="AA1022" s="143"/>
      <c r="AB1022" s="143"/>
      <c r="AC1022" s="143"/>
      <c r="AD1022" s="143"/>
      <c r="AE1022" s="143"/>
      <c r="AR1022" s="309" t="s">
        <v>362</v>
      </c>
      <c r="AT1022" s="309" t="s">
        <v>140</v>
      </c>
      <c r="AU1022" s="309" t="s">
        <v>79</v>
      </c>
      <c r="AY1022" s="129" t="s">
        <v>136</v>
      </c>
      <c r="BE1022" s="310">
        <f>IF(N1022="základní",J1022,0)</f>
        <v>0</v>
      </c>
      <c r="BF1022" s="310">
        <f>IF(N1022="snížená",J1022,0)</f>
        <v>0</v>
      </c>
      <c r="BG1022" s="310">
        <f>IF(N1022="zákl. přenesená",J1022,0)</f>
        <v>0</v>
      </c>
      <c r="BH1022" s="310">
        <f>IF(N1022="sníž. přenesená",J1022,0)</f>
        <v>0</v>
      </c>
      <c r="BI1022" s="310">
        <f>IF(N1022="nulová",J1022,0)</f>
        <v>0</v>
      </c>
      <c r="BJ1022" s="129" t="s">
        <v>77</v>
      </c>
      <c r="BK1022" s="310">
        <f>ROUND(I1022*H1022,2)</f>
        <v>0</v>
      </c>
      <c r="BL1022" s="129" t="s">
        <v>362</v>
      </c>
      <c r="BM1022" s="309" t="s">
        <v>1552</v>
      </c>
    </row>
    <row r="1023" spans="1:65" s="287" customFormat="1" ht="23" customHeight="1">
      <c r="B1023" s="288"/>
      <c r="D1023" s="289" t="s">
        <v>69</v>
      </c>
      <c r="E1023" s="311" t="s">
        <v>1553</v>
      </c>
      <c r="F1023" s="311" t="s">
        <v>1554</v>
      </c>
      <c r="I1023" s="369"/>
      <c r="J1023" s="312">
        <f>BK1023</f>
        <v>0</v>
      </c>
      <c r="L1023" s="288"/>
      <c r="M1023" s="292"/>
      <c r="N1023" s="293"/>
      <c r="O1023" s="293"/>
      <c r="P1023" s="294">
        <f>SUM(P1024:P1118)</f>
        <v>388.13769400000001</v>
      </c>
      <c r="Q1023" s="293"/>
      <c r="R1023" s="294">
        <f>SUM(R1024:R1118)</f>
        <v>8.4473356000000006</v>
      </c>
      <c r="S1023" s="293"/>
      <c r="T1023" s="295">
        <f>SUM(T1024:T1118)</f>
        <v>0</v>
      </c>
      <c r="AR1023" s="289" t="s">
        <v>79</v>
      </c>
      <c r="AT1023" s="296" t="s">
        <v>69</v>
      </c>
      <c r="AU1023" s="296" t="s">
        <v>77</v>
      </c>
      <c r="AY1023" s="289" t="s">
        <v>136</v>
      </c>
      <c r="BK1023" s="297">
        <f>SUM(BK1024:BK1118)</f>
        <v>0</v>
      </c>
    </row>
    <row r="1024" spans="1:65" s="149" customFormat="1" ht="21" customHeight="1">
      <c r="A1024" s="143"/>
      <c r="B1024" s="144"/>
      <c r="C1024" s="298" t="s">
        <v>1555</v>
      </c>
      <c r="D1024" s="298" t="s">
        <v>140</v>
      </c>
      <c r="E1024" s="299" t="s">
        <v>1556</v>
      </c>
      <c r="F1024" s="300" t="s">
        <v>1557</v>
      </c>
      <c r="G1024" s="301" t="s">
        <v>261</v>
      </c>
      <c r="H1024" s="302">
        <v>254.55600000000001</v>
      </c>
      <c r="I1024" s="107"/>
      <c r="J1024" s="303">
        <f>ROUND(I1024*H1024,2)</f>
        <v>0</v>
      </c>
      <c r="K1024" s="304"/>
      <c r="L1024" s="144"/>
      <c r="M1024" s="305" t="s">
        <v>3</v>
      </c>
      <c r="N1024" s="306" t="s">
        <v>41</v>
      </c>
      <c r="O1024" s="307">
        <v>4.3999999999999997E-2</v>
      </c>
      <c r="P1024" s="307">
        <f>O1024*H1024</f>
        <v>11.200464</v>
      </c>
      <c r="Q1024" s="307">
        <v>2.9999999999999997E-4</v>
      </c>
      <c r="R1024" s="307">
        <f>Q1024*H1024</f>
        <v>7.6366799999999999E-2</v>
      </c>
      <c r="S1024" s="307">
        <v>0</v>
      </c>
      <c r="T1024" s="308">
        <f>S1024*H1024</f>
        <v>0</v>
      </c>
      <c r="U1024" s="143"/>
      <c r="V1024" s="143"/>
      <c r="W1024" s="143"/>
      <c r="X1024" s="143"/>
      <c r="Y1024" s="143"/>
      <c r="Z1024" s="143"/>
      <c r="AA1024" s="143"/>
      <c r="AB1024" s="143"/>
      <c r="AC1024" s="143"/>
      <c r="AD1024" s="143"/>
      <c r="AE1024" s="143"/>
      <c r="AR1024" s="309" t="s">
        <v>362</v>
      </c>
      <c r="AT1024" s="309" t="s">
        <v>140</v>
      </c>
      <c r="AU1024" s="309" t="s">
        <v>79</v>
      </c>
      <c r="AY1024" s="129" t="s">
        <v>136</v>
      </c>
      <c r="BE1024" s="310">
        <f>IF(N1024="základní",J1024,0)</f>
        <v>0</v>
      </c>
      <c r="BF1024" s="310">
        <f>IF(N1024="snížená",J1024,0)</f>
        <v>0</v>
      </c>
      <c r="BG1024" s="310">
        <f>IF(N1024="zákl. přenesená",J1024,0)</f>
        <v>0</v>
      </c>
      <c r="BH1024" s="310">
        <f>IF(N1024="sníž. přenesená",J1024,0)</f>
        <v>0</v>
      </c>
      <c r="BI1024" s="310">
        <f>IF(N1024="nulová",J1024,0)</f>
        <v>0</v>
      </c>
      <c r="BJ1024" s="129" t="s">
        <v>77</v>
      </c>
      <c r="BK1024" s="310">
        <f>ROUND(I1024*H1024,2)</f>
        <v>0</v>
      </c>
      <c r="BL1024" s="129" t="s">
        <v>362</v>
      </c>
      <c r="BM1024" s="309" t="s">
        <v>1558</v>
      </c>
    </row>
    <row r="1025" spans="1:65" s="318" customFormat="1">
      <c r="B1025" s="319"/>
      <c r="D1025" s="320" t="s">
        <v>263</v>
      </c>
      <c r="E1025" s="321" t="s">
        <v>3</v>
      </c>
      <c r="F1025" s="322" t="s">
        <v>193</v>
      </c>
      <c r="H1025" s="323">
        <v>254.55600000000001</v>
      </c>
      <c r="I1025" s="366"/>
      <c r="L1025" s="319"/>
      <c r="M1025" s="324"/>
      <c r="N1025" s="325"/>
      <c r="O1025" s="325"/>
      <c r="P1025" s="325"/>
      <c r="Q1025" s="325"/>
      <c r="R1025" s="325"/>
      <c r="S1025" s="325"/>
      <c r="T1025" s="326"/>
      <c r="AT1025" s="321" t="s">
        <v>263</v>
      </c>
      <c r="AU1025" s="321" t="s">
        <v>79</v>
      </c>
      <c r="AV1025" s="318" t="s">
        <v>79</v>
      </c>
      <c r="AW1025" s="318" t="s">
        <v>30</v>
      </c>
      <c r="AX1025" s="318" t="s">
        <v>77</v>
      </c>
      <c r="AY1025" s="321" t="s">
        <v>136</v>
      </c>
    </row>
    <row r="1026" spans="1:65" s="149" customFormat="1" ht="21" customHeight="1">
      <c r="A1026" s="143"/>
      <c r="B1026" s="144"/>
      <c r="C1026" s="298" t="s">
        <v>1559</v>
      </c>
      <c r="D1026" s="298" t="s">
        <v>140</v>
      </c>
      <c r="E1026" s="299" t="s">
        <v>1560</v>
      </c>
      <c r="F1026" s="300" t="s">
        <v>1561</v>
      </c>
      <c r="G1026" s="301" t="s">
        <v>261</v>
      </c>
      <c r="H1026" s="302">
        <v>101.822</v>
      </c>
      <c r="I1026" s="107"/>
      <c r="J1026" s="303">
        <f>ROUND(I1026*H1026,2)</f>
        <v>0</v>
      </c>
      <c r="K1026" s="304"/>
      <c r="L1026" s="144"/>
      <c r="M1026" s="305" t="s">
        <v>3</v>
      </c>
      <c r="N1026" s="306" t="s">
        <v>41</v>
      </c>
      <c r="O1026" s="307">
        <v>0.375</v>
      </c>
      <c r="P1026" s="307">
        <f>O1026*H1026</f>
        <v>38.183250000000001</v>
      </c>
      <c r="Q1026" s="307">
        <v>1.5E-3</v>
      </c>
      <c r="R1026" s="307">
        <f>Q1026*H1026</f>
        <v>0.15273300000000001</v>
      </c>
      <c r="S1026" s="307">
        <v>0</v>
      </c>
      <c r="T1026" s="308">
        <f>S1026*H1026</f>
        <v>0</v>
      </c>
      <c r="U1026" s="143"/>
      <c r="V1026" s="143"/>
      <c r="W1026" s="143"/>
      <c r="X1026" s="143"/>
      <c r="Y1026" s="143"/>
      <c r="Z1026" s="143"/>
      <c r="AA1026" s="143"/>
      <c r="AB1026" s="143"/>
      <c r="AC1026" s="143"/>
      <c r="AD1026" s="143"/>
      <c r="AE1026" s="143"/>
      <c r="AR1026" s="309" t="s">
        <v>362</v>
      </c>
      <c r="AT1026" s="309" t="s">
        <v>140</v>
      </c>
      <c r="AU1026" s="309" t="s">
        <v>79</v>
      </c>
      <c r="AY1026" s="129" t="s">
        <v>136</v>
      </c>
      <c r="BE1026" s="310">
        <f>IF(N1026="základní",J1026,0)</f>
        <v>0</v>
      </c>
      <c r="BF1026" s="310">
        <f>IF(N1026="snížená",J1026,0)</f>
        <v>0</v>
      </c>
      <c r="BG1026" s="310">
        <f>IF(N1026="zákl. přenesená",J1026,0)</f>
        <v>0</v>
      </c>
      <c r="BH1026" s="310">
        <f>IF(N1026="sníž. přenesená",J1026,0)</f>
        <v>0</v>
      </c>
      <c r="BI1026" s="310">
        <f>IF(N1026="nulová",J1026,0)</f>
        <v>0</v>
      </c>
      <c r="BJ1026" s="129" t="s">
        <v>77</v>
      </c>
      <c r="BK1026" s="310">
        <f>ROUND(I1026*H1026,2)</f>
        <v>0</v>
      </c>
      <c r="BL1026" s="129" t="s">
        <v>362</v>
      </c>
      <c r="BM1026" s="309" t="s">
        <v>1562</v>
      </c>
    </row>
    <row r="1027" spans="1:65" s="318" customFormat="1">
      <c r="B1027" s="319"/>
      <c r="D1027" s="320" t="s">
        <v>263</v>
      </c>
      <c r="E1027" s="321" t="s">
        <v>3</v>
      </c>
      <c r="F1027" s="322" t="s">
        <v>1563</v>
      </c>
      <c r="H1027" s="323">
        <v>101.822</v>
      </c>
      <c r="I1027" s="366"/>
      <c r="L1027" s="319"/>
      <c r="M1027" s="324"/>
      <c r="N1027" s="325"/>
      <c r="O1027" s="325"/>
      <c r="P1027" s="325"/>
      <c r="Q1027" s="325"/>
      <c r="R1027" s="325"/>
      <c r="S1027" s="325"/>
      <c r="T1027" s="326"/>
      <c r="AT1027" s="321" t="s">
        <v>263</v>
      </c>
      <c r="AU1027" s="321" t="s">
        <v>79</v>
      </c>
      <c r="AV1027" s="318" t="s">
        <v>79</v>
      </c>
      <c r="AW1027" s="318" t="s">
        <v>30</v>
      </c>
      <c r="AX1027" s="318" t="s">
        <v>77</v>
      </c>
      <c r="AY1027" s="321" t="s">
        <v>136</v>
      </c>
    </row>
    <row r="1028" spans="1:65" s="149" customFormat="1" ht="21" customHeight="1">
      <c r="A1028" s="143"/>
      <c r="B1028" s="144"/>
      <c r="C1028" s="298" t="s">
        <v>1564</v>
      </c>
      <c r="D1028" s="298" t="s">
        <v>140</v>
      </c>
      <c r="E1028" s="299" t="s">
        <v>1565</v>
      </c>
      <c r="F1028" s="300" t="s">
        <v>1566</v>
      </c>
      <c r="G1028" s="301" t="s">
        <v>512</v>
      </c>
      <c r="H1028" s="302">
        <v>24.6</v>
      </c>
      <c r="I1028" s="107"/>
      <c r="J1028" s="303">
        <f>ROUND(I1028*H1028,2)</f>
        <v>0</v>
      </c>
      <c r="K1028" s="304"/>
      <c r="L1028" s="144"/>
      <c r="M1028" s="305" t="s">
        <v>3</v>
      </c>
      <c r="N1028" s="306" t="s">
        <v>41</v>
      </c>
      <c r="O1028" s="307">
        <v>7.0000000000000007E-2</v>
      </c>
      <c r="P1028" s="307">
        <f>O1028*H1028</f>
        <v>1.7220000000000002</v>
      </c>
      <c r="Q1028" s="307">
        <v>2.0000000000000001E-4</v>
      </c>
      <c r="R1028" s="307">
        <f>Q1028*H1028</f>
        <v>4.9200000000000008E-3</v>
      </c>
      <c r="S1028" s="307">
        <v>0</v>
      </c>
      <c r="T1028" s="308">
        <f>S1028*H1028</f>
        <v>0</v>
      </c>
      <c r="U1028" s="143"/>
      <c r="V1028" s="143"/>
      <c r="W1028" s="143"/>
      <c r="X1028" s="143"/>
      <c r="Y1028" s="143"/>
      <c r="Z1028" s="143"/>
      <c r="AA1028" s="143"/>
      <c r="AB1028" s="143"/>
      <c r="AC1028" s="143"/>
      <c r="AD1028" s="143"/>
      <c r="AE1028" s="143"/>
      <c r="AR1028" s="309" t="s">
        <v>362</v>
      </c>
      <c r="AT1028" s="309" t="s">
        <v>140</v>
      </c>
      <c r="AU1028" s="309" t="s">
        <v>79</v>
      </c>
      <c r="AY1028" s="129" t="s">
        <v>136</v>
      </c>
      <c r="BE1028" s="310">
        <f>IF(N1028="základní",J1028,0)</f>
        <v>0</v>
      </c>
      <c r="BF1028" s="310">
        <f>IF(N1028="snížená",J1028,0)</f>
        <v>0</v>
      </c>
      <c r="BG1028" s="310">
        <f>IF(N1028="zákl. přenesená",J1028,0)</f>
        <v>0</v>
      </c>
      <c r="BH1028" s="310">
        <f>IF(N1028="sníž. přenesená",J1028,0)</f>
        <v>0</v>
      </c>
      <c r="BI1028" s="310">
        <f>IF(N1028="nulová",J1028,0)</f>
        <v>0</v>
      </c>
      <c r="BJ1028" s="129" t="s">
        <v>77</v>
      </c>
      <c r="BK1028" s="310">
        <f>ROUND(I1028*H1028,2)</f>
        <v>0</v>
      </c>
      <c r="BL1028" s="129" t="s">
        <v>362</v>
      </c>
      <c r="BM1028" s="309" t="s">
        <v>1567</v>
      </c>
    </row>
    <row r="1029" spans="1:65" s="318" customFormat="1">
      <c r="B1029" s="319"/>
      <c r="D1029" s="320" t="s">
        <v>263</v>
      </c>
      <c r="E1029" s="321" t="s">
        <v>3</v>
      </c>
      <c r="F1029" s="322" t="s">
        <v>1568</v>
      </c>
      <c r="H1029" s="323">
        <v>24.6</v>
      </c>
      <c r="I1029" s="366"/>
      <c r="L1029" s="319"/>
      <c r="M1029" s="324"/>
      <c r="N1029" s="325"/>
      <c r="O1029" s="325"/>
      <c r="P1029" s="325"/>
      <c r="Q1029" s="325"/>
      <c r="R1029" s="325"/>
      <c r="S1029" s="325"/>
      <c r="T1029" s="326"/>
      <c r="AT1029" s="321" t="s">
        <v>263</v>
      </c>
      <c r="AU1029" s="321" t="s">
        <v>79</v>
      </c>
      <c r="AV1029" s="318" t="s">
        <v>79</v>
      </c>
      <c r="AW1029" s="318" t="s">
        <v>30</v>
      </c>
      <c r="AX1029" s="318" t="s">
        <v>77</v>
      </c>
      <c r="AY1029" s="321" t="s">
        <v>136</v>
      </c>
    </row>
    <row r="1030" spans="1:65" s="149" customFormat="1" ht="21" customHeight="1">
      <c r="A1030" s="143"/>
      <c r="B1030" s="144"/>
      <c r="C1030" s="335" t="s">
        <v>1569</v>
      </c>
      <c r="D1030" s="335" t="s">
        <v>133</v>
      </c>
      <c r="E1030" s="336" t="s">
        <v>1570</v>
      </c>
      <c r="F1030" s="337" t="s">
        <v>1571</v>
      </c>
      <c r="G1030" s="338" t="s">
        <v>512</v>
      </c>
      <c r="H1030" s="339">
        <v>27.06</v>
      </c>
      <c r="I1030" s="108"/>
      <c r="J1030" s="340">
        <f>ROUND(I1030*H1030,2)</f>
        <v>0</v>
      </c>
      <c r="K1030" s="341"/>
      <c r="L1030" s="342"/>
      <c r="M1030" s="343" t="s">
        <v>3</v>
      </c>
      <c r="N1030" s="344" t="s">
        <v>41</v>
      </c>
      <c r="O1030" s="307">
        <v>0</v>
      </c>
      <c r="P1030" s="307">
        <f>O1030*H1030</f>
        <v>0</v>
      </c>
      <c r="Q1030" s="307">
        <v>8.0000000000000007E-5</v>
      </c>
      <c r="R1030" s="307">
        <f>Q1030*H1030</f>
        <v>2.1648000000000001E-3</v>
      </c>
      <c r="S1030" s="307">
        <v>0</v>
      </c>
      <c r="T1030" s="308">
        <f>S1030*H1030</f>
        <v>0</v>
      </c>
      <c r="U1030" s="143"/>
      <c r="V1030" s="143"/>
      <c r="W1030" s="143"/>
      <c r="X1030" s="143"/>
      <c r="Y1030" s="143"/>
      <c r="Z1030" s="143"/>
      <c r="AA1030" s="143"/>
      <c r="AB1030" s="143"/>
      <c r="AC1030" s="143"/>
      <c r="AD1030" s="143"/>
      <c r="AE1030" s="143"/>
      <c r="AR1030" s="309" t="s">
        <v>553</v>
      </c>
      <c r="AT1030" s="309" t="s">
        <v>133</v>
      </c>
      <c r="AU1030" s="309" t="s">
        <v>79</v>
      </c>
      <c r="AY1030" s="129" t="s">
        <v>136</v>
      </c>
      <c r="BE1030" s="310">
        <f>IF(N1030="základní",J1030,0)</f>
        <v>0</v>
      </c>
      <c r="BF1030" s="310">
        <f>IF(N1030="snížená",J1030,0)</f>
        <v>0</v>
      </c>
      <c r="BG1030" s="310">
        <f>IF(N1030="zákl. přenesená",J1030,0)</f>
        <v>0</v>
      </c>
      <c r="BH1030" s="310">
        <f>IF(N1030="sníž. přenesená",J1030,0)</f>
        <v>0</v>
      </c>
      <c r="BI1030" s="310">
        <f>IF(N1030="nulová",J1030,0)</f>
        <v>0</v>
      </c>
      <c r="BJ1030" s="129" t="s">
        <v>77</v>
      </c>
      <c r="BK1030" s="310">
        <f>ROUND(I1030*H1030,2)</f>
        <v>0</v>
      </c>
      <c r="BL1030" s="129" t="s">
        <v>362</v>
      </c>
      <c r="BM1030" s="309" t="s">
        <v>1572</v>
      </c>
    </row>
    <row r="1031" spans="1:65" s="318" customFormat="1">
      <c r="B1031" s="319"/>
      <c r="D1031" s="320" t="s">
        <v>263</v>
      </c>
      <c r="F1031" s="322" t="s">
        <v>1573</v>
      </c>
      <c r="H1031" s="323">
        <v>27.06</v>
      </c>
      <c r="I1031" s="366"/>
      <c r="L1031" s="319"/>
      <c r="M1031" s="324"/>
      <c r="N1031" s="325"/>
      <c r="O1031" s="325"/>
      <c r="P1031" s="325"/>
      <c r="Q1031" s="325"/>
      <c r="R1031" s="325"/>
      <c r="S1031" s="325"/>
      <c r="T1031" s="326"/>
      <c r="AT1031" s="321" t="s">
        <v>263</v>
      </c>
      <c r="AU1031" s="321" t="s">
        <v>79</v>
      </c>
      <c r="AV1031" s="318" t="s">
        <v>79</v>
      </c>
      <c r="AW1031" s="318" t="s">
        <v>4</v>
      </c>
      <c r="AX1031" s="318" t="s">
        <v>77</v>
      </c>
      <c r="AY1031" s="321" t="s">
        <v>136</v>
      </c>
    </row>
    <row r="1032" spans="1:65" s="149" customFormat="1" ht="32" customHeight="1">
      <c r="A1032" s="143"/>
      <c r="B1032" s="144"/>
      <c r="C1032" s="298" t="s">
        <v>1574</v>
      </c>
      <c r="D1032" s="298" t="s">
        <v>140</v>
      </c>
      <c r="E1032" s="299" t="s">
        <v>1575</v>
      </c>
      <c r="F1032" s="300" t="s">
        <v>1576</v>
      </c>
      <c r="G1032" s="301" t="s">
        <v>261</v>
      </c>
      <c r="H1032" s="302">
        <v>254.55600000000001</v>
      </c>
      <c r="I1032" s="107"/>
      <c r="J1032" s="303">
        <f>ROUND(I1032*H1032,2)</f>
        <v>0</v>
      </c>
      <c r="K1032" s="304"/>
      <c r="L1032" s="144"/>
      <c r="M1032" s="305" t="s">
        <v>3</v>
      </c>
      <c r="N1032" s="306" t="s">
        <v>41</v>
      </c>
      <c r="O1032" s="307">
        <v>1.3</v>
      </c>
      <c r="P1032" s="307">
        <f>O1032*H1032</f>
        <v>330.92280000000005</v>
      </c>
      <c r="Q1032" s="307">
        <v>8.9999999999999993E-3</v>
      </c>
      <c r="R1032" s="307">
        <f>Q1032*H1032</f>
        <v>2.291004</v>
      </c>
      <c r="S1032" s="307">
        <v>0</v>
      </c>
      <c r="T1032" s="308">
        <f>S1032*H1032</f>
        <v>0</v>
      </c>
      <c r="U1032" s="143"/>
      <c r="V1032" s="143"/>
      <c r="W1032" s="143"/>
      <c r="X1032" s="143"/>
      <c r="Y1032" s="143"/>
      <c r="Z1032" s="143"/>
      <c r="AA1032" s="143"/>
      <c r="AB1032" s="143"/>
      <c r="AC1032" s="143"/>
      <c r="AD1032" s="143"/>
      <c r="AE1032" s="143"/>
      <c r="AR1032" s="309" t="s">
        <v>362</v>
      </c>
      <c r="AT1032" s="309" t="s">
        <v>140</v>
      </c>
      <c r="AU1032" s="309" t="s">
        <v>79</v>
      </c>
      <c r="AY1032" s="129" t="s">
        <v>136</v>
      </c>
      <c r="BE1032" s="310">
        <f>IF(N1032="základní",J1032,0)</f>
        <v>0</v>
      </c>
      <c r="BF1032" s="310">
        <f>IF(N1032="snížená",J1032,0)</f>
        <v>0</v>
      </c>
      <c r="BG1032" s="310">
        <f>IF(N1032="zákl. přenesená",J1032,0)</f>
        <v>0</v>
      </c>
      <c r="BH1032" s="310">
        <f>IF(N1032="sníž. přenesená",J1032,0)</f>
        <v>0</v>
      </c>
      <c r="BI1032" s="310">
        <f>IF(N1032="nulová",J1032,0)</f>
        <v>0</v>
      </c>
      <c r="BJ1032" s="129" t="s">
        <v>77</v>
      </c>
      <c r="BK1032" s="310">
        <f>ROUND(I1032*H1032,2)</f>
        <v>0</v>
      </c>
      <c r="BL1032" s="129" t="s">
        <v>362</v>
      </c>
      <c r="BM1032" s="309" t="s">
        <v>1577</v>
      </c>
    </row>
    <row r="1033" spans="1:65" s="345" customFormat="1">
      <c r="B1033" s="346"/>
      <c r="D1033" s="320" t="s">
        <v>263</v>
      </c>
      <c r="E1033" s="347" t="s">
        <v>3</v>
      </c>
      <c r="F1033" s="348" t="s">
        <v>338</v>
      </c>
      <c r="H1033" s="347" t="s">
        <v>3</v>
      </c>
      <c r="I1033" s="368"/>
      <c r="L1033" s="346"/>
      <c r="M1033" s="349"/>
      <c r="N1033" s="350"/>
      <c r="O1033" s="350"/>
      <c r="P1033" s="350"/>
      <c r="Q1033" s="350"/>
      <c r="R1033" s="350"/>
      <c r="S1033" s="350"/>
      <c r="T1033" s="351"/>
      <c r="AT1033" s="347" t="s">
        <v>263</v>
      </c>
      <c r="AU1033" s="347" t="s">
        <v>79</v>
      </c>
      <c r="AV1033" s="345" t="s">
        <v>77</v>
      </c>
      <c r="AW1033" s="345" t="s">
        <v>30</v>
      </c>
      <c r="AX1033" s="345" t="s">
        <v>70</v>
      </c>
      <c r="AY1033" s="347" t="s">
        <v>136</v>
      </c>
    </row>
    <row r="1034" spans="1:65" s="318" customFormat="1">
      <c r="B1034" s="319"/>
      <c r="D1034" s="320" t="s">
        <v>263</v>
      </c>
      <c r="E1034" s="321" t="s">
        <v>3</v>
      </c>
      <c r="F1034" s="322" t="s">
        <v>1578</v>
      </c>
      <c r="H1034" s="323">
        <v>19.625</v>
      </c>
      <c r="I1034" s="366"/>
      <c r="L1034" s="319"/>
      <c r="M1034" s="324"/>
      <c r="N1034" s="325"/>
      <c r="O1034" s="325"/>
      <c r="P1034" s="325"/>
      <c r="Q1034" s="325"/>
      <c r="R1034" s="325"/>
      <c r="S1034" s="325"/>
      <c r="T1034" s="326"/>
      <c r="AT1034" s="321" t="s">
        <v>263</v>
      </c>
      <c r="AU1034" s="321" t="s">
        <v>79</v>
      </c>
      <c r="AV1034" s="318" t="s">
        <v>79</v>
      </c>
      <c r="AW1034" s="318" t="s">
        <v>30</v>
      </c>
      <c r="AX1034" s="318" t="s">
        <v>70</v>
      </c>
      <c r="AY1034" s="321" t="s">
        <v>136</v>
      </c>
    </row>
    <row r="1035" spans="1:65" s="318" customFormat="1">
      <c r="B1035" s="319"/>
      <c r="D1035" s="320" t="s">
        <v>263</v>
      </c>
      <c r="E1035" s="321" t="s">
        <v>3</v>
      </c>
      <c r="F1035" s="322" t="s">
        <v>1579</v>
      </c>
      <c r="H1035" s="323">
        <v>14.971</v>
      </c>
      <c r="I1035" s="366"/>
      <c r="L1035" s="319"/>
      <c r="M1035" s="324"/>
      <c r="N1035" s="325"/>
      <c r="O1035" s="325"/>
      <c r="P1035" s="325"/>
      <c r="Q1035" s="325"/>
      <c r="R1035" s="325"/>
      <c r="S1035" s="325"/>
      <c r="T1035" s="326"/>
      <c r="AT1035" s="321" t="s">
        <v>263</v>
      </c>
      <c r="AU1035" s="321" t="s">
        <v>79</v>
      </c>
      <c r="AV1035" s="318" t="s">
        <v>79</v>
      </c>
      <c r="AW1035" s="318" t="s">
        <v>30</v>
      </c>
      <c r="AX1035" s="318" t="s">
        <v>70</v>
      </c>
      <c r="AY1035" s="321" t="s">
        <v>136</v>
      </c>
    </row>
    <row r="1036" spans="1:65" s="318" customFormat="1">
      <c r="B1036" s="319"/>
      <c r="D1036" s="320" t="s">
        <v>263</v>
      </c>
      <c r="E1036" s="321" t="s">
        <v>3</v>
      </c>
      <c r="F1036" s="322" t="s">
        <v>1580</v>
      </c>
      <c r="H1036" s="323">
        <v>14.593999999999999</v>
      </c>
      <c r="I1036" s="366"/>
      <c r="L1036" s="319"/>
      <c r="M1036" s="324"/>
      <c r="N1036" s="325"/>
      <c r="O1036" s="325"/>
      <c r="P1036" s="325"/>
      <c r="Q1036" s="325"/>
      <c r="R1036" s="325"/>
      <c r="S1036" s="325"/>
      <c r="T1036" s="326"/>
      <c r="AT1036" s="321" t="s">
        <v>263</v>
      </c>
      <c r="AU1036" s="321" t="s">
        <v>79</v>
      </c>
      <c r="AV1036" s="318" t="s">
        <v>79</v>
      </c>
      <c r="AW1036" s="318" t="s">
        <v>30</v>
      </c>
      <c r="AX1036" s="318" t="s">
        <v>70</v>
      </c>
      <c r="AY1036" s="321" t="s">
        <v>136</v>
      </c>
    </row>
    <row r="1037" spans="1:65" s="318" customFormat="1">
      <c r="B1037" s="319"/>
      <c r="D1037" s="320" t="s">
        <v>263</v>
      </c>
      <c r="E1037" s="321" t="s">
        <v>3</v>
      </c>
      <c r="F1037" s="322" t="s">
        <v>1581</v>
      </c>
      <c r="H1037" s="323">
        <v>37.549999999999997</v>
      </c>
      <c r="I1037" s="366"/>
      <c r="L1037" s="319"/>
      <c r="M1037" s="324"/>
      <c r="N1037" s="325"/>
      <c r="O1037" s="325"/>
      <c r="P1037" s="325"/>
      <c r="Q1037" s="325"/>
      <c r="R1037" s="325"/>
      <c r="S1037" s="325"/>
      <c r="T1037" s="326"/>
      <c r="AT1037" s="321" t="s">
        <v>263</v>
      </c>
      <c r="AU1037" s="321" t="s">
        <v>79</v>
      </c>
      <c r="AV1037" s="318" t="s">
        <v>79</v>
      </c>
      <c r="AW1037" s="318" t="s">
        <v>30</v>
      </c>
      <c r="AX1037" s="318" t="s">
        <v>70</v>
      </c>
      <c r="AY1037" s="321" t="s">
        <v>136</v>
      </c>
    </row>
    <row r="1038" spans="1:65" s="318" customFormat="1">
      <c r="B1038" s="319"/>
      <c r="D1038" s="320" t="s">
        <v>263</v>
      </c>
      <c r="E1038" s="321" t="s">
        <v>3</v>
      </c>
      <c r="F1038" s="322" t="s">
        <v>1582</v>
      </c>
      <c r="H1038" s="323">
        <v>20.123000000000001</v>
      </c>
      <c r="I1038" s="366"/>
      <c r="L1038" s="319"/>
      <c r="M1038" s="324"/>
      <c r="N1038" s="325"/>
      <c r="O1038" s="325"/>
      <c r="P1038" s="325"/>
      <c r="Q1038" s="325"/>
      <c r="R1038" s="325"/>
      <c r="S1038" s="325"/>
      <c r="T1038" s="326"/>
      <c r="AT1038" s="321" t="s">
        <v>263</v>
      </c>
      <c r="AU1038" s="321" t="s">
        <v>79</v>
      </c>
      <c r="AV1038" s="318" t="s">
        <v>79</v>
      </c>
      <c r="AW1038" s="318" t="s">
        <v>30</v>
      </c>
      <c r="AX1038" s="318" t="s">
        <v>70</v>
      </c>
      <c r="AY1038" s="321" t="s">
        <v>136</v>
      </c>
    </row>
    <row r="1039" spans="1:65" s="318" customFormat="1">
      <c r="B1039" s="319"/>
      <c r="D1039" s="320" t="s">
        <v>263</v>
      </c>
      <c r="E1039" s="321" t="s">
        <v>3</v>
      </c>
      <c r="F1039" s="322" t="s">
        <v>1583</v>
      </c>
      <c r="H1039" s="323">
        <v>13.86</v>
      </c>
      <c r="I1039" s="366"/>
      <c r="L1039" s="319"/>
      <c r="M1039" s="324"/>
      <c r="N1039" s="325"/>
      <c r="O1039" s="325"/>
      <c r="P1039" s="325"/>
      <c r="Q1039" s="325"/>
      <c r="R1039" s="325"/>
      <c r="S1039" s="325"/>
      <c r="T1039" s="326"/>
      <c r="AT1039" s="321" t="s">
        <v>263</v>
      </c>
      <c r="AU1039" s="321" t="s">
        <v>79</v>
      </c>
      <c r="AV1039" s="318" t="s">
        <v>79</v>
      </c>
      <c r="AW1039" s="318" t="s">
        <v>30</v>
      </c>
      <c r="AX1039" s="318" t="s">
        <v>70</v>
      </c>
      <c r="AY1039" s="321" t="s">
        <v>136</v>
      </c>
    </row>
    <row r="1040" spans="1:65" s="318" customFormat="1">
      <c r="B1040" s="319"/>
      <c r="D1040" s="320" t="s">
        <v>263</v>
      </c>
      <c r="E1040" s="321" t="s">
        <v>3</v>
      </c>
      <c r="F1040" s="322" t="s">
        <v>1584</v>
      </c>
      <c r="H1040" s="323">
        <v>10.262</v>
      </c>
      <c r="I1040" s="366"/>
      <c r="L1040" s="319"/>
      <c r="M1040" s="324"/>
      <c r="N1040" s="325"/>
      <c r="O1040" s="325"/>
      <c r="P1040" s="325"/>
      <c r="Q1040" s="325"/>
      <c r="R1040" s="325"/>
      <c r="S1040" s="325"/>
      <c r="T1040" s="326"/>
      <c r="AT1040" s="321" t="s">
        <v>263</v>
      </c>
      <c r="AU1040" s="321" t="s">
        <v>79</v>
      </c>
      <c r="AV1040" s="318" t="s">
        <v>79</v>
      </c>
      <c r="AW1040" s="318" t="s">
        <v>30</v>
      </c>
      <c r="AX1040" s="318" t="s">
        <v>70</v>
      </c>
      <c r="AY1040" s="321" t="s">
        <v>136</v>
      </c>
    </row>
    <row r="1041" spans="2:51" s="318" customFormat="1">
      <c r="B1041" s="319"/>
      <c r="D1041" s="320" t="s">
        <v>263</v>
      </c>
      <c r="E1041" s="321" t="s">
        <v>3</v>
      </c>
      <c r="F1041" s="322" t="s">
        <v>1585</v>
      </c>
      <c r="H1041" s="323">
        <v>15.529</v>
      </c>
      <c r="I1041" s="366"/>
      <c r="L1041" s="319"/>
      <c r="M1041" s="324"/>
      <c r="N1041" s="325"/>
      <c r="O1041" s="325"/>
      <c r="P1041" s="325"/>
      <c r="Q1041" s="325"/>
      <c r="R1041" s="325"/>
      <c r="S1041" s="325"/>
      <c r="T1041" s="326"/>
      <c r="AT1041" s="321" t="s">
        <v>263</v>
      </c>
      <c r="AU1041" s="321" t="s">
        <v>79</v>
      </c>
      <c r="AV1041" s="318" t="s">
        <v>79</v>
      </c>
      <c r="AW1041" s="318" t="s">
        <v>30</v>
      </c>
      <c r="AX1041" s="318" t="s">
        <v>70</v>
      </c>
      <c r="AY1041" s="321" t="s">
        <v>136</v>
      </c>
    </row>
    <row r="1042" spans="2:51" s="318" customFormat="1">
      <c r="B1042" s="319"/>
      <c r="D1042" s="320" t="s">
        <v>263</v>
      </c>
      <c r="E1042" s="321" t="s">
        <v>3</v>
      </c>
      <c r="F1042" s="322" t="s">
        <v>1586</v>
      </c>
      <c r="H1042" s="323">
        <v>21.018999999999998</v>
      </c>
      <c r="I1042" s="366"/>
      <c r="L1042" s="319"/>
      <c r="M1042" s="324"/>
      <c r="N1042" s="325"/>
      <c r="O1042" s="325"/>
      <c r="P1042" s="325"/>
      <c r="Q1042" s="325"/>
      <c r="R1042" s="325"/>
      <c r="S1042" s="325"/>
      <c r="T1042" s="326"/>
      <c r="AT1042" s="321" t="s">
        <v>263</v>
      </c>
      <c r="AU1042" s="321" t="s">
        <v>79</v>
      </c>
      <c r="AV1042" s="318" t="s">
        <v>79</v>
      </c>
      <c r="AW1042" s="318" t="s">
        <v>30</v>
      </c>
      <c r="AX1042" s="318" t="s">
        <v>70</v>
      </c>
      <c r="AY1042" s="321" t="s">
        <v>136</v>
      </c>
    </row>
    <row r="1043" spans="2:51" s="318" customFormat="1" ht="20">
      <c r="B1043" s="319"/>
      <c r="D1043" s="320" t="s">
        <v>263</v>
      </c>
      <c r="E1043" s="321" t="s">
        <v>3</v>
      </c>
      <c r="F1043" s="322" t="s">
        <v>1587</v>
      </c>
      <c r="H1043" s="323">
        <v>22.878</v>
      </c>
      <c r="I1043" s="366"/>
      <c r="L1043" s="319"/>
      <c r="M1043" s="324"/>
      <c r="N1043" s="325"/>
      <c r="O1043" s="325"/>
      <c r="P1043" s="325"/>
      <c r="Q1043" s="325"/>
      <c r="R1043" s="325"/>
      <c r="S1043" s="325"/>
      <c r="T1043" s="326"/>
      <c r="AT1043" s="321" t="s">
        <v>263</v>
      </c>
      <c r="AU1043" s="321" t="s">
        <v>79</v>
      </c>
      <c r="AV1043" s="318" t="s">
        <v>79</v>
      </c>
      <c r="AW1043" s="318" t="s">
        <v>30</v>
      </c>
      <c r="AX1043" s="318" t="s">
        <v>70</v>
      </c>
      <c r="AY1043" s="321" t="s">
        <v>136</v>
      </c>
    </row>
    <row r="1044" spans="2:51" s="318" customFormat="1">
      <c r="B1044" s="319"/>
      <c r="D1044" s="320" t="s">
        <v>263</v>
      </c>
      <c r="E1044" s="321" t="s">
        <v>3</v>
      </c>
      <c r="F1044" s="322" t="s">
        <v>1588</v>
      </c>
      <c r="H1044" s="323">
        <v>16.154</v>
      </c>
      <c r="I1044" s="366"/>
      <c r="L1044" s="319"/>
      <c r="M1044" s="324"/>
      <c r="N1044" s="325"/>
      <c r="O1044" s="325"/>
      <c r="P1044" s="325"/>
      <c r="Q1044" s="325"/>
      <c r="R1044" s="325"/>
      <c r="S1044" s="325"/>
      <c r="T1044" s="326"/>
      <c r="AT1044" s="321" t="s">
        <v>263</v>
      </c>
      <c r="AU1044" s="321" t="s">
        <v>79</v>
      </c>
      <c r="AV1044" s="318" t="s">
        <v>79</v>
      </c>
      <c r="AW1044" s="318" t="s">
        <v>30</v>
      </c>
      <c r="AX1044" s="318" t="s">
        <v>70</v>
      </c>
      <c r="AY1044" s="321" t="s">
        <v>136</v>
      </c>
    </row>
    <row r="1045" spans="2:51" s="318" customFormat="1">
      <c r="B1045" s="319"/>
      <c r="D1045" s="320" t="s">
        <v>263</v>
      </c>
      <c r="E1045" s="321" t="s">
        <v>3</v>
      </c>
      <c r="F1045" s="322" t="s">
        <v>1589</v>
      </c>
      <c r="H1045" s="323">
        <v>37.21</v>
      </c>
      <c r="I1045" s="366"/>
      <c r="L1045" s="319"/>
      <c r="M1045" s="324"/>
      <c r="N1045" s="325"/>
      <c r="O1045" s="325"/>
      <c r="P1045" s="325"/>
      <c r="Q1045" s="325"/>
      <c r="R1045" s="325"/>
      <c r="S1045" s="325"/>
      <c r="T1045" s="326"/>
      <c r="AT1045" s="321" t="s">
        <v>263</v>
      </c>
      <c r="AU1045" s="321" t="s">
        <v>79</v>
      </c>
      <c r="AV1045" s="318" t="s">
        <v>79</v>
      </c>
      <c r="AW1045" s="318" t="s">
        <v>30</v>
      </c>
      <c r="AX1045" s="318" t="s">
        <v>70</v>
      </c>
      <c r="AY1045" s="321" t="s">
        <v>136</v>
      </c>
    </row>
    <row r="1046" spans="2:51" s="318" customFormat="1">
      <c r="B1046" s="319"/>
      <c r="D1046" s="320" t="s">
        <v>263</v>
      </c>
      <c r="E1046" s="321" t="s">
        <v>3</v>
      </c>
      <c r="F1046" s="322" t="s">
        <v>1590</v>
      </c>
      <c r="H1046" s="323">
        <v>12.853999999999999</v>
      </c>
      <c r="I1046" s="366"/>
      <c r="L1046" s="319"/>
      <c r="M1046" s="324"/>
      <c r="N1046" s="325"/>
      <c r="O1046" s="325"/>
      <c r="P1046" s="325"/>
      <c r="Q1046" s="325"/>
      <c r="R1046" s="325"/>
      <c r="S1046" s="325"/>
      <c r="T1046" s="326"/>
      <c r="AT1046" s="321" t="s">
        <v>263</v>
      </c>
      <c r="AU1046" s="321" t="s">
        <v>79</v>
      </c>
      <c r="AV1046" s="318" t="s">
        <v>79</v>
      </c>
      <c r="AW1046" s="318" t="s">
        <v>30</v>
      </c>
      <c r="AX1046" s="318" t="s">
        <v>70</v>
      </c>
      <c r="AY1046" s="321" t="s">
        <v>136</v>
      </c>
    </row>
    <row r="1047" spans="2:51" s="318" customFormat="1">
      <c r="B1047" s="319"/>
      <c r="D1047" s="320" t="s">
        <v>263</v>
      </c>
      <c r="E1047" s="321" t="s">
        <v>3</v>
      </c>
      <c r="F1047" s="322" t="s">
        <v>1591</v>
      </c>
      <c r="H1047" s="323">
        <v>14.432</v>
      </c>
      <c r="I1047" s="366"/>
      <c r="L1047" s="319"/>
      <c r="M1047" s="324"/>
      <c r="N1047" s="325"/>
      <c r="O1047" s="325"/>
      <c r="P1047" s="325"/>
      <c r="Q1047" s="325"/>
      <c r="R1047" s="325"/>
      <c r="S1047" s="325"/>
      <c r="T1047" s="326"/>
      <c r="AT1047" s="321" t="s">
        <v>263</v>
      </c>
      <c r="AU1047" s="321" t="s">
        <v>79</v>
      </c>
      <c r="AV1047" s="318" t="s">
        <v>79</v>
      </c>
      <c r="AW1047" s="318" t="s">
        <v>30</v>
      </c>
      <c r="AX1047" s="318" t="s">
        <v>70</v>
      </c>
      <c r="AY1047" s="321" t="s">
        <v>136</v>
      </c>
    </row>
    <row r="1048" spans="2:51" s="318" customFormat="1">
      <c r="B1048" s="319"/>
      <c r="D1048" s="320" t="s">
        <v>263</v>
      </c>
      <c r="E1048" s="321" t="s">
        <v>3</v>
      </c>
      <c r="F1048" s="322" t="s">
        <v>349</v>
      </c>
      <c r="H1048" s="323">
        <v>-1.6</v>
      </c>
      <c r="I1048" s="366"/>
      <c r="L1048" s="319"/>
      <c r="M1048" s="324"/>
      <c r="N1048" s="325"/>
      <c r="O1048" s="325"/>
      <c r="P1048" s="325"/>
      <c r="Q1048" s="325"/>
      <c r="R1048" s="325"/>
      <c r="S1048" s="325"/>
      <c r="T1048" s="326"/>
      <c r="AT1048" s="321" t="s">
        <v>263</v>
      </c>
      <c r="AU1048" s="321" t="s">
        <v>79</v>
      </c>
      <c r="AV1048" s="318" t="s">
        <v>79</v>
      </c>
      <c r="AW1048" s="318" t="s">
        <v>30</v>
      </c>
      <c r="AX1048" s="318" t="s">
        <v>70</v>
      </c>
      <c r="AY1048" s="321" t="s">
        <v>136</v>
      </c>
    </row>
    <row r="1049" spans="2:51" s="318" customFormat="1">
      <c r="B1049" s="319"/>
      <c r="D1049" s="320" t="s">
        <v>263</v>
      </c>
      <c r="E1049" s="321" t="s">
        <v>3</v>
      </c>
      <c r="F1049" s="322" t="s">
        <v>349</v>
      </c>
      <c r="H1049" s="323">
        <v>-1.6</v>
      </c>
      <c r="I1049" s="366"/>
      <c r="L1049" s="319"/>
      <c r="M1049" s="324"/>
      <c r="N1049" s="325"/>
      <c r="O1049" s="325"/>
      <c r="P1049" s="325"/>
      <c r="Q1049" s="325"/>
      <c r="R1049" s="325"/>
      <c r="S1049" s="325"/>
      <c r="T1049" s="326"/>
      <c r="AT1049" s="321" t="s">
        <v>263</v>
      </c>
      <c r="AU1049" s="321" t="s">
        <v>79</v>
      </c>
      <c r="AV1049" s="318" t="s">
        <v>79</v>
      </c>
      <c r="AW1049" s="318" t="s">
        <v>30</v>
      </c>
      <c r="AX1049" s="318" t="s">
        <v>70</v>
      </c>
      <c r="AY1049" s="321" t="s">
        <v>136</v>
      </c>
    </row>
    <row r="1050" spans="2:51" s="318" customFormat="1">
      <c r="B1050" s="319"/>
      <c r="D1050" s="320" t="s">
        <v>263</v>
      </c>
      <c r="E1050" s="321" t="s">
        <v>3</v>
      </c>
      <c r="F1050" s="322" t="s">
        <v>1592</v>
      </c>
      <c r="H1050" s="323">
        <v>1.304</v>
      </c>
      <c r="I1050" s="366"/>
      <c r="L1050" s="319"/>
      <c r="M1050" s="324"/>
      <c r="N1050" s="325"/>
      <c r="O1050" s="325"/>
      <c r="P1050" s="325"/>
      <c r="Q1050" s="325"/>
      <c r="R1050" s="325"/>
      <c r="S1050" s="325"/>
      <c r="T1050" s="326"/>
      <c r="AT1050" s="321" t="s">
        <v>263</v>
      </c>
      <c r="AU1050" s="321" t="s">
        <v>79</v>
      </c>
      <c r="AV1050" s="318" t="s">
        <v>79</v>
      </c>
      <c r="AW1050" s="318" t="s">
        <v>30</v>
      </c>
      <c r="AX1050" s="318" t="s">
        <v>70</v>
      </c>
      <c r="AY1050" s="321" t="s">
        <v>136</v>
      </c>
    </row>
    <row r="1051" spans="2:51" s="318" customFormat="1">
      <c r="B1051" s="319"/>
      <c r="D1051" s="320" t="s">
        <v>263</v>
      </c>
      <c r="E1051" s="321" t="s">
        <v>3</v>
      </c>
      <c r="F1051" s="322" t="s">
        <v>1593</v>
      </c>
      <c r="H1051" s="323">
        <v>1.518</v>
      </c>
      <c r="I1051" s="366"/>
      <c r="L1051" s="319"/>
      <c r="M1051" s="324"/>
      <c r="N1051" s="325"/>
      <c r="O1051" s="325"/>
      <c r="P1051" s="325"/>
      <c r="Q1051" s="325"/>
      <c r="R1051" s="325"/>
      <c r="S1051" s="325"/>
      <c r="T1051" s="326"/>
      <c r="AT1051" s="321" t="s">
        <v>263</v>
      </c>
      <c r="AU1051" s="321" t="s">
        <v>79</v>
      </c>
      <c r="AV1051" s="318" t="s">
        <v>79</v>
      </c>
      <c r="AW1051" s="318" t="s">
        <v>30</v>
      </c>
      <c r="AX1051" s="318" t="s">
        <v>70</v>
      </c>
      <c r="AY1051" s="321" t="s">
        <v>136</v>
      </c>
    </row>
    <row r="1052" spans="2:51" s="318" customFormat="1">
      <c r="B1052" s="319"/>
      <c r="D1052" s="320" t="s">
        <v>263</v>
      </c>
      <c r="E1052" s="321" t="s">
        <v>3</v>
      </c>
      <c r="F1052" s="322" t="s">
        <v>1594</v>
      </c>
      <c r="H1052" s="323">
        <v>1.5589999999999999</v>
      </c>
      <c r="I1052" s="366"/>
      <c r="L1052" s="319"/>
      <c r="M1052" s="324"/>
      <c r="N1052" s="325"/>
      <c r="O1052" s="325"/>
      <c r="P1052" s="325"/>
      <c r="Q1052" s="325"/>
      <c r="R1052" s="325"/>
      <c r="S1052" s="325"/>
      <c r="T1052" s="326"/>
      <c r="AT1052" s="321" t="s">
        <v>263</v>
      </c>
      <c r="AU1052" s="321" t="s">
        <v>79</v>
      </c>
      <c r="AV1052" s="318" t="s">
        <v>79</v>
      </c>
      <c r="AW1052" s="318" t="s">
        <v>30</v>
      </c>
      <c r="AX1052" s="318" t="s">
        <v>70</v>
      </c>
      <c r="AY1052" s="321" t="s">
        <v>136</v>
      </c>
    </row>
    <row r="1053" spans="2:51" s="318" customFormat="1">
      <c r="B1053" s="319"/>
      <c r="D1053" s="320" t="s">
        <v>263</v>
      </c>
      <c r="E1053" s="321" t="s">
        <v>3</v>
      </c>
      <c r="F1053" s="322" t="s">
        <v>1595</v>
      </c>
      <c r="H1053" s="323">
        <v>1.4910000000000001</v>
      </c>
      <c r="I1053" s="366"/>
      <c r="L1053" s="319"/>
      <c r="M1053" s="324"/>
      <c r="N1053" s="325"/>
      <c r="O1053" s="325"/>
      <c r="P1053" s="325"/>
      <c r="Q1053" s="325"/>
      <c r="R1053" s="325"/>
      <c r="S1053" s="325"/>
      <c r="T1053" s="326"/>
      <c r="AT1053" s="321" t="s">
        <v>263</v>
      </c>
      <c r="AU1053" s="321" t="s">
        <v>79</v>
      </c>
      <c r="AV1053" s="318" t="s">
        <v>79</v>
      </c>
      <c r="AW1053" s="318" t="s">
        <v>30</v>
      </c>
      <c r="AX1053" s="318" t="s">
        <v>70</v>
      </c>
      <c r="AY1053" s="321" t="s">
        <v>136</v>
      </c>
    </row>
    <row r="1054" spans="2:51" s="318" customFormat="1">
      <c r="B1054" s="319"/>
      <c r="D1054" s="320" t="s">
        <v>263</v>
      </c>
      <c r="E1054" s="321" t="s">
        <v>3</v>
      </c>
      <c r="F1054" s="322" t="s">
        <v>1594</v>
      </c>
      <c r="H1054" s="323">
        <v>1.5589999999999999</v>
      </c>
      <c r="I1054" s="366"/>
      <c r="L1054" s="319"/>
      <c r="M1054" s="324"/>
      <c r="N1054" s="325"/>
      <c r="O1054" s="325"/>
      <c r="P1054" s="325"/>
      <c r="Q1054" s="325"/>
      <c r="R1054" s="325"/>
      <c r="S1054" s="325"/>
      <c r="T1054" s="326"/>
      <c r="AT1054" s="321" t="s">
        <v>263</v>
      </c>
      <c r="AU1054" s="321" t="s">
        <v>79</v>
      </c>
      <c r="AV1054" s="318" t="s">
        <v>79</v>
      </c>
      <c r="AW1054" s="318" t="s">
        <v>30</v>
      </c>
      <c r="AX1054" s="318" t="s">
        <v>70</v>
      </c>
      <c r="AY1054" s="321" t="s">
        <v>136</v>
      </c>
    </row>
    <row r="1055" spans="2:51" s="318" customFormat="1">
      <c r="B1055" s="319"/>
      <c r="D1055" s="320" t="s">
        <v>263</v>
      </c>
      <c r="E1055" s="321" t="s">
        <v>3</v>
      </c>
      <c r="F1055" s="322" t="s">
        <v>1593</v>
      </c>
      <c r="H1055" s="323">
        <v>1.518</v>
      </c>
      <c r="I1055" s="366"/>
      <c r="L1055" s="319"/>
      <c r="M1055" s="324"/>
      <c r="N1055" s="325"/>
      <c r="O1055" s="325"/>
      <c r="P1055" s="325"/>
      <c r="Q1055" s="325"/>
      <c r="R1055" s="325"/>
      <c r="S1055" s="325"/>
      <c r="T1055" s="326"/>
      <c r="AT1055" s="321" t="s">
        <v>263</v>
      </c>
      <c r="AU1055" s="321" t="s">
        <v>79</v>
      </c>
      <c r="AV1055" s="318" t="s">
        <v>79</v>
      </c>
      <c r="AW1055" s="318" t="s">
        <v>30</v>
      </c>
      <c r="AX1055" s="318" t="s">
        <v>70</v>
      </c>
      <c r="AY1055" s="321" t="s">
        <v>136</v>
      </c>
    </row>
    <row r="1056" spans="2:51" s="318" customFormat="1">
      <c r="B1056" s="319"/>
      <c r="D1056" s="320" t="s">
        <v>263</v>
      </c>
      <c r="E1056" s="321" t="s">
        <v>3</v>
      </c>
      <c r="F1056" s="322" t="s">
        <v>1596</v>
      </c>
      <c r="H1056" s="323">
        <v>1.5049999999999999</v>
      </c>
      <c r="I1056" s="366"/>
      <c r="L1056" s="319"/>
      <c r="M1056" s="324"/>
      <c r="N1056" s="325"/>
      <c r="O1056" s="325"/>
      <c r="P1056" s="325"/>
      <c r="Q1056" s="325"/>
      <c r="R1056" s="325"/>
      <c r="S1056" s="325"/>
      <c r="T1056" s="326"/>
      <c r="AT1056" s="321" t="s">
        <v>263</v>
      </c>
      <c r="AU1056" s="321" t="s">
        <v>79</v>
      </c>
      <c r="AV1056" s="318" t="s">
        <v>79</v>
      </c>
      <c r="AW1056" s="318" t="s">
        <v>30</v>
      </c>
      <c r="AX1056" s="318" t="s">
        <v>70</v>
      </c>
      <c r="AY1056" s="321" t="s">
        <v>136</v>
      </c>
    </row>
    <row r="1057" spans="2:51" s="318" customFormat="1">
      <c r="B1057" s="319"/>
      <c r="D1057" s="320" t="s">
        <v>263</v>
      </c>
      <c r="E1057" s="321" t="s">
        <v>3</v>
      </c>
      <c r="F1057" s="322" t="s">
        <v>1597</v>
      </c>
      <c r="H1057" s="323">
        <v>1.5720000000000001</v>
      </c>
      <c r="I1057" s="366"/>
      <c r="L1057" s="319"/>
      <c r="M1057" s="324"/>
      <c r="N1057" s="325"/>
      <c r="O1057" s="325"/>
      <c r="P1057" s="325"/>
      <c r="Q1057" s="325"/>
      <c r="R1057" s="325"/>
      <c r="S1057" s="325"/>
      <c r="T1057" s="326"/>
      <c r="AT1057" s="321" t="s">
        <v>263</v>
      </c>
      <c r="AU1057" s="321" t="s">
        <v>79</v>
      </c>
      <c r="AV1057" s="318" t="s">
        <v>79</v>
      </c>
      <c r="AW1057" s="318" t="s">
        <v>30</v>
      </c>
      <c r="AX1057" s="318" t="s">
        <v>70</v>
      </c>
      <c r="AY1057" s="321" t="s">
        <v>136</v>
      </c>
    </row>
    <row r="1058" spans="2:51" s="318" customFormat="1">
      <c r="B1058" s="319"/>
      <c r="D1058" s="320" t="s">
        <v>263</v>
      </c>
      <c r="E1058" s="321" t="s">
        <v>3</v>
      </c>
      <c r="F1058" s="322" t="s">
        <v>1598</v>
      </c>
      <c r="H1058" s="323">
        <v>2.4449999999999998</v>
      </c>
      <c r="I1058" s="366"/>
      <c r="L1058" s="319"/>
      <c r="M1058" s="324"/>
      <c r="N1058" s="325"/>
      <c r="O1058" s="325"/>
      <c r="P1058" s="325"/>
      <c r="Q1058" s="325"/>
      <c r="R1058" s="325"/>
      <c r="S1058" s="325"/>
      <c r="T1058" s="326"/>
      <c r="AT1058" s="321" t="s">
        <v>263</v>
      </c>
      <c r="AU1058" s="321" t="s">
        <v>79</v>
      </c>
      <c r="AV1058" s="318" t="s">
        <v>79</v>
      </c>
      <c r="AW1058" s="318" t="s">
        <v>30</v>
      </c>
      <c r="AX1058" s="318" t="s">
        <v>70</v>
      </c>
      <c r="AY1058" s="321" t="s">
        <v>136</v>
      </c>
    </row>
    <row r="1059" spans="2:51" s="318" customFormat="1">
      <c r="B1059" s="319"/>
      <c r="D1059" s="320" t="s">
        <v>263</v>
      </c>
      <c r="E1059" s="321" t="s">
        <v>3</v>
      </c>
      <c r="F1059" s="322" t="s">
        <v>1599</v>
      </c>
      <c r="H1059" s="323">
        <v>2.15</v>
      </c>
      <c r="I1059" s="366"/>
      <c r="L1059" s="319"/>
      <c r="M1059" s="324"/>
      <c r="N1059" s="325"/>
      <c r="O1059" s="325"/>
      <c r="P1059" s="325"/>
      <c r="Q1059" s="325"/>
      <c r="R1059" s="325"/>
      <c r="S1059" s="325"/>
      <c r="T1059" s="326"/>
      <c r="AT1059" s="321" t="s">
        <v>263</v>
      </c>
      <c r="AU1059" s="321" t="s">
        <v>79</v>
      </c>
      <c r="AV1059" s="318" t="s">
        <v>79</v>
      </c>
      <c r="AW1059" s="318" t="s">
        <v>30</v>
      </c>
      <c r="AX1059" s="318" t="s">
        <v>70</v>
      </c>
      <c r="AY1059" s="321" t="s">
        <v>136</v>
      </c>
    </row>
    <row r="1060" spans="2:51" s="318" customFormat="1">
      <c r="B1060" s="319"/>
      <c r="D1060" s="320" t="s">
        <v>263</v>
      </c>
      <c r="E1060" s="321" t="s">
        <v>3</v>
      </c>
      <c r="F1060" s="322" t="s">
        <v>1600</v>
      </c>
      <c r="H1060" s="323">
        <v>2.19</v>
      </c>
      <c r="I1060" s="366"/>
      <c r="L1060" s="319"/>
      <c r="M1060" s="324"/>
      <c r="N1060" s="325"/>
      <c r="O1060" s="325"/>
      <c r="P1060" s="325"/>
      <c r="Q1060" s="325"/>
      <c r="R1060" s="325"/>
      <c r="S1060" s="325"/>
      <c r="T1060" s="326"/>
      <c r="AT1060" s="321" t="s">
        <v>263</v>
      </c>
      <c r="AU1060" s="321" t="s">
        <v>79</v>
      </c>
      <c r="AV1060" s="318" t="s">
        <v>79</v>
      </c>
      <c r="AW1060" s="318" t="s">
        <v>30</v>
      </c>
      <c r="AX1060" s="318" t="s">
        <v>70</v>
      </c>
      <c r="AY1060" s="321" t="s">
        <v>136</v>
      </c>
    </row>
    <row r="1061" spans="2:51" s="318" customFormat="1">
      <c r="B1061" s="319"/>
      <c r="D1061" s="320" t="s">
        <v>263</v>
      </c>
      <c r="E1061" s="321" t="s">
        <v>3</v>
      </c>
      <c r="F1061" s="322" t="s">
        <v>1601</v>
      </c>
      <c r="H1061" s="323">
        <v>2.4180000000000001</v>
      </c>
      <c r="I1061" s="366"/>
      <c r="L1061" s="319"/>
      <c r="M1061" s="324"/>
      <c r="N1061" s="325"/>
      <c r="O1061" s="325"/>
      <c r="P1061" s="325"/>
      <c r="Q1061" s="325"/>
      <c r="R1061" s="325"/>
      <c r="S1061" s="325"/>
      <c r="T1061" s="326"/>
      <c r="AT1061" s="321" t="s">
        <v>263</v>
      </c>
      <c r="AU1061" s="321" t="s">
        <v>79</v>
      </c>
      <c r="AV1061" s="318" t="s">
        <v>79</v>
      </c>
      <c r="AW1061" s="318" t="s">
        <v>30</v>
      </c>
      <c r="AX1061" s="318" t="s">
        <v>70</v>
      </c>
      <c r="AY1061" s="321" t="s">
        <v>136</v>
      </c>
    </row>
    <row r="1062" spans="2:51" s="318" customFormat="1">
      <c r="B1062" s="319"/>
      <c r="D1062" s="320" t="s">
        <v>263</v>
      </c>
      <c r="E1062" s="321" t="s">
        <v>3</v>
      </c>
      <c r="F1062" s="322" t="s">
        <v>1602</v>
      </c>
      <c r="H1062" s="323">
        <v>2.2850000000000001</v>
      </c>
      <c r="I1062" s="366"/>
      <c r="L1062" s="319"/>
      <c r="M1062" s="324"/>
      <c r="N1062" s="325"/>
      <c r="O1062" s="325"/>
      <c r="P1062" s="325"/>
      <c r="Q1062" s="325"/>
      <c r="R1062" s="325"/>
      <c r="S1062" s="325"/>
      <c r="T1062" s="326"/>
      <c r="AT1062" s="321" t="s">
        <v>263</v>
      </c>
      <c r="AU1062" s="321" t="s">
        <v>79</v>
      </c>
      <c r="AV1062" s="318" t="s">
        <v>79</v>
      </c>
      <c r="AW1062" s="318" t="s">
        <v>30</v>
      </c>
      <c r="AX1062" s="318" t="s">
        <v>70</v>
      </c>
      <c r="AY1062" s="321" t="s">
        <v>136</v>
      </c>
    </row>
    <row r="1063" spans="2:51" s="318" customFormat="1">
      <c r="B1063" s="319"/>
      <c r="D1063" s="320" t="s">
        <v>263</v>
      </c>
      <c r="E1063" s="321" t="s">
        <v>3</v>
      </c>
      <c r="F1063" s="322" t="s">
        <v>1603</v>
      </c>
      <c r="H1063" s="323">
        <v>1.6519999999999999</v>
      </c>
      <c r="I1063" s="366"/>
      <c r="L1063" s="319"/>
      <c r="M1063" s="324"/>
      <c r="N1063" s="325"/>
      <c r="O1063" s="325"/>
      <c r="P1063" s="325"/>
      <c r="Q1063" s="325"/>
      <c r="R1063" s="325"/>
      <c r="S1063" s="325"/>
      <c r="T1063" s="326"/>
      <c r="AT1063" s="321" t="s">
        <v>263</v>
      </c>
      <c r="AU1063" s="321" t="s">
        <v>79</v>
      </c>
      <c r="AV1063" s="318" t="s">
        <v>79</v>
      </c>
      <c r="AW1063" s="318" t="s">
        <v>30</v>
      </c>
      <c r="AX1063" s="318" t="s">
        <v>70</v>
      </c>
      <c r="AY1063" s="321" t="s">
        <v>136</v>
      </c>
    </row>
    <row r="1064" spans="2:51" s="318" customFormat="1">
      <c r="B1064" s="319"/>
      <c r="D1064" s="320" t="s">
        <v>263</v>
      </c>
      <c r="E1064" s="321" t="s">
        <v>3</v>
      </c>
      <c r="F1064" s="322" t="s">
        <v>1604</v>
      </c>
      <c r="H1064" s="323">
        <v>1.64</v>
      </c>
      <c r="I1064" s="366"/>
      <c r="L1064" s="319"/>
      <c r="M1064" s="324"/>
      <c r="N1064" s="325"/>
      <c r="O1064" s="325"/>
      <c r="P1064" s="325"/>
      <c r="Q1064" s="325"/>
      <c r="R1064" s="325"/>
      <c r="S1064" s="325"/>
      <c r="T1064" s="326"/>
      <c r="AT1064" s="321" t="s">
        <v>263</v>
      </c>
      <c r="AU1064" s="321" t="s">
        <v>79</v>
      </c>
      <c r="AV1064" s="318" t="s">
        <v>79</v>
      </c>
      <c r="AW1064" s="318" t="s">
        <v>30</v>
      </c>
      <c r="AX1064" s="318" t="s">
        <v>70</v>
      </c>
      <c r="AY1064" s="321" t="s">
        <v>136</v>
      </c>
    </row>
    <row r="1065" spans="2:51" s="318" customFormat="1">
      <c r="B1065" s="319"/>
      <c r="D1065" s="320" t="s">
        <v>263</v>
      </c>
      <c r="E1065" s="321" t="s">
        <v>3</v>
      </c>
      <c r="F1065" s="322" t="s">
        <v>1605</v>
      </c>
      <c r="H1065" s="323">
        <v>1.7190000000000001</v>
      </c>
      <c r="I1065" s="366"/>
      <c r="L1065" s="319"/>
      <c r="M1065" s="324"/>
      <c r="N1065" s="325"/>
      <c r="O1065" s="325"/>
      <c r="P1065" s="325"/>
      <c r="Q1065" s="325"/>
      <c r="R1065" s="325"/>
      <c r="S1065" s="325"/>
      <c r="T1065" s="326"/>
      <c r="AT1065" s="321" t="s">
        <v>263</v>
      </c>
      <c r="AU1065" s="321" t="s">
        <v>79</v>
      </c>
      <c r="AV1065" s="318" t="s">
        <v>79</v>
      </c>
      <c r="AW1065" s="318" t="s">
        <v>30</v>
      </c>
      <c r="AX1065" s="318" t="s">
        <v>70</v>
      </c>
      <c r="AY1065" s="321" t="s">
        <v>136</v>
      </c>
    </row>
    <row r="1066" spans="2:51" s="318" customFormat="1">
      <c r="B1066" s="319"/>
      <c r="D1066" s="320" t="s">
        <v>263</v>
      </c>
      <c r="E1066" s="321" t="s">
        <v>3</v>
      </c>
      <c r="F1066" s="322" t="s">
        <v>470</v>
      </c>
      <c r="H1066" s="323">
        <v>-1.5760000000000001</v>
      </c>
      <c r="I1066" s="366"/>
      <c r="L1066" s="319"/>
      <c r="M1066" s="324"/>
      <c r="N1066" s="325"/>
      <c r="O1066" s="325"/>
      <c r="P1066" s="325"/>
      <c r="Q1066" s="325"/>
      <c r="R1066" s="325"/>
      <c r="S1066" s="325"/>
      <c r="T1066" s="326"/>
      <c r="AT1066" s="321" t="s">
        <v>263</v>
      </c>
      <c r="AU1066" s="321" t="s">
        <v>79</v>
      </c>
      <c r="AV1066" s="318" t="s">
        <v>79</v>
      </c>
      <c r="AW1066" s="318" t="s">
        <v>30</v>
      </c>
      <c r="AX1066" s="318" t="s">
        <v>70</v>
      </c>
      <c r="AY1066" s="321" t="s">
        <v>136</v>
      </c>
    </row>
    <row r="1067" spans="2:51" s="318" customFormat="1">
      <c r="B1067" s="319"/>
      <c r="D1067" s="320" t="s">
        <v>263</v>
      </c>
      <c r="E1067" s="321" t="s">
        <v>3</v>
      </c>
      <c r="F1067" s="322" t="s">
        <v>470</v>
      </c>
      <c r="H1067" s="323">
        <v>-1.5760000000000001</v>
      </c>
      <c r="I1067" s="366"/>
      <c r="L1067" s="319"/>
      <c r="M1067" s="324"/>
      <c r="N1067" s="325"/>
      <c r="O1067" s="325"/>
      <c r="P1067" s="325"/>
      <c r="Q1067" s="325"/>
      <c r="R1067" s="325"/>
      <c r="S1067" s="325"/>
      <c r="T1067" s="326"/>
      <c r="AT1067" s="321" t="s">
        <v>263</v>
      </c>
      <c r="AU1067" s="321" t="s">
        <v>79</v>
      </c>
      <c r="AV1067" s="318" t="s">
        <v>79</v>
      </c>
      <c r="AW1067" s="318" t="s">
        <v>30</v>
      </c>
      <c r="AX1067" s="318" t="s">
        <v>70</v>
      </c>
      <c r="AY1067" s="321" t="s">
        <v>136</v>
      </c>
    </row>
    <row r="1068" spans="2:51" s="318" customFormat="1">
      <c r="B1068" s="319"/>
      <c r="D1068" s="320" t="s">
        <v>263</v>
      </c>
      <c r="E1068" s="321" t="s">
        <v>3</v>
      </c>
      <c r="F1068" s="322" t="s">
        <v>470</v>
      </c>
      <c r="H1068" s="323">
        <v>-1.5760000000000001</v>
      </c>
      <c r="I1068" s="366"/>
      <c r="L1068" s="319"/>
      <c r="M1068" s="324"/>
      <c r="N1068" s="325"/>
      <c r="O1068" s="325"/>
      <c r="P1068" s="325"/>
      <c r="Q1068" s="325"/>
      <c r="R1068" s="325"/>
      <c r="S1068" s="325"/>
      <c r="T1068" s="326"/>
      <c r="AT1068" s="321" t="s">
        <v>263</v>
      </c>
      <c r="AU1068" s="321" t="s">
        <v>79</v>
      </c>
      <c r="AV1068" s="318" t="s">
        <v>79</v>
      </c>
      <c r="AW1068" s="318" t="s">
        <v>30</v>
      </c>
      <c r="AX1068" s="318" t="s">
        <v>70</v>
      </c>
      <c r="AY1068" s="321" t="s">
        <v>136</v>
      </c>
    </row>
    <row r="1069" spans="2:51" s="318" customFormat="1">
      <c r="B1069" s="319"/>
      <c r="D1069" s="320" t="s">
        <v>263</v>
      </c>
      <c r="E1069" s="321" t="s">
        <v>3</v>
      </c>
      <c r="F1069" s="322" t="s">
        <v>470</v>
      </c>
      <c r="H1069" s="323">
        <v>-1.5760000000000001</v>
      </c>
      <c r="I1069" s="366"/>
      <c r="L1069" s="319"/>
      <c r="M1069" s="324"/>
      <c r="N1069" s="325"/>
      <c r="O1069" s="325"/>
      <c r="P1069" s="325"/>
      <c r="Q1069" s="325"/>
      <c r="R1069" s="325"/>
      <c r="S1069" s="325"/>
      <c r="T1069" s="326"/>
      <c r="AT1069" s="321" t="s">
        <v>263</v>
      </c>
      <c r="AU1069" s="321" t="s">
        <v>79</v>
      </c>
      <c r="AV1069" s="318" t="s">
        <v>79</v>
      </c>
      <c r="AW1069" s="318" t="s">
        <v>30</v>
      </c>
      <c r="AX1069" s="318" t="s">
        <v>70</v>
      </c>
      <c r="AY1069" s="321" t="s">
        <v>136</v>
      </c>
    </row>
    <row r="1070" spans="2:51" s="318" customFormat="1">
      <c r="B1070" s="319"/>
      <c r="D1070" s="320" t="s">
        <v>263</v>
      </c>
      <c r="E1070" s="321" t="s">
        <v>3</v>
      </c>
      <c r="F1070" s="322" t="s">
        <v>470</v>
      </c>
      <c r="H1070" s="323">
        <v>-1.5760000000000001</v>
      </c>
      <c r="I1070" s="366"/>
      <c r="L1070" s="319"/>
      <c r="M1070" s="324"/>
      <c r="N1070" s="325"/>
      <c r="O1070" s="325"/>
      <c r="P1070" s="325"/>
      <c r="Q1070" s="325"/>
      <c r="R1070" s="325"/>
      <c r="S1070" s="325"/>
      <c r="T1070" s="326"/>
      <c r="AT1070" s="321" t="s">
        <v>263</v>
      </c>
      <c r="AU1070" s="321" t="s">
        <v>79</v>
      </c>
      <c r="AV1070" s="318" t="s">
        <v>79</v>
      </c>
      <c r="AW1070" s="318" t="s">
        <v>30</v>
      </c>
      <c r="AX1070" s="318" t="s">
        <v>70</v>
      </c>
      <c r="AY1070" s="321" t="s">
        <v>136</v>
      </c>
    </row>
    <row r="1071" spans="2:51" s="318" customFormat="1">
      <c r="B1071" s="319"/>
      <c r="D1071" s="320" t="s">
        <v>263</v>
      </c>
      <c r="E1071" s="321" t="s">
        <v>3</v>
      </c>
      <c r="F1071" s="322" t="s">
        <v>470</v>
      </c>
      <c r="H1071" s="323">
        <v>-1.5760000000000001</v>
      </c>
      <c r="I1071" s="366"/>
      <c r="L1071" s="319"/>
      <c r="M1071" s="324"/>
      <c r="N1071" s="325"/>
      <c r="O1071" s="325"/>
      <c r="P1071" s="325"/>
      <c r="Q1071" s="325"/>
      <c r="R1071" s="325"/>
      <c r="S1071" s="325"/>
      <c r="T1071" s="326"/>
      <c r="AT1071" s="321" t="s">
        <v>263</v>
      </c>
      <c r="AU1071" s="321" t="s">
        <v>79</v>
      </c>
      <c r="AV1071" s="318" t="s">
        <v>79</v>
      </c>
      <c r="AW1071" s="318" t="s">
        <v>30</v>
      </c>
      <c r="AX1071" s="318" t="s">
        <v>70</v>
      </c>
      <c r="AY1071" s="321" t="s">
        <v>136</v>
      </c>
    </row>
    <row r="1072" spans="2:51" s="318" customFormat="1">
      <c r="B1072" s="319"/>
      <c r="D1072" s="320" t="s">
        <v>263</v>
      </c>
      <c r="E1072" s="321" t="s">
        <v>3</v>
      </c>
      <c r="F1072" s="322" t="s">
        <v>1606</v>
      </c>
      <c r="H1072" s="323">
        <v>-1.72</v>
      </c>
      <c r="I1072" s="366"/>
      <c r="L1072" s="319"/>
      <c r="M1072" s="324"/>
      <c r="N1072" s="325"/>
      <c r="O1072" s="325"/>
      <c r="P1072" s="325"/>
      <c r="Q1072" s="325"/>
      <c r="R1072" s="325"/>
      <c r="S1072" s="325"/>
      <c r="T1072" s="326"/>
      <c r="AT1072" s="321" t="s">
        <v>263</v>
      </c>
      <c r="AU1072" s="321" t="s">
        <v>79</v>
      </c>
      <c r="AV1072" s="318" t="s">
        <v>79</v>
      </c>
      <c r="AW1072" s="318" t="s">
        <v>30</v>
      </c>
      <c r="AX1072" s="318" t="s">
        <v>70</v>
      </c>
      <c r="AY1072" s="321" t="s">
        <v>136</v>
      </c>
    </row>
    <row r="1073" spans="2:51" s="318" customFormat="1">
      <c r="B1073" s="319"/>
      <c r="D1073" s="320" t="s">
        <v>263</v>
      </c>
      <c r="E1073" s="321" t="s">
        <v>3</v>
      </c>
      <c r="F1073" s="322" t="s">
        <v>472</v>
      </c>
      <c r="H1073" s="323">
        <v>1.3380000000000001</v>
      </c>
      <c r="I1073" s="366"/>
      <c r="L1073" s="319"/>
      <c r="M1073" s="324"/>
      <c r="N1073" s="325"/>
      <c r="O1073" s="325"/>
      <c r="P1073" s="325"/>
      <c r="Q1073" s="325"/>
      <c r="R1073" s="325"/>
      <c r="S1073" s="325"/>
      <c r="T1073" s="326"/>
      <c r="AT1073" s="321" t="s">
        <v>263</v>
      </c>
      <c r="AU1073" s="321" t="s">
        <v>79</v>
      </c>
      <c r="AV1073" s="318" t="s">
        <v>79</v>
      </c>
      <c r="AW1073" s="318" t="s">
        <v>30</v>
      </c>
      <c r="AX1073" s="318" t="s">
        <v>70</v>
      </c>
      <c r="AY1073" s="321" t="s">
        <v>136</v>
      </c>
    </row>
    <row r="1074" spans="2:51" s="318" customFormat="1">
      <c r="B1074" s="319"/>
      <c r="D1074" s="320" t="s">
        <v>263</v>
      </c>
      <c r="E1074" s="321" t="s">
        <v>3</v>
      </c>
      <c r="F1074" s="322" t="s">
        <v>473</v>
      </c>
      <c r="H1074" s="323">
        <v>1.526</v>
      </c>
      <c r="I1074" s="366"/>
      <c r="L1074" s="319"/>
      <c r="M1074" s="324"/>
      <c r="N1074" s="325"/>
      <c r="O1074" s="325"/>
      <c r="P1074" s="325"/>
      <c r="Q1074" s="325"/>
      <c r="R1074" s="325"/>
      <c r="S1074" s="325"/>
      <c r="T1074" s="326"/>
      <c r="AT1074" s="321" t="s">
        <v>263</v>
      </c>
      <c r="AU1074" s="321" t="s">
        <v>79</v>
      </c>
      <c r="AV1074" s="318" t="s">
        <v>79</v>
      </c>
      <c r="AW1074" s="318" t="s">
        <v>30</v>
      </c>
      <c r="AX1074" s="318" t="s">
        <v>70</v>
      </c>
      <c r="AY1074" s="321" t="s">
        <v>136</v>
      </c>
    </row>
    <row r="1075" spans="2:51" s="318" customFormat="1">
      <c r="B1075" s="319"/>
      <c r="D1075" s="320" t="s">
        <v>263</v>
      </c>
      <c r="E1075" s="321" t="s">
        <v>3</v>
      </c>
      <c r="F1075" s="322" t="s">
        <v>474</v>
      </c>
      <c r="H1075" s="323">
        <v>1.633</v>
      </c>
      <c r="I1075" s="366"/>
      <c r="L1075" s="319"/>
      <c r="M1075" s="324"/>
      <c r="N1075" s="325"/>
      <c r="O1075" s="325"/>
      <c r="P1075" s="325"/>
      <c r="Q1075" s="325"/>
      <c r="R1075" s="325"/>
      <c r="S1075" s="325"/>
      <c r="T1075" s="326"/>
      <c r="AT1075" s="321" t="s">
        <v>263</v>
      </c>
      <c r="AU1075" s="321" t="s">
        <v>79</v>
      </c>
      <c r="AV1075" s="318" t="s">
        <v>79</v>
      </c>
      <c r="AW1075" s="318" t="s">
        <v>30</v>
      </c>
      <c r="AX1075" s="318" t="s">
        <v>70</v>
      </c>
      <c r="AY1075" s="321" t="s">
        <v>136</v>
      </c>
    </row>
    <row r="1076" spans="2:51" s="318" customFormat="1">
      <c r="B1076" s="319"/>
      <c r="D1076" s="320" t="s">
        <v>263</v>
      </c>
      <c r="E1076" s="321" t="s">
        <v>3</v>
      </c>
      <c r="F1076" s="322" t="s">
        <v>1607</v>
      </c>
      <c r="H1076" s="323">
        <v>-2.6859999999999999</v>
      </c>
      <c r="I1076" s="366"/>
      <c r="L1076" s="319"/>
      <c r="M1076" s="324"/>
      <c r="N1076" s="325"/>
      <c r="O1076" s="325"/>
      <c r="P1076" s="325"/>
      <c r="Q1076" s="325"/>
      <c r="R1076" s="325"/>
      <c r="S1076" s="325"/>
      <c r="T1076" s="326"/>
      <c r="AT1076" s="321" t="s">
        <v>263</v>
      </c>
      <c r="AU1076" s="321" t="s">
        <v>79</v>
      </c>
      <c r="AV1076" s="318" t="s">
        <v>79</v>
      </c>
      <c r="AW1076" s="318" t="s">
        <v>30</v>
      </c>
      <c r="AX1076" s="318" t="s">
        <v>70</v>
      </c>
      <c r="AY1076" s="321" t="s">
        <v>136</v>
      </c>
    </row>
    <row r="1077" spans="2:51" s="318" customFormat="1">
      <c r="B1077" s="319"/>
      <c r="D1077" s="320" t="s">
        <v>263</v>
      </c>
      <c r="E1077" s="321" t="s">
        <v>3</v>
      </c>
      <c r="F1077" s="322" t="s">
        <v>1607</v>
      </c>
      <c r="H1077" s="323">
        <v>-2.6859999999999999</v>
      </c>
      <c r="I1077" s="366"/>
      <c r="L1077" s="319"/>
      <c r="M1077" s="324"/>
      <c r="N1077" s="325"/>
      <c r="O1077" s="325"/>
      <c r="P1077" s="325"/>
      <c r="Q1077" s="325"/>
      <c r="R1077" s="325"/>
      <c r="S1077" s="325"/>
      <c r="T1077" s="326"/>
      <c r="AT1077" s="321" t="s">
        <v>263</v>
      </c>
      <c r="AU1077" s="321" t="s">
        <v>79</v>
      </c>
      <c r="AV1077" s="318" t="s">
        <v>79</v>
      </c>
      <c r="AW1077" s="318" t="s">
        <v>30</v>
      </c>
      <c r="AX1077" s="318" t="s">
        <v>70</v>
      </c>
      <c r="AY1077" s="321" t="s">
        <v>136</v>
      </c>
    </row>
    <row r="1078" spans="2:51" s="318" customFormat="1">
      <c r="B1078" s="319"/>
      <c r="D1078" s="320" t="s">
        <v>263</v>
      </c>
      <c r="E1078" s="321" t="s">
        <v>3</v>
      </c>
      <c r="F1078" s="322" t="s">
        <v>1608</v>
      </c>
      <c r="H1078" s="323">
        <v>-0.73099999999999998</v>
      </c>
      <c r="I1078" s="366"/>
      <c r="L1078" s="319"/>
      <c r="M1078" s="324"/>
      <c r="N1078" s="325"/>
      <c r="O1078" s="325"/>
      <c r="P1078" s="325"/>
      <c r="Q1078" s="325"/>
      <c r="R1078" s="325"/>
      <c r="S1078" s="325"/>
      <c r="T1078" s="326"/>
      <c r="AT1078" s="321" t="s">
        <v>263</v>
      </c>
      <c r="AU1078" s="321" t="s">
        <v>79</v>
      </c>
      <c r="AV1078" s="318" t="s">
        <v>79</v>
      </c>
      <c r="AW1078" s="318" t="s">
        <v>30</v>
      </c>
      <c r="AX1078" s="318" t="s">
        <v>70</v>
      </c>
      <c r="AY1078" s="321" t="s">
        <v>136</v>
      </c>
    </row>
    <row r="1079" spans="2:51" s="318" customFormat="1">
      <c r="B1079" s="319"/>
      <c r="D1079" s="320" t="s">
        <v>263</v>
      </c>
      <c r="E1079" s="321" t="s">
        <v>3</v>
      </c>
      <c r="F1079" s="322" t="s">
        <v>478</v>
      </c>
      <c r="H1079" s="323">
        <v>-2.1669999999999998</v>
      </c>
      <c r="I1079" s="366"/>
      <c r="L1079" s="319"/>
      <c r="M1079" s="324"/>
      <c r="N1079" s="325"/>
      <c r="O1079" s="325"/>
      <c r="P1079" s="325"/>
      <c r="Q1079" s="325"/>
      <c r="R1079" s="325"/>
      <c r="S1079" s="325"/>
      <c r="T1079" s="326"/>
      <c r="AT1079" s="321" t="s">
        <v>263</v>
      </c>
      <c r="AU1079" s="321" t="s">
        <v>79</v>
      </c>
      <c r="AV1079" s="318" t="s">
        <v>79</v>
      </c>
      <c r="AW1079" s="318" t="s">
        <v>30</v>
      </c>
      <c r="AX1079" s="318" t="s">
        <v>70</v>
      </c>
      <c r="AY1079" s="321" t="s">
        <v>136</v>
      </c>
    </row>
    <row r="1080" spans="2:51" s="318" customFormat="1">
      <c r="B1080" s="319"/>
      <c r="D1080" s="320" t="s">
        <v>263</v>
      </c>
      <c r="E1080" s="321" t="s">
        <v>3</v>
      </c>
      <c r="F1080" s="322" t="s">
        <v>1609</v>
      </c>
      <c r="H1080" s="323">
        <v>-1.5680000000000001</v>
      </c>
      <c r="I1080" s="366"/>
      <c r="L1080" s="319"/>
      <c r="M1080" s="324"/>
      <c r="N1080" s="325"/>
      <c r="O1080" s="325"/>
      <c r="P1080" s="325"/>
      <c r="Q1080" s="325"/>
      <c r="R1080" s="325"/>
      <c r="S1080" s="325"/>
      <c r="T1080" s="326"/>
      <c r="AT1080" s="321" t="s">
        <v>263</v>
      </c>
      <c r="AU1080" s="321" t="s">
        <v>79</v>
      </c>
      <c r="AV1080" s="318" t="s">
        <v>79</v>
      </c>
      <c r="AW1080" s="318" t="s">
        <v>30</v>
      </c>
      <c r="AX1080" s="318" t="s">
        <v>70</v>
      </c>
      <c r="AY1080" s="321" t="s">
        <v>136</v>
      </c>
    </row>
    <row r="1081" spans="2:51" s="318" customFormat="1">
      <c r="B1081" s="319"/>
      <c r="D1081" s="320" t="s">
        <v>263</v>
      </c>
      <c r="E1081" s="321" t="s">
        <v>3</v>
      </c>
      <c r="F1081" s="322" t="s">
        <v>370</v>
      </c>
      <c r="H1081" s="323">
        <v>-1.379</v>
      </c>
      <c r="I1081" s="366"/>
      <c r="L1081" s="319"/>
      <c r="M1081" s="324"/>
      <c r="N1081" s="325"/>
      <c r="O1081" s="325"/>
      <c r="P1081" s="325"/>
      <c r="Q1081" s="325"/>
      <c r="R1081" s="325"/>
      <c r="S1081" s="325"/>
      <c r="T1081" s="326"/>
      <c r="AT1081" s="321" t="s">
        <v>263</v>
      </c>
      <c r="AU1081" s="321" t="s">
        <v>79</v>
      </c>
      <c r="AV1081" s="318" t="s">
        <v>79</v>
      </c>
      <c r="AW1081" s="318" t="s">
        <v>30</v>
      </c>
      <c r="AX1081" s="318" t="s">
        <v>70</v>
      </c>
      <c r="AY1081" s="321" t="s">
        <v>136</v>
      </c>
    </row>
    <row r="1082" spans="2:51" s="318" customFormat="1">
      <c r="B1082" s="319"/>
      <c r="D1082" s="320" t="s">
        <v>263</v>
      </c>
      <c r="E1082" s="321" t="s">
        <v>3</v>
      </c>
      <c r="F1082" s="322" t="s">
        <v>370</v>
      </c>
      <c r="H1082" s="323">
        <v>-1.379</v>
      </c>
      <c r="I1082" s="366"/>
      <c r="L1082" s="319"/>
      <c r="M1082" s="324"/>
      <c r="N1082" s="325"/>
      <c r="O1082" s="325"/>
      <c r="P1082" s="325"/>
      <c r="Q1082" s="325"/>
      <c r="R1082" s="325"/>
      <c r="S1082" s="325"/>
      <c r="T1082" s="326"/>
      <c r="AT1082" s="321" t="s">
        <v>263</v>
      </c>
      <c r="AU1082" s="321" t="s">
        <v>79</v>
      </c>
      <c r="AV1082" s="318" t="s">
        <v>79</v>
      </c>
      <c r="AW1082" s="318" t="s">
        <v>30</v>
      </c>
      <c r="AX1082" s="318" t="s">
        <v>70</v>
      </c>
      <c r="AY1082" s="321" t="s">
        <v>136</v>
      </c>
    </row>
    <row r="1083" spans="2:51" s="318" customFormat="1">
      <c r="B1083" s="319"/>
      <c r="D1083" s="320" t="s">
        <v>263</v>
      </c>
      <c r="E1083" s="321" t="s">
        <v>3</v>
      </c>
      <c r="F1083" s="322" t="s">
        <v>480</v>
      </c>
      <c r="H1083" s="323">
        <v>-4.1369999999999996</v>
      </c>
      <c r="I1083" s="366"/>
      <c r="L1083" s="319"/>
      <c r="M1083" s="324"/>
      <c r="N1083" s="325"/>
      <c r="O1083" s="325"/>
      <c r="P1083" s="325"/>
      <c r="Q1083" s="325"/>
      <c r="R1083" s="325"/>
      <c r="S1083" s="325"/>
      <c r="T1083" s="326"/>
      <c r="AT1083" s="321" t="s">
        <v>263</v>
      </c>
      <c r="AU1083" s="321" t="s">
        <v>79</v>
      </c>
      <c r="AV1083" s="318" t="s">
        <v>79</v>
      </c>
      <c r="AW1083" s="318" t="s">
        <v>30</v>
      </c>
      <c r="AX1083" s="318" t="s">
        <v>70</v>
      </c>
      <c r="AY1083" s="321" t="s">
        <v>136</v>
      </c>
    </row>
    <row r="1084" spans="2:51" s="318" customFormat="1">
      <c r="B1084" s="319"/>
      <c r="D1084" s="320" t="s">
        <v>263</v>
      </c>
      <c r="E1084" s="321" t="s">
        <v>3</v>
      </c>
      <c r="F1084" s="322" t="s">
        <v>481</v>
      </c>
      <c r="H1084" s="323">
        <v>-5.516</v>
      </c>
      <c r="I1084" s="366"/>
      <c r="L1084" s="319"/>
      <c r="M1084" s="324"/>
      <c r="N1084" s="325"/>
      <c r="O1084" s="325"/>
      <c r="P1084" s="325"/>
      <c r="Q1084" s="325"/>
      <c r="R1084" s="325"/>
      <c r="S1084" s="325"/>
      <c r="T1084" s="326"/>
      <c r="AT1084" s="321" t="s">
        <v>263</v>
      </c>
      <c r="AU1084" s="321" t="s">
        <v>79</v>
      </c>
      <c r="AV1084" s="318" t="s">
        <v>79</v>
      </c>
      <c r="AW1084" s="318" t="s">
        <v>30</v>
      </c>
      <c r="AX1084" s="318" t="s">
        <v>70</v>
      </c>
      <c r="AY1084" s="321" t="s">
        <v>136</v>
      </c>
    </row>
    <row r="1085" spans="2:51" s="318" customFormat="1">
      <c r="B1085" s="319"/>
      <c r="D1085" s="320" t="s">
        <v>263</v>
      </c>
      <c r="E1085" s="321" t="s">
        <v>3</v>
      </c>
      <c r="F1085" s="322" t="s">
        <v>1610</v>
      </c>
      <c r="H1085" s="323">
        <v>-1.397</v>
      </c>
      <c r="I1085" s="366"/>
      <c r="L1085" s="319"/>
      <c r="M1085" s="324"/>
      <c r="N1085" s="325"/>
      <c r="O1085" s="325"/>
      <c r="P1085" s="325"/>
      <c r="Q1085" s="325"/>
      <c r="R1085" s="325"/>
      <c r="S1085" s="325"/>
      <c r="T1085" s="326"/>
      <c r="AT1085" s="321" t="s">
        <v>263</v>
      </c>
      <c r="AU1085" s="321" t="s">
        <v>79</v>
      </c>
      <c r="AV1085" s="318" t="s">
        <v>79</v>
      </c>
      <c r="AW1085" s="318" t="s">
        <v>30</v>
      </c>
      <c r="AX1085" s="318" t="s">
        <v>70</v>
      </c>
      <c r="AY1085" s="321" t="s">
        <v>136</v>
      </c>
    </row>
    <row r="1086" spans="2:51" s="318" customFormat="1">
      <c r="B1086" s="319"/>
      <c r="D1086" s="320" t="s">
        <v>263</v>
      </c>
      <c r="E1086" s="321" t="s">
        <v>3</v>
      </c>
      <c r="F1086" s="322" t="s">
        <v>483</v>
      </c>
      <c r="H1086" s="323">
        <v>-1.57</v>
      </c>
      <c r="I1086" s="366"/>
      <c r="L1086" s="319"/>
      <c r="M1086" s="324"/>
      <c r="N1086" s="325"/>
      <c r="O1086" s="325"/>
      <c r="P1086" s="325"/>
      <c r="Q1086" s="325"/>
      <c r="R1086" s="325"/>
      <c r="S1086" s="325"/>
      <c r="T1086" s="326"/>
      <c r="AT1086" s="321" t="s">
        <v>263</v>
      </c>
      <c r="AU1086" s="321" t="s">
        <v>79</v>
      </c>
      <c r="AV1086" s="318" t="s">
        <v>79</v>
      </c>
      <c r="AW1086" s="318" t="s">
        <v>30</v>
      </c>
      <c r="AX1086" s="318" t="s">
        <v>70</v>
      </c>
      <c r="AY1086" s="321" t="s">
        <v>136</v>
      </c>
    </row>
    <row r="1087" spans="2:51" s="318" customFormat="1">
      <c r="B1087" s="319"/>
      <c r="D1087" s="320" t="s">
        <v>263</v>
      </c>
      <c r="E1087" s="321" t="s">
        <v>3</v>
      </c>
      <c r="F1087" s="322" t="s">
        <v>1611</v>
      </c>
      <c r="H1087" s="323">
        <v>-1.548</v>
      </c>
      <c r="I1087" s="366"/>
      <c r="L1087" s="319"/>
      <c r="M1087" s="324"/>
      <c r="N1087" s="325"/>
      <c r="O1087" s="325"/>
      <c r="P1087" s="325"/>
      <c r="Q1087" s="325"/>
      <c r="R1087" s="325"/>
      <c r="S1087" s="325"/>
      <c r="T1087" s="326"/>
      <c r="AT1087" s="321" t="s">
        <v>263</v>
      </c>
      <c r="AU1087" s="321" t="s">
        <v>79</v>
      </c>
      <c r="AV1087" s="318" t="s">
        <v>79</v>
      </c>
      <c r="AW1087" s="318" t="s">
        <v>30</v>
      </c>
      <c r="AX1087" s="318" t="s">
        <v>70</v>
      </c>
      <c r="AY1087" s="321" t="s">
        <v>136</v>
      </c>
    </row>
    <row r="1088" spans="2:51" s="318" customFormat="1">
      <c r="B1088" s="319"/>
      <c r="D1088" s="320" t="s">
        <v>263</v>
      </c>
      <c r="E1088" s="321" t="s">
        <v>3</v>
      </c>
      <c r="F1088" s="322" t="s">
        <v>485</v>
      </c>
      <c r="H1088" s="323">
        <v>-1.7729999999999999</v>
      </c>
      <c r="I1088" s="366"/>
      <c r="L1088" s="319"/>
      <c r="M1088" s="324"/>
      <c r="N1088" s="325"/>
      <c r="O1088" s="325"/>
      <c r="P1088" s="325"/>
      <c r="Q1088" s="325"/>
      <c r="R1088" s="325"/>
      <c r="S1088" s="325"/>
      <c r="T1088" s="326"/>
      <c r="AT1088" s="321" t="s">
        <v>263</v>
      </c>
      <c r="AU1088" s="321" t="s">
        <v>79</v>
      </c>
      <c r="AV1088" s="318" t="s">
        <v>79</v>
      </c>
      <c r="AW1088" s="318" t="s">
        <v>30</v>
      </c>
      <c r="AX1088" s="318" t="s">
        <v>70</v>
      </c>
      <c r="AY1088" s="321" t="s">
        <v>136</v>
      </c>
    </row>
    <row r="1089" spans="1:65" s="318" customFormat="1">
      <c r="B1089" s="319"/>
      <c r="D1089" s="320" t="s">
        <v>263</v>
      </c>
      <c r="E1089" s="321" t="s">
        <v>3</v>
      </c>
      <c r="F1089" s="322" t="s">
        <v>1612</v>
      </c>
      <c r="H1089" s="323">
        <v>-2.8580000000000001</v>
      </c>
      <c r="I1089" s="366"/>
      <c r="L1089" s="319"/>
      <c r="M1089" s="324"/>
      <c r="N1089" s="325"/>
      <c r="O1089" s="325"/>
      <c r="P1089" s="325"/>
      <c r="Q1089" s="325"/>
      <c r="R1089" s="325"/>
      <c r="S1089" s="325"/>
      <c r="T1089" s="326"/>
      <c r="AT1089" s="321" t="s">
        <v>263</v>
      </c>
      <c r="AU1089" s="321" t="s">
        <v>79</v>
      </c>
      <c r="AV1089" s="318" t="s">
        <v>79</v>
      </c>
      <c r="AW1089" s="318" t="s">
        <v>30</v>
      </c>
      <c r="AX1089" s="318" t="s">
        <v>70</v>
      </c>
      <c r="AY1089" s="321" t="s">
        <v>136</v>
      </c>
    </row>
    <row r="1090" spans="1:65" s="318" customFormat="1">
      <c r="B1090" s="319"/>
      <c r="D1090" s="320" t="s">
        <v>263</v>
      </c>
      <c r="E1090" s="321" t="s">
        <v>3</v>
      </c>
      <c r="F1090" s="322" t="s">
        <v>487</v>
      </c>
      <c r="H1090" s="323">
        <v>-2.2040000000000002</v>
      </c>
      <c r="I1090" s="366"/>
      <c r="L1090" s="319"/>
      <c r="M1090" s="324"/>
      <c r="N1090" s="325"/>
      <c r="O1090" s="325"/>
      <c r="P1090" s="325"/>
      <c r="Q1090" s="325"/>
      <c r="R1090" s="325"/>
      <c r="S1090" s="325"/>
      <c r="T1090" s="326"/>
      <c r="AT1090" s="321" t="s">
        <v>263</v>
      </c>
      <c r="AU1090" s="321" t="s">
        <v>79</v>
      </c>
      <c r="AV1090" s="318" t="s">
        <v>79</v>
      </c>
      <c r="AW1090" s="318" t="s">
        <v>30</v>
      </c>
      <c r="AX1090" s="318" t="s">
        <v>70</v>
      </c>
      <c r="AY1090" s="321" t="s">
        <v>136</v>
      </c>
    </row>
    <row r="1091" spans="1:65" s="318" customFormat="1">
      <c r="B1091" s="319"/>
      <c r="D1091" s="320" t="s">
        <v>263</v>
      </c>
      <c r="E1091" s="321" t="s">
        <v>3</v>
      </c>
      <c r="F1091" s="322" t="s">
        <v>488</v>
      </c>
      <c r="H1091" s="323">
        <v>-1.552</v>
      </c>
      <c r="I1091" s="366"/>
      <c r="L1091" s="319"/>
      <c r="M1091" s="324"/>
      <c r="N1091" s="325"/>
      <c r="O1091" s="325"/>
      <c r="P1091" s="325"/>
      <c r="Q1091" s="325"/>
      <c r="R1091" s="325"/>
      <c r="S1091" s="325"/>
      <c r="T1091" s="326"/>
      <c r="AT1091" s="321" t="s">
        <v>263</v>
      </c>
      <c r="AU1091" s="321" t="s">
        <v>79</v>
      </c>
      <c r="AV1091" s="318" t="s">
        <v>79</v>
      </c>
      <c r="AW1091" s="318" t="s">
        <v>30</v>
      </c>
      <c r="AX1091" s="318" t="s">
        <v>70</v>
      </c>
      <c r="AY1091" s="321" t="s">
        <v>136</v>
      </c>
    </row>
    <row r="1092" spans="1:65" s="327" customFormat="1">
      <c r="B1092" s="328"/>
      <c r="D1092" s="320" t="s">
        <v>263</v>
      </c>
      <c r="E1092" s="329" t="s">
        <v>193</v>
      </c>
      <c r="F1092" s="330" t="s">
        <v>274</v>
      </c>
      <c r="H1092" s="331">
        <v>254.55600000000001</v>
      </c>
      <c r="I1092" s="367"/>
      <c r="L1092" s="328"/>
      <c r="M1092" s="332"/>
      <c r="N1092" s="333"/>
      <c r="O1092" s="333"/>
      <c r="P1092" s="333"/>
      <c r="Q1092" s="333"/>
      <c r="R1092" s="333"/>
      <c r="S1092" s="333"/>
      <c r="T1092" s="334"/>
      <c r="AT1092" s="329" t="s">
        <v>263</v>
      </c>
      <c r="AU1092" s="329" t="s">
        <v>79</v>
      </c>
      <c r="AV1092" s="327" t="s">
        <v>139</v>
      </c>
      <c r="AW1092" s="327" t="s">
        <v>30</v>
      </c>
      <c r="AX1092" s="327" t="s">
        <v>77</v>
      </c>
      <c r="AY1092" s="329" t="s">
        <v>136</v>
      </c>
    </row>
    <row r="1093" spans="1:65" s="149" customFormat="1" ht="21" customHeight="1">
      <c r="A1093" s="143"/>
      <c r="B1093" s="144"/>
      <c r="C1093" s="335" t="s">
        <v>1613</v>
      </c>
      <c r="D1093" s="335" t="s">
        <v>133</v>
      </c>
      <c r="E1093" s="336" t="s">
        <v>1614</v>
      </c>
      <c r="F1093" s="337" t="s">
        <v>1615</v>
      </c>
      <c r="G1093" s="338" t="s">
        <v>261</v>
      </c>
      <c r="H1093" s="339">
        <v>292.73899999999998</v>
      </c>
      <c r="I1093" s="108"/>
      <c r="J1093" s="340">
        <f>ROUND(I1093*H1093,2)</f>
        <v>0</v>
      </c>
      <c r="K1093" s="341"/>
      <c r="L1093" s="342"/>
      <c r="M1093" s="343" t="s">
        <v>3</v>
      </c>
      <c r="N1093" s="344" t="s">
        <v>41</v>
      </c>
      <c r="O1093" s="307">
        <v>0</v>
      </c>
      <c r="P1093" s="307">
        <f>O1093*H1093</f>
        <v>0</v>
      </c>
      <c r="Q1093" s="307">
        <v>0.02</v>
      </c>
      <c r="R1093" s="307">
        <f>Q1093*H1093</f>
        <v>5.8547799999999999</v>
      </c>
      <c r="S1093" s="307">
        <v>0</v>
      </c>
      <c r="T1093" s="308">
        <f>S1093*H1093</f>
        <v>0</v>
      </c>
      <c r="U1093" s="143"/>
      <c r="V1093" s="143"/>
      <c r="W1093" s="143"/>
      <c r="X1093" s="143"/>
      <c r="Y1093" s="143"/>
      <c r="Z1093" s="143"/>
      <c r="AA1093" s="143"/>
      <c r="AB1093" s="143"/>
      <c r="AC1093" s="143"/>
      <c r="AD1093" s="143"/>
      <c r="AE1093" s="143"/>
      <c r="AR1093" s="309" t="s">
        <v>553</v>
      </c>
      <c r="AT1093" s="309" t="s">
        <v>133</v>
      </c>
      <c r="AU1093" s="309" t="s">
        <v>79</v>
      </c>
      <c r="AY1093" s="129" t="s">
        <v>136</v>
      </c>
      <c r="BE1093" s="310">
        <f>IF(N1093="základní",J1093,0)</f>
        <v>0</v>
      </c>
      <c r="BF1093" s="310">
        <f>IF(N1093="snížená",J1093,0)</f>
        <v>0</v>
      </c>
      <c r="BG1093" s="310">
        <f>IF(N1093="zákl. přenesená",J1093,0)</f>
        <v>0</v>
      </c>
      <c r="BH1093" s="310">
        <f>IF(N1093="sníž. přenesená",J1093,0)</f>
        <v>0</v>
      </c>
      <c r="BI1093" s="310">
        <f>IF(N1093="nulová",J1093,0)</f>
        <v>0</v>
      </c>
      <c r="BJ1093" s="129" t="s">
        <v>77</v>
      </c>
      <c r="BK1093" s="310">
        <f>ROUND(I1093*H1093,2)</f>
        <v>0</v>
      </c>
      <c r="BL1093" s="129" t="s">
        <v>362</v>
      </c>
      <c r="BM1093" s="309" t="s">
        <v>1616</v>
      </c>
    </row>
    <row r="1094" spans="1:65" s="149" customFormat="1" ht="18">
      <c r="A1094" s="143"/>
      <c r="B1094" s="144"/>
      <c r="C1094" s="143"/>
      <c r="D1094" s="320" t="s">
        <v>1248</v>
      </c>
      <c r="E1094" s="143"/>
      <c r="F1094" s="352" t="s">
        <v>1617</v>
      </c>
      <c r="G1094" s="143"/>
      <c r="H1094" s="143"/>
      <c r="I1094" s="370"/>
      <c r="J1094" s="143"/>
      <c r="K1094" s="143"/>
      <c r="L1094" s="144"/>
      <c r="M1094" s="353"/>
      <c r="N1094" s="354"/>
      <c r="O1094" s="185"/>
      <c r="P1094" s="185"/>
      <c r="Q1094" s="185"/>
      <c r="R1094" s="185"/>
      <c r="S1094" s="185"/>
      <c r="T1094" s="186"/>
      <c r="U1094" s="143"/>
      <c r="V1094" s="143"/>
      <c r="W1094" s="143"/>
      <c r="X1094" s="143"/>
      <c r="Y1094" s="143"/>
      <c r="Z1094" s="143"/>
      <c r="AA1094" s="143"/>
      <c r="AB1094" s="143"/>
      <c r="AC1094" s="143"/>
      <c r="AD1094" s="143"/>
      <c r="AE1094" s="143"/>
      <c r="AT1094" s="129" t="s">
        <v>1248</v>
      </c>
      <c r="AU1094" s="129" t="s">
        <v>79</v>
      </c>
    </row>
    <row r="1095" spans="1:65" s="318" customFormat="1">
      <c r="B1095" s="319"/>
      <c r="D1095" s="320" t="s">
        <v>263</v>
      </c>
      <c r="F1095" s="322" t="s">
        <v>1618</v>
      </c>
      <c r="H1095" s="323">
        <v>292.73899999999998</v>
      </c>
      <c r="I1095" s="366"/>
      <c r="L1095" s="319"/>
      <c r="M1095" s="324"/>
      <c r="N1095" s="325"/>
      <c r="O1095" s="325"/>
      <c r="P1095" s="325"/>
      <c r="Q1095" s="325"/>
      <c r="R1095" s="325"/>
      <c r="S1095" s="325"/>
      <c r="T1095" s="326"/>
      <c r="AT1095" s="321" t="s">
        <v>263</v>
      </c>
      <c r="AU1095" s="321" t="s">
        <v>79</v>
      </c>
      <c r="AV1095" s="318" t="s">
        <v>79</v>
      </c>
      <c r="AW1095" s="318" t="s">
        <v>4</v>
      </c>
      <c r="AX1095" s="318" t="s">
        <v>77</v>
      </c>
      <c r="AY1095" s="321" t="s">
        <v>136</v>
      </c>
    </row>
    <row r="1096" spans="1:65" s="149" customFormat="1" ht="32" customHeight="1">
      <c r="A1096" s="143"/>
      <c r="B1096" s="144"/>
      <c r="C1096" s="298" t="s">
        <v>1619</v>
      </c>
      <c r="D1096" s="298" t="s">
        <v>140</v>
      </c>
      <c r="E1096" s="299" t="s">
        <v>1620</v>
      </c>
      <c r="F1096" s="300" t="s">
        <v>1621</v>
      </c>
      <c r="G1096" s="301" t="s">
        <v>261</v>
      </c>
      <c r="H1096" s="302">
        <v>26.806000000000001</v>
      </c>
      <c r="I1096" s="107"/>
      <c r="J1096" s="303">
        <f>ROUND(I1096*H1096,2)</f>
        <v>0</v>
      </c>
      <c r="K1096" s="304"/>
      <c r="L1096" s="144"/>
      <c r="M1096" s="305" t="s">
        <v>3</v>
      </c>
      <c r="N1096" s="306" t="s">
        <v>41</v>
      </c>
      <c r="O1096" s="307">
        <v>0.13</v>
      </c>
      <c r="P1096" s="307">
        <f>O1096*H1096</f>
        <v>3.4847800000000002</v>
      </c>
      <c r="Q1096" s="307">
        <v>0</v>
      </c>
      <c r="R1096" s="307">
        <f>Q1096*H1096</f>
        <v>0</v>
      </c>
      <c r="S1096" s="307">
        <v>0</v>
      </c>
      <c r="T1096" s="308">
        <f>S1096*H1096</f>
        <v>0</v>
      </c>
      <c r="U1096" s="143"/>
      <c r="V1096" s="143"/>
      <c r="W1096" s="143"/>
      <c r="X1096" s="143"/>
      <c r="Y1096" s="143"/>
      <c r="Z1096" s="143"/>
      <c r="AA1096" s="143"/>
      <c r="AB1096" s="143"/>
      <c r="AC1096" s="143"/>
      <c r="AD1096" s="143"/>
      <c r="AE1096" s="143"/>
      <c r="AR1096" s="309" t="s">
        <v>362</v>
      </c>
      <c r="AT1096" s="309" t="s">
        <v>140</v>
      </c>
      <c r="AU1096" s="309" t="s">
        <v>79</v>
      </c>
      <c r="AY1096" s="129" t="s">
        <v>136</v>
      </c>
      <c r="BE1096" s="310">
        <f>IF(N1096="základní",J1096,0)</f>
        <v>0</v>
      </c>
      <c r="BF1096" s="310">
        <f>IF(N1096="snížená",J1096,0)</f>
        <v>0</v>
      </c>
      <c r="BG1096" s="310">
        <f>IF(N1096="zákl. přenesená",J1096,0)</f>
        <v>0</v>
      </c>
      <c r="BH1096" s="310">
        <f>IF(N1096="sníž. přenesená",J1096,0)</f>
        <v>0</v>
      </c>
      <c r="BI1096" s="310">
        <f>IF(N1096="nulová",J1096,0)</f>
        <v>0</v>
      </c>
      <c r="BJ1096" s="129" t="s">
        <v>77</v>
      </c>
      <c r="BK1096" s="310">
        <f>ROUND(I1096*H1096,2)</f>
        <v>0</v>
      </c>
      <c r="BL1096" s="129" t="s">
        <v>362</v>
      </c>
      <c r="BM1096" s="309" t="s">
        <v>1622</v>
      </c>
    </row>
    <row r="1097" spans="1:65" s="318" customFormat="1">
      <c r="B1097" s="319"/>
      <c r="D1097" s="320" t="s">
        <v>263</v>
      </c>
      <c r="E1097" s="321" t="s">
        <v>3</v>
      </c>
      <c r="F1097" s="322" t="s">
        <v>1592</v>
      </c>
      <c r="H1097" s="323">
        <v>1.304</v>
      </c>
      <c r="I1097" s="366"/>
      <c r="L1097" s="319"/>
      <c r="M1097" s="324"/>
      <c r="N1097" s="325"/>
      <c r="O1097" s="325"/>
      <c r="P1097" s="325"/>
      <c r="Q1097" s="325"/>
      <c r="R1097" s="325"/>
      <c r="S1097" s="325"/>
      <c r="T1097" s="326"/>
      <c r="AT1097" s="321" t="s">
        <v>263</v>
      </c>
      <c r="AU1097" s="321" t="s">
        <v>79</v>
      </c>
      <c r="AV1097" s="318" t="s">
        <v>79</v>
      </c>
      <c r="AW1097" s="318" t="s">
        <v>30</v>
      </c>
      <c r="AX1097" s="318" t="s">
        <v>70</v>
      </c>
      <c r="AY1097" s="321" t="s">
        <v>136</v>
      </c>
    </row>
    <row r="1098" spans="1:65" s="318" customFormat="1">
      <c r="B1098" s="319"/>
      <c r="D1098" s="320" t="s">
        <v>263</v>
      </c>
      <c r="E1098" s="321" t="s">
        <v>3</v>
      </c>
      <c r="F1098" s="322" t="s">
        <v>1593</v>
      </c>
      <c r="H1098" s="323">
        <v>1.518</v>
      </c>
      <c r="I1098" s="366"/>
      <c r="L1098" s="319"/>
      <c r="M1098" s="324"/>
      <c r="N1098" s="325"/>
      <c r="O1098" s="325"/>
      <c r="P1098" s="325"/>
      <c r="Q1098" s="325"/>
      <c r="R1098" s="325"/>
      <c r="S1098" s="325"/>
      <c r="T1098" s="326"/>
      <c r="AT1098" s="321" t="s">
        <v>263</v>
      </c>
      <c r="AU1098" s="321" t="s">
        <v>79</v>
      </c>
      <c r="AV1098" s="318" t="s">
        <v>79</v>
      </c>
      <c r="AW1098" s="318" t="s">
        <v>30</v>
      </c>
      <c r="AX1098" s="318" t="s">
        <v>70</v>
      </c>
      <c r="AY1098" s="321" t="s">
        <v>136</v>
      </c>
    </row>
    <row r="1099" spans="1:65" s="318" customFormat="1">
      <c r="B1099" s="319"/>
      <c r="D1099" s="320" t="s">
        <v>263</v>
      </c>
      <c r="E1099" s="321" t="s">
        <v>3</v>
      </c>
      <c r="F1099" s="322" t="s">
        <v>1594</v>
      </c>
      <c r="H1099" s="323">
        <v>1.5589999999999999</v>
      </c>
      <c r="I1099" s="366"/>
      <c r="L1099" s="319"/>
      <c r="M1099" s="324"/>
      <c r="N1099" s="325"/>
      <c r="O1099" s="325"/>
      <c r="P1099" s="325"/>
      <c r="Q1099" s="325"/>
      <c r="R1099" s="325"/>
      <c r="S1099" s="325"/>
      <c r="T1099" s="326"/>
      <c r="AT1099" s="321" t="s">
        <v>263</v>
      </c>
      <c r="AU1099" s="321" t="s">
        <v>79</v>
      </c>
      <c r="AV1099" s="318" t="s">
        <v>79</v>
      </c>
      <c r="AW1099" s="318" t="s">
        <v>30</v>
      </c>
      <c r="AX1099" s="318" t="s">
        <v>70</v>
      </c>
      <c r="AY1099" s="321" t="s">
        <v>136</v>
      </c>
    </row>
    <row r="1100" spans="1:65" s="318" customFormat="1">
      <c r="B1100" s="319"/>
      <c r="D1100" s="320" t="s">
        <v>263</v>
      </c>
      <c r="E1100" s="321" t="s">
        <v>3</v>
      </c>
      <c r="F1100" s="322" t="s">
        <v>1595</v>
      </c>
      <c r="H1100" s="323">
        <v>1.4910000000000001</v>
      </c>
      <c r="I1100" s="366"/>
      <c r="L1100" s="319"/>
      <c r="M1100" s="324"/>
      <c r="N1100" s="325"/>
      <c r="O1100" s="325"/>
      <c r="P1100" s="325"/>
      <c r="Q1100" s="325"/>
      <c r="R1100" s="325"/>
      <c r="S1100" s="325"/>
      <c r="T1100" s="326"/>
      <c r="AT1100" s="321" t="s">
        <v>263</v>
      </c>
      <c r="AU1100" s="321" t="s">
        <v>79</v>
      </c>
      <c r="AV1100" s="318" t="s">
        <v>79</v>
      </c>
      <c r="AW1100" s="318" t="s">
        <v>30</v>
      </c>
      <c r="AX1100" s="318" t="s">
        <v>70</v>
      </c>
      <c r="AY1100" s="321" t="s">
        <v>136</v>
      </c>
    </row>
    <row r="1101" spans="1:65" s="318" customFormat="1">
      <c r="B1101" s="319"/>
      <c r="D1101" s="320" t="s">
        <v>263</v>
      </c>
      <c r="E1101" s="321" t="s">
        <v>3</v>
      </c>
      <c r="F1101" s="322" t="s">
        <v>1594</v>
      </c>
      <c r="H1101" s="323">
        <v>1.5589999999999999</v>
      </c>
      <c r="I1101" s="366"/>
      <c r="L1101" s="319"/>
      <c r="M1101" s="324"/>
      <c r="N1101" s="325"/>
      <c r="O1101" s="325"/>
      <c r="P1101" s="325"/>
      <c r="Q1101" s="325"/>
      <c r="R1101" s="325"/>
      <c r="S1101" s="325"/>
      <c r="T1101" s="326"/>
      <c r="AT1101" s="321" t="s">
        <v>263</v>
      </c>
      <c r="AU1101" s="321" t="s">
        <v>79</v>
      </c>
      <c r="AV1101" s="318" t="s">
        <v>79</v>
      </c>
      <c r="AW1101" s="318" t="s">
        <v>30</v>
      </c>
      <c r="AX1101" s="318" t="s">
        <v>70</v>
      </c>
      <c r="AY1101" s="321" t="s">
        <v>136</v>
      </c>
    </row>
    <row r="1102" spans="1:65" s="318" customFormat="1">
      <c r="B1102" s="319"/>
      <c r="D1102" s="320" t="s">
        <v>263</v>
      </c>
      <c r="E1102" s="321" t="s">
        <v>3</v>
      </c>
      <c r="F1102" s="322" t="s">
        <v>1593</v>
      </c>
      <c r="H1102" s="323">
        <v>1.518</v>
      </c>
      <c r="I1102" s="366"/>
      <c r="L1102" s="319"/>
      <c r="M1102" s="324"/>
      <c r="N1102" s="325"/>
      <c r="O1102" s="325"/>
      <c r="P1102" s="325"/>
      <c r="Q1102" s="325"/>
      <c r="R1102" s="325"/>
      <c r="S1102" s="325"/>
      <c r="T1102" s="326"/>
      <c r="AT1102" s="321" t="s">
        <v>263</v>
      </c>
      <c r="AU1102" s="321" t="s">
        <v>79</v>
      </c>
      <c r="AV1102" s="318" t="s">
        <v>79</v>
      </c>
      <c r="AW1102" s="318" t="s">
        <v>30</v>
      </c>
      <c r="AX1102" s="318" t="s">
        <v>70</v>
      </c>
      <c r="AY1102" s="321" t="s">
        <v>136</v>
      </c>
    </row>
    <row r="1103" spans="1:65" s="318" customFormat="1">
      <c r="B1103" s="319"/>
      <c r="D1103" s="320" t="s">
        <v>263</v>
      </c>
      <c r="E1103" s="321" t="s">
        <v>3</v>
      </c>
      <c r="F1103" s="322" t="s">
        <v>1596</v>
      </c>
      <c r="H1103" s="323">
        <v>1.5049999999999999</v>
      </c>
      <c r="I1103" s="366"/>
      <c r="L1103" s="319"/>
      <c r="M1103" s="324"/>
      <c r="N1103" s="325"/>
      <c r="O1103" s="325"/>
      <c r="P1103" s="325"/>
      <c r="Q1103" s="325"/>
      <c r="R1103" s="325"/>
      <c r="S1103" s="325"/>
      <c r="T1103" s="326"/>
      <c r="AT1103" s="321" t="s">
        <v>263</v>
      </c>
      <c r="AU1103" s="321" t="s">
        <v>79</v>
      </c>
      <c r="AV1103" s="318" t="s">
        <v>79</v>
      </c>
      <c r="AW1103" s="318" t="s">
        <v>30</v>
      </c>
      <c r="AX1103" s="318" t="s">
        <v>70</v>
      </c>
      <c r="AY1103" s="321" t="s">
        <v>136</v>
      </c>
    </row>
    <row r="1104" spans="1:65" s="318" customFormat="1">
      <c r="B1104" s="319"/>
      <c r="D1104" s="320" t="s">
        <v>263</v>
      </c>
      <c r="E1104" s="321" t="s">
        <v>3</v>
      </c>
      <c r="F1104" s="322" t="s">
        <v>1597</v>
      </c>
      <c r="H1104" s="323">
        <v>1.5720000000000001</v>
      </c>
      <c r="I1104" s="366"/>
      <c r="L1104" s="319"/>
      <c r="M1104" s="324"/>
      <c r="N1104" s="325"/>
      <c r="O1104" s="325"/>
      <c r="P1104" s="325"/>
      <c r="Q1104" s="325"/>
      <c r="R1104" s="325"/>
      <c r="S1104" s="325"/>
      <c r="T1104" s="326"/>
      <c r="AT1104" s="321" t="s">
        <v>263</v>
      </c>
      <c r="AU1104" s="321" t="s">
        <v>79</v>
      </c>
      <c r="AV1104" s="318" t="s">
        <v>79</v>
      </c>
      <c r="AW1104" s="318" t="s">
        <v>30</v>
      </c>
      <c r="AX1104" s="318" t="s">
        <v>70</v>
      </c>
      <c r="AY1104" s="321" t="s">
        <v>136</v>
      </c>
    </row>
    <row r="1105" spans="1:65" s="318" customFormat="1">
      <c r="B1105" s="319"/>
      <c r="D1105" s="320" t="s">
        <v>263</v>
      </c>
      <c r="E1105" s="321" t="s">
        <v>3</v>
      </c>
      <c r="F1105" s="322" t="s">
        <v>1598</v>
      </c>
      <c r="H1105" s="323">
        <v>2.4449999999999998</v>
      </c>
      <c r="I1105" s="366"/>
      <c r="L1105" s="319"/>
      <c r="M1105" s="324"/>
      <c r="N1105" s="325"/>
      <c r="O1105" s="325"/>
      <c r="P1105" s="325"/>
      <c r="Q1105" s="325"/>
      <c r="R1105" s="325"/>
      <c r="S1105" s="325"/>
      <c r="T1105" s="326"/>
      <c r="AT1105" s="321" t="s">
        <v>263</v>
      </c>
      <c r="AU1105" s="321" t="s">
        <v>79</v>
      </c>
      <c r="AV1105" s="318" t="s">
        <v>79</v>
      </c>
      <c r="AW1105" s="318" t="s">
        <v>30</v>
      </c>
      <c r="AX1105" s="318" t="s">
        <v>70</v>
      </c>
      <c r="AY1105" s="321" t="s">
        <v>136</v>
      </c>
    </row>
    <row r="1106" spans="1:65" s="318" customFormat="1">
      <c r="B1106" s="319"/>
      <c r="D1106" s="320" t="s">
        <v>263</v>
      </c>
      <c r="E1106" s="321" t="s">
        <v>3</v>
      </c>
      <c r="F1106" s="322" t="s">
        <v>1599</v>
      </c>
      <c r="H1106" s="323">
        <v>2.15</v>
      </c>
      <c r="I1106" s="366"/>
      <c r="L1106" s="319"/>
      <c r="M1106" s="324"/>
      <c r="N1106" s="325"/>
      <c r="O1106" s="325"/>
      <c r="P1106" s="325"/>
      <c r="Q1106" s="325"/>
      <c r="R1106" s="325"/>
      <c r="S1106" s="325"/>
      <c r="T1106" s="326"/>
      <c r="AT1106" s="321" t="s">
        <v>263</v>
      </c>
      <c r="AU1106" s="321" t="s">
        <v>79</v>
      </c>
      <c r="AV1106" s="318" t="s">
        <v>79</v>
      </c>
      <c r="AW1106" s="318" t="s">
        <v>30</v>
      </c>
      <c r="AX1106" s="318" t="s">
        <v>70</v>
      </c>
      <c r="AY1106" s="321" t="s">
        <v>136</v>
      </c>
    </row>
    <row r="1107" spans="1:65" s="318" customFormat="1">
      <c r="B1107" s="319"/>
      <c r="D1107" s="320" t="s">
        <v>263</v>
      </c>
      <c r="E1107" s="321" t="s">
        <v>3</v>
      </c>
      <c r="F1107" s="322" t="s">
        <v>1600</v>
      </c>
      <c r="H1107" s="323">
        <v>2.19</v>
      </c>
      <c r="I1107" s="366"/>
      <c r="L1107" s="319"/>
      <c r="M1107" s="324"/>
      <c r="N1107" s="325"/>
      <c r="O1107" s="325"/>
      <c r="P1107" s="325"/>
      <c r="Q1107" s="325"/>
      <c r="R1107" s="325"/>
      <c r="S1107" s="325"/>
      <c r="T1107" s="326"/>
      <c r="AT1107" s="321" t="s">
        <v>263</v>
      </c>
      <c r="AU1107" s="321" t="s">
        <v>79</v>
      </c>
      <c r="AV1107" s="318" t="s">
        <v>79</v>
      </c>
      <c r="AW1107" s="318" t="s">
        <v>30</v>
      </c>
      <c r="AX1107" s="318" t="s">
        <v>70</v>
      </c>
      <c r="AY1107" s="321" t="s">
        <v>136</v>
      </c>
    </row>
    <row r="1108" spans="1:65" s="318" customFormat="1">
      <c r="B1108" s="319"/>
      <c r="D1108" s="320" t="s">
        <v>263</v>
      </c>
      <c r="E1108" s="321" t="s">
        <v>3</v>
      </c>
      <c r="F1108" s="322" t="s">
        <v>1601</v>
      </c>
      <c r="H1108" s="323">
        <v>2.4180000000000001</v>
      </c>
      <c r="I1108" s="366"/>
      <c r="L1108" s="319"/>
      <c r="M1108" s="324"/>
      <c r="N1108" s="325"/>
      <c r="O1108" s="325"/>
      <c r="P1108" s="325"/>
      <c r="Q1108" s="325"/>
      <c r="R1108" s="325"/>
      <c r="S1108" s="325"/>
      <c r="T1108" s="326"/>
      <c r="AT1108" s="321" t="s">
        <v>263</v>
      </c>
      <c r="AU1108" s="321" t="s">
        <v>79</v>
      </c>
      <c r="AV1108" s="318" t="s">
        <v>79</v>
      </c>
      <c r="AW1108" s="318" t="s">
        <v>30</v>
      </c>
      <c r="AX1108" s="318" t="s">
        <v>70</v>
      </c>
      <c r="AY1108" s="321" t="s">
        <v>136</v>
      </c>
    </row>
    <row r="1109" spans="1:65" s="318" customFormat="1">
      <c r="B1109" s="319"/>
      <c r="D1109" s="320" t="s">
        <v>263</v>
      </c>
      <c r="E1109" s="321" t="s">
        <v>3</v>
      </c>
      <c r="F1109" s="322" t="s">
        <v>1602</v>
      </c>
      <c r="H1109" s="323">
        <v>2.2850000000000001</v>
      </c>
      <c r="I1109" s="366"/>
      <c r="L1109" s="319"/>
      <c r="M1109" s="324"/>
      <c r="N1109" s="325"/>
      <c r="O1109" s="325"/>
      <c r="P1109" s="325"/>
      <c r="Q1109" s="325"/>
      <c r="R1109" s="325"/>
      <c r="S1109" s="325"/>
      <c r="T1109" s="326"/>
      <c r="AT1109" s="321" t="s">
        <v>263</v>
      </c>
      <c r="AU1109" s="321" t="s">
        <v>79</v>
      </c>
      <c r="AV1109" s="318" t="s">
        <v>79</v>
      </c>
      <c r="AW1109" s="318" t="s">
        <v>30</v>
      </c>
      <c r="AX1109" s="318" t="s">
        <v>70</v>
      </c>
      <c r="AY1109" s="321" t="s">
        <v>136</v>
      </c>
    </row>
    <row r="1110" spans="1:65" s="318" customFormat="1">
      <c r="B1110" s="319"/>
      <c r="D1110" s="320" t="s">
        <v>263</v>
      </c>
      <c r="E1110" s="321" t="s">
        <v>3</v>
      </c>
      <c r="F1110" s="322" t="s">
        <v>1603</v>
      </c>
      <c r="H1110" s="323">
        <v>1.6519999999999999</v>
      </c>
      <c r="I1110" s="366"/>
      <c r="L1110" s="319"/>
      <c r="M1110" s="324"/>
      <c r="N1110" s="325"/>
      <c r="O1110" s="325"/>
      <c r="P1110" s="325"/>
      <c r="Q1110" s="325"/>
      <c r="R1110" s="325"/>
      <c r="S1110" s="325"/>
      <c r="T1110" s="326"/>
      <c r="AT1110" s="321" t="s">
        <v>263</v>
      </c>
      <c r="AU1110" s="321" t="s">
        <v>79</v>
      </c>
      <c r="AV1110" s="318" t="s">
        <v>79</v>
      </c>
      <c r="AW1110" s="318" t="s">
        <v>30</v>
      </c>
      <c r="AX1110" s="318" t="s">
        <v>70</v>
      </c>
      <c r="AY1110" s="321" t="s">
        <v>136</v>
      </c>
    </row>
    <row r="1111" spans="1:65" s="318" customFormat="1">
      <c r="B1111" s="319"/>
      <c r="D1111" s="320" t="s">
        <v>263</v>
      </c>
      <c r="E1111" s="321" t="s">
        <v>3</v>
      </c>
      <c r="F1111" s="322" t="s">
        <v>1604</v>
      </c>
      <c r="H1111" s="323">
        <v>1.64</v>
      </c>
      <c r="I1111" s="366"/>
      <c r="L1111" s="319"/>
      <c r="M1111" s="324"/>
      <c r="N1111" s="325"/>
      <c r="O1111" s="325"/>
      <c r="P1111" s="325"/>
      <c r="Q1111" s="325"/>
      <c r="R1111" s="325"/>
      <c r="S1111" s="325"/>
      <c r="T1111" s="326"/>
      <c r="AT1111" s="321" t="s">
        <v>263</v>
      </c>
      <c r="AU1111" s="321" t="s">
        <v>79</v>
      </c>
      <c r="AV1111" s="318" t="s">
        <v>79</v>
      </c>
      <c r="AW1111" s="318" t="s">
        <v>30</v>
      </c>
      <c r="AX1111" s="318" t="s">
        <v>70</v>
      </c>
      <c r="AY1111" s="321" t="s">
        <v>136</v>
      </c>
    </row>
    <row r="1112" spans="1:65" s="327" customFormat="1">
      <c r="B1112" s="328"/>
      <c r="D1112" s="320" t="s">
        <v>263</v>
      </c>
      <c r="E1112" s="329" t="s">
        <v>3</v>
      </c>
      <c r="F1112" s="330" t="s">
        <v>274</v>
      </c>
      <c r="H1112" s="331">
        <v>26.806000000000001</v>
      </c>
      <c r="I1112" s="367"/>
      <c r="L1112" s="328"/>
      <c r="M1112" s="332"/>
      <c r="N1112" s="333"/>
      <c r="O1112" s="333"/>
      <c r="P1112" s="333"/>
      <c r="Q1112" s="333"/>
      <c r="R1112" s="333"/>
      <c r="S1112" s="333"/>
      <c r="T1112" s="334"/>
      <c r="AT1112" s="329" t="s">
        <v>263</v>
      </c>
      <c r="AU1112" s="329" t="s">
        <v>79</v>
      </c>
      <c r="AV1112" s="327" t="s">
        <v>139</v>
      </c>
      <c r="AW1112" s="327" t="s">
        <v>30</v>
      </c>
      <c r="AX1112" s="327" t="s">
        <v>77</v>
      </c>
      <c r="AY1112" s="329" t="s">
        <v>136</v>
      </c>
    </row>
    <row r="1113" spans="1:65" s="149" customFormat="1" ht="32" customHeight="1">
      <c r="A1113" s="143"/>
      <c r="B1113" s="144"/>
      <c r="C1113" s="298" t="s">
        <v>1623</v>
      </c>
      <c r="D1113" s="298" t="s">
        <v>140</v>
      </c>
      <c r="E1113" s="299" t="s">
        <v>1624</v>
      </c>
      <c r="F1113" s="300" t="s">
        <v>1625</v>
      </c>
      <c r="G1113" s="301" t="s">
        <v>512</v>
      </c>
      <c r="H1113" s="302">
        <v>12.15</v>
      </c>
      <c r="I1113" s="107"/>
      <c r="J1113" s="303">
        <f>ROUND(I1113*H1113,2)</f>
        <v>0</v>
      </c>
      <c r="K1113" s="304"/>
      <c r="L1113" s="144"/>
      <c r="M1113" s="305" t="s">
        <v>3</v>
      </c>
      <c r="N1113" s="306" t="s">
        <v>41</v>
      </c>
      <c r="O1113" s="307">
        <v>0.216</v>
      </c>
      <c r="P1113" s="307">
        <f>O1113*H1113</f>
        <v>2.6244000000000001</v>
      </c>
      <c r="Q1113" s="307">
        <v>9.7999999999999997E-4</v>
      </c>
      <c r="R1113" s="307">
        <f>Q1113*H1113</f>
        <v>1.1906999999999999E-2</v>
      </c>
      <c r="S1113" s="307">
        <v>0</v>
      </c>
      <c r="T1113" s="308">
        <f>S1113*H1113</f>
        <v>0</v>
      </c>
      <c r="U1113" s="143"/>
      <c r="V1113" s="143"/>
      <c r="W1113" s="143"/>
      <c r="X1113" s="143"/>
      <c r="Y1113" s="143"/>
      <c r="Z1113" s="143"/>
      <c r="AA1113" s="143"/>
      <c r="AB1113" s="143"/>
      <c r="AC1113" s="143"/>
      <c r="AD1113" s="143"/>
      <c r="AE1113" s="143"/>
      <c r="AR1113" s="309" t="s">
        <v>362</v>
      </c>
      <c r="AT1113" s="309" t="s">
        <v>140</v>
      </c>
      <c r="AU1113" s="309" t="s">
        <v>79</v>
      </c>
      <c r="AY1113" s="129" t="s">
        <v>136</v>
      </c>
      <c r="BE1113" s="310">
        <f>IF(N1113="základní",J1113,0)</f>
        <v>0</v>
      </c>
      <c r="BF1113" s="310">
        <f>IF(N1113="snížená",J1113,0)</f>
        <v>0</v>
      </c>
      <c r="BG1113" s="310">
        <f>IF(N1113="zákl. přenesená",J1113,0)</f>
        <v>0</v>
      </c>
      <c r="BH1113" s="310">
        <f>IF(N1113="sníž. přenesená",J1113,0)</f>
        <v>0</v>
      </c>
      <c r="BI1113" s="310">
        <f>IF(N1113="nulová",J1113,0)</f>
        <v>0</v>
      </c>
      <c r="BJ1113" s="129" t="s">
        <v>77</v>
      </c>
      <c r="BK1113" s="310">
        <f>ROUND(I1113*H1113,2)</f>
        <v>0</v>
      </c>
      <c r="BL1113" s="129" t="s">
        <v>362</v>
      </c>
      <c r="BM1113" s="309" t="s">
        <v>1626</v>
      </c>
    </row>
    <row r="1114" spans="1:65" s="318" customFormat="1">
      <c r="B1114" s="319"/>
      <c r="D1114" s="320" t="s">
        <v>263</v>
      </c>
      <c r="E1114" s="321" t="s">
        <v>3</v>
      </c>
      <c r="F1114" s="322" t="s">
        <v>1627</v>
      </c>
      <c r="H1114" s="323">
        <v>12.15</v>
      </c>
      <c r="I1114" s="366"/>
      <c r="L1114" s="319"/>
      <c r="M1114" s="324"/>
      <c r="N1114" s="325"/>
      <c r="O1114" s="325"/>
      <c r="P1114" s="325"/>
      <c r="Q1114" s="325"/>
      <c r="R1114" s="325"/>
      <c r="S1114" s="325"/>
      <c r="T1114" s="326"/>
      <c r="AT1114" s="321" t="s">
        <v>263</v>
      </c>
      <c r="AU1114" s="321" t="s">
        <v>79</v>
      </c>
      <c r="AV1114" s="318" t="s">
        <v>79</v>
      </c>
      <c r="AW1114" s="318" t="s">
        <v>30</v>
      </c>
      <c r="AX1114" s="318" t="s">
        <v>77</v>
      </c>
      <c r="AY1114" s="321" t="s">
        <v>136</v>
      </c>
    </row>
    <row r="1115" spans="1:65" s="149" customFormat="1" ht="21" customHeight="1">
      <c r="A1115" s="143"/>
      <c r="B1115" s="144"/>
      <c r="C1115" s="335" t="s">
        <v>1628</v>
      </c>
      <c r="D1115" s="335" t="s">
        <v>133</v>
      </c>
      <c r="E1115" s="336" t="s">
        <v>1614</v>
      </c>
      <c r="F1115" s="337" t="s">
        <v>1615</v>
      </c>
      <c r="G1115" s="338" t="s">
        <v>261</v>
      </c>
      <c r="H1115" s="339">
        <v>2.673</v>
      </c>
      <c r="I1115" s="108"/>
      <c r="J1115" s="340">
        <f>ROUND(I1115*H1115,2)</f>
        <v>0</v>
      </c>
      <c r="K1115" s="341"/>
      <c r="L1115" s="342"/>
      <c r="M1115" s="343" t="s">
        <v>3</v>
      </c>
      <c r="N1115" s="344" t="s">
        <v>41</v>
      </c>
      <c r="O1115" s="307">
        <v>0</v>
      </c>
      <c r="P1115" s="307">
        <f>O1115*H1115</f>
        <v>0</v>
      </c>
      <c r="Q1115" s="307">
        <v>0.02</v>
      </c>
      <c r="R1115" s="307">
        <f>Q1115*H1115</f>
        <v>5.3460000000000001E-2</v>
      </c>
      <c r="S1115" s="307">
        <v>0</v>
      </c>
      <c r="T1115" s="308">
        <f>S1115*H1115</f>
        <v>0</v>
      </c>
      <c r="U1115" s="143"/>
      <c r="V1115" s="143"/>
      <c r="W1115" s="143"/>
      <c r="X1115" s="143"/>
      <c r="Y1115" s="143"/>
      <c r="Z1115" s="143"/>
      <c r="AA1115" s="143"/>
      <c r="AB1115" s="143"/>
      <c r="AC1115" s="143"/>
      <c r="AD1115" s="143"/>
      <c r="AE1115" s="143"/>
      <c r="AR1115" s="309" t="s">
        <v>553</v>
      </c>
      <c r="AT1115" s="309" t="s">
        <v>133</v>
      </c>
      <c r="AU1115" s="309" t="s">
        <v>79</v>
      </c>
      <c r="AY1115" s="129" t="s">
        <v>136</v>
      </c>
      <c r="BE1115" s="310">
        <f>IF(N1115="základní",J1115,0)</f>
        <v>0</v>
      </c>
      <c r="BF1115" s="310">
        <f>IF(N1115="snížená",J1115,0)</f>
        <v>0</v>
      </c>
      <c r="BG1115" s="310">
        <f>IF(N1115="zákl. přenesená",J1115,0)</f>
        <v>0</v>
      </c>
      <c r="BH1115" s="310">
        <f>IF(N1115="sníž. přenesená",J1115,0)</f>
        <v>0</v>
      </c>
      <c r="BI1115" s="310">
        <f>IF(N1115="nulová",J1115,0)</f>
        <v>0</v>
      </c>
      <c r="BJ1115" s="129" t="s">
        <v>77</v>
      </c>
      <c r="BK1115" s="310">
        <f>ROUND(I1115*H1115,2)</f>
        <v>0</v>
      </c>
      <c r="BL1115" s="129" t="s">
        <v>362</v>
      </c>
      <c r="BM1115" s="309" t="s">
        <v>1629</v>
      </c>
    </row>
    <row r="1116" spans="1:65" s="149" customFormat="1" ht="18">
      <c r="A1116" s="143"/>
      <c r="B1116" s="144"/>
      <c r="C1116" s="143"/>
      <c r="D1116" s="320" t="s">
        <v>1248</v>
      </c>
      <c r="E1116" s="143"/>
      <c r="F1116" s="352" t="s">
        <v>1617</v>
      </c>
      <c r="G1116" s="143"/>
      <c r="H1116" s="143"/>
      <c r="I1116" s="370"/>
      <c r="J1116" s="143"/>
      <c r="K1116" s="143"/>
      <c r="L1116" s="144"/>
      <c r="M1116" s="353"/>
      <c r="N1116" s="354"/>
      <c r="O1116" s="185"/>
      <c r="P1116" s="185"/>
      <c r="Q1116" s="185"/>
      <c r="R1116" s="185"/>
      <c r="S1116" s="185"/>
      <c r="T1116" s="186"/>
      <c r="U1116" s="143"/>
      <c r="V1116" s="143"/>
      <c r="W1116" s="143"/>
      <c r="X1116" s="143"/>
      <c r="Y1116" s="143"/>
      <c r="Z1116" s="143"/>
      <c r="AA1116" s="143"/>
      <c r="AB1116" s="143"/>
      <c r="AC1116" s="143"/>
      <c r="AD1116" s="143"/>
      <c r="AE1116" s="143"/>
      <c r="AT1116" s="129" t="s">
        <v>1248</v>
      </c>
      <c r="AU1116" s="129" t="s">
        <v>79</v>
      </c>
    </row>
    <row r="1117" spans="1:65" s="318" customFormat="1">
      <c r="B1117" s="319"/>
      <c r="D1117" s="320" t="s">
        <v>263</v>
      </c>
      <c r="F1117" s="322" t="s">
        <v>1630</v>
      </c>
      <c r="H1117" s="323">
        <v>2.673</v>
      </c>
      <c r="I1117" s="366"/>
      <c r="L1117" s="319"/>
      <c r="M1117" s="324"/>
      <c r="N1117" s="325"/>
      <c r="O1117" s="325"/>
      <c r="P1117" s="325"/>
      <c r="Q1117" s="325"/>
      <c r="R1117" s="325"/>
      <c r="S1117" s="325"/>
      <c r="T1117" s="326"/>
      <c r="AT1117" s="321" t="s">
        <v>263</v>
      </c>
      <c r="AU1117" s="321" t="s">
        <v>79</v>
      </c>
      <c r="AV1117" s="318" t="s">
        <v>79</v>
      </c>
      <c r="AW1117" s="318" t="s">
        <v>4</v>
      </c>
      <c r="AX1117" s="318" t="s">
        <v>77</v>
      </c>
      <c r="AY1117" s="321" t="s">
        <v>136</v>
      </c>
    </row>
    <row r="1118" spans="1:65" s="149" customFormat="1" ht="42.75" customHeight="1">
      <c r="A1118" s="143"/>
      <c r="B1118" s="144"/>
      <c r="C1118" s="298" t="s">
        <v>1631</v>
      </c>
      <c r="D1118" s="298" t="s">
        <v>140</v>
      </c>
      <c r="E1118" s="299" t="s">
        <v>1632</v>
      </c>
      <c r="F1118" s="300" t="s">
        <v>1633</v>
      </c>
      <c r="G1118" s="301" t="s">
        <v>174</v>
      </c>
      <c r="H1118" s="302">
        <v>4631.1880000000001</v>
      </c>
      <c r="I1118" s="107"/>
      <c r="J1118" s="303">
        <f>ROUND(I1118*H1118,2)</f>
        <v>0</v>
      </c>
      <c r="K1118" s="304"/>
      <c r="L1118" s="144"/>
      <c r="M1118" s="305" t="s">
        <v>3</v>
      </c>
      <c r="N1118" s="306" t="s">
        <v>41</v>
      </c>
      <c r="O1118" s="307">
        <v>0</v>
      </c>
      <c r="P1118" s="307">
        <f>O1118*H1118</f>
        <v>0</v>
      </c>
      <c r="Q1118" s="307">
        <v>0</v>
      </c>
      <c r="R1118" s="307">
        <f>Q1118*H1118</f>
        <v>0</v>
      </c>
      <c r="S1118" s="307">
        <v>0</v>
      </c>
      <c r="T1118" s="308">
        <f>S1118*H1118</f>
        <v>0</v>
      </c>
      <c r="U1118" s="143"/>
      <c r="V1118" s="143"/>
      <c r="W1118" s="143"/>
      <c r="X1118" s="143"/>
      <c r="Y1118" s="143"/>
      <c r="Z1118" s="143"/>
      <c r="AA1118" s="143"/>
      <c r="AB1118" s="143"/>
      <c r="AC1118" s="143"/>
      <c r="AD1118" s="143"/>
      <c r="AE1118" s="143"/>
      <c r="AR1118" s="309" t="s">
        <v>362</v>
      </c>
      <c r="AT1118" s="309" t="s">
        <v>140</v>
      </c>
      <c r="AU1118" s="309" t="s">
        <v>79</v>
      </c>
      <c r="AY1118" s="129" t="s">
        <v>136</v>
      </c>
      <c r="BE1118" s="310">
        <f>IF(N1118="základní",J1118,0)</f>
        <v>0</v>
      </c>
      <c r="BF1118" s="310">
        <f>IF(N1118="snížená",J1118,0)</f>
        <v>0</v>
      </c>
      <c r="BG1118" s="310">
        <f>IF(N1118="zákl. přenesená",J1118,0)</f>
        <v>0</v>
      </c>
      <c r="BH1118" s="310">
        <f>IF(N1118="sníž. přenesená",J1118,0)</f>
        <v>0</v>
      </c>
      <c r="BI1118" s="310">
        <f>IF(N1118="nulová",J1118,0)</f>
        <v>0</v>
      </c>
      <c r="BJ1118" s="129" t="s">
        <v>77</v>
      </c>
      <c r="BK1118" s="310">
        <f>ROUND(I1118*H1118,2)</f>
        <v>0</v>
      </c>
      <c r="BL1118" s="129" t="s">
        <v>362</v>
      </c>
      <c r="BM1118" s="309" t="s">
        <v>1634</v>
      </c>
    </row>
    <row r="1119" spans="1:65" s="287" customFormat="1" ht="23" customHeight="1">
      <c r="B1119" s="288"/>
      <c r="D1119" s="289" t="s">
        <v>69</v>
      </c>
      <c r="E1119" s="311" t="s">
        <v>1635</v>
      </c>
      <c r="F1119" s="311" t="s">
        <v>1636</v>
      </c>
      <c r="I1119" s="369"/>
      <c r="J1119" s="312">
        <f>BK1119</f>
        <v>0</v>
      </c>
      <c r="L1119" s="288"/>
      <c r="M1119" s="292"/>
      <c r="N1119" s="293"/>
      <c r="O1119" s="293"/>
      <c r="P1119" s="294">
        <f>SUM(P1120:P1162)</f>
        <v>186.88865099999998</v>
      </c>
      <c r="Q1119" s="293"/>
      <c r="R1119" s="294">
        <f>SUM(R1120:R1162)</f>
        <v>0.35444090999999994</v>
      </c>
      <c r="S1119" s="293"/>
      <c r="T1119" s="295">
        <f>SUM(T1120:T1162)</f>
        <v>0</v>
      </c>
      <c r="AR1119" s="289" t="s">
        <v>79</v>
      </c>
      <c r="AT1119" s="296" t="s">
        <v>69</v>
      </c>
      <c r="AU1119" s="296" t="s">
        <v>77</v>
      </c>
      <c r="AY1119" s="289" t="s">
        <v>136</v>
      </c>
      <c r="BK1119" s="297">
        <f>SUM(BK1120:BK1162)</f>
        <v>0</v>
      </c>
    </row>
    <row r="1120" spans="1:65" s="149" customFormat="1" ht="21" customHeight="1">
      <c r="A1120" s="143"/>
      <c r="B1120" s="144"/>
      <c r="C1120" s="298" t="s">
        <v>1637</v>
      </c>
      <c r="D1120" s="298" t="s">
        <v>140</v>
      </c>
      <c r="E1120" s="299" t="s">
        <v>1638</v>
      </c>
      <c r="F1120" s="300" t="s">
        <v>1639</v>
      </c>
      <c r="G1120" s="301" t="s">
        <v>261</v>
      </c>
      <c r="H1120" s="302">
        <v>39.1</v>
      </c>
      <c r="I1120" s="107"/>
      <c r="J1120" s="303">
        <f>ROUND(I1120*H1120,2)</f>
        <v>0</v>
      </c>
      <c r="K1120" s="304"/>
      <c r="L1120" s="144"/>
      <c r="M1120" s="305" t="s">
        <v>3</v>
      </c>
      <c r="N1120" s="306" t="s">
        <v>41</v>
      </c>
      <c r="O1120" s="307">
        <v>0.184</v>
      </c>
      <c r="P1120" s="307">
        <f>O1120*H1120</f>
        <v>7.1943999999999999</v>
      </c>
      <c r="Q1120" s="307">
        <v>1.3999999999999999E-4</v>
      </c>
      <c r="R1120" s="307">
        <f>Q1120*H1120</f>
        <v>5.4739999999999997E-3</v>
      </c>
      <c r="S1120" s="307">
        <v>0</v>
      </c>
      <c r="T1120" s="308">
        <f>S1120*H1120</f>
        <v>0</v>
      </c>
      <c r="U1120" s="143"/>
      <c r="V1120" s="143"/>
      <c r="W1120" s="143"/>
      <c r="X1120" s="143"/>
      <c r="Y1120" s="143"/>
      <c r="Z1120" s="143"/>
      <c r="AA1120" s="143"/>
      <c r="AB1120" s="143"/>
      <c r="AC1120" s="143"/>
      <c r="AD1120" s="143"/>
      <c r="AE1120" s="143"/>
      <c r="AR1120" s="309" t="s">
        <v>362</v>
      </c>
      <c r="AT1120" s="309" t="s">
        <v>140</v>
      </c>
      <c r="AU1120" s="309" t="s">
        <v>79</v>
      </c>
      <c r="AY1120" s="129" t="s">
        <v>136</v>
      </c>
      <c r="BE1120" s="310">
        <f>IF(N1120="základní",J1120,0)</f>
        <v>0</v>
      </c>
      <c r="BF1120" s="310">
        <f>IF(N1120="snížená",J1120,0)</f>
        <v>0</v>
      </c>
      <c r="BG1120" s="310">
        <f>IF(N1120="zákl. přenesená",J1120,0)</f>
        <v>0</v>
      </c>
      <c r="BH1120" s="310">
        <f>IF(N1120="sníž. přenesená",J1120,0)</f>
        <v>0</v>
      </c>
      <c r="BI1120" s="310">
        <f>IF(N1120="nulová",J1120,0)</f>
        <v>0</v>
      </c>
      <c r="BJ1120" s="129" t="s">
        <v>77</v>
      </c>
      <c r="BK1120" s="310">
        <f>ROUND(I1120*H1120,2)</f>
        <v>0</v>
      </c>
      <c r="BL1120" s="129" t="s">
        <v>362</v>
      </c>
      <c r="BM1120" s="309" t="s">
        <v>1640</v>
      </c>
    </row>
    <row r="1121" spans="1:65" s="318" customFormat="1">
      <c r="B1121" s="319"/>
      <c r="D1121" s="320" t="s">
        <v>263</v>
      </c>
      <c r="E1121" s="321" t="s">
        <v>3</v>
      </c>
      <c r="F1121" s="322" t="s">
        <v>1641</v>
      </c>
      <c r="H1121" s="323">
        <v>6.4960000000000004</v>
      </c>
      <c r="I1121" s="366"/>
      <c r="L1121" s="319"/>
      <c r="M1121" s="324"/>
      <c r="N1121" s="325"/>
      <c r="O1121" s="325"/>
      <c r="P1121" s="325"/>
      <c r="Q1121" s="325"/>
      <c r="R1121" s="325"/>
      <c r="S1121" s="325"/>
      <c r="T1121" s="326"/>
      <c r="AT1121" s="321" t="s">
        <v>263</v>
      </c>
      <c r="AU1121" s="321" t="s">
        <v>79</v>
      </c>
      <c r="AV1121" s="318" t="s">
        <v>79</v>
      </c>
      <c r="AW1121" s="318" t="s">
        <v>30</v>
      </c>
      <c r="AX1121" s="318" t="s">
        <v>70</v>
      </c>
      <c r="AY1121" s="321" t="s">
        <v>136</v>
      </c>
    </row>
    <row r="1122" spans="1:65" s="318" customFormat="1">
      <c r="B1122" s="319"/>
      <c r="D1122" s="320" t="s">
        <v>263</v>
      </c>
      <c r="E1122" s="321" t="s">
        <v>3</v>
      </c>
      <c r="F1122" s="322" t="s">
        <v>1642</v>
      </c>
      <c r="H1122" s="323">
        <v>1.8959999999999999</v>
      </c>
      <c r="I1122" s="366"/>
      <c r="L1122" s="319"/>
      <c r="M1122" s="324"/>
      <c r="N1122" s="325"/>
      <c r="O1122" s="325"/>
      <c r="P1122" s="325"/>
      <c r="Q1122" s="325"/>
      <c r="R1122" s="325"/>
      <c r="S1122" s="325"/>
      <c r="T1122" s="326"/>
      <c r="AT1122" s="321" t="s">
        <v>263</v>
      </c>
      <c r="AU1122" s="321" t="s">
        <v>79</v>
      </c>
      <c r="AV1122" s="318" t="s">
        <v>79</v>
      </c>
      <c r="AW1122" s="318" t="s">
        <v>30</v>
      </c>
      <c r="AX1122" s="318" t="s">
        <v>70</v>
      </c>
      <c r="AY1122" s="321" t="s">
        <v>136</v>
      </c>
    </row>
    <row r="1123" spans="1:65" s="318" customFormat="1">
      <c r="B1123" s="319"/>
      <c r="D1123" s="320" t="s">
        <v>263</v>
      </c>
      <c r="E1123" s="321" t="s">
        <v>3</v>
      </c>
      <c r="F1123" s="322" t="s">
        <v>1643</v>
      </c>
      <c r="H1123" s="323">
        <v>1.0669999999999999</v>
      </c>
      <c r="I1123" s="366"/>
      <c r="L1123" s="319"/>
      <c r="M1123" s="324"/>
      <c r="N1123" s="325"/>
      <c r="O1123" s="325"/>
      <c r="P1123" s="325"/>
      <c r="Q1123" s="325"/>
      <c r="R1123" s="325"/>
      <c r="S1123" s="325"/>
      <c r="T1123" s="326"/>
      <c r="AT1123" s="321" t="s">
        <v>263</v>
      </c>
      <c r="AU1123" s="321" t="s">
        <v>79</v>
      </c>
      <c r="AV1123" s="318" t="s">
        <v>79</v>
      </c>
      <c r="AW1123" s="318" t="s">
        <v>30</v>
      </c>
      <c r="AX1123" s="318" t="s">
        <v>70</v>
      </c>
      <c r="AY1123" s="321" t="s">
        <v>136</v>
      </c>
    </row>
    <row r="1124" spans="1:65" s="318" customFormat="1">
      <c r="B1124" s="319"/>
      <c r="D1124" s="320" t="s">
        <v>263</v>
      </c>
      <c r="E1124" s="321" t="s">
        <v>3</v>
      </c>
      <c r="F1124" s="322" t="s">
        <v>1644</v>
      </c>
      <c r="H1124" s="323">
        <v>3.5550000000000002</v>
      </c>
      <c r="I1124" s="366"/>
      <c r="L1124" s="319"/>
      <c r="M1124" s="324"/>
      <c r="N1124" s="325"/>
      <c r="O1124" s="325"/>
      <c r="P1124" s="325"/>
      <c r="Q1124" s="325"/>
      <c r="R1124" s="325"/>
      <c r="S1124" s="325"/>
      <c r="T1124" s="326"/>
      <c r="AT1124" s="321" t="s">
        <v>263</v>
      </c>
      <c r="AU1124" s="321" t="s">
        <v>79</v>
      </c>
      <c r="AV1124" s="318" t="s">
        <v>79</v>
      </c>
      <c r="AW1124" s="318" t="s">
        <v>30</v>
      </c>
      <c r="AX1124" s="318" t="s">
        <v>70</v>
      </c>
      <c r="AY1124" s="321" t="s">
        <v>136</v>
      </c>
    </row>
    <row r="1125" spans="1:65" s="318" customFormat="1">
      <c r="B1125" s="319"/>
      <c r="D1125" s="320" t="s">
        <v>263</v>
      </c>
      <c r="E1125" s="321" t="s">
        <v>3</v>
      </c>
      <c r="F1125" s="322" t="s">
        <v>1645</v>
      </c>
      <c r="H1125" s="323">
        <v>1.9359999999999999</v>
      </c>
      <c r="I1125" s="366"/>
      <c r="L1125" s="319"/>
      <c r="M1125" s="324"/>
      <c r="N1125" s="325"/>
      <c r="O1125" s="325"/>
      <c r="P1125" s="325"/>
      <c r="Q1125" s="325"/>
      <c r="R1125" s="325"/>
      <c r="S1125" s="325"/>
      <c r="T1125" s="326"/>
      <c r="AT1125" s="321" t="s">
        <v>263</v>
      </c>
      <c r="AU1125" s="321" t="s">
        <v>79</v>
      </c>
      <c r="AV1125" s="318" t="s">
        <v>79</v>
      </c>
      <c r="AW1125" s="318" t="s">
        <v>30</v>
      </c>
      <c r="AX1125" s="318" t="s">
        <v>70</v>
      </c>
      <c r="AY1125" s="321" t="s">
        <v>136</v>
      </c>
    </row>
    <row r="1126" spans="1:65" s="318" customFormat="1">
      <c r="B1126" s="319"/>
      <c r="D1126" s="320" t="s">
        <v>263</v>
      </c>
      <c r="E1126" s="321" t="s">
        <v>3</v>
      </c>
      <c r="F1126" s="322" t="s">
        <v>1646</v>
      </c>
      <c r="H1126" s="323">
        <v>2.42</v>
      </c>
      <c r="I1126" s="366"/>
      <c r="L1126" s="319"/>
      <c r="M1126" s="324"/>
      <c r="N1126" s="325"/>
      <c r="O1126" s="325"/>
      <c r="P1126" s="325"/>
      <c r="Q1126" s="325"/>
      <c r="R1126" s="325"/>
      <c r="S1126" s="325"/>
      <c r="T1126" s="326"/>
      <c r="AT1126" s="321" t="s">
        <v>263</v>
      </c>
      <c r="AU1126" s="321" t="s">
        <v>79</v>
      </c>
      <c r="AV1126" s="318" t="s">
        <v>79</v>
      </c>
      <c r="AW1126" s="318" t="s">
        <v>30</v>
      </c>
      <c r="AX1126" s="318" t="s">
        <v>70</v>
      </c>
      <c r="AY1126" s="321" t="s">
        <v>136</v>
      </c>
    </row>
    <row r="1127" spans="1:65" s="318" customFormat="1">
      <c r="B1127" s="319"/>
      <c r="D1127" s="320" t="s">
        <v>263</v>
      </c>
      <c r="E1127" s="321" t="s">
        <v>3</v>
      </c>
      <c r="F1127" s="322" t="s">
        <v>1647</v>
      </c>
      <c r="H1127" s="323">
        <v>3.78</v>
      </c>
      <c r="I1127" s="366"/>
      <c r="L1127" s="319"/>
      <c r="M1127" s="324"/>
      <c r="N1127" s="325"/>
      <c r="O1127" s="325"/>
      <c r="P1127" s="325"/>
      <c r="Q1127" s="325"/>
      <c r="R1127" s="325"/>
      <c r="S1127" s="325"/>
      <c r="T1127" s="326"/>
      <c r="AT1127" s="321" t="s">
        <v>263</v>
      </c>
      <c r="AU1127" s="321" t="s">
        <v>79</v>
      </c>
      <c r="AV1127" s="318" t="s">
        <v>79</v>
      </c>
      <c r="AW1127" s="318" t="s">
        <v>30</v>
      </c>
      <c r="AX1127" s="318" t="s">
        <v>70</v>
      </c>
      <c r="AY1127" s="321" t="s">
        <v>136</v>
      </c>
    </row>
    <row r="1128" spans="1:65" s="318" customFormat="1">
      <c r="B1128" s="319"/>
      <c r="D1128" s="320" t="s">
        <v>263</v>
      </c>
      <c r="E1128" s="321" t="s">
        <v>3</v>
      </c>
      <c r="F1128" s="322" t="s">
        <v>1648</v>
      </c>
      <c r="H1128" s="323">
        <v>2.016</v>
      </c>
      <c r="I1128" s="366"/>
      <c r="L1128" s="319"/>
      <c r="M1128" s="324"/>
      <c r="N1128" s="325"/>
      <c r="O1128" s="325"/>
      <c r="P1128" s="325"/>
      <c r="Q1128" s="325"/>
      <c r="R1128" s="325"/>
      <c r="S1128" s="325"/>
      <c r="T1128" s="326"/>
      <c r="AT1128" s="321" t="s">
        <v>263</v>
      </c>
      <c r="AU1128" s="321" t="s">
        <v>79</v>
      </c>
      <c r="AV1128" s="318" t="s">
        <v>79</v>
      </c>
      <c r="AW1128" s="318" t="s">
        <v>30</v>
      </c>
      <c r="AX1128" s="318" t="s">
        <v>70</v>
      </c>
      <c r="AY1128" s="321" t="s">
        <v>136</v>
      </c>
    </row>
    <row r="1129" spans="1:65" s="318" customFormat="1">
      <c r="B1129" s="319"/>
      <c r="D1129" s="320" t="s">
        <v>263</v>
      </c>
      <c r="E1129" s="321" t="s">
        <v>3</v>
      </c>
      <c r="F1129" s="322" t="s">
        <v>1649</v>
      </c>
      <c r="H1129" s="323">
        <v>1.2849999999999999</v>
      </c>
      <c r="I1129" s="366"/>
      <c r="L1129" s="319"/>
      <c r="M1129" s="324"/>
      <c r="N1129" s="325"/>
      <c r="O1129" s="325"/>
      <c r="P1129" s="325"/>
      <c r="Q1129" s="325"/>
      <c r="R1129" s="325"/>
      <c r="S1129" s="325"/>
      <c r="T1129" s="326"/>
      <c r="AT1129" s="321" t="s">
        <v>263</v>
      </c>
      <c r="AU1129" s="321" t="s">
        <v>79</v>
      </c>
      <c r="AV1129" s="318" t="s">
        <v>79</v>
      </c>
      <c r="AW1129" s="318" t="s">
        <v>30</v>
      </c>
      <c r="AX1129" s="318" t="s">
        <v>70</v>
      </c>
      <c r="AY1129" s="321" t="s">
        <v>136</v>
      </c>
    </row>
    <row r="1130" spans="1:65" s="318" customFormat="1">
      <c r="B1130" s="319"/>
      <c r="D1130" s="320" t="s">
        <v>263</v>
      </c>
      <c r="E1130" s="321" t="s">
        <v>3</v>
      </c>
      <c r="F1130" s="322" t="s">
        <v>1650</v>
      </c>
      <c r="H1130" s="323">
        <v>2.3130000000000002</v>
      </c>
      <c r="I1130" s="366"/>
      <c r="L1130" s="319"/>
      <c r="M1130" s="324"/>
      <c r="N1130" s="325"/>
      <c r="O1130" s="325"/>
      <c r="P1130" s="325"/>
      <c r="Q1130" s="325"/>
      <c r="R1130" s="325"/>
      <c r="S1130" s="325"/>
      <c r="T1130" s="326"/>
      <c r="AT1130" s="321" t="s">
        <v>263</v>
      </c>
      <c r="AU1130" s="321" t="s">
        <v>79</v>
      </c>
      <c r="AV1130" s="318" t="s">
        <v>79</v>
      </c>
      <c r="AW1130" s="318" t="s">
        <v>30</v>
      </c>
      <c r="AX1130" s="318" t="s">
        <v>70</v>
      </c>
      <c r="AY1130" s="321" t="s">
        <v>136</v>
      </c>
    </row>
    <row r="1131" spans="1:65" s="318" customFormat="1">
      <c r="B1131" s="319"/>
      <c r="D1131" s="320" t="s">
        <v>263</v>
      </c>
      <c r="E1131" s="321" t="s">
        <v>3</v>
      </c>
      <c r="F1131" s="322" t="s">
        <v>1651</v>
      </c>
      <c r="H1131" s="323">
        <v>12.336</v>
      </c>
      <c r="I1131" s="366"/>
      <c r="L1131" s="319"/>
      <c r="M1131" s="324"/>
      <c r="N1131" s="325"/>
      <c r="O1131" s="325"/>
      <c r="P1131" s="325"/>
      <c r="Q1131" s="325"/>
      <c r="R1131" s="325"/>
      <c r="S1131" s="325"/>
      <c r="T1131" s="326"/>
      <c r="AT1131" s="321" t="s">
        <v>263</v>
      </c>
      <c r="AU1131" s="321" t="s">
        <v>79</v>
      </c>
      <c r="AV1131" s="318" t="s">
        <v>79</v>
      </c>
      <c r="AW1131" s="318" t="s">
        <v>30</v>
      </c>
      <c r="AX1131" s="318" t="s">
        <v>70</v>
      </c>
      <c r="AY1131" s="321" t="s">
        <v>136</v>
      </c>
    </row>
    <row r="1132" spans="1:65" s="327" customFormat="1">
      <c r="B1132" s="328"/>
      <c r="D1132" s="320" t="s">
        <v>263</v>
      </c>
      <c r="E1132" s="329" t="s">
        <v>199</v>
      </c>
      <c r="F1132" s="330" t="s">
        <v>274</v>
      </c>
      <c r="H1132" s="331">
        <v>39.1</v>
      </c>
      <c r="I1132" s="367"/>
      <c r="L1132" s="328"/>
      <c r="M1132" s="332"/>
      <c r="N1132" s="333"/>
      <c r="O1132" s="333"/>
      <c r="P1132" s="333"/>
      <c r="Q1132" s="333"/>
      <c r="R1132" s="333"/>
      <c r="S1132" s="333"/>
      <c r="T1132" s="334"/>
      <c r="AT1132" s="329" t="s">
        <v>263</v>
      </c>
      <c r="AU1132" s="329" t="s">
        <v>79</v>
      </c>
      <c r="AV1132" s="327" t="s">
        <v>139</v>
      </c>
      <c r="AW1132" s="327" t="s">
        <v>30</v>
      </c>
      <c r="AX1132" s="327" t="s">
        <v>77</v>
      </c>
      <c r="AY1132" s="329" t="s">
        <v>136</v>
      </c>
    </row>
    <row r="1133" spans="1:65" s="149" customFormat="1" ht="21" customHeight="1">
      <c r="A1133" s="143"/>
      <c r="B1133" s="144"/>
      <c r="C1133" s="298" t="s">
        <v>1652</v>
      </c>
      <c r="D1133" s="298" t="s">
        <v>140</v>
      </c>
      <c r="E1133" s="299" t="s">
        <v>1653</v>
      </c>
      <c r="F1133" s="300" t="s">
        <v>1654</v>
      </c>
      <c r="G1133" s="301" t="s">
        <v>261</v>
      </c>
      <c r="H1133" s="302">
        <v>39.1</v>
      </c>
      <c r="I1133" s="107"/>
      <c r="J1133" s="303">
        <f>ROUND(I1133*H1133,2)</f>
        <v>0</v>
      </c>
      <c r="K1133" s="304"/>
      <c r="L1133" s="144"/>
      <c r="M1133" s="305" t="s">
        <v>3</v>
      </c>
      <c r="N1133" s="306" t="s">
        <v>41</v>
      </c>
      <c r="O1133" s="307">
        <v>0.16600000000000001</v>
      </c>
      <c r="P1133" s="307">
        <f>O1133*H1133</f>
        <v>6.4906000000000006</v>
      </c>
      <c r="Q1133" s="307">
        <v>1.2E-4</v>
      </c>
      <c r="R1133" s="307">
        <f>Q1133*H1133</f>
        <v>4.692E-3</v>
      </c>
      <c r="S1133" s="307">
        <v>0</v>
      </c>
      <c r="T1133" s="308">
        <f>S1133*H1133</f>
        <v>0</v>
      </c>
      <c r="U1133" s="143"/>
      <c r="V1133" s="143"/>
      <c r="W1133" s="143"/>
      <c r="X1133" s="143"/>
      <c r="Y1133" s="143"/>
      <c r="Z1133" s="143"/>
      <c r="AA1133" s="143"/>
      <c r="AB1133" s="143"/>
      <c r="AC1133" s="143"/>
      <c r="AD1133" s="143"/>
      <c r="AE1133" s="143"/>
      <c r="AR1133" s="309" t="s">
        <v>362</v>
      </c>
      <c r="AT1133" s="309" t="s">
        <v>140</v>
      </c>
      <c r="AU1133" s="309" t="s">
        <v>79</v>
      </c>
      <c r="AY1133" s="129" t="s">
        <v>136</v>
      </c>
      <c r="BE1133" s="310">
        <f>IF(N1133="základní",J1133,0)</f>
        <v>0</v>
      </c>
      <c r="BF1133" s="310">
        <f>IF(N1133="snížená",J1133,0)</f>
        <v>0</v>
      </c>
      <c r="BG1133" s="310">
        <f>IF(N1133="zákl. přenesená",J1133,0)</f>
        <v>0</v>
      </c>
      <c r="BH1133" s="310">
        <f>IF(N1133="sníž. přenesená",J1133,0)</f>
        <v>0</v>
      </c>
      <c r="BI1133" s="310">
        <f>IF(N1133="nulová",J1133,0)</f>
        <v>0</v>
      </c>
      <c r="BJ1133" s="129" t="s">
        <v>77</v>
      </c>
      <c r="BK1133" s="310">
        <f>ROUND(I1133*H1133,2)</f>
        <v>0</v>
      </c>
      <c r="BL1133" s="129" t="s">
        <v>362</v>
      </c>
      <c r="BM1133" s="309" t="s">
        <v>1655</v>
      </c>
    </row>
    <row r="1134" spans="1:65" s="318" customFormat="1">
      <c r="B1134" s="319"/>
      <c r="D1134" s="320" t="s">
        <v>263</v>
      </c>
      <c r="E1134" s="321" t="s">
        <v>3</v>
      </c>
      <c r="F1134" s="322" t="s">
        <v>199</v>
      </c>
      <c r="H1134" s="323">
        <v>39.1</v>
      </c>
      <c r="I1134" s="366"/>
      <c r="L1134" s="319"/>
      <c r="M1134" s="324"/>
      <c r="N1134" s="325"/>
      <c r="O1134" s="325"/>
      <c r="P1134" s="325"/>
      <c r="Q1134" s="325"/>
      <c r="R1134" s="325"/>
      <c r="S1134" s="325"/>
      <c r="T1134" s="326"/>
      <c r="AT1134" s="321" t="s">
        <v>263</v>
      </c>
      <c r="AU1134" s="321" t="s">
        <v>79</v>
      </c>
      <c r="AV1134" s="318" t="s">
        <v>79</v>
      </c>
      <c r="AW1134" s="318" t="s">
        <v>30</v>
      </c>
      <c r="AX1134" s="318" t="s">
        <v>77</v>
      </c>
      <c r="AY1134" s="321" t="s">
        <v>136</v>
      </c>
    </row>
    <row r="1135" spans="1:65" s="149" customFormat="1" ht="21" customHeight="1">
      <c r="A1135" s="143"/>
      <c r="B1135" s="144"/>
      <c r="C1135" s="298" t="s">
        <v>1656</v>
      </c>
      <c r="D1135" s="298" t="s">
        <v>140</v>
      </c>
      <c r="E1135" s="299" t="s">
        <v>1657</v>
      </c>
      <c r="F1135" s="300" t="s">
        <v>1658</v>
      </c>
      <c r="G1135" s="301" t="s">
        <v>261</v>
      </c>
      <c r="H1135" s="302">
        <v>39.1</v>
      </c>
      <c r="I1135" s="107"/>
      <c r="J1135" s="303">
        <f>ROUND(I1135*H1135,2)</f>
        <v>0</v>
      </c>
      <c r="K1135" s="304"/>
      <c r="L1135" s="144"/>
      <c r="M1135" s="305" t="s">
        <v>3</v>
      </c>
      <c r="N1135" s="306" t="s">
        <v>41</v>
      </c>
      <c r="O1135" s="307">
        <v>0.17199999999999999</v>
      </c>
      <c r="P1135" s="307">
        <f>O1135*H1135</f>
        <v>6.7252000000000001</v>
      </c>
      <c r="Q1135" s="307">
        <v>1.2E-4</v>
      </c>
      <c r="R1135" s="307">
        <f>Q1135*H1135</f>
        <v>4.692E-3</v>
      </c>
      <c r="S1135" s="307">
        <v>0</v>
      </c>
      <c r="T1135" s="308">
        <f>S1135*H1135</f>
        <v>0</v>
      </c>
      <c r="U1135" s="143"/>
      <c r="V1135" s="143"/>
      <c r="W1135" s="143"/>
      <c r="X1135" s="143"/>
      <c r="Y1135" s="143"/>
      <c r="Z1135" s="143"/>
      <c r="AA1135" s="143"/>
      <c r="AB1135" s="143"/>
      <c r="AC1135" s="143"/>
      <c r="AD1135" s="143"/>
      <c r="AE1135" s="143"/>
      <c r="AR1135" s="309" t="s">
        <v>362</v>
      </c>
      <c r="AT1135" s="309" t="s">
        <v>140</v>
      </c>
      <c r="AU1135" s="309" t="s">
        <v>79</v>
      </c>
      <c r="AY1135" s="129" t="s">
        <v>136</v>
      </c>
      <c r="BE1135" s="310">
        <f>IF(N1135="základní",J1135,0)</f>
        <v>0</v>
      </c>
      <c r="BF1135" s="310">
        <f>IF(N1135="snížená",J1135,0)</f>
        <v>0</v>
      </c>
      <c r="BG1135" s="310">
        <f>IF(N1135="zákl. přenesená",J1135,0)</f>
        <v>0</v>
      </c>
      <c r="BH1135" s="310">
        <f>IF(N1135="sníž. přenesená",J1135,0)</f>
        <v>0</v>
      </c>
      <c r="BI1135" s="310">
        <f>IF(N1135="nulová",J1135,0)</f>
        <v>0</v>
      </c>
      <c r="BJ1135" s="129" t="s">
        <v>77</v>
      </c>
      <c r="BK1135" s="310">
        <f>ROUND(I1135*H1135,2)</f>
        <v>0</v>
      </c>
      <c r="BL1135" s="129" t="s">
        <v>362</v>
      </c>
      <c r="BM1135" s="309" t="s">
        <v>1659</v>
      </c>
    </row>
    <row r="1136" spans="1:65" s="318" customFormat="1">
      <c r="B1136" s="319"/>
      <c r="D1136" s="320" t="s">
        <v>263</v>
      </c>
      <c r="E1136" s="321" t="s">
        <v>3</v>
      </c>
      <c r="F1136" s="322" t="s">
        <v>199</v>
      </c>
      <c r="H1136" s="323">
        <v>39.1</v>
      </c>
      <c r="I1136" s="366"/>
      <c r="L1136" s="319"/>
      <c r="M1136" s="324"/>
      <c r="N1136" s="325"/>
      <c r="O1136" s="325"/>
      <c r="P1136" s="325"/>
      <c r="Q1136" s="325"/>
      <c r="R1136" s="325"/>
      <c r="S1136" s="325"/>
      <c r="T1136" s="326"/>
      <c r="AT1136" s="321" t="s">
        <v>263</v>
      </c>
      <c r="AU1136" s="321" t="s">
        <v>79</v>
      </c>
      <c r="AV1136" s="318" t="s">
        <v>79</v>
      </c>
      <c r="AW1136" s="318" t="s">
        <v>30</v>
      </c>
      <c r="AX1136" s="318" t="s">
        <v>77</v>
      </c>
      <c r="AY1136" s="321" t="s">
        <v>136</v>
      </c>
    </row>
    <row r="1137" spans="1:65" s="149" customFormat="1" ht="21" customHeight="1">
      <c r="A1137" s="143"/>
      <c r="B1137" s="144"/>
      <c r="C1137" s="298" t="s">
        <v>1660</v>
      </c>
      <c r="D1137" s="298" t="s">
        <v>140</v>
      </c>
      <c r="E1137" s="299" t="s">
        <v>1661</v>
      </c>
      <c r="F1137" s="300" t="s">
        <v>1662</v>
      </c>
      <c r="G1137" s="301" t="s">
        <v>261</v>
      </c>
      <c r="H1137" s="302">
        <v>828.25099999999998</v>
      </c>
      <c r="I1137" s="107"/>
      <c r="J1137" s="303">
        <f>ROUND(I1137*H1137,2)</f>
        <v>0</v>
      </c>
      <c r="K1137" s="304"/>
      <c r="L1137" s="144"/>
      <c r="M1137" s="305" t="s">
        <v>3</v>
      </c>
      <c r="N1137" s="306" t="s">
        <v>41</v>
      </c>
      <c r="O1137" s="307">
        <v>1.2E-2</v>
      </c>
      <c r="P1137" s="307">
        <f>O1137*H1137</f>
        <v>9.939012</v>
      </c>
      <c r="Q1137" s="307">
        <v>0</v>
      </c>
      <c r="R1137" s="307">
        <f>Q1137*H1137</f>
        <v>0</v>
      </c>
      <c r="S1137" s="307">
        <v>0</v>
      </c>
      <c r="T1137" s="308">
        <f>S1137*H1137</f>
        <v>0</v>
      </c>
      <c r="U1137" s="143"/>
      <c r="V1137" s="143"/>
      <c r="W1137" s="143"/>
      <c r="X1137" s="143"/>
      <c r="Y1137" s="143"/>
      <c r="Z1137" s="143"/>
      <c r="AA1137" s="143"/>
      <c r="AB1137" s="143"/>
      <c r="AC1137" s="143"/>
      <c r="AD1137" s="143"/>
      <c r="AE1137" s="143"/>
      <c r="AR1137" s="309" t="s">
        <v>362</v>
      </c>
      <c r="AT1137" s="309" t="s">
        <v>140</v>
      </c>
      <c r="AU1137" s="309" t="s">
        <v>79</v>
      </c>
      <c r="AY1137" s="129" t="s">
        <v>136</v>
      </c>
      <c r="BE1137" s="310">
        <f>IF(N1137="základní",J1137,0)</f>
        <v>0</v>
      </c>
      <c r="BF1137" s="310">
        <f>IF(N1137="snížená",J1137,0)</f>
        <v>0</v>
      </c>
      <c r="BG1137" s="310">
        <f>IF(N1137="zákl. přenesená",J1137,0)</f>
        <v>0</v>
      </c>
      <c r="BH1137" s="310">
        <f>IF(N1137="sníž. přenesená",J1137,0)</f>
        <v>0</v>
      </c>
      <c r="BI1137" s="310">
        <f>IF(N1137="nulová",J1137,0)</f>
        <v>0</v>
      </c>
      <c r="BJ1137" s="129" t="s">
        <v>77</v>
      </c>
      <c r="BK1137" s="310">
        <f>ROUND(I1137*H1137,2)</f>
        <v>0</v>
      </c>
      <c r="BL1137" s="129" t="s">
        <v>362</v>
      </c>
      <c r="BM1137" s="309" t="s">
        <v>1663</v>
      </c>
    </row>
    <row r="1138" spans="1:65" s="318" customFormat="1">
      <c r="B1138" s="319"/>
      <c r="D1138" s="320" t="s">
        <v>263</v>
      </c>
      <c r="E1138" s="321" t="s">
        <v>3</v>
      </c>
      <c r="F1138" s="322" t="s">
        <v>196</v>
      </c>
      <c r="H1138" s="323">
        <v>828.25099999999998</v>
      </c>
      <c r="I1138" s="366"/>
      <c r="L1138" s="319"/>
      <c r="M1138" s="324"/>
      <c r="N1138" s="325"/>
      <c r="O1138" s="325"/>
      <c r="P1138" s="325"/>
      <c r="Q1138" s="325"/>
      <c r="R1138" s="325"/>
      <c r="S1138" s="325"/>
      <c r="T1138" s="326"/>
      <c r="AT1138" s="321" t="s">
        <v>263</v>
      </c>
      <c r="AU1138" s="321" t="s">
        <v>79</v>
      </c>
      <c r="AV1138" s="318" t="s">
        <v>79</v>
      </c>
      <c r="AW1138" s="318" t="s">
        <v>30</v>
      </c>
      <c r="AX1138" s="318" t="s">
        <v>77</v>
      </c>
      <c r="AY1138" s="321" t="s">
        <v>136</v>
      </c>
    </row>
    <row r="1139" spans="1:65" s="149" customFormat="1" ht="32" customHeight="1">
      <c r="A1139" s="143"/>
      <c r="B1139" s="144"/>
      <c r="C1139" s="298" t="s">
        <v>1664</v>
      </c>
      <c r="D1139" s="298" t="s">
        <v>140</v>
      </c>
      <c r="E1139" s="299" t="s">
        <v>1665</v>
      </c>
      <c r="F1139" s="300" t="s">
        <v>1666</v>
      </c>
      <c r="G1139" s="301" t="s">
        <v>261</v>
      </c>
      <c r="H1139" s="302">
        <v>828.25099999999998</v>
      </c>
      <c r="I1139" s="107"/>
      <c r="J1139" s="303">
        <f>ROUND(I1139*H1139,2)</f>
        <v>0</v>
      </c>
      <c r="K1139" s="304"/>
      <c r="L1139" s="144"/>
      <c r="M1139" s="305" t="s">
        <v>3</v>
      </c>
      <c r="N1139" s="306" t="s">
        <v>41</v>
      </c>
      <c r="O1139" s="307">
        <v>0.189</v>
      </c>
      <c r="P1139" s="307">
        <f>O1139*H1139</f>
        <v>156.53943899999999</v>
      </c>
      <c r="Q1139" s="307">
        <v>4.0999999999999999E-4</v>
      </c>
      <c r="R1139" s="307">
        <f>Q1139*H1139</f>
        <v>0.33958290999999996</v>
      </c>
      <c r="S1139" s="307">
        <v>0</v>
      </c>
      <c r="T1139" s="308">
        <f>S1139*H1139</f>
        <v>0</v>
      </c>
      <c r="U1139" s="143"/>
      <c r="V1139" s="143"/>
      <c r="W1139" s="143"/>
      <c r="X1139" s="143"/>
      <c r="Y1139" s="143"/>
      <c r="Z1139" s="143"/>
      <c r="AA1139" s="143"/>
      <c r="AB1139" s="143"/>
      <c r="AC1139" s="143"/>
      <c r="AD1139" s="143"/>
      <c r="AE1139" s="143"/>
      <c r="AR1139" s="309" t="s">
        <v>362</v>
      </c>
      <c r="AT1139" s="309" t="s">
        <v>140</v>
      </c>
      <c r="AU1139" s="309" t="s">
        <v>79</v>
      </c>
      <c r="AY1139" s="129" t="s">
        <v>136</v>
      </c>
      <c r="BE1139" s="310">
        <f>IF(N1139="základní",J1139,0)</f>
        <v>0</v>
      </c>
      <c r="BF1139" s="310">
        <f>IF(N1139="snížená",J1139,0)</f>
        <v>0</v>
      </c>
      <c r="BG1139" s="310">
        <f>IF(N1139="zákl. přenesená",J1139,0)</f>
        <v>0</v>
      </c>
      <c r="BH1139" s="310">
        <f>IF(N1139="sníž. přenesená",J1139,0)</f>
        <v>0</v>
      </c>
      <c r="BI1139" s="310">
        <f>IF(N1139="nulová",J1139,0)</f>
        <v>0</v>
      </c>
      <c r="BJ1139" s="129" t="s">
        <v>77</v>
      </c>
      <c r="BK1139" s="310">
        <f>ROUND(I1139*H1139,2)</f>
        <v>0</v>
      </c>
      <c r="BL1139" s="129" t="s">
        <v>362</v>
      </c>
      <c r="BM1139" s="309" t="s">
        <v>1667</v>
      </c>
    </row>
    <row r="1140" spans="1:65" s="318" customFormat="1">
      <c r="B1140" s="319"/>
      <c r="D1140" s="320" t="s">
        <v>263</v>
      </c>
      <c r="E1140" s="321" t="s">
        <v>3</v>
      </c>
      <c r="F1140" s="322" t="s">
        <v>1668</v>
      </c>
      <c r="H1140" s="323">
        <v>47.231999999999999</v>
      </c>
      <c r="I1140" s="366"/>
      <c r="L1140" s="319"/>
      <c r="M1140" s="324"/>
      <c r="N1140" s="325"/>
      <c r="O1140" s="325"/>
      <c r="P1140" s="325"/>
      <c r="Q1140" s="325"/>
      <c r="R1140" s="325"/>
      <c r="S1140" s="325"/>
      <c r="T1140" s="326"/>
      <c r="AT1140" s="321" t="s">
        <v>263</v>
      </c>
      <c r="AU1140" s="321" t="s">
        <v>79</v>
      </c>
      <c r="AV1140" s="318" t="s">
        <v>79</v>
      </c>
      <c r="AW1140" s="318" t="s">
        <v>30</v>
      </c>
      <c r="AX1140" s="318" t="s">
        <v>70</v>
      </c>
      <c r="AY1140" s="321" t="s">
        <v>136</v>
      </c>
    </row>
    <row r="1141" spans="1:65" s="318" customFormat="1">
      <c r="B1141" s="319"/>
      <c r="D1141" s="320" t="s">
        <v>263</v>
      </c>
      <c r="E1141" s="321" t="s">
        <v>3</v>
      </c>
      <c r="F1141" s="322" t="s">
        <v>433</v>
      </c>
      <c r="H1141" s="323">
        <v>-1.7729999999999999</v>
      </c>
      <c r="I1141" s="366"/>
      <c r="L1141" s="319"/>
      <c r="M1141" s="324"/>
      <c r="N1141" s="325"/>
      <c r="O1141" s="325"/>
      <c r="P1141" s="325"/>
      <c r="Q1141" s="325"/>
      <c r="R1141" s="325"/>
      <c r="S1141" s="325"/>
      <c r="T1141" s="326"/>
      <c r="AT1141" s="321" t="s">
        <v>263</v>
      </c>
      <c r="AU1141" s="321" t="s">
        <v>79</v>
      </c>
      <c r="AV1141" s="318" t="s">
        <v>79</v>
      </c>
      <c r="AW1141" s="318" t="s">
        <v>30</v>
      </c>
      <c r="AX1141" s="318" t="s">
        <v>70</v>
      </c>
      <c r="AY1141" s="321" t="s">
        <v>136</v>
      </c>
    </row>
    <row r="1142" spans="1:65" s="318" customFormat="1">
      <c r="B1142" s="319"/>
      <c r="D1142" s="320" t="s">
        <v>263</v>
      </c>
      <c r="E1142" s="321" t="s">
        <v>3</v>
      </c>
      <c r="F1142" s="322" t="s">
        <v>1669</v>
      </c>
      <c r="H1142" s="323">
        <v>30.709</v>
      </c>
      <c r="I1142" s="366"/>
      <c r="L1142" s="319"/>
      <c r="M1142" s="324"/>
      <c r="N1142" s="325"/>
      <c r="O1142" s="325"/>
      <c r="P1142" s="325"/>
      <c r="Q1142" s="325"/>
      <c r="R1142" s="325"/>
      <c r="S1142" s="325"/>
      <c r="T1142" s="326"/>
      <c r="AT1142" s="321" t="s">
        <v>263</v>
      </c>
      <c r="AU1142" s="321" t="s">
        <v>79</v>
      </c>
      <c r="AV1142" s="318" t="s">
        <v>79</v>
      </c>
      <c r="AW1142" s="318" t="s">
        <v>30</v>
      </c>
      <c r="AX1142" s="318" t="s">
        <v>70</v>
      </c>
      <c r="AY1142" s="321" t="s">
        <v>136</v>
      </c>
    </row>
    <row r="1143" spans="1:65" s="318" customFormat="1">
      <c r="B1143" s="319"/>
      <c r="D1143" s="320" t="s">
        <v>263</v>
      </c>
      <c r="E1143" s="321" t="s">
        <v>3</v>
      </c>
      <c r="F1143" s="322" t="s">
        <v>435</v>
      </c>
      <c r="H1143" s="323">
        <v>-7.0919999999999996</v>
      </c>
      <c r="I1143" s="366"/>
      <c r="L1143" s="319"/>
      <c r="M1143" s="324"/>
      <c r="N1143" s="325"/>
      <c r="O1143" s="325"/>
      <c r="P1143" s="325"/>
      <c r="Q1143" s="325"/>
      <c r="R1143" s="325"/>
      <c r="S1143" s="325"/>
      <c r="T1143" s="326"/>
      <c r="AT1143" s="321" t="s">
        <v>263</v>
      </c>
      <c r="AU1143" s="321" t="s">
        <v>79</v>
      </c>
      <c r="AV1143" s="318" t="s">
        <v>79</v>
      </c>
      <c r="AW1143" s="318" t="s">
        <v>30</v>
      </c>
      <c r="AX1143" s="318" t="s">
        <v>70</v>
      </c>
      <c r="AY1143" s="321" t="s">
        <v>136</v>
      </c>
    </row>
    <row r="1144" spans="1:65" s="318" customFormat="1">
      <c r="B1144" s="319"/>
      <c r="D1144" s="320" t="s">
        <v>263</v>
      </c>
      <c r="E1144" s="321" t="s">
        <v>3</v>
      </c>
      <c r="F1144" s="322" t="s">
        <v>1670</v>
      </c>
      <c r="H1144" s="323">
        <v>38.908999999999999</v>
      </c>
      <c r="I1144" s="366"/>
      <c r="L1144" s="319"/>
      <c r="M1144" s="324"/>
      <c r="N1144" s="325"/>
      <c r="O1144" s="325"/>
      <c r="P1144" s="325"/>
      <c r="Q1144" s="325"/>
      <c r="R1144" s="325"/>
      <c r="S1144" s="325"/>
      <c r="T1144" s="326"/>
      <c r="AT1144" s="321" t="s">
        <v>263</v>
      </c>
      <c r="AU1144" s="321" t="s">
        <v>79</v>
      </c>
      <c r="AV1144" s="318" t="s">
        <v>79</v>
      </c>
      <c r="AW1144" s="318" t="s">
        <v>30</v>
      </c>
      <c r="AX1144" s="318" t="s">
        <v>70</v>
      </c>
      <c r="AY1144" s="321" t="s">
        <v>136</v>
      </c>
    </row>
    <row r="1145" spans="1:65" s="318" customFormat="1">
      <c r="B1145" s="319"/>
      <c r="D1145" s="320" t="s">
        <v>263</v>
      </c>
      <c r="E1145" s="321" t="s">
        <v>3</v>
      </c>
      <c r="F1145" s="322" t="s">
        <v>1671</v>
      </c>
      <c r="H1145" s="323">
        <v>-5.74</v>
      </c>
      <c r="I1145" s="366"/>
      <c r="L1145" s="319"/>
      <c r="M1145" s="324"/>
      <c r="N1145" s="325"/>
      <c r="O1145" s="325"/>
      <c r="P1145" s="325"/>
      <c r="Q1145" s="325"/>
      <c r="R1145" s="325"/>
      <c r="S1145" s="325"/>
      <c r="T1145" s="326"/>
      <c r="AT1145" s="321" t="s">
        <v>263</v>
      </c>
      <c r="AU1145" s="321" t="s">
        <v>79</v>
      </c>
      <c r="AV1145" s="318" t="s">
        <v>79</v>
      </c>
      <c r="AW1145" s="318" t="s">
        <v>30</v>
      </c>
      <c r="AX1145" s="318" t="s">
        <v>70</v>
      </c>
      <c r="AY1145" s="321" t="s">
        <v>136</v>
      </c>
    </row>
    <row r="1146" spans="1:65" s="318" customFormat="1">
      <c r="B1146" s="319"/>
      <c r="D1146" s="320" t="s">
        <v>263</v>
      </c>
      <c r="E1146" s="321" t="s">
        <v>3</v>
      </c>
      <c r="F1146" s="322" t="s">
        <v>1672</v>
      </c>
      <c r="H1146" s="323">
        <v>28.782</v>
      </c>
      <c r="I1146" s="366"/>
      <c r="L1146" s="319"/>
      <c r="M1146" s="324"/>
      <c r="N1146" s="325"/>
      <c r="O1146" s="325"/>
      <c r="P1146" s="325"/>
      <c r="Q1146" s="325"/>
      <c r="R1146" s="325"/>
      <c r="S1146" s="325"/>
      <c r="T1146" s="326"/>
      <c r="AT1146" s="321" t="s">
        <v>263</v>
      </c>
      <c r="AU1146" s="321" t="s">
        <v>79</v>
      </c>
      <c r="AV1146" s="318" t="s">
        <v>79</v>
      </c>
      <c r="AW1146" s="318" t="s">
        <v>30</v>
      </c>
      <c r="AX1146" s="318" t="s">
        <v>70</v>
      </c>
      <c r="AY1146" s="321" t="s">
        <v>136</v>
      </c>
    </row>
    <row r="1147" spans="1:65" s="318" customFormat="1">
      <c r="B1147" s="319"/>
      <c r="D1147" s="320" t="s">
        <v>263</v>
      </c>
      <c r="E1147" s="321" t="s">
        <v>3</v>
      </c>
      <c r="F1147" s="322" t="s">
        <v>1671</v>
      </c>
      <c r="H1147" s="323">
        <v>-5.74</v>
      </c>
      <c r="I1147" s="366"/>
      <c r="L1147" s="319"/>
      <c r="M1147" s="324"/>
      <c r="N1147" s="325"/>
      <c r="O1147" s="325"/>
      <c r="P1147" s="325"/>
      <c r="Q1147" s="325"/>
      <c r="R1147" s="325"/>
      <c r="S1147" s="325"/>
      <c r="T1147" s="326"/>
      <c r="AT1147" s="321" t="s">
        <v>263</v>
      </c>
      <c r="AU1147" s="321" t="s">
        <v>79</v>
      </c>
      <c r="AV1147" s="318" t="s">
        <v>79</v>
      </c>
      <c r="AW1147" s="318" t="s">
        <v>30</v>
      </c>
      <c r="AX1147" s="318" t="s">
        <v>70</v>
      </c>
      <c r="AY1147" s="321" t="s">
        <v>136</v>
      </c>
    </row>
    <row r="1148" spans="1:65" s="318" customFormat="1">
      <c r="B1148" s="319"/>
      <c r="D1148" s="320" t="s">
        <v>263</v>
      </c>
      <c r="E1148" s="321" t="s">
        <v>3</v>
      </c>
      <c r="F1148" s="322" t="s">
        <v>1673</v>
      </c>
      <c r="H1148" s="323">
        <v>162.17599999999999</v>
      </c>
      <c r="I1148" s="366"/>
      <c r="L1148" s="319"/>
      <c r="M1148" s="324"/>
      <c r="N1148" s="325"/>
      <c r="O1148" s="325"/>
      <c r="P1148" s="325"/>
      <c r="Q1148" s="325"/>
      <c r="R1148" s="325"/>
      <c r="S1148" s="325"/>
      <c r="T1148" s="326"/>
      <c r="AT1148" s="321" t="s">
        <v>263</v>
      </c>
      <c r="AU1148" s="321" t="s">
        <v>79</v>
      </c>
      <c r="AV1148" s="318" t="s">
        <v>79</v>
      </c>
      <c r="AW1148" s="318" t="s">
        <v>30</v>
      </c>
      <c r="AX1148" s="318" t="s">
        <v>70</v>
      </c>
      <c r="AY1148" s="321" t="s">
        <v>136</v>
      </c>
    </row>
    <row r="1149" spans="1:65" s="318" customFormat="1">
      <c r="B1149" s="319"/>
      <c r="D1149" s="320" t="s">
        <v>263</v>
      </c>
      <c r="E1149" s="321" t="s">
        <v>3</v>
      </c>
      <c r="F1149" s="322" t="s">
        <v>1674</v>
      </c>
      <c r="H1149" s="323">
        <v>-20.228999999999999</v>
      </c>
      <c r="I1149" s="366"/>
      <c r="L1149" s="319"/>
      <c r="M1149" s="324"/>
      <c r="N1149" s="325"/>
      <c r="O1149" s="325"/>
      <c r="P1149" s="325"/>
      <c r="Q1149" s="325"/>
      <c r="R1149" s="325"/>
      <c r="S1149" s="325"/>
      <c r="T1149" s="326"/>
      <c r="AT1149" s="321" t="s">
        <v>263</v>
      </c>
      <c r="AU1149" s="321" t="s">
        <v>79</v>
      </c>
      <c r="AV1149" s="318" t="s">
        <v>79</v>
      </c>
      <c r="AW1149" s="318" t="s">
        <v>30</v>
      </c>
      <c r="AX1149" s="318" t="s">
        <v>70</v>
      </c>
      <c r="AY1149" s="321" t="s">
        <v>136</v>
      </c>
    </row>
    <row r="1150" spans="1:65" s="318" customFormat="1">
      <c r="B1150" s="319"/>
      <c r="D1150" s="320" t="s">
        <v>263</v>
      </c>
      <c r="E1150" s="321" t="s">
        <v>3</v>
      </c>
      <c r="F1150" s="322" t="s">
        <v>1675</v>
      </c>
      <c r="H1150" s="323">
        <v>104.878</v>
      </c>
      <c r="I1150" s="366"/>
      <c r="L1150" s="319"/>
      <c r="M1150" s="324"/>
      <c r="N1150" s="325"/>
      <c r="O1150" s="325"/>
      <c r="P1150" s="325"/>
      <c r="Q1150" s="325"/>
      <c r="R1150" s="325"/>
      <c r="S1150" s="325"/>
      <c r="T1150" s="326"/>
      <c r="AT1150" s="321" t="s">
        <v>263</v>
      </c>
      <c r="AU1150" s="321" t="s">
        <v>79</v>
      </c>
      <c r="AV1150" s="318" t="s">
        <v>79</v>
      </c>
      <c r="AW1150" s="318" t="s">
        <v>30</v>
      </c>
      <c r="AX1150" s="318" t="s">
        <v>70</v>
      </c>
      <c r="AY1150" s="321" t="s">
        <v>136</v>
      </c>
    </row>
    <row r="1151" spans="1:65" s="318" customFormat="1">
      <c r="B1151" s="319"/>
      <c r="D1151" s="320" t="s">
        <v>263</v>
      </c>
      <c r="E1151" s="321" t="s">
        <v>3</v>
      </c>
      <c r="F1151" s="322" t="s">
        <v>1676</v>
      </c>
      <c r="H1151" s="323">
        <v>-11.464</v>
      </c>
      <c r="I1151" s="366"/>
      <c r="L1151" s="319"/>
      <c r="M1151" s="324"/>
      <c r="N1151" s="325"/>
      <c r="O1151" s="325"/>
      <c r="P1151" s="325"/>
      <c r="Q1151" s="325"/>
      <c r="R1151" s="325"/>
      <c r="S1151" s="325"/>
      <c r="T1151" s="326"/>
      <c r="AT1151" s="321" t="s">
        <v>263</v>
      </c>
      <c r="AU1151" s="321" t="s">
        <v>79</v>
      </c>
      <c r="AV1151" s="318" t="s">
        <v>79</v>
      </c>
      <c r="AW1151" s="318" t="s">
        <v>30</v>
      </c>
      <c r="AX1151" s="318" t="s">
        <v>70</v>
      </c>
      <c r="AY1151" s="321" t="s">
        <v>136</v>
      </c>
    </row>
    <row r="1152" spans="1:65" s="318" customFormat="1">
      <c r="B1152" s="319"/>
      <c r="D1152" s="320" t="s">
        <v>263</v>
      </c>
      <c r="E1152" s="321" t="s">
        <v>3</v>
      </c>
      <c r="F1152" s="322" t="s">
        <v>1677</v>
      </c>
      <c r="H1152" s="323">
        <v>143.09</v>
      </c>
      <c r="I1152" s="366"/>
      <c r="L1152" s="319"/>
      <c r="M1152" s="324"/>
      <c r="N1152" s="325"/>
      <c r="O1152" s="325"/>
      <c r="P1152" s="325"/>
      <c r="Q1152" s="325"/>
      <c r="R1152" s="325"/>
      <c r="S1152" s="325"/>
      <c r="T1152" s="326"/>
      <c r="AT1152" s="321" t="s">
        <v>263</v>
      </c>
      <c r="AU1152" s="321" t="s">
        <v>79</v>
      </c>
      <c r="AV1152" s="318" t="s">
        <v>79</v>
      </c>
      <c r="AW1152" s="318" t="s">
        <v>30</v>
      </c>
      <c r="AX1152" s="318" t="s">
        <v>70</v>
      </c>
      <c r="AY1152" s="321" t="s">
        <v>136</v>
      </c>
    </row>
    <row r="1153" spans="1:65" s="318" customFormat="1">
      <c r="B1153" s="319"/>
      <c r="D1153" s="320" t="s">
        <v>263</v>
      </c>
      <c r="E1153" s="321" t="s">
        <v>3</v>
      </c>
      <c r="F1153" s="322" t="s">
        <v>1678</v>
      </c>
      <c r="H1153" s="323">
        <v>-16.655999999999999</v>
      </c>
      <c r="I1153" s="366"/>
      <c r="L1153" s="319"/>
      <c r="M1153" s="324"/>
      <c r="N1153" s="325"/>
      <c r="O1153" s="325"/>
      <c r="P1153" s="325"/>
      <c r="Q1153" s="325"/>
      <c r="R1153" s="325"/>
      <c r="S1153" s="325"/>
      <c r="T1153" s="326"/>
      <c r="AT1153" s="321" t="s">
        <v>263</v>
      </c>
      <c r="AU1153" s="321" t="s">
        <v>79</v>
      </c>
      <c r="AV1153" s="318" t="s">
        <v>79</v>
      </c>
      <c r="AW1153" s="318" t="s">
        <v>30</v>
      </c>
      <c r="AX1153" s="318" t="s">
        <v>70</v>
      </c>
      <c r="AY1153" s="321" t="s">
        <v>136</v>
      </c>
    </row>
    <row r="1154" spans="1:65" s="318" customFormat="1">
      <c r="B1154" s="319"/>
      <c r="D1154" s="320" t="s">
        <v>263</v>
      </c>
      <c r="E1154" s="321" t="s">
        <v>3</v>
      </c>
      <c r="F1154" s="322" t="s">
        <v>1679</v>
      </c>
      <c r="H1154" s="323">
        <v>90.241</v>
      </c>
      <c r="I1154" s="366"/>
      <c r="L1154" s="319"/>
      <c r="M1154" s="324"/>
      <c r="N1154" s="325"/>
      <c r="O1154" s="325"/>
      <c r="P1154" s="325"/>
      <c r="Q1154" s="325"/>
      <c r="R1154" s="325"/>
      <c r="S1154" s="325"/>
      <c r="T1154" s="326"/>
      <c r="AT1154" s="321" t="s">
        <v>263</v>
      </c>
      <c r="AU1154" s="321" t="s">
        <v>79</v>
      </c>
      <c r="AV1154" s="318" t="s">
        <v>79</v>
      </c>
      <c r="AW1154" s="318" t="s">
        <v>30</v>
      </c>
      <c r="AX1154" s="318" t="s">
        <v>70</v>
      </c>
      <c r="AY1154" s="321" t="s">
        <v>136</v>
      </c>
    </row>
    <row r="1155" spans="1:65" s="318" customFormat="1">
      <c r="B1155" s="319"/>
      <c r="D1155" s="320" t="s">
        <v>263</v>
      </c>
      <c r="E1155" s="321" t="s">
        <v>3</v>
      </c>
      <c r="F1155" s="322" t="s">
        <v>1680</v>
      </c>
      <c r="H1155" s="323">
        <v>-13.728</v>
      </c>
      <c r="I1155" s="366"/>
      <c r="L1155" s="319"/>
      <c r="M1155" s="324"/>
      <c r="N1155" s="325"/>
      <c r="O1155" s="325"/>
      <c r="P1155" s="325"/>
      <c r="Q1155" s="325"/>
      <c r="R1155" s="325"/>
      <c r="S1155" s="325"/>
      <c r="T1155" s="326"/>
      <c r="AT1155" s="321" t="s">
        <v>263</v>
      </c>
      <c r="AU1155" s="321" t="s">
        <v>79</v>
      </c>
      <c r="AV1155" s="318" t="s">
        <v>79</v>
      </c>
      <c r="AW1155" s="318" t="s">
        <v>30</v>
      </c>
      <c r="AX1155" s="318" t="s">
        <v>70</v>
      </c>
      <c r="AY1155" s="321" t="s">
        <v>136</v>
      </c>
    </row>
    <row r="1156" spans="1:65" s="318" customFormat="1">
      <c r="B1156" s="319"/>
      <c r="D1156" s="320" t="s">
        <v>263</v>
      </c>
      <c r="E1156" s="321" t="s">
        <v>3</v>
      </c>
      <c r="F1156" s="322" t="s">
        <v>1681</v>
      </c>
      <c r="H1156" s="323">
        <v>18.239999999999998</v>
      </c>
      <c r="I1156" s="366"/>
      <c r="L1156" s="319"/>
      <c r="M1156" s="324"/>
      <c r="N1156" s="325"/>
      <c r="O1156" s="325"/>
      <c r="P1156" s="325"/>
      <c r="Q1156" s="325"/>
      <c r="R1156" s="325"/>
      <c r="S1156" s="325"/>
      <c r="T1156" s="326"/>
      <c r="AT1156" s="321" t="s">
        <v>263</v>
      </c>
      <c r="AU1156" s="321" t="s">
        <v>79</v>
      </c>
      <c r="AV1156" s="318" t="s">
        <v>79</v>
      </c>
      <c r="AW1156" s="318" t="s">
        <v>30</v>
      </c>
      <c r="AX1156" s="318" t="s">
        <v>70</v>
      </c>
      <c r="AY1156" s="321" t="s">
        <v>136</v>
      </c>
    </row>
    <row r="1157" spans="1:65" s="318" customFormat="1">
      <c r="B1157" s="319"/>
      <c r="D1157" s="320" t="s">
        <v>263</v>
      </c>
      <c r="E1157" s="321" t="s">
        <v>3</v>
      </c>
      <c r="F1157" s="322" t="s">
        <v>1682</v>
      </c>
      <c r="H1157" s="323">
        <v>243.70400000000001</v>
      </c>
      <c r="I1157" s="366"/>
      <c r="L1157" s="319"/>
      <c r="M1157" s="324"/>
      <c r="N1157" s="325"/>
      <c r="O1157" s="325"/>
      <c r="P1157" s="325"/>
      <c r="Q1157" s="325"/>
      <c r="R1157" s="325"/>
      <c r="S1157" s="325"/>
      <c r="T1157" s="326"/>
      <c r="AT1157" s="321" t="s">
        <v>263</v>
      </c>
      <c r="AU1157" s="321" t="s">
        <v>79</v>
      </c>
      <c r="AV1157" s="318" t="s">
        <v>79</v>
      </c>
      <c r="AW1157" s="318" t="s">
        <v>30</v>
      </c>
      <c r="AX1157" s="318" t="s">
        <v>70</v>
      </c>
      <c r="AY1157" s="321" t="s">
        <v>136</v>
      </c>
    </row>
    <row r="1158" spans="1:65" s="318" customFormat="1" ht="30">
      <c r="B1158" s="319"/>
      <c r="D1158" s="320" t="s">
        <v>263</v>
      </c>
      <c r="E1158" s="321" t="s">
        <v>3</v>
      </c>
      <c r="F1158" s="322" t="s">
        <v>1683</v>
      </c>
      <c r="H1158" s="323">
        <v>-66.84</v>
      </c>
      <c r="I1158" s="366"/>
      <c r="L1158" s="319"/>
      <c r="M1158" s="324"/>
      <c r="N1158" s="325"/>
      <c r="O1158" s="325"/>
      <c r="P1158" s="325"/>
      <c r="Q1158" s="325"/>
      <c r="R1158" s="325"/>
      <c r="S1158" s="325"/>
      <c r="T1158" s="326"/>
      <c r="AT1158" s="321" t="s">
        <v>263</v>
      </c>
      <c r="AU1158" s="321" t="s">
        <v>79</v>
      </c>
      <c r="AV1158" s="318" t="s">
        <v>79</v>
      </c>
      <c r="AW1158" s="318" t="s">
        <v>30</v>
      </c>
      <c r="AX1158" s="318" t="s">
        <v>70</v>
      </c>
      <c r="AY1158" s="321" t="s">
        <v>136</v>
      </c>
    </row>
    <row r="1159" spans="1:65" s="318" customFormat="1">
      <c r="B1159" s="319"/>
      <c r="D1159" s="320" t="s">
        <v>263</v>
      </c>
      <c r="E1159" s="321" t="s">
        <v>3</v>
      </c>
      <c r="F1159" s="322" t="s">
        <v>450</v>
      </c>
      <c r="H1159" s="323">
        <v>55.02</v>
      </c>
      <c r="I1159" s="366"/>
      <c r="L1159" s="319"/>
      <c r="M1159" s="324"/>
      <c r="N1159" s="325"/>
      <c r="O1159" s="325"/>
      <c r="P1159" s="325"/>
      <c r="Q1159" s="325"/>
      <c r="R1159" s="325"/>
      <c r="S1159" s="325"/>
      <c r="T1159" s="326"/>
      <c r="AT1159" s="321" t="s">
        <v>263</v>
      </c>
      <c r="AU1159" s="321" t="s">
        <v>79</v>
      </c>
      <c r="AV1159" s="318" t="s">
        <v>79</v>
      </c>
      <c r="AW1159" s="318" t="s">
        <v>30</v>
      </c>
      <c r="AX1159" s="318" t="s">
        <v>70</v>
      </c>
      <c r="AY1159" s="321" t="s">
        <v>136</v>
      </c>
    </row>
    <row r="1160" spans="1:65" s="318" customFormat="1">
      <c r="B1160" s="319"/>
      <c r="D1160" s="320" t="s">
        <v>263</v>
      </c>
      <c r="E1160" s="321" t="s">
        <v>3</v>
      </c>
      <c r="F1160" s="322" t="s">
        <v>1684</v>
      </c>
      <c r="H1160" s="323">
        <v>17.547999999999998</v>
      </c>
      <c r="I1160" s="366"/>
      <c r="L1160" s="319"/>
      <c r="M1160" s="324"/>
      <c r="N1160" s="325"/>
      <c r="O1160" s="325"/>
      <c r="P1160" s="325"/>
      <c r="Q1160" s="325"/>
      <c r="R1160" s="325"/>
      <c r="S1160" s="325"/>
      <c r="T1160" s="326"/>
      <c r="AT1160" s="321" t="s">
        <v>263</v>
      </c>
      <c r="AU1160" s="321" t="s">
        <v>79</v>
      </c>
      <c r="AV1160" s="318" t="s">
        <v>79</v>
      </c>
      <c r="AW1160" s="318" t="s">
        <v>30</v>
      </c>
      <c r="AX1160" s="318" t="s">
        <v>70</v>
      </c>
      <c r="AY1160" s="321" t="s">
        <v>136</v>
      </c>
    </row>
    <row r="1161" spans="1:65" s="318" customFormat="1">
      <c r="B1161" s="319"/>
      <c r="D1161" s="320" t="s">
        <v>263</v>
      </c>
      <c r="E1161" s="321" t="s">
        <v>3</v>
      </c>
      <c r="F1161" s="322" t="s">
        <v>1685</v>
      </c>
      <c r="H1161" s="323">
        <v>-3.016</v>
      </c>
      <c r="I1161" s="366"/>
      <c r="L1161" s="319"/>
      <c r="M1161" s="324"/>
      <c r="N1161" s="325"/>
      <c r="O1161" s="325"/>
      <c r="P1161" s="325"/>
      <c r="Q1161" s="325"/>
      <c r="R1161" s="325"/>
      <c r="S1161" s="325"/>
      <c r="T1161" s="326"/>
      <c r="AT1161" s="321" t="s">
        <v>263</v>
      </c>
      <c r="AU1161" s="321" t="s">
        <v>79</v>
      </c>
      <c r="AV1161" s="318" t="s">
        <v>79</v>
      </c>
      <c r="AW1161" s="318" t="s">
        <v>30</v>
      </c>
      <c r="AX1161" s="318" t="s">
        <v>70</v>
      </c>
      <c r="AY1161" s="321" t="s">
        <v>136</v>
      </c>
    </row>
    <row r="1162" spans="1:65" s="327" customFormat="1">
      <c r="B1162" s="328"/>
      <c r="D1162" s="320" t="s">
        <v>263</v>
      </c>
      <c r="E1162" s="329" t="s">
        <v>196</v>
      </c>
      <c r="F1162" s="330" t="s">
        <v>274</v>
      </c>
      <c r="H1162" s="331">
        <v>828.25099999999998</v>
      </c>
      <c r="I1162" s="367"/>
      <c r="L1162" s="328"/>
      <c r="M1162" s="332"/>
      <c r="N1162" s="333"/>
      <c r="O1162" s="333"/>
      <c r="P1162" s="333"/>
      <c r="Q1162" s="333"/>
      <c r="R1162" s="333"/>
      <c r="S1162" s="333"/>
      <c r="T1162" s="334"/>
      <c r="AT1162" s="329" t="s">
        <v>263</v>
      </c>
      <c r="AU1162" s="329" t="s">
        <v>79</v>
      </c>
      <c r="AV1162" s="327" t="s">
        <v>139</v>
      </c>
      <c r="AW1162" s="327" t="s">
        <v>30</v>
      </c>
      <c r="AX1162" s="327" t="s">
        <v>77</v>
      </c>
      <c r="AY1162" s="329" t="s">
        <v>136</v>
      </c>
    </row>
    <row r="1163" spans="1:65" s="287" customFormat="1" ht="23" customHeight="1">
      <c r="B1163" s="288"/>
      <c r="D1163" s="289" t="s">
        <v>69</v>
      </c>
      <c r="E1163" s="311" t="s">
        <v>1686</v>
      </c>
      <c r="F1163" s="311" t="s">
        <v>1687</v>
      </c>
      <c r="I1163" s="369"/>
      <c r="J1163" s="312">
        <f>BK1163</f>
        <v>0</v>
      </c>
      <c r="L1163" s="288"/>
      <c r="M1163" s="292"/>
      <c r="N1163" s="293"/>
      <c r="O1163" s="293"/>
      <c r="P1163" s="294">
        <f>SUM(P1164:P1168)</f>
        <v>174.79827800000001</v>
      </c>
      <c r="Q1163" s="293"/>
      <c r="R1163" s="294">
        <f>SUM(R1164:R1168)</f>
        <v>0.69385575999999993</v>
      </c>
      <c r="S1163" s="293"/>
      <c r="T1163" s="295">
        <f>SUM(T1164:T1168)</f>
        <v>0</v>
      </c>
      <c r="AR1163" s="289" t="s">
        <v>79</v>
      </c>
      <c r="AT1163" s="296" t="s">
        <v>69</v>
      </c>
      <c r="AU1163" s="296" t="s">
        <v>77</v>
      </c>
      <c r="AY1163" s="289" t="s">
        <v>136</v>
      </c>
      <c r="BK1163" s="297">
        <f>SUM(BK1164:BK1168)</f>
        <v>0</v>
      </c>
    </row>
    <row r="1164" spans="1:65" s="149" customFormat="1" ht="21" customHeight="1">
      <c r="A1164" s="143"/>
      <c r="B1164" s="144"/>
      <c r="C1164" s="298" t="s">
        <v>1688</v>
      </c>
      <c r="D1164" s="298" t="s">
        <v>140</v>
      </c>
      <c r="E1164" s="299" t="s">
        <v>1689</v>
      </c>
      <c r="F1164" s="300" t="s">
        <v>1690</v>
      </c>
      <c r="G1164" s="301" t="s">
        <v>261</v>
      </c>
      <c r="H1164" s="302">
        <v>1334.338</v>
      </c>
      <c r="I1164" s="107"/>
      <c r="J1164" s="303">
        <f>ROUND(I1164*H1164,2)</f>
        <v>0</v>
      </c>
      <c r="K1164" s="304"/>
      <c r="L1164" s="144"/>
      <c r="M1164" s="305" t="s">
        <v>3</v>
      </c>
      <c r="N1164" s="306" t="s">
        <v>41</v>
      </c>
      <c r="O1164" s="307">
        <v>3.3000000000000002E-2</v>
      </c>
      <c r="P1164" s="307">
        <f>O1164*H1164</f>
        <v>44.033154000000003</v>
      </c>
      <c r="Q1164" s="307">
        <v>2.0000000000000001E-4</v>
      </c>
      <c r="R1164" s="307">
        <f>Q1164*H1164</f>
        <v>0.26686759999999998</v>
      </c>
      <c r="S1164" s="307">
        <v>0</v>
      </c>
      <c r="T1164" s="308">
        <f>S1164*H1164</f>
        <v>0</v>
      </c>
      <c r="U1164" s="143"/>
      <c r="V1164" s="143"/>
      <c r="W1164" s="143"/>
      <c r="X1164" s="143"/>
      <c r="Y1164" s="143"/>
      <c r="Z1164" s="143"/>
      <c r="AA1164" s="143"/>
      <c r="AB1164" s="143"/>
      <c r="AC1164" s="143"/>
      <c r="AD1164" s="143"/>
      <c r="AE1164" s="143"/>
      <c r="AR1164" s="309" t="s">
        <v>362</v>
      </c>
      <c r="AT1164" s="309" t="s">
        <v>140</v>
      </c>
      <c r="AU1164" s="309" t="s">
        <v>79</v>
      </c>
      <c r="AY1164" s="129" t="s">
        <v>136</v>
      </c>
      <c r="BE1164" s="310">
        <f>IF(N1164="základní",J1164,0)</f>
        <v>0</v>
      </c>
      <c r="BF1164" s="310">
        <f>IF(N1164="snížená",J1164,0)</f>
        <v>0</v>
      </c>
      <c r="BG1164" s="310">
        <f>IF(N1164="zákl. přenesená",J1164,0)</f>
        <v>0</v>
      </c>
      <c r="BH1164" s="310">
        <f>IF(N1164="sníž. přenesená",J1164,0)</f>
        <v>0</v>
      </c>
      <c r="BI1164" s="310">
        <f>IF(N1164="nulová",J1164,0)</f>
        <v>0</v>
      </c>
      <c r="BJ1164" s="129" t="s">
        <v>77</v>
      </c>
      <c r="BK1164" s="310">
        <f>ROUND(I1164*H1164,2)</f>
        <v>0</v>
      </c>
      <c r="BL1164" s="129" t="s">
        <v>362</v>
      </c>
      <c r="BM1164" s="309" t="s">
        <v>1691</v>
      </c>
    </row>
    <row r="1165" spans="1:65" s="318" customFormat="1">
      <c r="B1165" s="319"/>
      <c r="D1165" s="320" t="s">
        <v>263</v>
      </c>
      <c r="E1165" s="321" t="s">
        <v>3</v>
      </c>
      <c r="F1165" s="322" t="s">
        <v>133</v>
      </c>
      <c r="H1165" s="323">
        <v>1334.338</v>
      </c>
      <c r="I1165" s="366"/>
      <c r="L1165" s="319"/>
      <c r="M1165" s="324"/>
      <c r="N1165" s="325"/>
      <c r="O1165" s="325"/>
      <c r="P1165" s="325"/>
      <c r="Q1165" s="325"/>
      <c r="R1165" s="325"/>
      <c r="S1165" s="325"/>
      <c r="T1165" s="326"/>
      <c r="AT1165" s="321" t="s">
        <v>263</v>
      </c>
      <c r="AU1165" s="321" t="s">
        <v>79</v>
      </c>
      <c r="AV1165" s="318" t="s">
        <v>79</v>
      </c>
      <c r="AW1165" s="318" t="s">
        <v>30</v>
      </c>
      <c r="AX1165" s="318" t="s">
        <v>77</v>
      </c>
      <c r="AY1165" s="321" t="s">
        <v>136</v>
      </c>
    </row>
    <row r="1166" spans="1:65" s="149" customFormat="1" ht="32" customHeight="1">
      <c r="A1166" s="143"/>
      <c r="B1166" s="144"/>
      <c r="C1166" s="298" t="s">
        <v>1692</v>
      </c>
      <c r="D1166" s="298" t="s">
        <v>140</v>
      </c>
      <c r="E1166" s="299" t="s">
        <v>1693</v>
      </c>
      <c r="F1166" s="300" t="s">
        <v>1694</v>
      </c>
      <c r="G1166" s="301" t="s">
        <v>261</v>
      </c>
      <c r="H1166" s="302">
        <v>1334.338</v>
      </c>
      <c r="I1166" s="107"/>
      <c r="J1166" s="303">
        <f>ROUND(I1166*H1166,2)</f>
        <v>0</v>
      </c>
      <c r="K1166" s="304"/>
      <c r="L1166" s="144"/>
      <c r="M1166" s="305" t="s">
        <v>3</v>
      </c>
      <c r="N1166" s="306" t="s">
        <v>41</v>
      </c>
      <c r="O1166" s="307">
        <v>9.8000000000000004E-2</v>
      </c>
      <c r="P1166" s="307">
        <f>O1166*H1166</f>
        <v>130.76512400000001</v>
      </c>
      <c r="Q1166" s="307">
        <v>3.2000000000000003E-4</v>
      </c>
      <c r="R1166" s="307">
        <f>Q1166*H1166</f>
        <v>0.42698816000000001</v>
      </c>
      <c r="S1166" s="307">
        <v>0</v>
      </c>
      <c r="T1166" s="308">
        <f>S1166*H1166</f>
        <v>0</v>
      </c>
      <c r="U1166" s="143"/>
      <c r="V1166" s="143"/>
      <c r="W1166" s="143"/>
      <c r="X1166" s="143"/>
      <c r="Y1166" s="143"/>
      <c r="Z1166" s="143"/>
      <c r="AA1166" s="143"/>
      <c r="AB1166" s="143"/>
      <c r="AC1166" s="143"/>
      <c r="AD1166" s="143"/>
      <c r="AE1166" s="143"/>
      <c r="AR1166" s="309" t="s">
        <v>362</v>
      </c>
      <c r="AT1166" s="309" t="s">
        <v>140</v>
      </c>
      <c r="AU1166" s="309" t="s">
        <v>79</v>
      </c>
      <c r="AY1166" s="129" t="s">
        <v>136</v>
      </c>
      <c r="BE1166" s="310">
        <f>IF(N1166="základní",J1166,0)</f>
        <v>0</v>
      </c>
      <c r="BF1166" s="310">
        <f>IF(N1166="snížená",J1166,0)</f>
        <v>0</v>
      </c>
      <c r="BG1166" s="310">
        <f>IF(N1166="zákl. přenesená",J1166,0)</f>
        <v>0</v>
      </c>
      <c r="BH1166" s="310">
        <f>IF(N1166="sníž. přenesená",J1166,0)</f>
        <v>0</v>
      </c>
      <c r="BI1166" s="310">
        <f>IF(N1166="nulová",J1166,0)</f>
        <v>0</v>
      </c>
      <c r="BJ1166" s="129" t="s">
        <v>77</v>
      </c>
      <c r="BK1166" s="310">
        <f>ROUND(I1166*H1166,2)</f>
        <v>0</v>
      </c>
      <c r="BL1166" s="129" t="s">
        <v>362</v>
      </c>
      <c r="BM1166" s="309" t="s">
        <v>1695</v>
      </c>
    </row>
    <row r="1167" spans="1:65" s="318" customFormat="1" ht="20">
      <c r="B1167" s="319"/>
      <c r="D1167" s="320" t="s">
        <v>263</v>
      </c>
      <c r="E1167" s="321" t="s">
        <v>3</v>
      </c>
      <c r="F1167" s="322" t="s">
        <v>1696</v>
      </c>
      <c r="H1167" s="323">
        <v>1334.338</v>
      </c>
      <c r="I1167" s="366"/>
      <c r="L1167" s="319"/>
      <c r="M1167" s="324"/>
      <c r="N1167" s="325"/>
      <c r="O1167" s="325"/>
      <c r="P1167" s="325"/>
      <c r="Q1167" s="325"/>
      <c r="R1167" s="325"/>
      <c r="S1167" s="325"/>
      <c r="T1167" s="326"/>
      <c r="AT1167" s="321" t="s">
        <v>263</v>
      </c>
      <c r="AU1167" s="321" t="s">
        <v>79</v>
      </c>
      <c r="AV1167" s="318" t="s">
        <v>79</v>
      </c>
      <c r="AW1167" s="318" t="s">
        <v>30</v>
      </c>
      <c r="AX1167" s="318" t="s">
        <v>70</v>
      </c>
      <c r="AY1167" s="321" t="s">
        <v>136</v>
      </c>
    </row>
    <row r="1168" spans="1:65" s="327" customFormat="1">
      <c r="B1168" s="328"/>
      <c r="D1168" s="320" t="s">
        <v>263</v>
      </c>
      <c r="E1168" s="329" t="s">
        <v>133</v>
      </c>
      <c r="F1168" s="330" t="s">
        <v>274</v>
      </c>
      <c r="H1168" s="331">
        <v>1334.338</v>
      </c>
      <c r="I1168" s="367"/>
      <c r="L1168" s="328"/>
      <c r="M1168" s="363"/>
      <c r="N1168" s="364"/>
      <c r="O1168" s="364"/>
      <c r="P1168" s="364"/>
      <c r="Q1168" s="364"/>
      <c r="R1168" s="364"/>
      <c r="S1168" s="364"/>
      <c r="T1168" s="365"/>
      <c r="AT1168" s="329" t="s">
        <v>263</v>
      </c>
      <c r="AU1168" s="329" t="s">
        <v>79</v>
      </c>
      <c r="AV1168" s="327" t="s">
        <v>139</v>
      </c>
      <c r="AW1168" s="327" t="s">
        <v>30</v>
      </c>
      <c r="AX1168" s="327" t="s">
        <v>77</v>
      </c>
      <c r="AY1168" s="329" t="s">
        <v>136</v>
      </c>
    </row>
    <row r="1169" spans="1:31" s="149" customFormat="1" ht="6.9" customHeight="1">
      <c r="A1169" s="143"/>
      <c r="B1169" s="164"/>
      <c r="C1169" s="165"/>
      <c r="D1169" s="165"/>
      <c r="E1169" s="165"/>
      <c r="F1169" s="165"/>
      <c r="G1169" s="165"/>
      <c r="H1169" s="165"/>
      <c r="I1169" s="372"/>
      <c r="J1169" s="165"/>
      <c r="K1169" s="165"/>
      <c r="L1169" s="144"/>
      <c r="M1169" s="143"/>
      <c r="O1169" s="143"/>
      <c r="P1169" s="143"/>
      <c r="Q1169" s="143"/>
      <c r="R1169" s="143"/>
      <c r="S1169" s="143"/>
      <c r="T1169" s="143"/>
      <c r="U1169" s="143"/>
      <c r="V1169" s="143"/>
      <c r="W1169" s="143"/>
      <c r="X1169" s="143"/>
      <c r="Y1169" s="143"/>
      <c r="Z1169" s="143"/>
      <c r="AA1169" s="143"/>
      <c r="AB1169" s="143"/>
      <c r="AC1169" s="143"/>
      <c r="AD1169" s="143"/>
      <c r="AE1169" s="143"/>
    </row>
  </sheetData>
  <sheetProtection algorithmName="SHA-512" hashValue="zN4B/aCWkS9hhkUhQJNHspkhMl+5b8rMIGm7QwR5tKZX959jJ12VhCMLzBkLtrNOiZ3KCgk6W204OOzvwDBA+g==" saltValue="do1lTMCTy+4VoJS3mCchjA==" spinCount="100000" sheet="1" objects="1" scenarios="1" formatColumns="0" formatRows="0"/>
  <autoFilter ref="C101:K1168" xr:uid="{00000000-0009-0000-0000-000002000000}"/>
  <mergeCells count="11">
    <mergeCell ref="L2:V2"/>
    <mergeCell ref="E52:H52"/>
    <mergeCell ref="E54:H54"/>
    <mergeCell ref="E90:H90"/>
    <mergeCell ref="E92:H92"/>
    <mergeCell ref="E94:H94"/>
    <mergeCell ref="E7:H7"/>
    <mergeCell ref="E9:H9"/>
    <mergeCell ref="E11:H11"/>
    <mergeCell ref="E29:H29"/>
    <mergeCell ref="E50:H50"/>
  </mergeCells>
  <pageMargins left="0.98425196850393704" right="0.39370078740157483" top="0.39370078740157483" bottom="0.39370078740157483" header="0" footer="0"/>
  <pageSetup paperSize="9" scale="93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94"/>
  <sheetViews>
    <sheetView showGridLines="0" topLeftCell="A76" workbookViewId="0">
      <selection activeCell="I91" sqref="I91"/>
    </sheetView>
  </sheetViews>
  <sheetFormatPr defaultRowHeight="10"/>
  <cols>
    <col min="1" max="1" width="7.109375" style="15" customWidth="1"/>
    <col min="2" max="2" width="1.44140625" style="15" customWidth="1"/>
    <col min="3" max="3" width="3.44140625" style="15" customWidth="1"/>
    <col min="4" max="4" width="3.6640625" style="15" customWidth="1"/>
    <col min="5" max="5" width="14.6640625" style="15" customWidth="1"/>
    <col min="6" max="6" width="43.44140625" style="15" customWidth="1"/>
    <col min="7" max="7" width="6" style="15" customWidth="1"/>
    <col min="8" max="8" width="9.88671875" style="15" customWidth="1"/>
    <col min="9" max="9" width="17.33203125" style="15" customWidth="1"/>
    <col min="10" max="10" width="19.44140625" style="15" bestFit="1" customWidth="1"/>
    <col min="11" max="11" width="17.33203125" style="15" hidden="1" customWidth="1"/>
    <col min="12" max="12" width="8" style="15" customWidth="1"/>
    <col min="13" max="13" width="9.33203125" style="15" hidden="1" customWidth="1"/>
    <col min="14" max="14" width="9.109375" style="15" hidden="1"/>
    <col min="15" max="20" width="12.109375" style="15" hidden="1" customWidth="1"/>
    <col min="21" max="21" width="14" style="15" hidden="1" customWidth="1"/>
    <col min="22" max="22" width="10.44140625" style="15" customWidth="1"/>
    <col min="23" max="23" width="14" style="15" customWidth="1"/>
    <col min="24" max="24" width="10.44140625" style="15" customWidth="1"/>
    <col min="25" max="25" width="12.88671875" style="15" customWidth="1"/>
    <col min="26" max="26" width="9.44140625" style="15" customWidth="1"/>
    <col min="27" max="27" width="12.88671875" style="15" customWidth="1"/>
    <col min="28" max="28" width="14" style="15" customWidth="1"/>
    <col min="29" max="29" width="9.44140625" style="15" customWidth="1"/>
    <col min="30" max="30" width="12.88671875" style="15" customWidth="1"/>
    <col min="31" max="31" width="14" style="15" customWidth="1"/>
    <col min="32" max="43" width="8.88671875" style="15"/>
    <col min="44" max="65" width="9.109375" style="15" hidden="1"/>
    <col min="66" max="16384" width="8.88671875" style="15"/>
  </cols>
  <sheetData>
    <row r="2" spans="1:46" ht="36.9" customHeight="1">
      <c r="L2" s="127" t="s">
        <v>6</v>
      </c>
      <c r="M2" s="128"/>
      <c r="N2" s="128"/>
      <c r="O2" s="128"/>
      <c r="P2" s="128"/>
      <c r="Q2" s="128"/>
      <c r="R2" s="128"/>
      <c r="S2" s="128"/>
      <c r="T2" s="128"/>
      <c r="U2" s="128"/>
      <c r="V2" s="128"/>
      <c r="AT2" s="129" t="s">
        <v>90</v>
      </c>
    </row>
    <row r="3" spans="1:46" ht="6.9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2"/>
      <c r="AT3" s="129" t="s">
        <v>79</v>
      </c>
    </row>
    <row r="4" spans="1:46" ht="24.9" customHeight="1">
      <c r="B4" s="132"/>
      <c r="D4" s="133" t="s">
        <v>106</v>
      </c>
      <c r="L4" s="132"/>
      <c r="M4" s="240" t="s">
        <v>11</v>
      </c>
      <c r="AT4" s="129" t="s">
        <v>4</v>
      </c>
    </row>
    <row r="5" spans="1:46" ht="6.9" customHeight="1">
      <c r="B5" s="132"/>
      <c r="L5" s="132"/>
    </row>
    <row r="6" spans="1:46" ht="12" customHeight="1">
      <c r="B6" s="132"/>
      <c r="D6" s="139" t="s">
        <v>15</v>
      </c>
      <c r="L6" s="132"/>
    </row>
    <row r="7" spans="1:46" ht="16.399999999999999" customHeight="1">
      <c r="B7" s="132"/>
      <c r="E7" s="241" t="str">
        <f>'Rekapitulace stavby'!K6</f>
        <v>STAVEBNÍ ÚPRAVY LNP NEMOCNICE BROUMOV II</v>
      </c>
      <c r="F7" s="242"/>
      <c r="G7" s="242"/>
      <c r="H7" s="242"/>
      <c r="L7" s="132"/>
    </row>
    <row r="8" spans="1:46" ht="12" customHeight="1">
      <c r="B8" s="132"/>
      <c r="D8" s="139" t="s">
        <v>107</v>
      </c>
      <c r="L8" s="132"/>
    </row>
    <row r="9" spans="1:46" s="149" customFormat="1" ht="16.399999999999999" customHeight="1">
      <c r="A9" s="143"/>
      <c r="B9" s="144"/>
      <c r="C9" s="143"/>
      <c r="D9" s="143"/>
      <c r="E9" s="241" t="s">
        <v>108</v>
      </c>
      <c r="F9" s="243"/>
      <c r="G9" s="243"/>
      <c r="H9" s="243"/>
      <c r="I9" s="143"/>
      <c r="J9" s="143"/>
      <c r="K9" s="143"/>
      <c r="L9" s="244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</row>
    <row r="10" spans="1:46" s="149" customFormat="1" ht="12" customHeight="1">
      <c r="A10" s="143"/>
      <c r="B10" s="144"/>
      <c r="C10" s="143"/>
      <c r="D10" s="139" t="s">
        <v>109</v>
      </c>
      <c r="E10" s="143"/>
      <c r="F10" s="143"/>
      <c r="G10" s="143"/>
      <c r="H10" s="143"/>
      <c r="I10" s="143"/>
      <c r="J10" s="143"/>
      <c r="K10" s="143"/>
      <c r="L10" s="244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</row>
    <row r="11" spans="1:46" s="149" customFormat="1" ht="16.399999999999999" customHeight="1">
      <c r="A11" s="143"/>
      <c r="B11" s="144"/>
      <c r="C11" s="143"/>
      <c r="D11" s="143"/>
      <c r="E11" s="173" t="s">
        <v>1697</v>
      </c>
      <c r="F11" s="243"/>
      <c r="G11" s="243"/>
      <c r="H11" s="243"/>
      <c r="I11" s="143"/>
      <c r="J11" s="143"/>
      <c r="K11" s="143"/>
      <c r="L11" s="244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</row>
    <row r="12" spans="1:46" s="149" customFormat="1">
      <c r="A12" s="143"/>
      <c r="B12" s="144"/>
      <c r="C12" s="143"/>
      <c r="D12" s="143"/>
      <c r="E12" s="143"/>
      <c r="F12" s="143"/>
      <c r="G12" s="143"/>
      <c r="H12" s="143"/>
      <c r="I12" s="143"/>
      <c r="J12" s="143"/>
      <c r="K12" s="143"/>
      <c r="L12" s="244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</row>
    <row r="13" spans="1:46" s="149" customFormat="1" ht="12" customHeight="1">
      <c r="A13" s="143"/>
      <c r="B13" s="144"/>
      <c r="C13" s="143"/>
      <c r="D13" s="139" t="s">
        <v>17</v>
      </c>
      <c r="E13" s="143"/>
      <c r="F13" s="140" t="s">
        <v>3</v>
      </c>
      <c r="G13" s="143"/>
      <c r="H13" s="143"/>
      <c r="I13" s="139" t="s">
        <v>18</v>
      </c>
      <c r="J13" s="140" t="s">
        <v>3</v>
      </c>
      <c r="K13" s="143"/>
      <c r="L13" s="244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</row>
    <row r="14" spans="1:46" s="149" customFormat="1" ht="12" customHeight="1">
      <c r="A14" s="143"/>
      <c r="B14" s="144"/>
      <c r="C14" s="143"/>
      <c r="D14" s="139" t="s">
        <v>19</v>
      </c>
      <c r="E14" s="143"/>
      <c r="F14" s="140" t="s">
        <v>20</v>
      </c>
      <c r="G14" s="143"/>
      <c r="H14" s="143"/>
      <c r="I14" s="139" t="s">
        <v>21</v>
      </c>
      <c r="J14" s="245" t="str">
        <f>'Rekapitulace stavby'!AN8</f>
        <v>Vyplň</v>
      </c>
      <c r="K14" s="143"/>
      <c r="L14" s="244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</row>
    <row r="15" spans="1:46" s="149" customFormat="1" ht="11" customHeight="1">
      <c r="A15" s="143"/>
      <c r="B15" s="144"/>
      <c r="C15" s="143"/>
      <c r="D15" s="143"/>
      <c r="E15" s="143"/>
      <c r="F15" s="143"/>
      <c r="G15" s="143"/>
      <c r="H15" s="143"/>
      <c r="I15" s="143"/>
      <c r="J15" s="143"/>
      <c r="K15" s="143"/>
      <c r="L15" s="244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</row>
    <row r="16" spans="1:46" s="149" customFormat="1" ht="12" customHeight="1">
      <c r="A16" s="143"/>
      <c r="B16" s="144"/>
      <c r="C16" s="143"/>
      <c r="D16" s="139" t="s">
        <v>22</v>
      </c>
      <c r="E16" s="143"/>
      <c r="F16" s="143"/>
      <c r="G16" s="143"/>
      <c r="H16" s="143"/>
      <c r="I16" s="139" t="s">
        <v>23</v>
      </c>
      <c r="J16" s="140" t="s">
        <v>3</v>
      </c>
      <c r="K16" s="143"/>
      <c r="L16" s="244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</row>
    <row r="17" spans="1:31" s="149" customFormat="1" ht="18" customHeight="1">
      <c r="A17" s="143"/>
      <c r="B17" s="144"/>
      <c r="C17" s="143"/>
      <c r="D17" s="143"/>
      <c r="E17" s="140" t="s">
        <v>24</v>
      </c>
      <c r="F17" s="143"/>
      <c r="G17" s="143"/>
      <c r="H17" s="143"/>
      <c r="I17" s="139" t="s">
        <v>25</v>
      </c>
      <c r="J17" s="140" t="s">
        <v>3</v>
      </c>
      <c r="K17" s="143"/>
      <c r="L17" s="244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</row>
    <row r="18" spans="1:31" s="149" customFormat="1" ht="6.9" customHeight="1">
      <c r="A18" s="143"/>
      <c r="B18" s="144"/>
      <c r="C18" s="143"/>
      <c r="D18" s="143"/>
      <c r="E18" s="143"/>
      <c r="F18" s="143"/>
      <c r="G18" s="143"/>
      <c r="H18" s="143"/>
      <c r="I18" s="143"/>
      <c r="J18" s="143"/>
      <c r="K18" s="143"/>
      <c r="L18" s="244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</row>
    <row r="19" spans="1:31" s="149" customFormat="1" ht="12" customHeight="1">
      <c r="A19" s="143"/>
      <c r="B19" s="144"/>
      <c r="C19" s="143"/>
      <c r="D19" s="139" t="s">
        <v>26</v>
      </c>
      <c r="E19" s="143"/>
      <c r="F19" s="143"/>
      <c r="G19" s="143"/>
      <c r="H19" s="143"/>
      <c r="I19" s="139" t="s">
        <v>23</v>
      </c>
      <c r="J19" s="140" t="s">
        <v>3</v>
      </c>
      <c r="K19" s="143"/>
      <c r="L19" s="244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</row>
    <row r="20" spans="1:31" s="149" customFormat="1" ht="18" customHeight="1">
      <c r="A20" s="143"/>
      <c r="B20" s="144"/>
      <c r="C20" s="143"/>
      <c r="D20" s="143"/>
      <c r="E20" s="140" t="s">
        <v>1</v>
      </c>
      <c r="F20" s="143"/>
      <c r="G20" s="143"/>
      <c r="H20" s="143"/>
      <c r="I20" s="139" t="s">
        <v>25</v>
      </c>
      <c r="J20" s="140" t="s">
        <v>3</v>
      </c>
      <c r="K20" s="143"/>
      <c r="L20" s="244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</row>
    <row r="21" spans="1:31" s="149" customFormat="1" ht="6.9" customHeight="1">
      <c r="A21" s="143"/>
      <c r="B21" s="144"/>
      <c r="C21" s="143"/>
      <c r="D21" s="143"/>
      <c r="E21" s="143"/>
      <c r="F21" s="143"/>
      <c r="G21" s="143"/>
      <c r="H21" s="143"/>
      <c r="I21" s="143"/>
      <c r="J21" s="143"/>
      <c r="K21" s="143"/>
      <c r="L21" s="244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</row>
    <row r="22" spans="1:31" s="149" customFormat="1" ht="12" customHeight="1">
      <c r="A22" s="143"/>
      <c r="B22" s="144"/>
      <c r="C22" s="143"/>
      <c r="D22" s="139" t="s">
        <v>27</v>
      </c>
      <c r="E22" s="143"/>
      <c r="F22" s="143"/>
      <c r="G22" s="143"/>
      <c r="H22" s="143"/>
      <c r="I22" s="139" t="s">
        <v>23</v>
      </c>
      <c r="J22" s="140" t="s">
        <v>28</v>
      </c>
      <c r="K22" s="143"/>
      <c r="L22" s="244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</row>
    <row r="23" spans="1:31" s="149" customFormat="1" ht="18" customHeight="1">
      <c r="A23" s="143"/>
      <c r="B23" s="144"/>
      <c r="C23" s="143"/>
      <c r="D23" s="143"/>
      <c r="E23" s="140" t="s">
        <v>29</v>
      </c>
      <c r="F23" s="143"/>
      <c r="G23" s="143"/>
      <c r="H23" s="143"/>
      <c r="I23" s="139" t="s">
        <v>25</v>
      </c>
      <c r="J23" s="140" t="s">
        <v>3</v>
      </c>
      <c r="K23" s="143"/>
      <c r="L23" s="244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</row>
    <row r="24" spans="1:31" s="149" customFormat="1" ht="6.9" customHeight="1">
      <c r="A24" s="143"/>
      <c r="B24" s="144"/>
      <c r="C24" s="143"/>
      <c r="D24" s="143"/>
      <c r="E24" s="143"/>
      <c r="F24" s="143"/>
      <c r="G24" s="143"/>
      <c r="H24" s="143"/>
      <c r="I24" s="143"/>
      <c r="J24" s="143"/>
      <c r="K24" s="143"/>
      <c r="L24" s="244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</row>
    <row r="25" spans="1:31" s="149" customFormat="1" ht="12" customHeight="1">
      <c r="A25" s="143"/>
      <c r="B25" s="144"/>
      <c r="C25" s="143"/>
      <c r="D25" s="139" t="s">
        <v>31</v>
      </c>
      <c r="E25" s="143"/>
      <c r="F25" s="143"/>
      <c r="G25" s="143"/>
      <c r="H25" s="143"/>
      <c r="I25" s="139" t="s">
        <v>23</v>
      </c>
      <c r="J25" s="140" t="s">
        <v>32</v>
      </c>
      <c r="K25" s="143"/>
      <c r="L25" s="244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pans="1:31" s="149" customFormat="1" ht="18" customHeight="1">
      <c r="A26" s="143"/>
      <c r="B26" s="144"/>
      <c r="C26" s="143"/>
      <c r="D26" s="143"/>
      <c r="E26" s="140" t="s">
        <v>33</v>
      </c>
      <c r="F26" s="143"/>
      <c r="G26" s="143"/>
      <c r="H26" s="143"/>
      <c r="I26" s="139" t="s">
        <v>25</v>
      </c>
      <c r="J26" s="140" t="s">
        <v>3</v>
      </c>
      <c r="K26" s="143"/>
      <c r="L26" s="244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</row>
    <row r="27" spans="1:31" s="149" customFormat="1" ht="6.9" customHeight="1">
      <c r="A27" s="143"/>
      <c r="B27" s="144"/>
      <c r="C27" s="143"/>
      <c r="D27" s="143"/>
      <c r="E27" s="143"/>
      <c r="F27" s="143"/>
      <c r="G27" s="143"/>
      <c r="H27" s="143"/>
      <c r="I27" s="143"/>
      <c r="J27" s="143"/>
      <c r="K27" s="143"/>
      <c r="L27" s="244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31" s="149" customFormat="1" ht="12" customHeight="1">
      <c r="A28" s="143"/>
      <c r="B28" s="144"/>
      <c r="C28" s="143"/>
      <c r="D28" s="139" t="s">
        <v>34</v>
      </c>
      <c r="E28" s="143"/>
      <c r="F28" s="143"/>
      <c r="G28" s="143"/>
      <c r="H28" s="143"/>
      <c r="I28" s="143"/>
      <c r="J28" s="143"/>
      <c r="K28" s="143"/>
      <c r="L28" s="244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</row>
    <row r="29" spans="1:31" s="249" customFormat="1" ht="16.399999999999999" customHeight="1">
      <c r="A29" s="246"/>
      <c r="B29" s="247"/>
      <c r="C29" s="246"/>
      <c r="D29" s="246"/>
      <c r="E29" s="141" t="s">
        <v>3</v>
      </c>
      <c r="F29" s="141"/>
      <c r="G29" s="141"/>
      <c r="H29" s="141"/>
      <c r="I29" s="246"/>
      <c r="J29" s="246"/>
      <c r="K29" s="246"/>
      <c r="L29" s="248"/>
      <c r="S29" s="246"/>
      <c r="T29" s="246"/>
      <c r="U29" s="246"/>
      <c r="V29" s="246"/>
      <c r="W29" s="246"/>
      <c r="X29" s="246"/>
      <c r="Y29" s="246"/>
      <c r="Z29" s="246"/>
      <c r="AA29" s="246"/>
      <c r="AB29" s="246"/>
      <c r="AC29" s="246"/>
      <c r="AD29" s="246"/>
      <c r="AE29" s="246"/>
    </row>
    <row r="30" spans="1:31" s="149" customFormat="1" ht="6.9" customHeight="1">
      <c r="A30" s="143"/>
      <c r="B30" s="144"/>
      <c r="C30" s="143"/>
      <c r="D30" s="143"/>
      <c r="E30" s="143"/>
      <c r="F30" s="143"/>
      <c r="G30" s="143"/>
      <c r="H30" s="143"/>
      <c r="I30" s="143"/>
      <c r="J30" s="143"/>
      <c r="K30" s="143"/>
      <c r="L30" s="244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</row>
    <row r="31" spans="1:31" s="149" customFormat="1" ht="6.9" customHeight="1">
      <c r="A31" s="143"/>
      <c r="B31" s="144"/>
      <c r="C31" s="143"/>
      <c r="D31" s="197"/>
      <c r="E31" s="197"/>
      <c r="F31" s="197"/>
      <c r="G31" s="197"/>
      <c r="H31" s="197"/>
      <c r="I31" s="197"/>
      <c r="J31" s="197"/>
      <c r="K31" s="197"/>
      <c r="L31" s="244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</row>
    <row r="32" spans="1:31" s="149" customFormat="1" ht="25.4" customHeight="1">
      <c r="A32" s="143"/>
      <c r="B32" s="144"/>
      <c r="C32" s="143"/>
      <c r="D32" s="250" t="s">
        <v>36</v>
      </c>
      <c r="E32" s="143"/>
      <c r="F32" s="143"/>
      <c r="G32" s="143"/>
      <c r="H32" s="143"/>
      <c r="I32" s="143"/>
      <c r="J32" s="251">
        <f>ROUND(J88, 2)</f>
        <v>0</v>
      </c>
      <c r="K32" s="143"/>
      <c r="L32" s="244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</row>
    <row r="33" spans="1:31" s="149" customFormat="1" ht="6.9" customHeight="1">
      <c r="A33" s="143"/>
      <c r="B33" s="144"/>
      <c r="C33" s="143"/>
      <c r="D33" s="197"/>
      <c r="E33" s="197"/>
      <c r="F33" s="197"/>
      <c r="G33" s="197"/>
      <c r="H33" s="197"/>
      <c r="I33" s="197"/>
      <c r="J33" s="197"/>
      <c r="K33" s="197"/>
      <c r="L33" s="244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</row>
    <row r="34" spans="1:31" s="149" customFormat="1" ht="14.4" customHeight="1">
      <c r="A34" s="143"/>
      <c r="B34" s="144"/>
      <c r="C34" s="143"/>
      <c r="D34" s="143"/>
      <c r="E34" s="143"/>
      <c r="F34" s="252" t="s">
        <v>38</v>
      </c>
      <c r="G34" s="143"/>
      <c r="H34" s="143"/>
      <c r="I34" s="252" t="s">
        <v>37</v>
      </c>
      <c r="J34" s="252" t="s">
        <v>39</v>
      </c>
      <c r="K34" s="143"/>
      <c r="L34" s="244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</row>
    <row r="35" spans="1:31" s="149" customFormat="1" ht="14.4" customHeight="1">
      <c r="A35" s="143"/>
      <c r="B35" s="144"/>
      <c r="C35" s="143"/>
      <c r="D35" s="253" t="s">
        <v>40</v>
      </c>
      <c r="E35" s="139" t="s">
        <v>41</v>
      </c>
      <c r="F35" s="254">
        <f>ROUND((SUM(BE88:BE93)),  2)</f>
        <v>0</v>
      </c>
      <c r="G35" s="143"/>
      <c r="H35" s="143"/>
      <c r="I35" s="255">
        <v>0.21</v>
      </c>
      <c r="J35" s="254">
        <f>ROUND(((SUM(BE88:BE93))*I35),  2)</f>
        <v>0</v>
      </c>
      <c r="K35" s="143"/>
      <c r="L35" s="244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</row>
    <row r="36" spans="1:31" s="149" customFormat="1" ht="14.4" customHeight="1">
      <c r="A36" s="143"/>
      <c r="B36" s="144"/>
      <c r="C36" s="143"/>
      <c r="D36" s="143"/>
      <c r="E36" s="139" t="s">
        <v>42</v>
      </c>
      <c r="F36" s="254">
        <f>ROUND((SUM(BF88:BF93)),  2)</f>
        <v>0</v>
      </c>
      <c r="G36" s="143"/>
      <c r="H36" s="143"/>
      <c r="I36" s="255">
        <v>0.15</v>
      </c>
      <c r="J36" s="254">
        <f>ROUND(((SUM(BF88:BF93))*I36),  2)</f>
        <v>0</v>
      </c>
      <c r="K36" s="143"/>
      <c r="L36" s="244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</row>
    <row r="37" spans="1:31" s="149" customFormat="1" ht="14.4" hidden="1" customHeight="1">
      <c r="A37" s="143"/>
      <c r="B37" s="144"/>
      <c r="C37" s="143"/>
      <c r="D37" s="143"/>
      <c r="E37" s="139" t="s">
        <v>43</v>
      </c>
      <c r="F37" s="254">
        <f>ROUND((SUM(BG88:BG93)),  2)</f>
        <v>0</v>
      </c>
      <c r="G37" s="143"/>
      <c r="H37" s="143"/>
      <c r="I37" s="255">
        <v>0.21</v>
      </c>
      <c r="J37" s="254">
        <f>0</f>
        <v>0</v>
      </c>
      <c r="K37" s="143"/>
      <c r="L37" s="244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</row>
    <row r="38" spans="1:31" s="149" customFormat="1" ht="14.4" hidden="1" customHeight="1">
      <c r="A38" s="143"/>
      <c r="B38" s="144"/>
      <c r="C38" s="143"/>
      <c r="D38" s="143"/>
      <c r="E38" s="139" t="s">
        <v>44</v>
      </c>
      <c r="F38" s="254">
        <f>ROUND((SUM(BH88:BH93)),  2)</f>
        <v>0</v>
      </c>
      <c r="G38" s="143"/>
      <c r="H38" s="143"/>
      <c r="I38" s="255">
        <v>0.15</v>
      </c>
      <c r="J38" s="254">
        <f>0</f>
        <v>0</v>
      </c>
      <c r="K38" s="143"/>
      <c r="L38" s="244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</row>
    <row r="39" spans="1:31" s="149" customFormat="1" ht="14.4" hidden="1" customHeight="1">
      <c r="A39" s="143"/>
      <c r="B39" s="144"/>
      <c r="C39" s="143"/>
      <c r="D39" s="143"/>
      <c r="E39" s="139" t="s">
        <v>45</v>
      </c>
      <c r="F39" s="254">
        <f>ROUND((SUM(BI88:BI93)),  2)</f>
        <v>0</v>
      </c>
      <c r="G39" s="143"/>
      <c r="H39" s="143"/>
      <c r="I39" s="255">
        <v>0</v>
      </c>
      <c r="J39" s="254">
        <f>0</f>
        <v>0</v>
      </c>
      <c r="K39" s="143"/>
      <c r="L39" s="244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</row>
    <row r="40" spans="1:31" s="149" customFormat="1" ht="6.9" customHeight="1">
      <c r="A40" s="143"/>
      <c r="B40" s="144"/>
      <c r="C40" s="143"/>
      <c r="D40" s="143"/>
      <c r="E40" s="143"/>
      <c r="F40" s="143"/>
      <c r="G40" s="143"/>
      <c r="H40" s="143"/>
      <c r="I40" s="143"/>
      <c r="J40" s="143"/>
      <c r="K40" s="143"/>
      <c r="L40" s="244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</row>
    <row r="41" spans="1:31" s="149" customFormat="1" ht="25.4" customHeight="1">
      <c r="A41" s="143"/>
      <c r="B41" s="144"/>
      <c r="C41" s="256"/>
      <c r="D41" s="257" t="s">
        <v>46</v>
      </c>
      <c r="E41" s="189"/>
      <c r="F41" s="189"/>
      <c r="G41" s="258" t="s">
        <v>47</v>
      </c>
      <c r="H41" s="259" t="s">
        <v>48</v>
      </c>
      <c r="I41" s="189"/>
      <c r="J41" s="260">
        <f>SUM(J32:J39)</f>
        <v>0</v>
      </c>
      <c r="K41" s="261"/>
      <c r="L41" s="244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</row>
    <row r="42" spans="1:31" s="149" customFormat="1" ht="14.4" customHeight="1">
      <c r="A42" s="143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244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</row>
    <row r="46" spans="1:31" s="149" customFormat="1" ht="6.9" customHeight="1">
      <c r="A46" s="143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244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</row>
    <row r="47" spans="1:31" s="149" customFormat="1" ht="24.9" customHeight="1">
      <c r="A47" s="143"/>
      <c r="B47" s="144"/>
      <c r="C47" s="133" t="s">
        <v>111</v>
      </c>
      <c r="D47" s="143"/>
      <c r="E47" s="143"/>
      <c r="F47" s="143"/>
      <c r="G47" s="143"/>
      <c r="H47" s="143"/>
      <c r="I47" s="143"/>
      <c r="J47" s="143"/>
      <c r="K47" s="143"/>
      <c r="L47" s="244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</row>
    <row r="48" spans="1:31" s="149" customFormat="1" ht="6.9" customHeight="1">
      <c r="A48" s="143"/>
      <c r="B48" s="144"/>
      <c r="C48" s="143"/>
      <c r="D48" s="143"/>
      <c r="E48" s="143"/>
      <c r="F48" s="143"/>
      <c r="G48" s="143"/>
      <c r="H48" s="143"/>
      <c r="I48" s="143"/>
      <c r="J48" s="143"/>
      <c r="K48" s="143"/>
      <c r="L48" s="244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</row>
    <row r="49" spans="1:47" s="149" customFormat="1" ht="12" customHeight="1">
      <c r="A49" s="143"/>
      <c r="B49" s="144"/>
      <c r="C49" s="139" t="s">
        <v>15</v>
      </c>
      <c r="D49" s="143"/>
      <c r="E49" s="143"/>
      <c r="F49" s="143"/>
      <c r="G49" s="143"/>
      <c r="H49" s="143"/>
      <c r="I49" s="143"/>
      <c r="J49" s="143"/>
      <c r="K49" s="143"/>
      <c r="L49" s="244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</row>
    <row r="50" spans="1:47" s="149" customFormat="1" ht="16.399999999999999" customHeight="1">
      <c r="A50" s="143"/>
      <c r="B50" s="144"/>
      <c r="C50" s="143"/>
      <c r="D50" s="143"/>
      <c r="E50" s="241" t="str">
        <f>E7</f>
        <v>STAVEBNÍ ÚPRAVY LNP NEMOCNICE BROUMOV II</v>
      </c>
      <c r="F50" s="242"/>
      <c r="G50" s="242"/>
      <c r="H50" s="242"/>
      <c r="I50" s="143"/>
      <c r="J50" s="143"/>
      <c r="K50" s="143"/>
      <c r="L50" s="244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</row>
    <row r="51" spans="1:47" ht="12" customHeight="1">
      <c r="B51" s="132"/>
      <c r="C51" s="139" t="s">
        <v>107</v>
      </c>
      <c r="L51" s="132"/>
    </row>
    <row r="52" spans="1:47" s="149" customFormat="1" ht="16.399999999999999" customHeight="1">
      <c r="A52" s="143"/>
      <c r="B52" s="144"/>
      <c r="C52" s="143"/>
      <c r="D52" s="143"/>
      <c r="E52" s="241" t="s">
        <v>108</v>
      </c>
      <c r="F52" s="243"/>
      <c r="G52" s="243"/>
      <c r="H52" s="243"/>
      <c r="I52" s="143"/>
      <c r="J52" s="143"/>
      <c r="K52" s="143"/>
      <c r="L52" s="244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</row>
    <row r="53" spans="1:47" s="149" customFormat="1" ht="12" customHeight="1">
      <c r="A53" s="143"/>
      <c r="B53" s="144"/>
      <c r="C53" s="139" t="s">
        <v>109</v>
      </c>
      <c r="D53" s="143"/>
      <c r="E53" s="143"/>
      <c r="F53" s="143"/>
      <c r="G53" s="143"/>
      <c r="H53" s="143"/>
      <c r="I53" s="143"/>
      <c r="J53" s="143"/>
      <c r="K53" s="143"/>
      <c r="L53" s="244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</row>
    <row r="54" spans="1:47" s="149" customFormat="1" ht="16.399999999999999" customHeight="1">
      <c r="A54" s="143"/>
      <c r="B54" s="144"/>
      <c r="C54" s="143"/>
      <c r="D54" s="143"/>
      <c r="E54" s="173" t="str">
        <f>E11</f>
        <v>DÍL 03 - Zdravotechnická instalace</v>
      </c>
      <c r="F54" s="243"/>
      <c r="G54" s="243"/>
      <c r="H54" s="243"/>
      <c r="I54" s="143"/>
      <c r="J54" s="143"/>
      <c r="K54" s="143"/>
      <c r="L54" s="244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</row>
    <row r="55" spans="1:47" s="149" customFormat="1" ht="6.9" customHeight="1">
      <c r="A55" s="143"/>
      <c r="B55" s="144"/>
      <c r="C55" s="143"/>
      <c r="D55" s="143"/>
      <c r="E55" s="143"/>
      <c r="F55" s="143"/>
      <c r="G55" s="143"/>
      <c r="H55" s="143"/>
      <c r="I55" s="143"/>
      <c r="J55" s="143"/>
      <c r="K55" s="143"/>
      <c r="L55" s="244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</row>
    <row r="56" spans="1:47" s="149" customFormat="1" ht="12" customHeight="1">
      <c r="A56" s="143"/>
      <c r="B56" s="144"/>
      <c r="C56" s="139" t="s">
        <v>19</v>
      </c>
      <c r="D56" s="143"/>
      <c r="E56" s="143"/>
      <c r="F56" s="140" t="str">
        <f>F14</f>
        <v>nemocnice Broumov,Smetanova 91,Broumov</v>
      </c>
      <c r="G56" s="143"/>
      <c r="H56" s="143"/>
      <c r="I56" s="139" t="s">
        <v>21</v>
      </c>
      <c r="J56" s="245" t="str">
        <f>IF(J14="","",J14)</f>
        <v>Vyplň</v>
      </c>
      <c r="K56" s="143"/>
      <c r="L56" s="244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</row>
    <row r="57" spans="1:47" s="149" customFormat="1" ht="6.9" customHeight="1">
      <c r="A57" s="143"/>
      <c r="B57" s="144"/>
      <c r="C57" s="143"/>
      <c r="D57" s="143"/>
      <c r="E57" s="143"/>
      <c r="F57" s="143"/>
      <c r="G57" s="143"/>
      <c r="H57" s="143"/>
      <c r="I57" s="143"/>
      <c r="J57" s="143"/>
      <c r="K57" s="143"/>
      <c r="L57" s="244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</row>
    <row r="58" spans="1:47" s="149" customFormat="1" ht="15.5" customHeight="1">
      <c r="A58" s="143"/>
      <c r="B58" s="144"/>
      <c r="C58" s="139" t="s">
        <v>22</v>
      </c>
      <c r="D58" s="143"/>
      <c r="E58" s="143"/>
      <c r="F58" s="140" t="str">
        <f>E17</f>
        <v>Královéhradecký kraj</v>
      </c>
      <c r="G58" s="143"/>
      <c r="H58" s="143"/>
      <c r="I58" s="139" t="s">
        <v>27</v>
      </c>
      <c r="J58" s="262" t="str">
        <f>E23</f>
        <v>Proxion s.r.o.</v>
      </c>
      <c r="K58" s="143"/>
      <c r="L58" s="244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</row>
    <row r="59" spans="1:47" s="149" customFormat="1" ht="15.5" customHeight="1">
      <c r="A59" s="143"/>
      <c r="B59" s="144"/>
      <c r="C59" s="139" t="s">
        <v>26</v>
      </c>
      <c r="D59" s="143"/>
      <c r="E59" s="143"/>
      <c r="F59" s="140" t="str">
        <f>IF(E20="","",E20)</f>
        <v>VZ</v>
      </c>
      <c r="G59" s="143"/>
      <c r="H59" s="143"/>
      <c r="I59" s="139" t="s">
        <v>31</v>
      </c>
      <c r="J59" s="262" t="str">
        <f>E26</f>
        <v>Ivan Mezera</v>
      </c>
      <c r="K59" s="143"/>
      <c r="L59" s="244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3"/>
      <c r="AD59" s="143"/>
      <c r="AE59" s="143"/>
    </row>
    <row r="60" spans="1:47" s="149" customFormat="1" ht="10.4" customHeight="1">
      <c r="A60" s="143"/>
      <c r="B60" s="144"/>
      <c r="C60" s="143"/>
      <c r="D60" s="143"/>
      <c r="E60" s="143"/>
      <c r="F60" s="143"/>
      <c r="G60" s="143"/>
      <c r="H60" s="143"/>
      <c r="I60" s="143"/>
      <c r="J60" s="143"/>
      <c r="K60" s="143"/>
      <c r="L60" s="244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</row>
    <row r="61" spans="1:47" s="149" customFormat="1" ht="29.25" customHeight="1">
      <c r="A61" s="143"/>
      <c r="B61" s="144"/>
      <c r="C61" s="263" t="s">
        <v>112</v>
      </c>
      <c r="D61" s="256"/>
      <c r="E61" s="256"/>
      <c r="F61" s="256"/>
      <c r="G61" s="256"/>
      <c r="H61" s="256"/>
      <c r="I61" s="256"/>
      <c r="J61" s="264" t="s">
        <v>113</v>
      </c>
      <c r="K61" s="256"/>
      <c r="L61" s="244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</row>
    <row r="62" spans="1:47" s="149" customFormat="1" ht="10.4" customHeight="1">
      <c r="A62" s="143"/>
      <c r="B62" s="144"/>
      <c r="C62" s="143"/>
      <c r="D62" s="143"/>
      <c r="E62" s="143"/>
      <c r="F62" s="143"/>
      <c r="G62" s="143"/>
      <c r="H62" s="143"/>
      <c r="I62" s="143"/>
      <c r="J62" s="143"/>
      <c r="K62" s="143"/>
      <c r="L62" s="244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43"/>
      <c r="AE62" s="143"/>
    </row>
    <row r="63" spans="1:47" s="149" customFormat="1" ht="23" customHeight="1">
      <c r="A63" s="143"/>
      <c r="B63" s="144"/>
      <c r="C63" s="265" t="s">
        <v>68</v>
      </c>
      <c r="D63" s="143"/>
      <c r="E63" s="143"/>
      <c r="F63" s="143"/>
      <c r="G63" s="143"/>
      <c r="H63" s="143"/>
      <c r="I63" s="143"/>
      <c r="J63" s="251">
        <f>J88</f>
        <v>0</v>
      </c>
      <c r="K63" s="143"/>
      <c r="L63" s="244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U63" s="129" t="s">
        <v>114</v>
      </c>
    </row>
    <row r="64" spans="1:47" s="266" customFormat="1" ht="24.9" customHeight="1">
      <c r="B64" s="267"/>
      <c r="D64" s="268" t="s">
        <v>245</v>
      </c>
      <c r="E64" s="269"/>
      <c r="F64" s="269"/>
      <c r="G64" s="269"/>
      <c r="H64" s="269"/>
      <c r="I64" s="269"/>
      <c r="J64" s="270">
        <f>J89</f>
        <v>0</v>
      </c>
      <c r="L64" s="267"/>
    </row>
    <row r="65" spans="1:31" s="227" customFormat="1" ht="20" customHeight="1">
      <c r="B65" s="271"/>
      <c r="D65" s="272" t="s">
        <v>1698</v>
      </c>
      <c r="E65" s="273"/>
      <c r="F65" s="273"/>
      <c r="G65" s="273"/>
      <c r="H65" s="273"/>
      <c r="I65" s="273"/>
      <c r="J65" s="274">
        <f>J90</f>
        <v>0</v>
      </c>
      <c r="L65" s="271"/>
    </row>
    <row r="66" spans="1:31" s="266" customFormat="1" ht="24.9" customHeight="1">
      <c r="B66" s="267"/>
      <c r="D66" s="268" t="s">
        <v>116</v>
      </c>
      <c r="E66" s="269"/>
      <c r="F66" s="269"/>
      <c r="G66" s="269"/>
      <c r="H66" s="269"/>
      <c r="I66" s="269"/>
      <c r="J66" s="270">
        <f>J92</f>
        <v>0</v>
      </c>
      <c r="L66" s="267"/>
    </row>
    <row r="67" spans="1:31" s="149" customFormat="1" ht="21.75" customHeight="1">
      <c r="A67" s="143"/>
      <c r="B67" s="144"/>
      <c r="C67" s="143"/>
      <c r="D67" s="143"/>
      <c r="E67" s="143"/>
      <c r="F67" s="143"/>
      <c r="G67" s="143"/>
      <c r="H67" s="143"/>
      <c r="I67" s="143"/>
      <c r="J67" s="143"/>
      <c r="K67" s="143"/>
      <c r="L67" s="244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</row>
    <row r="68" spans="1:31" s="149" customFormat="1" ht="6.9" customHeight="1">
      <c r="A68" s="143"/>
      <c r="B68" s="164"/>
      <c r="C68" s="165"/>
      <c r="D68" s="165"/>
      <c r="E68" s="165"/>
      <c r="F68" s="165"/>
      <c r="G68" s="165"/>
      <c r="H68" s="165"/>
      <c r="I68" s="165"/>
      <c r="J68" s="165"/>
      <c r="K68" s="165"/>
      <c r="L68" s="244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3"/>
      <c r="AD68" s="143"/>
      <c r="AE68" s="143"/>
    </row>
    <row r="72" spans="1:31" s="149" customFormat="1" ht="6.9" customHeight="1">
      <c r="A72" s="143"/>
      <c r="B72" s="166"/>
      <c r="C72" s="167"/>
      <c r="D72" s="167"/>
      <c r="E72" s="167"/>
      <c r="F72" s="167"/>
      <c r="G72" s="167"/>
      <c r="H72" s="167"/>
      <c r="I72" s="167"/>
      <c r="J72" s="167"/>
      <c r="K72" s="167"/>
      <c r="L72" s="244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</row>
    <row r="73" spans="1:31" s="149" customFormat="1" ht="24.9" customHeight="1">
      <c r="A73" s="143"/>
      <c r="B73" s="144"/>
      <c r="C73" s="133" t="s">
        <v>120</v>
      </c>
      <c r="D73" s="143"/>
      <c r="E73" s="143"/>
      <c r="F73" s="143"/>
      <c r="G73" s="143"/>
      <c r="H73" s="143"/>
      <c r="I73" s="143"/>
      <c r="J73" s="143"/>
      <c r="K73" s="143"/>
      <c r="L73" s="244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</row>
    <row r="74" spans="1:31" s="149" customFormat="1" ht="6.9" customHeight="1">
      <c r="A74" s="143"/>
      <c r="B74" s="144"/>
      <c r="C74" s="143"/>
      <c r="D74" s="143"/>
      <c r="E74" s="143"/>
      <c r="F74" s="143"/>
      <c r="G74" s="143"/>
      <c r="H74" s="143"/>
      <c r="I74" s="143"/>
      <c r="J74" s="143"/>
      <c r="K74" s="143"/>
      <c r="L74" s="244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</row>
    <row r="75" spans="1:31" s="149" customFormat="1" ht="12" customHeight="1">
      <c r="A75" s="143"/>
      <c r="B75" s="144"/>
      <c r="C75" s="139" t="s">
        <v>15</v>
      </c>
      <c r="D75" s="143"/>
      <c r="E75" s="143"/>
      <c r="F75" s="143"/>
      <c r="G75" s="143"/>
      <c r="H75" s="143"/>
      <c r="I75" s="143"/>
      <c r="J75" s="143"/>
      <c r="K75" s="143"/>
      <c r="L75" s="244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</row>
    <row r="76" spans="1:31" s="149" customFormat="1" ht="16.399999999999999" customHeight="1">
      <c r="A76" s="143"/>
      <c r="B76" s="144"/>
      <c r="C76" s="143"/>
      <c r="D76" s="143"/>
      <c r="E76" s="241" t="str">
        <f>E7</f>
        <v>STAVEBNÍ ÚPRAVY LNP NEMOCNICE BROUMOV II</v>
      </c>
      <c r="F76" s="242"/>
      <c r="G76" s="242"/>
      <c r="H76" s="242"/>
      <c r="I76" s="143"/>
      <c r="J76" s="143"/>
      <c r="K76" s="143"/>
      <c r="L76" s="244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</row>
    <row r="77" spans="1:31" ht="12" customHeight="1">
      <c r="B77" s="132"/>
      <c r="C77" s="139" t="s">
        <v>107</v>
      </c>
      <c r="L77" s="132"/>
    </row>
    <row r="78" spans="1:31" s="149" customFormat="1" ht="16.399999999999999" customHeight="1">
      <c r="A78" s="143"/>
      <c r="B78" s="144"/>
      <c r="C78" s="143"/>
      <c r="D78" s="143"/>
      <c r="E78" s="241" t="s">
        <v>108</v>
      </c>
      <c r="F78" s="243"/>
      <c r="G78" s="243"/>
      <c r="H78" s="243"/>
      <c r="I78" s="143"/>
      <c r="J78" s="143"/>
      <c r="K78" s="143"/>
      <c r="L78" s="244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</row>
    <row r="79" spans="1:31" s="149" customFormat="1" ht="12" customHeight="1">
      <c r="A79" s="143"/>
      <c r="B79" s="144"/>
      <c r="C79" s="139" t="s">
        <v>109</v>
      </c>
      <c r="D79" s="143"/>
      <c r="E79" s="143"/>
      <c r="F79" s="143"/>
      <c r="G79" s="143"/>
      <c r="H79" s="143"/>
      <c r="I79" s="143"/>
      <c r="J79" s="143"/>
      <c r="K79" s="143"/>
      <c r="L79" s="244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3"/>
      <c r="AD79" s="143"/>
      <c r="AE79" s="143"/>
    </row>
    <row r="80" spans="1:31" s="149" customFormat="1" ht="16.399999999999999" customHeight="1">
      <c r="A80" s="143"/>
      <c r="B80" s="144"/>
      <c r="C80" s="143"/>
      <c r="D80" s="143"/>
      <c r="E80" s="173" t="str">
        <f>E11</f>
        <v>DÍL 03 - Zdravotechnická instalace</v>
      </c>
      <c r="F80" s="243"/>
      <c r="G80" s="243"/>
      <c r="H80" s="243"/>
      <c r="I80" s="143"/>
      <c r="J80" s="143"/>
      <c r="K80" s="143"/>
      <c r="L80" s="244"/>
      <c r="S80" s="143"/>
      <c r="T80" s="143"/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</row>
    <row r="81" spans="1:65" s="149" customFormat="1" ht="6.9" customHeight="1">
      <c r="A81" s="143"/>
      <c r="B81" s="144"/>
      <c r="C81" s="143"/>
      <c r="D81" s="143"/>
      <c r="E81" s="143"/>
      <c r="F81" s="143"/>
      <c r="G81" s="143"/>
      <c r="H81" s="143"/>
      <c r="I81" s="143"/>
      <c r="J81" s="143"/>
      <c r="K81" s="143"/>
      <c r="L81" s="244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</row>
    <row r="82" spans="1:65" s="149" customFormat="1" ht="12" customHeight="1">
      <c r="A82" s="143"/>
      <c r="B82" s="144"/>
      <c r="C82" s="139" t="s">
        <v>19</v>
      </c>
      <c r="D82" s="143"/>
      <c r="E82" s="143"/>
      <c r="F82" s="140" t="str">
        <f>F14</f>
        <v>nemocnice Broumov,Smetanova 91,Broumov</v>
      </c>
      <c r="G82" s="143"/>
      <c r="H82" s="143"/>
      <c r="I82" s="139" t="s">
        <v>21</v>
      </c>
      <c r="J82" s="245" t="str">
        <f>IF(J14="","",J14)</f>
        <v>Vyplň</v>
      </c>
      <c r="K82" s="143"/>
      <c r="L82" s="244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</row>
    <row r="83" spans="1:65" s="149" customFormat="1" ht="6.9" customHeight="1">
      <c r="A83" s="143"/>
      <c r="B83" s="144"/>
      <c r="C83" s="143"/>
      <c r="D83" s="143"/>
      <c r="E83" s="143"/>
      <c r="F83" s="143"/>
      <c r="G83" s="143"/>
      <c r="H83" s="143"/>
      <c r="I83" s="143"/>
      <c r="J83" s="143"/>
      <c r="K83" s="143"/>
      <c r="L83" s="244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</row>
    <row r="84" spans="1:65" s="149" customFormat="1" ht="15.5" customHeight="1">
      <c r="A84" s="143"/>
      <c r="B84" s="144"/>
      <c r="C84" s="139" t="s">
        <v>22</v>
      </c>
      <c r="D84" s="143"/>
      <c r="E84" s="143"/>
      <c r="F84" s="140" t="str">
        <f>E17</f>
        <v>Královéhradecký kraj</v>
      </c>
      <c r="G84" s="143"/>
      <c r="H84" s="143"/>
      <c r="I84" s="139" t="s">
        <v>27</v>
      </c>
      <c r="J84" s="262" t="str">
        <f>E23</f>
        <v>Proxion s.r.o.</v>
      </c>
      <c r="K84" s="143"/>
      <c r="L84" s="244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</row>
    <row r="85" spans="1:65" s="149" customFormat="1" ht="15.5" customHeight="1">
      <c r="A85" s="143"/>
      <c r="B85" s="144"/>
      <c r="C85" s="139" t="s">
        <v>26</v>
      </c>
      <c r="D85" s="143"/>
      <c r="E85" s="143"/>
      <c r="F85" s="140" t="str">
        <f>IF(E20="","",E20)</f>
        <v>VZ</v>
      </c>
      <c r="G85" s="143"/>
      <c r="H85" s="143"/>
      <c r="I85" s="139" t="s">
        <v>31</v>
      </c>
      <c r="J85" s="262" t="str">
        <f>E26</f>
        <v>Ivan Mezera</v>
      </c>
      <c r="K85" s="143"/>
      <c r="L85" s="244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</row>
    <row r="86" spans="1:65" s="149" customFormat="1" ht="10.4" customHeight="1">
      <c r="A86" s="143"/>
      <c r="B86" s="144"/>
      <c r="C86" s="143"/>
      <c r="D86" s="143"/>
      <c r="E86" s="143"/>
      <c r="F86" s="143"/>
      <c r="G86" s="143"/>
      <c r="H86" s="143"/>
      <c r="I86" s="143"/>
      <c r="J86" s="143"/>
      <c r="K86" s="143"/>
      <c r="L86" s="244"/>
      <c r="S86" s="143"/>
      <c r="T86" s="143"/>
      <c r="U86" s="143"/>
      <c r="V86" s="143"/>
      <c r="W86" s="143"/>
      <c r="X86" s="143"/>
      <c r="Y86" s="143"/>
      <c r="Z86" s="143"/>
      <c r="AA86" s="143"/>
      <c r="AB86" s="143"/>
      <c r="AC86" s="143"/>
      <c r="AD86" s="143"/>
      <c r="AE86" s="143"/>
    </row>
    <row r="87" spans="1:65" s="282" customFormat="1" ht="29.25" customHeight="1">
      <c r="A87" s="275"/>
      <c r="B87" s="276"/>
      <c r="C87" s="277" t="s">
        <v>121</v>
      </c>
      <c r="D87" s="278" t="s">
        <v>55</v>
      </c>
      <c r="E87" s="278" t="s">
        <v>51</v>
      </c>
      <c r="F87" s="278" t="s">
        <v>52</v>
      </c>
      <c r="G87" s="278" t="s">
        <v>122</v>
      </c>
      <c r="H87" s="278" t="s">
        <v>123</v>
      </c>
      <c r="I87" s="278" t="s">
        <v>124</v>
      </c>
      <c r="J87" s="279" t="s">
        <v>113</v>
      </c>
      <c r="K87" s="280" t="s">
        <v>125</v>
      </c>
      <c r="L87" s="281"/>
      <c r="M87" s="193" t="s">
        <v>3</v>
      </c>
      <c r="N87" s="194" t="s">
        <v>40</v>
      </c>
      <c r="O87" s="194" t="s">
        <v>126</v>
      </c>
      <c r="P87" s="194" t="s">
        <v>127</v>
      </c>
      <c r="Q87" s="194" t="s">
        <v>128</v>
      </c>
      <c r="R87" s="194" t="s">
        <v>129</v>
      </c>
      <c r="S87" s="194" t="s">
        <v>130</v>
      </c>
      <c r="T87" s="195" t="s">
        <v>131</v>
      </c>
      <c r="U87" s="275"/>
      <c r="V87" s="275"/>
      <c r="W87" s="275"/>
      <c r="X87" s="275"/>
      <c r="Y87" s="275"/>
      <c r="Z87" s="275"/>
      <c r="AA87" s="275"/>
      <c r="AB87" s="275"/>
      <c r="AC87" s="275"/>
      <c r="AD87" s="275"/>
      <c r="AE87" s="275"/>
    </row>
    <row r="88" spans="1:65" s="149" customFormat="1" ht="23" customHeight="1">
      <c r="A88" s="143"/>
      <c r="B88" s="144"/>
      <c r="C88" s="201" t="s">
        <v>132</v>
      </c>
      <c r="D88" s="143"/>
      <c r="E88" s="143"/>
      <c r="F88" s="143"/>
      <c r="G88" s="143"/>
      <c r="H88" s="143"/>
      <c r="I88" s="143"/>
      <c r="J88" s="283">
        <f>BK88</f>
        <v>0</v>
      </c>
      <c r="K88" s="143"/>
      <c r="L88" s="144"/>
      <c r="M88" s="196"/>
      <c r="N88" s="181"/>
      <c r="O88" s="197"/>
      <c r="P88" s="284">
        <f>P89+P92</f>
        <v>0</v>
      </c>
      <c r="Q88" s="197"/>
      <c r="R88" s="284">
        <f>R89+R92</f>
        <v>0</v>
      </c>
      <c r="S88" s="197"/>
      <c r="T88" s="285">
        <f>T89+T92</f>
        <v>0</v>
      </c>
      <c r="U88" s="143"/>
      <c r="V88" s="143"/>
      <c r="W88" s="143"/>
      <c r="X88" s="143"/>
      <c r="Y88" s="143"/>
      <c r="Z88" s="143"/>
      <c r="AA88" s="143"/>
      <c r="AB88" s="143"/>
      <c r="AC88" s="143"/>
      <c r="AD88" s="143"/>
      <c r="AE88" s="143"/>
      <c r="AT88" s="129" t="s">
        <v>69</v>
      </c>
      <c r="AU88" s="129" t="s">
        <v>114</v>
      </c>
      <c r="BK88" s="286">
        <f>BK89+BK92</f>
        <v>0</v>
      </c>
    </row>
    <row r="89" spans="1:65" s="287" customFormat="1" ht="26" customHeight="1">
      <c r="B89" s="288"/>
      <c r="D89" s="289" t="s">
        <v>69</v>
      </c>
      <c r="E89" s="290" t="s">
        <v>1027</v>
      </c>
      <c r="F89" s="290" t="s">
        <v>1028</v>
      </c>
      <c r="J89" s="291">
        <f>BK89</f>
        <v>0</v>
      </c>
      <c r="L89" s="288"/>
      <c r="M89" s="292"/>
      <c r="N89" s="293"/>
      <c r="O89" s="293"/>
      <c r="P89" s="294">
        <f>P90</f>
        <v>0</v>
      </c>
      <c r="Q89" s="293"/>
      <c r="R89" s="294">
        <f>R90</f>
        <v>0</v>
      </c>
      <c r="S89" s="293"/>
      <c r="T89" s="295">
        <f>T90</f>
        <v>0</v>
      </c>
      <c r="AR89" s="289" t="s">
        <v>79</v>
      </c>
      <c r="AT89" s="296" t="s">
        <v>69</v>
      </c>
      <c r="AU89" s="296" t="s">
        <v>70</v>
      </c>
      <c r="AY89" s="289" t="s">
        <v>136</v>
      </c>
      <c r="BK89" s="297">
        <f>BK90</f>
        <v>0</v>
      </c>
    </row>
    <row r="90" spans="1:65" s="287" customFormat="1" ht="23" customHeight="1">
      <c r="B90" s="288"/>
      <c r="D90" s="289" t="s">
        <v>69</v>
      </c>
      <c r="E90" s="311" t="s">
        <v>1699</v>
      </c>
      <c r="F90" s="311" t="s">
        <v>1700</v>
      </c>
      <c r="J90" s="312">
        <f>BK90</f>
        <v>0</v>
      </c>
      <c r="L90" s="288"/>
      <c r="M90" s="292"/>
      <c r="N90" s="293"/>
      <c r="O90" s="293"/>
      <c r="P90" s="294">
        <f>P91</f>
        <v>0</v>
      </c>
      <c r="Q90" s="293"/>
      <c r="R90" s="294">
        <f>R91</f>
        <v>0</v>
      </c>
      <c r="S90" s="293"/>
      <c r="T90" s="295">
        <f>T91</f>
        <v>0</v>
      </c>
      <c r="AR90" s="289" t="s">
        <v>79</v>
      </c>
      <c r="AT90" s="296" t="s">
        <v>69</v>
      </c>
      <c r="AU90" s="296" t="s">
        <v>77</v>
      </c>
      <c r="AY90" s="289" t="s">
        <v>136</v>
      </c>
      <c r="BK90" s="297">
        <f>BK91</f>
        <v>0</v>
      </c>
    </row>
    <row r="91" spans="1:65" s="149" customFormat="1" ht="16.399999999999999" customHeight="1">
      <c r="A91" s="143"/>
      <c r="B91" s="144"/>
      <c r="C91" s="298" t="s">
        <v>77</v>
      </c>
      <c r="D91" s="298" t="s">
        <v>140</v>
      </c>
      <c r="E91" s="299" t="s">
        <v>1701</v>
      </c>
      <c r="F91" s="300" t="s">
        <v>1702</v>
      </c>
      <c r="G91" s="301" t="s">
        <v>143</v>
      </c>
      <c r="H91" s="302">
        <v>1</v>
      </c>
      <c r="I91" s="107"/>
      <c r="J91" s="303">
        <f>ROUND(I91*H91,2)</f>
        <v>0</v>
      </c>
      <c r="K91" s="304"/>
      <c r="L91" s="144"/>
      <c r="M91" s="305" t="s">
        <v>3</v>
      </c>
      <c r="N91" s="306" t="s">
        <v>41</v>
      </c>
      <c r="O91" s="307">
        <v>0</v>
      </c>
      <c r="P91" s="307">
        <f>O91*H91</f>
        <v>0</v>
      </c>
      <c r="Q91" s="307">
        <v>0</v>
      </c>
      <c r="R91" s="307">
        <f>Q91*H91</f>
        <v>0</v>
      </c>
      <c r="S91" s="307">
        <v>0</v>
      </c>
      <c r="T91" s="308">
        <f>S91*H91</f>
        <v>0</v>
      </c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  <c r="AR91" s="309" t="s">
        <v>362</v>
      </c>
      <c r="AT91" s="309" t="s">
        <v>140</v>
      </c>
      <c r="AU91" s="309" t="s">
        <v>79</v>
      </c>
      <c r="AY91" s="129" t="s">
        <v>136</v>
      </c>
      <c r="BE91" s="310">
        <f>IF(N91="základní",J91,0)</f>
        <v>0</v>
      </c>
      <c r="BF91" s="310">
        <f>IF(N91="snížená",J91,0)</f>
        <v>0</v>
      </c>
      <c r="BG91" s="310">
        <f>IF(N91="zákl. přenesená",J91,0)</f>
        <v>0</v>
      </c>
      <c r="BH91" s="310">
        <f>IF(N91="sníž. přenesená",J91,0)</f>
        <v>0</v>
      </c>
      <c r="BI91" s="310">
        <f>IF(N91="nulová",J91,0)</f>
        <v>0</v>
      </c>
      <c r="BJ91" s="129" t="s">
        <v>77</v>
      </c>
      <c r="BK91" s="310">
        <f>ROUND(I91*H91,2)</f>
        <v>0</v>
      </c>
      <c r="BL91" s="129" t="s">
        <v>362</v>
      </c>
      <c r="BM91" s="309" t="s">
        <v>1703</v>
      </c>
    </row>
    <row r="92" spans="1:65" s="287" customFormat="1" ht="26" customHeight="1">
      <c r="B92" s="288"/>
      <c r="D92" s="289" t="s">
        <v>69</v>
      </c>
      <c r="E92" s="290" t="s">
        <v>137</v>
      </c>
      <c r="F92" s="290" t="s">
        <v>138</v>
      </c>
      <c r="J92" s="291">
        <f>BK92</f>
        <v>0</v>
      </c>
      <c r="L92" s="288"/>
      <c r="M92" s="292"/>
      <c r="N92" s="293"/>
      <c r="O92" s="293"/>
      <c r="P92" s="294">
        <f>P93</f>
        <v>0</v>
      </c>
      <c r="Q92" s="293"/>
      <c r="R92" s="294">
        <f>R93</f>
        <v>0</v>
      </c>
      <c r="S92" s="293"/>
      <c r="T92" s="295">
        <f>T93</f>
        <v>0</v>
      </c>
      <c r="AR92" s="289" t="s">
        <v>139</v>
      </c>
      <c r="AT92" s="296" t="s">
        <v>69</v>
      </c>
      <c r="AU92" s="296" t="s">
        <v>70</v>
      </c>
      <c r="AY92" s="289" t="s">
        <v>136</v>
      </c>
      <c r="BK92" s="297">
        <f>BK93</f>
        <v>0</v>
      </c>
    </row>
    <row r="93" spans="1:65" s="149" customFormat="1" ht="16.399999999999999" customHeight="1">
      <c r="A93" s="143"/>
      <c r="B93" s="144"/>
      <c r="C93" s="298" t="s">
        <v>79</v>
      </c>
      <c r="D93" s="298" t="s">
        <v>140</v>
      </c>
      <c r="E93" s="299" t="s">
        <v>1704</v>
      </c>
      <c r="F93" s="300" t="s">
        <v>1705</v>
      </c>
      <c r="G93" s="301" t="s">
        <v>153</v>
      </c>
      <c r="H93" s="302">
        <v>40</v>
      </c>
      <c r="I93" s="107"/>
      <c r="J93" s="303">
        <f>ROUND(I93*H93,2)</f>
        <v>0</v>
      </c>
      <c r="K93" s="304"/>
      <c r="L93" s="144"/>
      <c r="M93" s="313" t="s">
        <v>3</v>
      </c>
      <c r="N93" s="314" t="s">
        <v>41</v>
      </c>
      <c r="O93" s="315">
        <v>0</v>
      </c>
      <c r="P93" s="315">
        <f>O93*H93</f>
        <v>0</v>
      </c>
      <c r="Q93" s="315">
        <v>0</v>
      </c>
      <c r="R93" s="315">
        <f>Q93*H93</f>
        <v>0</v>
      </c>
      <c r="S93" s="315">
        <v>0</v>
      </c>
      <c r="T93" s="316">
        <f>S93*H93</f>
        <v>0</v>
      </c>
      <c r="U93" s="143"/>
      <c r="V93" s="143"/>
      <c r="W93" s="143"/>
      <c r="X93" s="143"/>
      <c r="Y93" s="143"/>
      <c r="Z93" s="143"/>
      <c r="AA93" s="143"/>
      <c r="AB93" s="143"/>
      <c r="AC93" s="143"/>
      <c r="AD93" s="143"/>
      <c r="AE93" s="143"/>
      <c r="AR93" s="309" t="s">
        <v>149</v>
      </c>
      <c r="AT93" s="309" t="s">
        <v>140</v>
      </c>
      <c r="AU93" s="309" t="s">
        <v>77</v>
      </c>
      <c r="AY93" s="129" t="s">
        <v>136</v>
      </c>
      <c r="BE93" s="310">
        <f>IF(N93="základní",J93,0)</f>
        <v>0</v>
      </c>
      <c r="BF93" s="310">
        <f>IF(N93="snížená",J93,0)</f>
        <v>0</v>
      </c>
      <c r="BG93" s="310">
        <f>IF(N93="zákl. přenesená",J93,0)</f>
        <v>0</v>
      </c>
      <c r="BH93" s="310">
        <f>IF(N93="sníž. přenesená",J93,0)</f>
        <v>0</v>
      </c>
      <c r="BI93" s="310">
        <f>IF(N93="nulová",J93,0)</f>
        <v>0</v>
      </c>
      <c r="BJ93" s="129" t="s">
        <v>77</v>
      </c>
      <c r="BK93" s="310">
        <f>ROUND(I93*H93,2)</f>
        <v>0</v>
      </c>
      <c r="BL93" s="129" t="s">
        <v>149</v>
      </c>
      <c r="BM93" s="309" t="s">
        <v>1706</v>
      </c>
    </row>
    <row r="94" spans="1:65" s="149" customFormat="1" ht="6.9" customHeight="1">
      <c r="A94" s="143"/>
      <c r="B94" s="164"/>
      <c r="C94" s="165"/>
      <c r="D94" s="165"/>
      <c r="E94" s="165"/>
      <c r="F94" s="165"/>
      <c r="G94" s="165"/>
      <c r="H94" s="165"/>
      <c r="I94" s="165"/>
      <c r="J94" s="165"/>
      <c r="K94" s="165"/>
      <c r="L94" s="144"/>
      <c r="M94" s="143"/>
      <c r="O94" s="143"/>
      <c r="P94" s="143"/>
      <c r="Q94" s="143"/>
      <c r="R94" s="143"/>
      <c r="S94" s="143"/>
      <c r="T94" s="143"/>
      <c r="U94" s="143"/>
      <c r="V94" s="143"/>
      <c r="W94" s="143"/>
      <c r="X94" s="143"/>
      <c r="Y94" s="143"/>
      <c r="Z94" s="143"/>
      <c r="AA94" s="143"/>
      <c r="AB94" s="143"/>
      <c r="AC94" s="143"/>
      <c r="AD94" s="143"/>
      <c r="AE94" s="143"/>
    </row>
  </sheetData>
  <sheetProtection algorithmName="SHA-512" hashValue="pe07Sxx26Gb2+IM4XB20dYBIgTZcBUnHyrfdcsZx4xYXI7WT73ZUKIClviXuRWtu1slnp+0phZ5vC+3vbCsl4A==" saltValue="2QPUeEQMIuspa6BG1mXw4g==" spinCount="100000" sheet="1" objects="1" scenarios="1" formatColumns="0" formatRows="0"/>
  <autoFilter ref="C87:K93" xr:uid="{00000000-0009-0000-0000-000003000000}"/>
  <mergeCells count="11">
    <mergeCell ref="L2:V2"/>
    <mergeCell ref="E52:H52"/>
    <mergeCell ref="E54:H54"/>
    <mergeCell ref="E76:H76"/>
    <mergeCell ref="E78:H78"/>
    <mergeCell ref="E80:H80"/>
    <mergeCell ref="E7:H7"/>
    <mergeCell ref="E9:H9"/>
    <mergeCell ref="E11:H11"/>
    <mergeCell ref="E29:H29"/>
    <mergeCell ref="E50:H50"/>
  </mergeCells>
  <pageMargins left="0.98425196850393704" right="0.39370078740157483" top="0.39370078740157483" bottom="0.39370078740157483" header="0" footer="0"/>
  <pageSetup paperSize="9" scale="93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91"/>
  <sheetViews>
    <sheetView showGridLines="0" topLeftCell="A79" zoomScale="90" zoomScaleNormal="90" workbookViewId="0">
      <selection activeCell="I90" sqref="I90"/>
    </sheetView>
  </sheetViews>
  <sheetFormatPr defaultRowHeight="10"/>
  <cols>
    <col min="1" max="1" width="7.109375" style="15" customWidth="1"/>
    <col min="2" max="2" width="1.44140625" style="15" customWidth="1"/>
    <col min="3" max="3" width="3.44140625" style="15" customWidth="1"/>
    <col min="4" max="4" width="3.6640625" style="15" customWidth="1"/>
    <col min="5" max="5" width="14.6640625" style="15" customWidth="1"/>
    <col min="6" max="6" width="43.44140625" style="15" customWidth="1"/>
    <col min="7" max="7" width="6" style="15" customWidth="1"/>
    <col min="8" max="8" width="9.88671875" style="15" customWidth="1"/>
    <col min="9" max="10" width="17.33203125" style="15" customWidth="1"/>
    <col min="11" max="11" width="17.33203125" style="15" hidden="1" customWidth="1"/>
    <col min="12" max="12" width="8" style="15" customWidth="1"/>
    <col min="13" max="13" width="9.33203125" style="15" hidden="1" customWidth="1"/>
    <col min="14" max="14" width="9.109375" style="15" hidden="1"/>
    <col min="15" max="20" width="12.109375" style="15" hidden="1" customWidth="1"/>
    <col min="21" max="21" width="14" style="15" hidden="1" customWidth="1"/>
    <col min="22" max="22" width="10.44140625" style="15" customWidth="1"/>
    <col min="23" max="23" width="14" style="15" customWidth="1"/>
    <col min="24" max="24" width="10.44140625" style="15" customWidth="1"/>
    <col min="25" max="25" width="12.88671875" style="15" customWidth="1"/>
    <col min="26" max="26" width="9.44140625" style="15" customWidth="1"/>
    <col min="27" max="27" width="12.88671875" style="15" customWidth="1"/>
    <col min="28" max="28" width="14" style="15" customWidth="1"/>
    <col min="29" max="29" width="9.44140625" style="15" customWidth="1"/>
    <col min="30" max="30" width="12.88671875" style="15" customWidth="1"/>
    <col min="31" max="31" width="14" style="15" customWidth="1"/>
    <col min="32" max="43" width="8.88671875" style="15"/>
    <col min="44" max="65" width="9.109375" style="15" hidden="1" customWidth="1"/>
    <col min="66" max="66" width="0" style="15" hidden="1" customWidth="1"/>
    <col min="67" max="16384" width="8.88671875" style="15"/>
  </cols>
  <sheetData>
    <row r="2" spans="1:46" ht="36.9" customHeight="1">
      <c r="L2" s="127" t="s">
        <v>6</v>
      </c>
      <c r="M2" s="128"/>
      <c r="N2" s="128"/>
      <c r="O2" s="128"/>
      <c r="P2" s="128"/>
      <c r="Q2" s="128"/>
      <c r="R2" s="128"/>
      <c r="S2" s="128"/>
      <c r="T2" s="128"/>
      <c r="U2" s="128"/>
      <c r="V2" s="128"/>
      <c r="AT2" s="129" t="s">
        <v>93</v>
      </c>
    </row>
    <row r="3" spans="1:46" ht="6.9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2"/>
      <c r="AT3" s="129" t="s">
        <v>79</v>
      </c>
    </row>
    <row r="4" spans="1:46" ht="24.9" customHeight="1">
      <c r="B4" s="132"/>
      <c r="D4" s="133" t="s">
        <v>106</v>
      </c>
      <c r="L4" s="132"/>
      <c r="M4" s="240" t="s">
        <v>11</v>
      </c>
      <c r="AT4" s="129" t="s">
        <v>4</v>
      </c>
    </row>
    <row r="5" spans="1:46" ht="6.9" customHeight="1">
      <c r="B5" s="132"/>
      <c r="L5" s="132"/>
    </row>
    <row r="6" spans="1:46" ht="12" customHeight="1">
      <c r="B6" s="132"/>
      <c r="D6" s="139" t="s">
        <v>15</v>
      </c>
      <c r="L6" s="132"/>
    </row>
    <row r="7" spans="1:46" ht="16.399999999999999" customHeight="1">
      <c r="B7" s="132"/>
      <c r="E7" s="241" t="str">
        <f>'Rekapitulace stavby'!K6</f>
        <v>STAVEBNÍ ÚPRAVY LNP NEMOCNICE BROUMOV II</v>
      </c>
      <c r="F7" s="242"/>
      <c r="G7" s="242"/>
      <c r="H7" s="242"/>
      <c r="L7" s="132"/>
    </row>
    <row r="8" spans="1:46" ht="12" customHeight="1">
      <c r="B8" s="132"/>
      <c r="D8" s="139" t="s">
        <v>107</v>
      </c>
      <c r="L8" s="132"/>
    </row>
    <row r="9" spans="1:46" s="149" customFormat="1" ht="16.399999999999999" customHeight="1">
      <c r="A9" s="143"/>
      <c r="B9" s="144"/>
      <c r="C9" s="143"/>
      <c r="D9" s="143"/>
      <c r="E9" s="241" t="s">
        <v>108</v>
      </c>
      <c r="F9" s="243"/>
      <c r="G9" s="243"/>
      <c r="H9" s="243"/>
      <c r="I9" s="143"/>
      <c r="J9" s="143"/>
      <c r="K9" s="143"/>
      <c r="L9" s="244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</row>
    <row r="10" spans="1:46" s="149" customFormat="1" ht="12" customHeight="1">
      <c r="A10" s="143"/>
      <c r="B10" s="144"/>
      <c r="C10" s="143"/>
      <c r="D10" s="139" t="s">
        <v>109</v>
      </c>
      <c r="E10" s="143"/>
      <c r="F10" s="143"/>
      <c r="G10" s="143"/>
      <c r="H10" s="143"/>
      <c r="I10" s="143"/>
      <c r="J10" s="143"/>
      <c r="K10" s="143"/>
      <c r="L10" s="244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</row>
    <row r="11" spans="1:46" s="149" customFormat="1" ht="16.399999999999999" customHeight="1">
      <c r="A11" s="143"/>
      <c r="B11" s="144"/>
      <c r="C11" s="143"/>
      <c r="D11" s="143"/>
      <c r="E11" s="173" t="s">
        <v>1707</v>
      </c>
      <c r="F11" s="243"/>
      <c r="G11" s="243"/>
      <c r="H11" s="243"/>
      <c r="I11" s="143"/>
      <c r="J11" s="143"/>
      <c r="K11" s="143"/>
      <c r="L11" s="244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</row>
    <row r="12" spans="1:46" s="149" customFormat="1">
      <c r="A12" s="143"/>
      <c r="B12" s="144"/>
      <c r="C12" s="143"/>
      <c r="D12" s="143"/>
      <c r="E12" s="143"/>
      <c r="F12" s="143"/>
      <c r="G12" s="143"/>
      <c r="H12" s="143"/>
      <c r="I12" s="143"/>
      <c r="J12" s="143"/>
      <c r="K12" s="143"/>
      <c r="L12" s="244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</row>
    <row r="13" spans="1:46" s="149" customFormat="1" ht="12" customHeight="1">
      <c r="A13" s="143"/>
      <c r="B13" s="144"/>
      <c r="C13" s="143"/>
      <c r="D13" s="139" t="s">
        <v>17</v>
      </c>
      <c r="E13" s="143"/>
      <c r="F13" s="140" t="s">
        <v>3</v>
      </c>
      <c r="G13" s="143"/>
      <c r="H13" s="143"/>
      <c r="I13" s="139" t="s">
        <v>18</v>
      </c>
      <c r="J13" s="140" t="s">
        <v>3</v>
      </c>
      <c r="K13" s="143"/>
      <c r="L13" s="244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</row>
    <row r="14" spans="1:46" s="149" customFormat="1" ht="12" customHeight="1">
      <c r="A14" s="143"/>
      <c r="B14" s="144"/>
      <c r="C14" s="143"/>
      <c r="D14" s="139" t="s">
        <v>19</v>
      </c>
      <c r="E14" s="143"/>
      <c r="F14" s="140" t="s">
        <v>20</v>
      </c>
      <c r="G14" s="143"/>
      <c r="H14" s="143"/>
      <c r="I14" s="139" t="s">
        <v>21</v>
      </c>
      <c r="J14" s="245" t="str">
        <f>'Rekapitulace stavby'!AN8</f>
        <v>Vyplň</v>
      </c>
      <c r="K14" s="143"/>
      <c r="L14" s="244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</row>
    <row r="15" spans="1:46" s="149" customFormat="1" ht="11" customHeight="1">
      <c r="A15" s="143"/>
      <c r="B15" s="144"/>
      <c r="C15" s="143"/>
      <c r="D15" s="143"/>
      <c r="E15" s="143"/>
      <c r="F15" s="143"/>
      <c r="G15" s="143"/>
      <c r="H15" s="143"/>
      <c r="I15" s="143"/>
      <c r="J15" s="143"/>
      <c r="K15" s="143"/>
      <c r="L15" s="244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</row>
    <row r="16" spans="1:46" s="149" customFormat="1" ht="12" customHeight="1">
      <c r="A16" s="143"/>
      <c r="B16" s="144"/>
      <c r="C16" s="143"/>
      <c r="D16" s="139" t="s">
        <v>22</v>
      </c>
      <c r="E16" s="143"/>
      <c r="F16" s="143"/>
      <c r="G16" s="143"/>
      <c r="H16" s="143"/>
      <c r="I16" s="139" t="s">
        <v>23</v>
      </c>
      <c r="J16" s="140" t="s">
        <v>3</v>
      </c>
      <c r="K16" s="143"/>
      <c r="L16" s="244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</row>
    <row r="17" spans="1:31" s="149" customFormat="1" ht="18" customHeight="1">
      <c r="A17" s="143"/>
      <c r="B17" s="144"/>
      <c r="C17" s="143"/>
      <c r="D17" s="143"/>
      <c r="E17" s="140" t="s">
        <v>24</v>
      </c>
      <c r="F17" s="143"/>
      <c r="G17" s="143"/>
      <c r="H17" s="143"/>
      <c r="I17" s="139" t="s">
        <v>25</v>
      </c>
      <c r="J17" s="140" t="s">
        <v>3</v>
      </c>
      <c r="K17" s="143"/>
      <c r="L17" s="244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</row>
    <row r="18" spans="1:31" s="149" customFormat="1" ht="6.9" customHeight="1">
      <c r="A18" s="143"/>
      <c r="B18" s="144"/>
      <c r="C18" s="143"/>
      <c r="D18" s="143"/>
      <c r="E18" s="143"/>
      <c r="F18" s="143"/>
      <c r="G18" s="143"/>
      <c r="H18" s="143"/>
      <c r="I18" s="143"/>
      <c r="J18" s="143"/>
      <c r="K18" s="143"/>
      <c r="L18" s="244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</row>
    <row r="19" spans="1:31" s="149" customFormat="1" ht="12" customHeight="1">
      <c r="A19" s="143"/>
      <c r="B19" s="144"/>
      <c r="C19" s="143"/>
      <c r="D19" s="139" t="s">
        <v>26</v>
      </c>
      <c r="E19" s="143"/>
      <c r="F19" s="143"/>
      <c r="G19" s="143"/>
      <c r="H19" s="143"/>
      <c r="I19" s="139" t="s">
        <v>23</v>
      </c>
      <c r="J19" s="140" t="s">
        <v>3</v>
      </c>
      <c r="K19" s="143"/>
      <c r="L19" s="244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</row>
    <row r="20" spans="1:31" s="149" customFormat="1" ht="18" customHeight="1">
      <c r="A20" s="143"/>
      <c r="B20" s="144"/>
      <c r="C20" s="143"/>
      <c r="D20" s="143"/>
      <c r="E20" s="140" t="s">
        <v>1</v>
      </c>
      <c r="F20" s="143"/>
      <c r="G20" s="143"/>
      <c r="H20" s="143"/>
      <c r="I20" s="139" t="s">
        <v>25</v>
      </c>
      <c r="J20" s="140" t="s">
        <v>3</v>
      </c>
      <c r="K20" s="143"/>
      <c r="L20" s="244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</row>
    <row r="21" spans="1:31" s="149" customFormat="1" ht="6.9" customHeight="1">
      <c r="A21" s="143"/>
      <c r="B21" s="144"/>
      <c r="C21" s="143"/>
      <c r="D21" s="143"/>
      <c r="E21" s="143"/>
      <c r="F21" s="143"/>
      <c r="G21" s="143"/>
      <c r="H21" s="143"/>
      <c r="I21" s="143"/>
      <c r="J21" s="143"/>
      <c r="K21" s="143"/>
      <c r="L21" s="244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</row>
    <row r="22" spans="1:31" s="149" customFormat="1" ht="12" customHeight="1">
      <c r="A22" s="143"/>
      <c r="B22" s="144"/>
      <c r="C22" s="143"/>
      <c r="D22" s="139" t="s">
        <v>27</v>
      </c>
      <c r="E22" s="143"/>
      <c r="F22" s="143"/>
      <c r="G22" s="143"/>
      <c r="H22" s="143"/>
      <c r="I22" s="139" t="s">
        <v>23</v>
      </c>
      <c r="J22" s="140" t="s">
        <v>28</v>
      </c>
      <c r="K22" s="143"/>
      <c r="L22" s="244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</row>
    <row r="23" spans="1:31" s="149" customFormat="1" ht="18" customHeight="1">
      <c r="A23" s="143"/>
      <c r="B23" s="144"/>
      <c r="C23" s="143"/>
      <c r="D23" s="143"/>
      <c r="E23" s="140" t="s">
        <v>29</v>
      </c>
      <c r="F23" s="143"/>
      <c r="G23" s="143"/>
      <c r="H23" s="143"/>
      <c r="I23" s="139" t="s">
        <v>25</v>
      </c>
      <c r="J23" s="140" t="s">
        <v>3</v>
      </c>
      <c r="K23" s="143"/>
      <c r="L23" s="244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</row>
    <row r="24" spans="1:31" s="149" customFormat="1" ht="6.9" customHeight="1">
      <c r="A24" s="143"/>
      <c r="B24" s="144"/>
      <c r="C24" s="143"/>
      <c r="D24" s="143"/>
      <c r="E24" s="143"/>
      <c r="F24" s="143"/>
      <c r="G24" s="143"/>
      <c r="H24" s="143"/>
      <c r="I24" s="143"/>
      <c r="J24" s="143"/>
      <c r="K24" s="143"/>
      <c r="L24" s="244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</row>
    <row r="25" spans="1:31" s="149" customFormat="1" ht="12" customHeight="1">
      <c r="A25" s="143"/>
      <c r="B25" s="144"/>
      <c r="C25" s="143"/>
      <c r="D25" s="139" t="s">
        <v>31</v>
      </c>
      <c r="E25" s="143"/>
      <c r="F25" s="143"/>
      <c r="G25" s="143"/>
      <c r="H25" s="143"/>
      <c r="I25" s="139" t="s">
        <v>23</v>
      </c>
      <c r="J25" s="140" t="s">
        <v>32</v>
      </c>
      <c r="K25" s="143"/>
      <c r="L25" s="244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pans="1:31" s="149" customFormat="1" ht="18" customHeight="1">
      <c r="A26" s="143"/>
      <c r="B26" s="144"/>
      <c r="C26" s="143"/>
      <c r="D26" s="143"/>
      <c r="E26" s="140" t="s">
        <v>33</v>
      </c>
      <c r="F26" s="143"/>
      <c r="G26" s="143"/>
      <c r="H26" s="143"/>
      <c r="I26" s="139" t="s">
        <v>25</v>
      </c>
      <c r="J26" s="140" t="s">
        <v>3</v>
      </c>
      <c r="K26" s="143"/>
      <c r="L26" s="244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</row>
    <row r="27" spans="1:31" s="149" customFormat="1" ht="6.9" customHeight="1">
      <c r="A27" s="143"/>
      <c r="B27" s="144"/>
      <c r="C27" s="143"/>
      <c r="D27" s="143"/>
      <c r="E27" s="143"/>
      <c r="F27" s="143"/>
      <c r="G27" s="143"/>
      <c r="H27" s="143"/>
      <c r="I27" s="143"/>
      <c r="J27" s="143"/>
      <c r="K27" s="143"/>
      <c r="L27" s="244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31" s="149" customFormat="1" ht="12" customHeight="1">
      <c r="A28" s="143"/>
      <c r="B28" s="144"/>
      <c r="C28" s="143"/>
      <c r="D28" s="139" t="s">
        <v>34</v>
      </c>
      <c r="E28" s="143"/>
      <c r="F28" s="143"/>
      <c r="G28" s="143"/>
      <c r="H28" s="143"/>
      <c r="I28" s="143"/>
      <c r="J28" s="143"/>
      <c r="K28" s="143"/>
      <c r="L28" s="244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</row>
    <row r="29" spans="1:31" s="249" customFormat="1" ht="16.399999999999999" customHeight="1">
      <c r="A29" s="246"/>
      <c r="B29" s="247"/>
      <c r="C29" s="246"/>
      <c r="D29" s="246"/>
      <c r="E29" s="141" t="s">
        <v>3</v>
      </c>
      <c r="F29" s="141"/>
      <c r="G29" s="141"/>
      <c r="H29" s="141"/>
      <c r="I29" s="246"/>
      <c r="J29" s="246"/>
      <c r="K29" s="246"/>
      <c r="L29" s="248"/>
      <c r="S29" s="246"/>
      <c r="T29" s="246"/>
      <c r="U29" s="246"/>
      <c r="V29" s="246"/>
      <c r="W29" s="246"/>
      <c r="X29" s="246"/>
      <c r="Y29" s="246"/>
      <c r="Z29" s="246"/>
      <c r="AA29" s="246"/>
      <c r="AB29" s="246"/>
      <c r="AC29" s="246"/>
      <c r="AD29" s="246"/>
      <c r="AE29" s="246"/>
    </row>
    <row r="30" spans="1:31" s="149" customFormat="1" ht="6.9" customHeight="1">
      <c r="A30" s="143"/>
      <c r="B30" s="144"/>
      <c r="C30" s="143"/>
      <c r="D30" s="143"/>
      <c r="E30" s="143"/>
      <c r="F30" s="143"/>
      <c r="G30" s="143"/>
      <c r="H30" s="143"/>
      <c r="I30" s="143"/>
      <c r="J30" s="143"/>
      <c r="K30" s="143"/>
      <c r="L30" s="244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</row>
    <row r="31" spans="1:31" s="149" customFormat="1" ht="6.9" customHeight="1">
      <c r="A31" s="143"/>
      <c r="B31" s="144"/>
      <c r="C31" s="143"/>
      <c r="D31" s="197"/>
      <c r="E31" s="197"/>
      <c r="F31" s="197"/>
      <c r="G31" s="197"/>
      <c r="H31" s="197"/>
      <c r="I31" s="197"/>
      <c r="J31" s="197"/>
      <c r="K31" s="197"/>
      <c r="L31" s="244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</row>
    <row r="32" spans="1:31" s="149" customFormat="1" ht="25.4" customHeight="1">
      <c r="A32" s="143"/>
      <c r="B32" s="144"/>
      <c r="C32" s="143"/>
      <c r="D32" s="250" t="s">
        <v>36</v>
      </c>
      <c r="E32" s="143"/>
      <c r="F32" s="143"/>
      <c r="G32" s="143"/>
      <c r="H32" s="143"/>
      <c r="I32" s="143"/>
      <c r="J32" s="251">
        <f>ROUND(J87, 2)</f>
        <v>0</v>
      </c>
      <c r="K32" s="143"/>
      <c r="L32" s="244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</row>
    <row r="33" spans="1:31" s="149" customFormat="1" ht="6.9" customHeight="1">
      <c r="A33" s="143"/>
      <c r="B33" s="144"/>
      <c r="C33" s="143"/>
      <c r="D33" s="197"/>
      <c r="E33" s="197"/>
      <c r="F33" s="197"/>
      <c r="G33" s="197"/>
      <c r="H33" s="197"/>
      <c r="I33" s="197"/>
      <c r="J33" s="197"/>
      <c r="K33" s="197"/>
      <c r="L33" s="244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</row>
    <row r="34" spans="1:31" s="149" customFormat="1" ht="14.4" customHeight="1">
      <c r="A34" s="143"/>
      <c r="B34" s="144"/>
      <c r="C34" s="143"/>
      <c r="D34" s="143"/>
      <c r="E34" s="143"/>
      <c r="F34" s="252" t="s">
        <v>38</v>
      </c>
      <c r="G34" s="143"/>
      <c r="H34" s="143"/>
      <c r="I34" s="252" t="s">
        <v>37</v>
      </c>
      <c r="J34" s="252" t="s">
        <v>39</v>
      </c>
      <c r="K34" s="143"/>
      <c r="L34" s="244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</row>
    <row r="35" spans="1:31" s="149" customFormat="1" ht="14.4" customHeight="1">
      <c r="A35" s="143"/>
      <c r="B35" s="144"/>
      <c r="C35" s="143"/>
      <c r="D35" s="253" t="s">
        <v>40</v>
      </c>
      <c r="E35" s="139" t="s">
        <v>41</v>
      </c>
      <c r="F35" s="254">
        <f>ROUND((SUM(BE87:BE90)),  2)</f>
        <v>0</v>
      </c>
      <c r="G35" s="143"/>
      <c r="H35" s="143"/>
      <c r="I35" s="255">
        <v>0.21</v>
      </c>
      <c r="J35" s="254">
        <f>ROUND(((SUM(BE87:BE90))*I35),  2)</f>
        <v>0</v>
      </c>
      <c r="K35" s="143"/>
      <c r="L35" s="244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</row>
    <row r="36" spans="1:31" s="149" customFormat="1" ht="14.4" customHeight="1">
      <c r="A36" s="143"/>
      <c r="B36" s="144"/>
      <c r="C36" s="143"/>
      <c r="D36" s="143"/>
      <c r="E36" s="139" t="s">
        <v>42</v>
      </c>
      <c r="F36" s="254">
        <f>ROUND((SUM(BF87:BF90)),  2)</f>
        <v>0</v>
      </c>
      <c r="G36" s="143"/>
      <c r="H36" s="143"/>
      <c r="I36" s="255">
        <v>0.15</v>
      </c>
      <c r="J36" s="254">
        <f>ROUND(((SUM(BF87:BF90))*I36),  2)</f>
        <v>0</v>
      </c>
      <c r="K36" s="143"/>
      <c r="L36" s="244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</row>
    <row r="37" spans="1:31" s="149" customFormat="1" ht="14.4" hidden="1" customHeight="1">
      <c r="A37" s="143"/>
      <c r="B37" s="144"/>
      <c r="C37" s="143"/>
      <c r="D37" s="143"/>
      <c r="E37" s="139" t="s">
        <v>43</v>
      </c>
      <c r="F37" s="254">
        <f>ROUND((SUM(BG87:BG90)),  2)</f>
        <v>0</v>
      </c>
      <c r="G37" s="143"/>
      <c r="H37" s="143"/>
      <c r="I37" s="255">
        <v>0.21</v>
      </c>
      <c r="J37" s="254">
        <f>0</f>
        <v>0</v>
      </c>
      <c r="K37" s="143"/>
      <c r="L37" s="244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</row>
    <row r="38" spans="1:31" s="149" customFormat="1" ht="14.4" hidden="1" customHeight="1">
      <c r="A38" s="143"/>
      <c r="B38" s="144"/>
      <c r="C38" s="143"/>
      <c r="D38" s="143"/>
      <c r="E38" s="139" t="s">
        <v>44</v>
      </c>
      <c r="F38" s="254">
        <f>ROUND((SUM(BH87:BH90)),  2)</f>
        <v>0</v>
      </c>
      <c r="G38" s="143"/>
      <c r="H38" s="143"/>
      <c r="I38" s="255">
        <v>0.15</v>
      </c>
      <c r="J38" s="254">
        <f>0</f>
        <v>0</v>
      </c>
      <c r="K38" s="143"/>
      <c r="L38" s="244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</row>
    <row r="39" spans="1:31" s="149" customFormat="1" ht="14.4" hidden="1" customHeight="1">
      <c r="A39" s="143"/>
      <c r="B39" s="144"/>
      <c r="C39" s="143"/>
      <c r="D39" s="143"/>
      <c r="E39" s="139" t="s">
        <v>45</v>
      </c>
      <c r="F39" s="254">
        <f>ROUND((SUM(BI87:BI90)),  2)</f>
        <v>0</v>
      </c>
      <c r="G39" s="143"/>
      <c r="H39" s="143"/>
      <c r="I39" s="255">
        <v>0</v>
      </c>
      <c r="J39" s="254">
        <f>0</f>
        <v>0</v>
      </c>
      <c r="K39" s="143"/>
      <c r="L39" s="244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</row>
    <row r="40" spans="1:31" s="149" customFormat="1" ht="6.9" customHeight="1">
      <c r="A40" s="143"/>
      <c r="B40" s="144"/>
      <c r="C40" s="143"/>
      <c r="D40" s="143"/>
      <c r="E40" s="143"/>
      <c r="F40" s="143"/>
      <c r="G40" s="143"/>
      <c r="H40" s="143"/>
      <c r="I40" s="143"/>
      <c r="J40" s="143"/>
      <c r="K40" s="143"/>
      <c r="L40" s="244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</row>
    <row r="41" spans="1:31" s="149" customFormat="1" ht="25.4" customHeight="1">
      <c r="A41" s="143"/>
      <c r="B41" s="144"/>
      <c r="C41" s="256"/>
      <c r="D41" s="257" t="s">
        <v>46</v>
      </c>
      <c r="E41" s="189"/>
      <c r="F41" s="189"/>
      <c r="G41" s="258" t="s">
        <v>47</v>
      </c>
      <c r="H41" s="259" t="s">
        <v>48</v>
      </c>
      <c r="I41" s="189"/>
      <c r="J41" s="260">
        <f>SUM(J32:J39)</f>
        <v>0</v>
      </c>
      <c r="K41" s="261"/>
      <c r="L41" s="244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</row>
    <row r="42" spans="1:31" s="149" customFormat="1" ht="14.4" customHeight="1">
      <c r="A42" s="143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244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</row>
    <row r="46" spans="1:31" s="149" customFormat="1" ht="6.9" customHeight="1">
      <c r="A46" s="143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244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</row>
    <row r="47" spans="1:31" s="149" customFormat="1" ht="24.9" customHeight="1">
      <c r="A47" s="143"/>
      <c r="B47" s="144"/>
      <c r="C47" s="133" t="s">
        <v>111</v>
      </c>
      <c r="D47" s="143"/>
      <c r="E47" s="143"/>
      <c r="F47" s="143"/>
      <c r="G47" s="143"/>
      <c r="H47" s="143"/>
      <c r="I47" s="143"/>
      <c r="J47" s="143"/>
      <c r="K47" s="143"/>
      <c r="L47" s="244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</row>
    <row r="48" spans="1:31" s="149" customFormat="1" ht="6.9" customHeight="1">
      <c r="A48" s="143"/>
      <c r="B48" s="144"/>
      <c r="C48" s="143"/>
      <c r="D48" s="143"/>
      <c r="E48" s="143"/>
      <c r="F48" s="143"/>
      <c r="G48" s="143"/>
      <c r="H48" s="143"/>
      <c r="I48" s="143"/>
      <c r="J48" s="143"/>
      <c r="K48" s="143"/>
      <c r="L48" s="244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</row>
    <row r="49" spans="1:47" s="149" customFormat="1" ht="12" customHeight="1">
      <c r="A49" s="143"/>
      <c r="B49" s="144"/>
      <c r="C49" s="139" t="s">
        <v>15</v>
      </c>
      <c r="D49" s="143"/>
      <c r="E49" s="143"/>
      <c r="F49" s="143"/>
      <c r="G49" s="143"/>
      <c r="H49" s="143"/>
      <c r="I49" s="143"/>
      <c r="J49" s="143"/>
      <c r="K49" s="143"/>
      <c r="L49" s="244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</row>
    <row r="50" spans="1:47" s="149" customFormat="1" ht="16.399999999999999" customHeight="1">
      <c r="A50" s="143"/>
      <c r="B50" s="144"/>
      <c r="C50" s="143"/>
      <c r="D50" s="143"/>
      <c r="E50" s="241" t="str">
        <f>E7</f>
        <v>STAVEBNÍ ÚPRAVY LNP NEMOCNICE BROUMOV II</v>
      </c>
      <c r="F50" s="242"/>
      <c r="G50" s="242"/>
      <c r="H50" s="242"/>
      <c r="I50" s="143"/>
      <c r="J50" s="143"/>
      <c r="K50" s="143"/>
      <c r="L50" s="244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</row>
    <row r="51" spans="1:47" ht="12" customHeight="1">
      <c r="B51" s="132"/>
      <c r="C51" s="139" t="s">
        <v>107</v>
      </c>
      <c r="L51" s="132"/>
    </row>
    <row r="52" spans="1:47" s="149" customFormat="1" ht="16.399999999999999" customHeight="1">
      <c r="A52" s="143"/>
      <c r="B52" s="144"/>
      <c r="C52" s="143"/>
      <c r="D52" s="143"/>
      <c r="E52" s="241" t="s">
        <v>108</v>
      </c>
      <c r="F52" s="243"/>
      <c r="G52" s="243"/>
      <c r="H52" s="243"/>
      <c r="I52" s="143"/>
      <c r="J52" s="143"/>
      <c r="K52" s="143"/>
      <c r="L52" s="244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</row>
    <row r="53" spans="1:47" s="149" customFormat="1" ht="12" customHeight="1">
      <c r="A53" s="143"/>
      <c r="B53" s="144"/>
      <c r="C53" s="139" t="s">
        <v>109</v>
      </c>
      <c r="D53" s="143"/>
      <c r="E53" s="143"/>
      <c r="F53" s="143"/>
      <c r="G53" s="143"/>
      <c r="H53" s="143"/>
      <c r="I53" s="143"/>
      <c r="J53" s="143"/>
      <c r="K53" s="143"/>
      <c r="L53" s="244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</row>
    <row r="54" spans="1:47" s="149" customFormat="1" ht="16.399999999999999" customHeight="1">
      <c r="A54" s="143"/>
      <c r="B54" s="144"/>
      <c r="C54" s="143"/>
      <c r="D54" s="143"/>
      <c r="E54" s="173" t="str">
        <f>E11</f>
        <v>DÍL 04 - Vytápění</v>
      </c>
      <c r="F54" s="243"/>
      <c r="G54" s="243"/>
      <c r="H54" s="243"/>
      <c r="I54" s="143"/>
      <c r="J54" s="143"/>
      <c r="K54" s="143"/>
      <c r="L54" s="244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</row>
    <row r="55" spans="1:47" s="149" customFormat="1" ht="6.9" customHeight="1">
      <c r="A55" s="143"/>
      <c r="B55" s="144"/>
      <c r="C55" s="143"/>
      <c r="D55" s="143"/>
      <c r="E55" s="143"/>
      <c r="F55" s="143"/>
      <c r="G55" s="143"/>
      <c r="H55" s="143"/>
      <c r="I55" s="143"/>
      <c r="J55" s="143"/>
      <c r="K55" s="143"/>
      <c r="L55" s="244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</row>
    <row r="56" spans="1:47" s="149" customFormat="1" ht="12" customHeight="1">
      <c r="A56" s="143"/>
      <c r="B56" s="144"/>
      <c r="C56" s="139" t="s">
        <v>19</v>
      </c>
      <c r="D56" s="143"/>
      <c r="E56" s="143"/>
      <c r="F56" s="140" t="str">
        <f>F14</f>
        <v>nemocnice Broumov,Smetanova 91,Broumov</v>
      </c>
      <c r="G56" s="143"/>
      <c r="H56" s="143"/>
      <c r="I56" s="139" t="s">
        <v>21</v>
      </c>
      <c r="J56" s="245" t="str">
        <f>IF(J14="","",J14)</f>
        <v>Vyplň</v>
      </c>
      <c r="K56" s="143"/>
      <c r="L56" s="244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</row>
    <row r="57" spans="1:47" s="149" customFormat="1" ht="6.9" customHeight="1">
      <c r="A57" s="143"/>
      <c r="B57" s="144"/>
      <c r="C57" s="143"/>
      <c r="D57" s="143"/>
      <c r="E57" s="143"/>
      <c r="F57" s="143"/>
      <c r="G57" s="143"/>
      <c r="H57" s="143"/>
      <c r="I57" s="143"/>
      <c r="J57" s="143"/>
      <c r="K57" s="143"/>
      <c r="L57" s="244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</row>
    <row r="58" spans="1:47" s="149" customFormat="1" ht="15.5" customHeight="1">
      <c r="A58" s="143"/>
      <c r="B58" s="144"/>
      <c r="C58" s="139" t="s">
        <v>22</v>
      </c>
      <c r="D58" s="143"/>
      <c r="E58" s="143"/>
      <c r="F58" s="140" t="str">
        <f>E17</f>
        <v>Královéhradecký kraj</v>
      </c>
      <c r="G58" s="143"/>
      <c r="H58" s="143"/>
      <c r="I58" s="139" t="s">
        <v>27</v>
      </c>
      <c r="J58" s="262" t="str">
        <f>E23</f>
        <v>Proxion s.r.o.</v>
      </c>
      <c r="K58" s="143"/>
      <c r="L58" s="244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</row>
    <row r="59" spans="1:47" s="149" customFormat="1" ht="15.5" customHeight="1">
      <c r="A59" s="143"/>
      <c r="B59" s="144"/>
      <c r="C59" s="139" t="s">
        <v>26</v>
      </c>
      <c r="D59" s="143"/>
      <c r="E59" s="143"/>
      <c r="F59" s="140" t="str">
        <f>IF(E20="","",E20)</f>
        <v>VZ</v>
      </c>
      <c r="G59" s="143"/>
      <c r="H59" s="143"/>
      <c r="I59" s="139" t="s">
        <v>31</v>
      </c>
      <c r="J59" s="262" t="str">
        <f>E26</f>
        <v>Ivan Mezera</v>
      </c>
      <c r="K59" s="143"/>
      <c r="L59" s="244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3"/>
      <c r="AD59" s="143"/>
      <c r="AE59" s="143"/>
    </row>
    <row r="60" spans="1:47" s="149" customFormat="1" ht="10.4" customHeight="1">
      <c r="A60" s="143"/>
      <c r="B60" s="144"/>
      <c r="C60" s="143"/>
      <c r="D60" s="143"/>
      <c r="E60" s="143"/>
      <c r="F60" s="143"/>
      <c r="G60" s="143"/>
      <c r="H60" s="143"/>
      <c r="I60" s="143"/>
      <c r="J60" s="143"/>
      <c r="K60" s="143"/>
      <c r="L60" s="244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</row>
    <row r="61" spans="1:47" s="149" customFormat="1" ht="29.25" customHeight="1">
      <c r="A61" s="143"/>
      <c r="B61" s="144"/>
      <c r="C61" s="263" t="s">
        <v>112</v>
      </c>
      <c r="D61" s="256"/>
      <c r="E61" s="256"/>
      <c r="F61" s="256"/>
      <c r="G61" s="256"/>
      <c r="H61" s="256"/>
      <c r="I61" s="256"/>
      <c r="J61" s="264" t="s">
        <v>113</v>
      </c>
      <c r="K61" s="256"/>
      <c r="L61" s="244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</row>
    <row r="62" spans="1:47" s="149" customFormat="1" ht="10.4" customHeight="1">
      <c r="A62" s="143"/>
      <c r="B62" s="144"/>
      <c r="C62" s="143"/>
      <c r="D62" s="143"/>
      <c r="E62" s="143"/>
      <c r="F62" s="143"/>
      <c r="G62" s="143"/>
      <c r="H62" s="143"/>
      <c r="I62" s="143"/>
      <c r="J62" s="143"/>
      <c r="K62" s="143"/>
      <c r="L62" s="244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43"/>
      <c r="AE62" s="143"/>
    </row>
    <row r="63" spans="1:47" s="149" customFormat="1" ht="23" customHeight="1">
      <c r="A63" s="143"/>
      <c r="B63" s="144"/>
      <c r="C63" s="265" t="s">
        <v>68</v>
      </c>
      <c r="D63" s="143"/>
      <c r="E63" s="143"/>
      <c r="F63" s="143"/>
      <c r="G63" s="143"/>
      <c r="H63" s="143"/>
      <c r="I63" s="143"/>
      <c r="J63" s="251">
        <f>J87</f>
        <v>0</v>
      </c>
      <c r="K63" s="143"/>
      <c r="L63" s="244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U63" s="129" t="s">
        <v>114</v>
      </c>
    </row>
    <row r="64" spans="1:47" s="266" customFormat="1" ht="24.9" customHeight="1">
      <c r="B64" s="267"/>
      <c r="D64" s="268" t="s">
        <v>245</v>
      </c>
      <c r="E64" s="269"/>
      <c r="F64" s="269"/>
      <c r="G64" s="269"/>
      <c r="H64" s="269"/>
      <c r="I64" s="269"/>
      <c r="J64" s="270">
        <f>J88</f>
        <v>0</v>
      </c>
      <c r="L64" s="267"/>
    </row>
    <row r="65" spans="1:31" s="227" customFormat="1" ht="20" customHeight="1">
      <c r="B65" s="271"/>
      <c r="D65" s="272" t="s">
        <v>1967</v>
      </c>
      <c r="E65" s="273"/>
      <c r="F65" s="273"/>
      <c r="G65" s="273"/>
      <c r="H65" s="273"/>
      <c r="I65" s="273"/>
      <c r="J65" s="274">
        <f>J89</f>
        <v>0</v>
      </c>
      <c r="L65" s="271"/>
    </row>
    <row r="66" spans="1:31" s="149" customFormat="1" ht="21.75" customHeight="1">
      <c r="A66" s="143"/>
      <c r="B66" s="144"/>
      <c r="C66" s="143"/>
      <c r="D66" s="143"/>
      <c r="E66" s="143"/>
      <c r="F66" s="143"/>
      <c r="G66" s="143"/>
      <c r="H66" s="143"/>
      <c r="I66" s="143"/>
      <c r="J66" s="143"/>
      <c r="K66" s="143"/>
      <c r="L66" s="244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3"/>
    </row>
    <row r="67" spans="1:31" s="149" customFormat="1" ht="6.9" customHeight="1">
      <c r="A67" s="143"/>
      <c r="B67" s="164"/>
      <c r="C67" s="165"/>
      <c r="D67" s="165"/>
      <c r="E67" s="165"/>
      <c r="F67" s="165"/>
      <c r="G67" s="165"/>
      <c r="H67" s="165"/>
      <c r="I67" s="165"/>
      <c r="J67" s="165"/>
      <c r="K67" s="165"/>
      <c r="L67" s="244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</row>
    <row r="71" spans="1:31" s="149" customFormat="1" ht="6.9" customHeight="1">
      <c r="A71" s="143"/>
      <c r="B71" s="166"/>
      <c r="C71" s="167"/>
      <c r="D71" s="167"/>
      <c r="E71" s="167"/>
      <c r="F71" s="167"/>
      <c r="G71" s="167"/>
      <c r="H71" s="167"/>
      <c r="I71" s="167"/>
      <c r="J71" s="167"/>
      <c r="K71" s="167"/>
      <c r="L71" s="244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</row>
    <row r="72" spans="1:31" s="149" customFormat="1" ht="24.9" customHeight="1">
      <c r="A72" s="143"/>
      <c r="B72" s="144"/>
      <c r="C72" s="133" t="s">
        <v>120</v>
      </c>
      <c r="D72" s="143"/>
      <c r="E72" s="143"/>
      <c r="F72" s="143"/>
      <c r="G72" s="143"/>
      <c r="H72" s="143"/>
      <c r="I72" s="143"/>
      <c r="J72" s="143"/>
      <c r="K72" s="143"/>
      <c r="L72" s="244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</row>
    <row r="73" spans="1:31" s="149" customFormat="1" ht="6.9" customHeight="1">
      <c r="A73" s="143"/>
      <c r="B73" s="144"/>
      <c r="C73" s="143"/>
      <c r="D73" s="143"/>
      <c r="E73" s="143"/>
      <c r="F73" s="143"/>
      <c r="G73" s="143"/>
      <c r="H73" s="143"/>
      <c r="I73" s="143"/>
      <c r="J73" s="143"/>
      <c r="K73" s="143"/>
      <c r="L73" s="244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</row>
    <row r="74" spans="1:31" s="149" customFormat="1" ht="12" customHeight="1">
      <c r="A74" s="143"/>
      <c r="B74" s="144"/>
      <c r="C74" s="139" t="s">
        <v>15</v>
      </c>
      <c r="D74" s="143"/>
      <c r="E74" s="143"/>
      <c r="F74" s="143"/>
      <c r="G74" s="143"/>
      <c r="H74" s="143"/>
      <c r="I74" s="143"/>
      <c r="J74" s="143"/>
      <c r="K74" s="143"/>
      <c r="L74" s="244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</row>
    <row r="75" spans="1:31" s="149" customFormat="1" ht="16.399999999999999" customHeight="1">
      <c r="A75" s="143"/>
      <c r="B75" s="144"/>
      <c r="C75" s="143"/>
      <c r="D75" s="143"/>
      <c r="E75" s="241" t="str">
        <f>E7</f>
        <v>STAVEBNÍ ÚPRAVY LNP NEMOCNICE BROUMOV II</v>
      </c>
      <c r="F75" s="242"/>
      <c r="G75" s="242"/>
      <c r="H75" s="242"/>
      <c r="I75" s="143"/>
      <c r="J75" s="143"/>
      <c r="K75" s="143"/>
      <c r="L75" s="244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</row>
    <row r="76" spans="1:31" ht="12" customHeight="1">
      <c r="B76" s="132"/>
      <c r="C76" s="139" t="s">
        <v>107</v>
      </c>
      <c r="L76" s="132"/>
    </row>
    <row r="77" spans="1:31" s="149" customFormat="1" ht="16.399999999999999" customHeight="1">
      <c r="A77" s="143"/>
      <c r="B77" s="144"/>
      <c r="C77" s="143"/>
      <c r="D77" s="143"/>
      <c r="E77" s="241" t="s">
        <v>108</v>
      </c>
      <c r="F77" s="243"/>
      <c r="G77" s="243"/>
      <c r="H77" s="243"/>
      <c r="I77" s="143"/>
      <c r="J77" s="143"/>
      <c r="K77" s="143"/>
      <c r="L77" s="244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</row>
    <row r="78" spans="1:31" s="149" customFormat="1" ht="12" customHeight="1">
      <c r="A78" s="143"/>
      <c r="B78" s="144"/>
      <c r="C78" s="139" t="s">
        <v>109</v>
      </c>
      <c r="D78" s="143"/>
      <c r="E78" s="143"/>
      <c r="F78" s="143"/>
      <c r="G78" s="143"/>
      <c r="H78" s="143"/>
      <c r="I78" s="143"/>
      <c r="J78" s="143"/>
      <c r="K78" s="143"/>
      <c r="L78" s="244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</row>
    <row r="79" spans="1:31" s="149" customFormat="1" ht="16.399999999999999" customHeight="1">
      <c r="A79" s="143"/>
      <c r="B79" s="144"/>
      <c r="C79" s="143"/>
      <c r="D79" s="143"/>
      <c r="E79" s="173" t="str">
        <f>E11</f>
        <v>DÍL 04 - Vytápění</v>
      </c>
      <c r="F79" s="243"/>
      <c r="G79" s="243"/>
      <c r="H79" s="243"/>
      <c r="I79" s="143"/>
      <c r="J79" s="143"/>
      <c r="K79" s="143"/>
      <c r="L79" s="244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3"/>
      <c r="AD79" s="143"/>
      <c r="AE79" s="143"/>
    </row>
    <row r="80" spans="1:31" s="149" customFormat="1" ht="6.9" customHeight="1">
      <c r="A80" s="143"/>
      <c r="B80" s="144"/>
      <c r="C80" s="143"/>
      <c r="D80" s="143"/>
      <c r="E80" s="143"/>
      <c r="F80" s="143"/>
      <c r="G80" s="143"/>
      <c r="H80" s="143"/>
      <c r="I80" s="143"/>
      <c r="J80" s="143"/>
      <c r="K80" s="143"/>
      <c r="L80" s="244"/>
      <c r="S80" s="143"/>
      <c r="T80" s="143"/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</row>
    <row r="81" spans="1:65" s="149" customFormat="1" ht="12" customHeight="1">
      <c r="A81" s="143"/>
      <c r="B81" s="144"/>
      <c r="C81" s="139" t="s">
        <v>19</v>
      </c>
      <c r="D81" s="143"/>
      <c r="E81" s="143"/>
      <c r="F81" s="140" t="str">
        <f>F14</f>
        <v>nemocnice Broumov,Smetanova 91,Broumov</v>
      </c>
      <c r="G81" s="143"/>
      <c r="H81" s="143"/>
      <c r="I81" s="139" t="s">
        <v>21</v>
      </c>
      <c r="J81" s="245" t="str">
        <f>IF(J14="","",J14)</f>
        <v>Vyplň</v>
      </c>
      <c r="K81" s="143"/>
      <c r="L81" s="244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</row>
    <row r="82" spans="1:65" s="149" customFormat="1" ht="6.9" customHeight="1">
      <c r="A82" s="143"/>
      <c r="B82" s="144"/>
      <c r="C82" s="143"/>
      <c r="D82" s="143"/>
      <c r="E82" s="143"/>
      <c r="F82" s="143"/>
      <c r="G82" s="143"/>
      <c r="H82" s="143"/>
      <c r="I82" s="143"/>
      <c r="J82" s="143"/>
      <c r="K82" s="143"/>
      <c r="L82" s="244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</row>
    <row r="83" spans="1:65" s="149" customFormat="1" ht="15.5" customHeight="1">
      <c r="A83" s="143"/>
      <c r="B83" s="144"/>
      <c r="C83" s="139" t="s">
        <v>22</v>
      </c>
      <c r="D83" s="143"/>
      <c r="E83" s="143"/>
      <c r="F83" s="140" t="str">
        <f>E17</f>
        <v>Královéhradecký kraj</v>
      </c>
      <c r="G83" s="143"/>
      <c r="H83" s="143"/>
      <c r="I83" s="139" t="s">
        <v>27</v>
      </c>
      <c r="J83" s="262" t="str">
        <f>E23</f>
        <v>Proxion s.r.o.</v>
      </c>
      <c r="K83" s="143"/>
      <c r="L83" s="244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</row>
    <row r="84" spans="1:65" s="149" customFormat="1" ht="15.5" customHeight="1">
      <c r="A84" s="143"/>
      <c r="B84" s="144"/>
      <c r="C84" s="139" t="s">
        <v>26</v>
      </c>
      <c r="D84" s="143"/>
      <c r="E84" s="143"/>
      <c r="F84" s="140" t="str">
        <f>IF(E20="","",E20)</f>
        <v>VZ</v>
      </c>
      <c r="G84" s="143"/>
      <c r="H84" s="143"/>
      <c r="I84" s="139" t="s">
        <v>31</v>
      </c>
      <c r="J84" s="262" t="str">
        <f>E26</f>
        <v>Ivan Mezera</v>
      </c>
      <c r="K84" s="143"/>
      <c r="L84" s="244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</row>
    <row r="85" spans="1:65" s="149" customFormat="1" ht="10.4" customHeight="1">
      <c r="A85" s="143"/>
      <c r="B85" s="144"/>
      <c r="C85" s="143"/>
      <c r="D85" s="143"/>
      <c r="E85" s="143"/>
      <c r="F85" s="143"/>
      <c r="G85" s="143"/>
      <c r="H85" s="143"/>
      <c r="I85" s="143"/>
      <c r="J85" s="143"/>
      <c r="K85" s="143"/>
      <c r="L85" s="244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</row>
    <row r="86" spans="1:65" s="282" customFormat="1" ht="29.25" customHeight="1">
      <c r="A86" s="275"/>
      <c r="B86" s="276"/>
      <c r="C86" s="277" t="s">
        <v>121</v>
      </c>
      <c r="D86" s="278" t="s">
        <v>55</v>
      </c>
      <c r="E86" s="278" t="s">
        <v>51</v>
      </c>
      <c r="F86" s="278" t="s">
        <v>52</v>
      </c>
      <c r="G86" s="278" t="s">
        <v>122</v>
      </c>
      <c r="H86" s="278" t="s">
        <v>123</v>
      </c>
      <c r="I86" s="278" t="s">
        <v>124</v>
      </c>
      <c r="J86" s="279" t="s">
        <v>113</v>
      </c>
      <c r="K86" s="280" t="s">
        <v>125</v>
      </c>
      <c r="L86" s="281"/>
      <c r="M86" s="193" t="s">
        <v>3</v>
      </c>
      <c r="N86" s="194" t="s">
        <v>40</v>
      </c>
      <c r="O86" s="194" t="s">
        <v>126</v>
      </c>
      <c r="P86" s="194" t="s">
        <v>127</v>
      </c>
      <c r="Q86" s="194" t="s">
        <v>128</v>
      </c>
      <c r="R86" s="194" t="s">
        <v>129</v>
      </c>
      <c r="S86" s="194" t="s">
        <v>130</v>
      </c>
      <c r="T86" s="195" t="s">
        <v>131</v>
      </c>
      <c r="U86" s="275"/>
      <c r="V86" s="275"/>
      <c r="W86" s="275"/>
      <c r="X86" s="275"/>
      <c r="Y86" s="275"/>
      <c r="Z86" s="275"/>
      <c r="AA86" s="275"/>
      <c r="AB86" s="275"/>
      <c r="AC86" s="275"/>
      <c r="AD86" s="275"/>
      <c r="AE86" s="275"/>
    </row>
    <row r="87" spans="1:65" s="149" customFormat="1" ht="23" customHeight="1">
      <c r="A87" s="143"/>
      <c r="B87" s="144"/>
      <c r="C87" s="201" t="s">
        <v>132</v>
      </c>
      <c r="D87" s="143"/>
      <c r="E87" s="143"/>
      <c r="F87" s="143"/>
      <c r="G87" s="143"/>
      <c r="H87" s="143"/>
      <c r="I87" s="143"/>
      <c r="J87" s="283">
        <f>BK87</f>
        <v>0</v>
      </c>
      <c r="K87" s="143"/>
      <c r="L87" s="144"/>
      <c r="M87" s="196"/>
      <c r="N87" s="181"/>
      <c r="O87" s="197"/>
      <c r="P87" s="284" t="e">
        <f>P88+#REF!</f>
        <v>#REF!</v>
      </c>
      <c r="Q87" s="197"/>
      <c r="R87" s="284" t="e">
        <f>R88+#REF!</f>
        <v>#REF!</v>
      </c>
      <c r="S87" s="197"/>
      <c r="T87" s="285" t="e">
        <f>T88+#REF!</f>
        <v>#REF!</v>
      </c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  <c r="AT87" s="129" t="s">
        <v>69</v>
      </c>
      <c r="AU87" s="129" t="s">
        <v>114</v>
      </c>
      <c r="BK87" s="286">
        <f>BK88</f>
        <v>0</v>
      </c>
    </row>
    <row r="88" spans="1:65" s="287" customFormat="1" ht="26" customHeight="1">
      <c r="B88" s="288"/>
      <c r="D88" s="289" t="s">
        <v>69</v>
      </c>
      <c r="E88" s="290" t="s">
        <v>1027</v>
      </c>
      <c r="F88" s="290" t="s">
        <v>1028</v>
      </c>
      <c r="J88" s="291">
        <f>BK88</f>
        <v>0</v>
      </c>
      <c r="L88" s="288"/>
      <c r="M88" s="292"/>
      <c r="N88" s="293"/>
      <c r="O88" s="293"/>
      <c r="P88" s="294" t="e">
        <f>#REF!+#REF!+#REF!+P89+#REF!</f>
        <v>#REF!</v>
      </c>
      <c r="Q88" s="293"/>
      <c r="R88" s="294" t="e">
        <f>#REF!+#REF!+#REF!+R89+#REF!</f>
        <v>#REF!</v>
      </c>
      <c r="S88" s="293"/>
      <c r="T88" s="295" t="e">
        <f>#REF!+#REF!+#REF!+T89+#REF!</f>
        <v>#REF!</v>
      </c>
      <c r="AR88" s="289" t="s">
        <v>79</v>
      </c>
      <c r="AT88" s="296" t="s">
        <v>69</v>
      </c>
      <c r="AU88" s="296" t="s">
        <v>70</v>
      </c>
      <c r="AY88" s="289" t="s">
        <v>136</v>
      </c>
      <c r="BK88" s="297">
        <f>BK89</f>
        <v>0</v>
      </c>
    </row>
    <row r="89" spans="1:65" s="287" customFormat="1" ht="23" customHeight="1">
      <c r="B89" s="288"/>
      <c r="D89" s="289" t="s">
        <v>69</v>
      </c>
      <c r="E89" s="311" t="s">
        <v>1708</v>
      </c>
      <c r="F89" s="311" t="s">
        <v>1964</v>
      </c>
      <c r="J89" s="312">
        <f>BK89</f>
        <v>0</v>
      </c>
      <c r="L89" s="288"/>
      <c r="M89" s="292"/>
      <c r="N89" s="293"/>
      <c r="O89" s="293"/>
      <c r="P89" s="294">
        <f>SUM(P90:P90)</f>
        <v>0.26800000000000002</v>
      </c>
      <c r="Q89" s="293"/>
      <c r="R89" s="294">
        <f>SUM(R90:R90)</f>
        <v>0</v>
      </c>
      <c r="S89" s="293"/>
      <c r="T89" s="295">
        <f>SUM(T90:T90)</f>
        <v>0</v>
      </c>
      <c r="AR89" s="289" t="s">
        <v>79</v>
      </c>
      <c r="AT89" s="296" t="s">
        <v>69</v>
      </c>
      <c r="AU89" s="296" t="s">
        <v>77</v>
      </c>
      <c r="AY89" s="289" t="s">
        <v>136</v>
      </c>
      <c r="BK89" s="297">
        <f>SUM(BK90:BK90)</f>
        <v>0</v>
      </c>
    </row>
    <row r="90" spans="1:65" s="149" customFormat="1" ht="32" customHeight="1">
      <c r="A90" s="143"/>
      <c r="B90" s="144"/>
      <c r="C90" s="298" t="s">
        <v>77</v>
      </c>
      <c r="D90" s="298" t="s">
        <v>140</v>
      </c>
      <c r="E90" s="299" t="s">
        <v>1965</v>
      </c>
      <c r="F90" s="300" t="s">
        <v>1966</v>
      </c>
      <c r="G90" s="301" t="s">
        <v>143</v>
      </c>
      <c r="H90" s="302">
        <v>1</v>
      </c>
      <c r="I90" s="107"/>
      <c r="J90" s="303">
        <f t="shared" ref="J90" si="0">ROUND(I90*H90,2)</f>
        <v>0</v>
      </c>
      <c r="K90" s="304"/>
      <c r="L90" s="144"/>
      <c r="M90" s="305" t="s">
        <v>3</v>
      </c>
      <c r="N90" s="306" t="s">
        <v>41</v>
      </c>
      <c r="O90" s="307">
        <v>0.26800000000000002</v>
      </c>
      <c r="P90" s="307">
        <f t="shared" ref="P90" si="1">O90*H90</f>
        <v>0.26800000000000002</v>
      </c>
      <c r="Q90" s="307">
        <v>0</v>
      </c>
      <c r="R90" s="307">
        <f t="shared" ref="R90" si="2">Q90*H90</f>
        <v>0</v>
      </c>
      <c r="S90" s="307">
        <v>0</v>
      </c>
      <c r="T90" s="308">
        <f t="shared" ref="T90" si="3">S90*H90</f>
        <v>0</v>
      </c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  <c r="AR90" s="309" t="s">
        <v>362</v>
      </c>
      <c r="AT90" s="309" t="s">
        <v>140</v>
      </c>
      <c r="AU90" s="309" t="s">
        <v>79</v>
      </c>
      <c r="AY90" s="129" t="s">
        <v>136</v>
      </c>
      <c r="BE90" s="310">
        <f t="shared" ref="BE90" si="4">IF(N90="základní",J90,0)</f>
        <v>0</v>
      </c>
      <c r="BF90" s="310">
        <f t="shared" ref="BF90" si="5">IF(N90="snížená",J90,0)</f>
        <v>0</v>
      </c>
      <c r="BG90" s="310">
        <f t="shared" ref="BG90" si="6">IF(N90="zákl. přenesená",J90,0)</f>
        <v>0</v>
      </c>
      <c r="BH90" s="310">
        <f t="shared" ref="BH90" si="7">IF(N90="sníž. přenesená",J90,0)</f>
        <v>0</v>
      </c>
      <c r="BI90" s="310">
        <f t="shared" ref="BI90" si="8">IF(N90="nulová",J90,0)</f>
        <v>0</v>
      </c>
      <c r="BJ90" s="129" t="s">
        <v>77</v>
      </c>
      <c r="BK90" s="310">
        <f t="shared" ref="BK90" si="9">ROUND(I90*H90,2)</f>
        <v>0</v>
      </c>
      <c r="BL90" s="129" t="s">
        <v>362</v>
      </c>
      <c r="BM90" s="309" t="s">
        <v>1709</v>
      </c>
    </row>
    <row r="91" spans="1:65" s="149" customFormat="1" ht="6.9" customHeight="1">
      <c r="A91" s="143"/>
      <c r="B91" s="164"/>
      <c r="C91" s="165"/>
      <c r="D91" s="165"/>
      <c r="E91" s="165"/>
      <c r="F91" s="165"/>
      <c r="G91" s="165"/>
      <c r="H91" s="165"/>
      <c r="I91" s="165"/>
      <c r="J91" s="165"/>
      <c r="K91" s="165"/>
      <c r="L91" s="144"/>
      <c r="M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</row>
  </sheetData>
  <sheetProtection algorithmName="SHA-512" hashValue="uHnUGHffyv382cLeAPoeiISq/RproRV0PALQEUsKeWR6L9KN7p++D1l7sVVNuO8k58IQQfRRMsRPMq7MciYHEQ==" saltValue="MVUu+P3TnQEe9ecFZQv6Kw==" spinCount="100000" sheet="1" objects="1" scenarios="1" formatColumns="0" formatRows="0"/>
  <autoFilter ref="C86:K90" xr:uid="{00000000-0009-0000-0000-000004000000}"/>
  <mergeCells count="11">
    <mergeCell ref="L2:V2"/>
    <mergeCell ref="E52:H52"/>
    <mergeCell ref="E54:H54"/>
    <mergeCell ref="E75:H75"/>
    <mergeCell ref="E77:H77"/>
    <mergeCell ref="E79:H79"/>
    <mergeCell ref="E7:H7"/>
    <mergeCell ref="E9:H9"/>
    <mergeCell ref="E11:H11"/>
    <mergeCell ref="E29:H29"/>
    <mergeCell ref="E50:H50"/>
  </mergeCells>
  <pageMargins left="0.98425196850393704" right="0.39370078740157483" top="0.39370078740157483" bottom="0.39370078740157483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91"/>
  <sheetViews>
    <sheetView showGridLines="0" topLeftCell="A76" workbookViewId="0">
      <selection activeCell="I90" sqref="I90"/>
    </sheetView>
  </sheetViews>
  <sheetFormatPr defaultRowHeight="10"/>
  <cols>
    <col min="1" max="1" width="7.109375" style="15" customWidth="1"/>
    <col min="2" max="2" width="1.44140625" style="15" customWidth="1"/>
    <col min="3" max="3" width="3.44140625" style="15" customWidth="1"/>
    <col min="4" max="4" width="3.6640625" style="15" customWidth="1"/>
    <col min="5" max="5" width="14.6640625" style="15" customWidth="1"/>
    <col min="6" max="6" width="43.44140625" style="15" customWidth="1"/>
    <col min="7" max="7" width="6" style="15" customWidth="1"/>
    <col min="8" max="8" width="9.88671875" style="15" customWidth="1"/>
    <col min="9" max="10" width="17.33203125" style="15" customWidth="1"/>
    <col min="11" max="11" width="17.33203125" style="15" hidden="1" customWidth="1"/>
    <col min="12" max="12" width="8" style="15" customWidth="1"/>
    <col min="13" max="13" width="9.33203125" style="15" hidden="1" customWidth="1"/>
    <col min="14" max="14" width="9.109375" style="15" hidden="1"/>
    <col min="15" max="20" width="12.109375" style="15" hidden="1" customWidth="1"/>
    <col min="21" max="21" width="14" style="15" hidden="1" customWidth="1"/>
    <col min="22" max="22" width="10.44140625" style="15" customWidth="1"/>
    <col min="23" max="23" width="14" style="15" customWidth="1"/>
    <col min="24" max="24" width="10.44140625" style="15" customWidth="1"/>
    <col min="25" max="25" width="12.88671875" style="15" customWidth="1"/>
    <col min="26" max="26" width="9.44140625" style="15" customWidth="1"/>
    <col min="27" max="27" width="12.88671875" style="15" customWidth="1"/>
    <col min="28" max="28" width="14" style="15" customWidth="1"/>
    <col min="29" max="29" width="9.44140625" style="15" customWidth="1"/>
    <col min="30" max="30" width="12.88671875" style="15" customWidth="1"/>
    <col min="31" max="31" width="14" style="15" customWidth="1"/>
    <col min="32" max="43" width="8.88671875" style="15"/>
    <col min="44" max="65" width="9.109375" style="15" hidden="1"/>
    <col min="66" max="16384" width="8.88671875" style="15"/>
  </cols>
  <sheetData>
    <row r="2" spans="1:46" ht="36.9" customHeight="1">
      <c r="L2" s="127" t="s">
        <v>6</v>
      </c>
      <c r="M2" s="128"/>
      <c r="N2" s="128"/>
      <c r="O2" s="128"/>
      <c r="P2" s="128"/>
      <c r="Q2" s="128"/>
      <c r="R2" s="128"/>
      <c r="S2" s="128"/>
      <c r="T2" s="128"/>
      <c r="U2" s="128"/>
      <c r="V2" s="128"/>
      <c r="AT2" s="129" t="s">
        <v>96</v>
      </c>
    </row>
    <row r="3" spans="1:46" ht="6.9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2"/>
      <c r="AT3" s="129" t="s">
        <v>79</v>
      </c>
    </row>
    <row r="4" spans="1:46" ht="24.9" customHeight="1">
      <c r="B4" s="132"/>
      <c r="D4" s="133" t="s">
        <v>106</v>
      </c>
      <c r="L4" s="132"/>
      <c r="M4" s="240" t="s">
        <v>11</v>
      </c>
      <c r="AT4" s="129" t="s">
        <v>4</v>
      </c>
    </row>
    <row r="5" spans="1:46" ht="6.9" customHeight="1">
      <c r="B5" s="132"/>
      <c r="L5" s="132"/>
    </row>
    <row r="6" spans="1:46" ht="12" customHeight="1">
      <c r="B6" s="132"/>
      <c r="D6" s="139" t="s">
        <v>15</v>
      </c>
      <c r="L6" s="132"/>
    </row>
    <row r="7" spans="1:46" ht="16.399999999999999" customHeight="1">
      <c r="B7" s="132"/>
      <c r="E7" s="241" t="str">
        <f>'Rekapitulace stavby'!K6</f>
        <v>STAVEBNÍ ÚPRAVY LNP NEMOCNICE BROUMOV II</v>
      </c>
      <c r="F7" s="242"/>
      <c r="G7" s="242"/>
      <c r="H7" s="242"/>
      <c r="L7" s="132"/>
    </row>
    <row r="8" spans="1:46" ht="12" customHeight="1">
      <c r="B8" s="132"/>
      <c r="D8" s="139" t="s">
        <v>107</v>
      </c>
      <c r="L8" s="132"/>
    </row>
    <row r="9" spans="1:46" s="149" customFormat="1" ht="16.399999999999999" customHeight="1">
      <c r="A9" s="143"/>
      <c r="B9" s="144"/>
      <c r="C9" s="143"/>
      <c r="D9" s="143"/>
      <c r="E9" s="241" t="s">
        <v>108</v>
      </c>
      <c r="F9" s="243"/>
      <c r="G9" s="243"/>
      <c r="H9" s="243"/>
      <c r="I9" s="143"/>
      <c r="J9" s="143"/>
      <c r="K9" s="143"/>
      <c r="L9" s="244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</row>
    <row r="10" spans="1:46" s="149" customFormat="1" ht="12" customHeight="1">
      <c r="A10" s="143"/>
      <c r="B10" s="144"/>
      <c r="C10" s="143"/>
      <c r="D10" s="139" t="s">
        <v>109</v>
      </c>
      <c r="E10" s="143"/>
      <c r="F10" s="143"/>
      <c r="G10" s="143"/>
      <c r="H10" s="143"/>
      <c r="I10" s="143"/>
      <c r="J10" s="143"/>
      <c r="K10" s="143"/>
      <c r="L10" s="244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</row>
    <row r="11" spans="1:46" s="149" customFormat="1" ht="16.399999999999999" customHeight="1">
      <c r="A11" s="143"/>
      <c r="B11" s="144"/>
      <c r="C11" s="143"/>
      <c r="D11" s="143"/>
      <c r="E11" s="173" t="s">
        <v>1710</v>
      </c>
      <c r="F11" s="243"/>
      <c r="G11" s="243"/>
      <c r="H11" s="243"/>
      <c r="I11" s="143"/>
      <c r="J11" s="143"/>
      <c r="K11" s="143"/>
      <c r="L11" s="244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</row>
    <row r="12" spans="1:46" s="149" customFormat="1">
      <c r="A12" s="143"/>
      <c r="B12" s="144"/>
      <c r="C12" s="143"/>
      <c r="D12" s="143"/>
      <c r="E12" s="143"/>
      <c r="F12" s="143"/>
      <c r="G12" s="143"/>
      <c r="H12" s="143"/>
      <c r="I12" s="143"/>
      <c r="J12" s="143"/>
      <c r="K12" s="143"/>
      <c r="L12" s="244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</row>
    <row r="13" spans="1:46" s="149" customFormat="1" ht="12" customHeight="1">
      <c r="A13" s="143"/>
      <c r="B13" s="144"/>
      <c r="C13" s="143"/>
      <c r="D13" s="139" t="s">
        <v>17</v>
      </c>
      <c r="E13" s="143"/>
      <c r="F13" s="140" t="s">
        <v>3</v>
      </c>
      <c r="G13" s="143"/>
      <c r="H13" s="143"/>
      <c r="I13" s="139" t="s">
        <v>18</v>
      </c>
      <c r="J13" s="140" t="s">
        <v>3</v>
      </c>
      <c r="K13" s="143"/>
      <c r="L13" s="244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</row>
    <row r="14" spans="1:46" s="149" customFormat="1" ht="12" customHeight="1">
      <c r="A14" s="143"/>
      <c r="B14" s="144"/>
      <c r="C14" s="143"/>
      <c r="D14" s="139" t="s">
        <v>19</v>
      </c>
      <c r="E14" s="143"/>
      <c r="F14" s="140" t="s">
        <v>20</v>
      </c>
      <c r="G14" s="143"/>
      <c r="H14" s="143"/>
      <c r="I14" s="139" t="s">
        <v>21</v>
      </c>
      <c r="J14" s="245" t="str">
        <f>'Rekapitulace stavby'!AN8</f>
        <v>Vyplň</v>
      </c>
      <c r="K14" s="143"/>
      <c r="L14" s="244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</row>
    <row r="15" spans="1:46" s="149" customFormat="1" ht="11" customHeight="1">
      <c r="A15" s="143"/>
      <c r="B15" s="144"/>
      <c r="C15" s="143"/>
      <c r="D15" s="143"/>
      <c r="E15" s="143"/>
      <c r="F15" s="143"/>
      <c r="G15" s="143"/>
      <c r="H15" s="143"/>
      <c r="I15" s="143"/>
      <c r="J15" s="143"/>
      <c r="K15" s="143"/>
      <c r="L15" s="244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</row>
    <row r="16" spans="1:46" s="149" customFormat="1" ht="12" customHeight="1">
      <c r="A16" s="143"/>
      <c r="B16" s="144"/>
      <c r="C16" s="143"/>
      <c r="D16" s="139" t="s">
        <v>22</v>
      </c>
      <c r="E16" s="143"/>
      <c r="F16" s="143"/>
      <c r="G16" s="143"/>
      <c r="H16" s="143"/>
      <c r="I16" s="139" t="s">
        <v>23</v>
      </c>
      <c r="J16" s="140" t="s">
        <v>3</v>
      </c>
      <c r="K16" s="143"/>
      <c r="L16" s="244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</row>
    <row r="17" spans="1:31" s="149" customFormat="1" ht="18" customHeight="1">
      <c r="A17" s="143"/>
      <c r="B17" s="144"/>
      <c r="C17" s="143"/>
      <c r="D17" s="143"/>
      <c r="E17" s="140" t="s">
        <v>24</v>
      </c>
      <c r="F17" s="143"/>
      <c r="G17" s="143"/>
      <c r="H17" s="143"/>
      <c r="I17" s="139" t="s">
        <v>25</v>
      </c>
      <c r="J17" s="140" t="s">
        <v>3</v>
      </c>
      <c r="K17" s="143"/>
      <c r="L17" s="244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</row>
    <row r="18" spans="1:31" s="149" customFormat="1" ht="6.9" customHeight="1">
      <c r="A18" s="143"/>
      <c r="B18" s="144"/>
      <c r="C18" s="143"/>
      <c r="D18" s="143"/>
      <c r="E18" s="143"/>
      <c r="F18" s="143"/>
      <c r="G18" s="143"/>
      <c r="H18" s="143"/>
      <c r="I18" s="143"/>
      <c r="J18" s="143"/>
      <c r="K18" s="143"/>
      <c r="L18" s="244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</row>
    <row r="19" spans="1:31" s="149" customFormat="1" ht="12" customHeight="1">
      <c r="A19" s="143"/>
      <c r="B19" s="144"/>
      <c r="C19" s="143"/>
      <c r="D19" s="139" t="s">
        <v>26</v>
      </c>
      <c r="E19" s="143"/>
      <c r="F19" s="143"/>
      <c r="G19" s="143"/>
      <c r="H19" s="143"/>
      <c r="I19" s="139" t="s">
        <v>23</v>
      </c>
      <c r="J19" s="140" t="s">
        <v>3</v>
      </c>
      <c r="K19" s="143"/>
      <c r="L19" s="244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</row>
    <row r="20" spans="1:31" s="149" customFormat="1" ht="18" customHeight="1">
      <c r="A20" s="143"/>
      <c r="B20" s="144"/>
      <c r="C20" s="143"/>
      <c r="D20" s="143"/>
      <c r="E20" s="140" t="s">
        <v>1</v>
      </c>
      <c r="F20" s="143"/>
      <c r="G20" s="143"/>
      <c r="H20" s="143"/>
      <c r="I20" s="139" t="s">
        <v>25</v>
      </c>
      <c r="J20" s="140" t="s">
        <v>3</v>
      </c>
      <c r="K20" s="143"/>
      <c r="L20" s="244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</row>
    <row r="21" spans="1:31" s="149" customFormat="1" ht="6.9" customHeight="1">
      <c r="A21" s="143"/>
      <c r="B21" s="144"/>
      <c r="C21" s="143"/>
      <c r="D21" s="143"/>
      <c r="E21" s="143"/>
      <c r="F21" s="143"/>
      <c r="G21" s="143"/>
      <c r="H21" s="143"/>
      <c r="I21" s="143"/>
      <c r="J21" s="143"/>
      <c r="K21" s="143"/>
      <c r="L21" s="244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</row>
    <row r="22" spans="1:31" s="149" customFormat="1" ht="12" customHeight="1">
      <c r="A22" s="143"/>
      <c r="B22" s="144"/>
      <c r="C22" s="143"/>
      <c r="D22" s="139" t="s">
        <v>27</v>
      </c>
      <c r="E22" s="143"/>
      <c r="F22" s="143"/>
      <c r="G22" s="143"/>
      <c r="H22" s="143"/>
      <c r="I22" s="139" t="s">
        <v>23</v>
      </c>
      <c r="J22" s="140" t="s">
        <v>28</v>
      </c>
      <c r="K22" s="143"/>
      <c r="L22" s="244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</row>
    <row r="23" spans="1:31" s="149" customFormat="1" ht="18" customHeight="1">
      <c r="A23" s="143"/>
      <c r="B23" s="144"/>
      <c r="C23" s="143"/>
      <c r="D23" s="143"/>
      <c r="E23" s="140" t="s">
        <v>29</v>
      </c>
      <c r="F23" s="143"/>
      <c r="G23" s="143"/>
      <c r="H23" s="143"/>
      <c r="I23" s="139" t="s">
        <v>25</v>
      </c>
      <c r="J23" s="140" t="s">
        <v>3</v>
      </c>
      <c r="K23" s="143"/>
      <c r="L23" s="244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</row>
    <row r="24" spans="1:31" s="149" customFormat="1" ht="6.9" customHeight="1">
      <c r="A24" s="143"/>
      <c r="B24" s="144"/>
      <c r="C24" s="143"/>
      <c r="D24" s="143"/>
      <c r="E24" s="143"/>
      <c r="F24" s="143"/>
      <c r="G24" s="143"/>
      <c r="H24" s="143"/>
      <c r="I24" s="143"/>
      <c r="J24" s="143"/>
      <c r="K24" s="143"/>
      <c r="L24" s="244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</row>
    <row r="25" spans="1:31" s="149" customFormat="1" ht="12" customHeight="1">
      <c r="A25" s="143"/>
      <c r="B25" s="144"/>
      <c r="C25" s="143"/>
      <c r="D25" s="139" t="s">
        <v>31</v>
      </c>
      <c r="E25" s="143"/>
      <c r="F25" s="143"/>
      <c r="G25" s="143"/>
      <c r="H25" s="143"/>
      <c r="I25" s="139" t="s">
        <v>23</v>
      </c>
      <c r="J25" s="140" t="s">
        <v>32</v>
      </c>
      <c r="K25" s="143"/>
      <c r="L25" s="244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pans="1:31" s="149" customFormat="1" ht="18" customHeight="1">
      <c r="A26" s="143"/>
      <c r="B26" s="144"/>
      <c r="C26" s="143"/>
      <c r="D26" s="143"/>
      <c r="E26" s="140" t="s">
        <v>33</v>
      </c>
      <c r="F26" s="143"/>
      <c r="G26" s="143"/>
      <c r="H26" s="143"/>
      <c r="I26" s="139" t="s">
        <v>25</v>
      </c>
      <c r="J26" s="140" t="s">
        <v>3</v>
      </c>
      <c r="K26" s="143"/>
      <c r="L26" s="244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</row>
    <row r="27" spans="1:31" s="149" customFormat="1" ht="6.9" customHeight="1">
      <c r="A27" s="143"/>
      <c r="B27" s="144"/>
      <c r="C27" s="143"/>
      <c r="D27" s="143"/>
      <c r="E27" s="143"/>
      <c r="F27" s="143"/>
      <c r="G27" s="143"/>
      <c r="H27" s="143"/>
      <c r="I27" s="143"/>
      <c r="J27" s="143"/>
      <c r="K27" s="143"/>
      <c r="L27" s="244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31" s="149" customFormat="1" ht="12" customHeight="1">
      <c r="A28" s="143"/>
      <c r="B28" s="144"/>
      <c r="C28" s="143"/>
      <c r="D28" s="139" t="s">
        <v>34</v>
      </c>
      <c r="E28" s="143"/>
      <c r="F28" s="143"/>
      <c r="G28" s="143"/>
      <c r="H28" s="143"/>
      <c r="I28" s="143"/>
      <c r="J28" s="143"/>
      <c r="K28" s="143"/>
      <c r="L28" s="244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</row>
    <row r="29" spans="1:31" s="249" customFormat="1" ht="16.399999999999999" customHeight="1">
      <c r="A29" s="246"/>
      <c r="B29" s="247"/>
      <c r="C29" s="246"/>
      <c r="D29" s="246"/>
      <c r="E29" s="141" t="s">
        <v>3</v>
      </c>
      <c r="F29" s="141"/>
      <c r="G29" s="141"/>
      <c r="H29" s="141"/>
      <c r="I29" s="246"/>
      <c r="J29" s="246"/>
      <c r="K29" s="246"/>
      <c r="L29" s="248"/>
      <c r="S29" s="246"/>
      <c r="T29" s="246"/>
      <c r="U29" s="246"/>
      <c r="V29" s="246"/>
      <c r="W29" s="246"/>
      <c r="X29" s="246"/>
      <c r="Y29" s="246"/>
      <c r="Z29" s="246"/>
      <c r="AA29" s="246"/>
      <c r="AB29" s="246"/>
      <c r="AC29" s="246"/>
      <c r="AD29" s="246"/>
      <c r="AE29" s="246"/>
    </row>
    <row r="30" spans="1:31" s="149" customFormat="1" ht="6.9" customHeight="1">
      <c r="A30" s="143"/>
      <c r="B30" s="144"/>
      <c r="C30" s="143"/>
      <c r="D30" s="143"/>
      <c r="E30" s="143"/>
      <c r="F30" s="143"/>
      <c r="G30" s="143"/>
      <c r="H30" s="143"/>
      <c r="I30" s="143"/>
      <c r="J30" s="143"/>
      <c r="K30" s="143"/>
      <c r="L30" s="244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</row>
    <row r="31" spans="1:31" s="149" customFormat="1" ht="6.9" customHeight="1">
      <c r="A31" s="143"/>
      <c r="B31" s="144"/>
      <c r="C31" s="143"/>
      <c r="D31" s="197"/>
      <c r="E31" s="197"/>
      <c r="F31" s="197"/>
      <c r="G31" s="197"/>
      <c r="H31" s="197"/>
      <c r="I31" s="197"/>
      <c r="J31" s="197"/>
      <c r="K31" s="197"/>
      <c r="L31" s="244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</row>
    <row r="32" spans="1:31" s="149" customFormat="1" ht="25.4" customHeight="1">
      <c r="A32" s="143"/>
      <c r="B32" s="144"/>
      <c r="C32" s="143"/>
      <c r="D32" s="250" t="s">
        <v>36</v>
      </c>
      <c r="E32" s="143"/>
      <c r="F32" s="143"/>
      <c r="G32" s="143"/>
      <c r="H32" s="143"/>
      <c r="I32" s="143"/>
      <c r="J32" s="251">
        <f>ROUND(J87, 2)</f>
        <v>0</v>
      </c>
      <c r="K32" s="143"/>
      <c r="L32" s="244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</row>
    <row r="33" spans="1:31" s="149" customFormat="1" ht="6.9" customHeight="1">
      <c r="A33" s="143"/>
      <c r="B33" s="144"/>
      <c r="C33" s="143"/>
      <c r="D33" s="197"/>
      <c r="E33" s="197"/>
      <c r="F33" s="197"/>
      <c r="G33" s="197"/>
      <c r="H33" s="197"/>
      <c r="I33" s="197"/>
      <c r="J33" s="197"/>
      <c r="K33" s="197"/>
      <c r="L33" s="244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</row>
    <row r="34" spans="1:31" s="149" customFormat="1" ht="14.4" customHeight="1">
      <c r="A34" s="143"/>
      <c r="B34" s="144"/>
      <c r="C34" s="143"/>
      <c r="D34" s="143"/>
      <c r="E34" s="143"/>
      <c r="F34" s="252" t="s">
        <v>38</v>
      </c>
      <c r="G34" s="143"/>
      <c r="H34" s="143"/>
      <c r="I34" s="252" t="s">
        <v>37</v>
      </c>
      <c r="J34" s="252" t="s">
        <v>39</v>
      </c>
      <c r="K34" s="143"/>
      <c r="L34" s="244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</row>
    <row r="35" spans="1:31" s="149" customFormat="1" ht="14.4" customHeight="1">
      <c r="A35" s="143"/>
      <c r="B35" s="144"/>
      <c r="C35" s="143"/>
      <c r="D35" s="253" t="s">
        <v>40</v>
      </c>
      <c r="E35" s="139" t="s">
        <v>41</v>
      </c>
      <c r="F35" s="254">
        <f>ROUND((SUM(BE87:BE90)),  2)</f>
        <v>0</v>
      </c>
      <c r="G35" s="143"/>
      <c r="H35" s="143"/>
      <c r="I35" s="255">
        <v>0.21</v>
      </c>
      <c r="J35" s="254">
        <f>ROUND(((SUM(BE87:BE90))*I35),  2)</f>
        <v>0</v>
      </c>
      <c r="K35" s="143"/>
      <c r="L35" s="244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</row>
    <row r="36" spans="1:31" s="149" customFormat="1" ht="14.4" customHeight="1">
      <c r="A36" s="143"/>
      <c r="B36" s="144"/>
      <c r="C36" s="143"/>
      <c r="D36" s="143"/>
      <c r="E36" s="139" t="s">
        <v>42</v>
      </c>
      <c r="F36" s="254">
        <f>ROUND((SUM(BF87:BF90)),  2)</f>
        <v>0</v>
      </c>
      <c r="G36" s="143"/>
      <c r="H36" s="143"/>
      <c r="I36" s="255">
        <v>0.15</v>
      </c>
      <c r="J36" s="254">
        <f>ROUND(((SUM(BF87:BF90))*I36),  2)</f>
        <v>0</v>
      </c>
      <c r="K36" s="143"/>
      <c r="L36" s="244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</row>
    <row r="37" spans="1:31" s="149" customFormat="1" ht="14.4" hidden="1" customHeight="1">
      <c r="A37" s="143"/>
      <c r="B37" s="144"/>
      <c r="C37" s="143"/>
      <c r="D37" s="143"/>
      <c r="E37" s="139" t="s">
        <v>43</v>
      </c>
      <c r="F37" s="254">
        <f>ROUND((SUM(BG87:BG90)),  2)</f>
        <v>0</v>
      </c>
      <c r="G37" s="143"/>
      <c r="H37" s="143"/>
      <c r="I37" s="255">
        <v>0.21</v>
      </c>
      <c r="J37" s="254">
        <f>0</f>
        <v>0</v>
      </c>
      <c r="K37" s="143"/>
      <c r="L37" s="244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</row>
    <row r="38" spans="1:31" s="149" customFormat="1" ht="14.4" hidden="1" customHeight="1">
      <c r="A38" s="143"/>
      <c r="B38" s="144"/>
      <c r="C38" s="143"/>
      <c r="D38" s="143"/>
      <c r="E38" s="139" t="s">
        <v>44</v>
      </c>
      <c r="F38" s="254">
        <f>ROUND((SUM(BH87:BH90)),  2)</f>
        <v>0</v>
      </c>
      <c r="G38" s="143"/>
      <c r="H38" s="143"/>
      <c r="I38" s="255">
        <v>0.15</v>
      </c>
      <c r="J38" s="254">
        <f>0</f>
        <v>0</v>
      </c>
      <c r="K38" s="143"/>
      <c r="L38" s="244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</row>
    <row r="39" spans="1:31" s="149" customFormat="1" ht="14.4" hidden="1" customHeight="1">
      <c r="A39" s="143"/>
      <c r="B39" s="144"/>
      <c r="C39" s="143"/>
      <c r="D39" s="143"/>
      <c r="E39" s="139" t="s">
        <v>45</v>
      </c>
      <c r="F39" s="254">
        <f>ROUND((SUM(BI87:BI90)),  2)</f>
        <v>0</v>
      </c>
      <c r="G39" s="143"/>
      <c r="H39" s="143"/>
      <c r="I39" s="255">
        <v>0</v>
      </c>
      <c r="J39" s="254">
        <f>0</f>
        <v>0</v>
      </c>
      <c r="K39" s="143"/>
      <c r="L39" s="244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</row>
    <row r="40" spans="1:31" s="149" customFormat="1" ht="6.9" customHeight="1">
      <c r="A40" s="143"/>
      <c r="B40" s="144"/>
      <c r="C40" s="143"/>
      <c r="D40" s="143"/>
      <c r="E40" s="143"/>
      <c r="F40" s="143"/>
      <c r="G40" s="143"/>
      <c r="H40" s="143"/>
      <c r="I40" s="143"/>
      <c r="J40" s="143"/>
      <c r="K40" s="143"/>
      <c r="L40" s="244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</row>
    <row r="41" spans="1:31" s="149" customFormat="1" ht="25.4" customHeight="1">
      <c r="A41" s="143"/>
      <c r="B41" s="144"/>
      <c r="C41" s="256"/>
      <c r="D41" s="257" t="s">
        <v>46</v>
      </c>
      <c r="E41" s="189"/>
      <c r="F41" s="189"/>
      <c r="G41" s="258" t="s">
        <v>47</v>
      </c>
      <c r="H41" s="259" t="s">
        <v>48</v>
      </c>
      <c r="I41" s="189"/>
      <c r="J41" s="260">
        <f>SUM(J32:J39)</f>
        <v>0</v>
      </c>
      <c r="K41" s="261"/>
      <c r="L41" s="244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</row>
    <row r="42" spans="1:31" s="149" customFormat="1" ht="14.4" customHeight="1">
      <c r="A42" s="143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244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</row>
    <row r="46" spans="1:31" s="149" customFormat="1" ht="6.9" customHeight="1">
      <c r="A46" s="143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244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</row>
    <row r="47" spans="1:31" s="149" customFormat="1" ht="24.9" customHeight="1">
      <c r="A47" s="143"/>
      <c r="B47" s="144"/>
      <c r="C47" s="133" t="s">
        <v>111</v>
      </c>
      <c r="D47" s="143"/>
      <c r="E47" s="143"/>
      <c r="F47" s="143"/>
      <c r="G47" s="143"/>
      <c r="H47" s="143"/>
      <c r="I47" s="143"/>
      <c r="J47" s="143"/>
      <c r="K47" s="143"/>
      <c r="L47" s="244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</row>
    <row r="48" spans="1:31" s="149" customFormat="1" ht="6.9" customHeight="1">
      <c r="A48" s="143"/>
      <c r="B48" s="144"/>
      <c r="C48" s="143"/>
      <c r="D48" s="143"/>
      <c r="E48" s="143"/>
      <c r="F48" s="143"/>
      <c r="G48" s="143"/>
      <c r="H48" s="143"/>
      <c r="I48" s="143"/>
      <c r="J48" s="143"/>
      <c r="K48" s="143"/>
      <c r="L48" s="244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</row>
    <row r="49" spans="1:47" s="149" customFormat="1" ht="12" customHeight="1">
      <c r="A49" s="143"/>
      <c r="B49" s="144"/>
      <c r="C49" s="139" t="s">
        <v>15</v>
      </c>
      <c r="D49" s="143"/>
      <c r="E49" s="143"/>
      <c r="F49" s="143"/>
      <c r="G49" s="143"/>
      <c r="H49" s="143"/>
      <c r="I49" s="143"/>
      <c r="J49" s="143"/>
      <c r="K49" s="143"/>
      <c r="L49" s="244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</row>
    <row r="50" spans="1:47" s="149" customFormat="1" ht="16.399999999999999" customHeight="1">
      <c r="A50" s="143"/>
      <c r="B50" s="144"/>
      <c r="C50" s="143"/>
      <c r="D50" s="143"/>
      <c r="E50" s="241" t="str">
        <f>E7</f>
        <v>STAVEBNÍ ÚPRAVY LNP NEMOCNICE BROUMOV II</v>
      </c>
      <c r="F50" s="242"/>
      <c r="G50" s="242"/>
      <c r="H50" s="242"/>
      <c r="I50" s="143"/>
      <c r="J50" s="143"/>
      <c r="K50" s="143"/>
      <c r="L50" s="244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</row>
    <row r="51" spans="1:47" ht="12" customHeight="1">
      <c r="B51" s="132"/>
      <c r="C51" s="139" t="s">
        <v>107</v>
      </c>
      <c r="L51" s="132"/>
    </row>
    <row r="52" spans="1:47" s="149" customFormat="1" ht="16.399999999999999" customHeight="1">
      <c r="A52" s="143"/>
      <c r="B52" s="144"/>
      <c r="C52" s="143"/>
      <c r="D52" s="143"/>
      <c r="E52" s="241" t="s">
        <v>108</v>
      </c>
      <c r="F52" s="243"/>
      <c r="G52" s="243"/>
      <c r="H52" s="243"/>
      <c r="I52" s="143"/>
      <c r="J52" s="143"/>
      <c r="K52" s="143"/>
      <c r="L52" s="244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</row>
    <row r="53" spans="1:47" s="149" customFormat="1" ht="12" customHeight="1">
      <c r="A53" s="143"/>
      <c r="B53" s="144"/>
      <c r="C53" s="139" t="s">
        <v>109</v>
      </c>
      <c r="D53" s="143"/>
      <c r="E53" s="143"/>
      <c r="F53" s="143"/>
      <c r="G53" s="143"/>
      <c r="H53" s="143"/>
      <c r="I53" s="143"/>
      <c r="J53" s="143"/>
      <c r="K53" s="143"/>
      <c r="L53" s="244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</row>
    <row r="54" spans="1:47" s="149" customFormat="1" ht="16.399999999999999" customHeight="1">
      <c r="A54" s="143"/>
      <c r="B54" s="144"/>
      <c r="C54" s="143"/>
      <c r="D54" s="143"/>
      <c r="E54" s="173" t="str">
        <f>E11</f>
        <v>DÍL 05 - Elektroinstalace silnoproud</v>
      </c>
      <c r="F54" s="243"/>
      <c r="G54" s="243"/>
      <c r="H54" s="243"/>
      <c r="I54" s="143"/>
      <c r="J54" s="143"/>
      <c r="K54" s="143"/>
      <c r="L54" s="244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</row>
    <row r="55" spans="1:47" s="149" customFormat="1" ht="6.9" customHeight="1">
      <c r="A55" s="143"/>
      <c r="B55" s="144"/>
      <c r="C55" s="143"/>
      <c r="D55" s="143"/>
      <c r="E55" s="143"/>
      <c r="F55" s="143"/>
      <c r="G55" s="143"/>
      <c r="H55" s="143"/>
      <c r="I55" s="143"/>
      <c r="J55" s="143"/>
      <c r="K55" s="143"/>
      <c r="L55" s="244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</row>
    <row r="56" spans="1:47" s="149" customFormat="1" ht="12" customHeight="1">
      <c r="A56" s="143"/>
      <c r="B56" s="144"/>
      <c r="C56" s="139" t="s">
        <v>19</v>
      </c>
      <c r="D56" s="143"/>
      <c r="E56" s="143"/>
      <c r="F56" s="140" t="str">
        <f>F14</f>
        <v>nemocnice Broumov,Smetanova 91,Broumov</v>
      </c>
      <c r="G56" s="143"/>
      <c r="H56" s="143"/>
      <c r="I56" s="139" t="s">
        <v>21</v>
      </c>
      <c r="J56" s="245" t="str">
        <f>IF(J14="","",J14)</f>
        <v>Vyplň</v>
      </c>
      <c r="K56" s="143"/>
      <c r="L56" s="244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</row>
    <row r="57" spans="1:47" s="149" customFormat="1" ht="6.9" customHeight="1">
      <c r="A57" s="143"/>
      <c r="B57" s="144"/>
      <c r="C57" s="143"/>
      <c r="D57" s="143"/>
      <c r="E57" s="143"/>
      <c r="F57" s="143"/>
      <c r="G57" s="143"/>
      <c r="H57" s="143"/>
      <c r="I57" s="143"/>
      <c r="J57" s="143"/>
      <c r="K57" s="143"/>
      <c r="L57" s="244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</row>
    <row r="58" spans="1:47" s="149" customFormat="1" ht="15.5" customHeight="1">
      <c r="A58" s="143"/>
      <c r="B58" s="144"/>
      <c r="C58" s="139" t="s">
        <v>22</v>
      </c>
      <c r="D58" s="143"/>
      <c r="E58" s="143"/>
      <c r="F58" s="140" t="str">
        <f>E17</f>
        <v>Královéhradecký kraj</v>
      </c>
      <c r="G58" s="143"/>
      <c r="H58" s="143"/>
      <c r="I58" s="139" t="s">
        <v>27</v>
      </c>
      <c r="J58" s="262" t="str">
        <f>E23</f>
        <v>Proxion s.r.o.</v>
      </c>
      <c r="K58" s="143"/>
      <c r="L58" s="244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</row>
    <row r="59" spans="1:47" s="149" customFormat="1" ht="15.5" customHeight="1">
      <c r="A59" s="143"/>
      <c r="B59" s="144"/>
      <c r="C59" s="139" t="s">
        <v>26</v>
      </c>
      <c r="D59" s="143"/>
      <c r="E59" s="143"/>
      <c r="F59" s="140" t="str">
        <f>IF(E20="","",E20)</f>
        <v>VZ</v>
      </c>
      <c r="G59" s="143"/>
      <c r="H59" s="143"/>
      <c r="I59" s="139" t="s">
        <v>31</v>
      </c>
      <c r="J59" s="262" t="str">
        <f>E26</f>
        <v>Ivan Mezera</v>
      </c>
      <c r="K59" s="143"/>
      <c r="L59" s="244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3"/>
      <c r="AD59" s="143"/>
      <c r="AE59" s="143"/>
    </row>
    <row r="60" spans="1:47" s="149" customFormat="1" ht="10.4" customHeight="1">
      <c r="A60" s="143"/>
      <c r="B60" s="144"/>
      <c r="C60" s="143"/>
      <c r="D60" s="143"/>
      <c r="E60" s="143"/>
      <c r="F60" s="143"/>
      <c r="G60" s="143"/>
      <c r="H60" s="143"/>
      <c r="I60" s="143"/>
      <c r="J60" s="143"/>
      <c r="K60" s="143"/>
      <c r="L60" s="244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</row>
    <row r="61" spans="1:47" s="149" customFormat="1" ht="29.25" customHeight="1">
      <c r="A61" s="143"/>
      <c r="B61" s="144"/>
      <c r="C61" s="263" t="s">
        <v>112</v>
      </c>
      <c r="D61" s="256"/>
      <c r="E61" s="256"/>
      <c r="F61" s="256"/>
      <c r="G61" s="256"/>
      <c r="H61" s="256"/>
      <c r="I61" s="256"/>
      <c r="J61" s="264" t="s">
        <v>113</v>
      </c>
      <c r="K61" s="256"/>
      <c r="L61" s="244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</row>
    <row r="62" spans="1:47" s="149" customFormat="1" ht="10.4" customHeight="1">
      <c r="A62" s="143"/>
      <c r="B62" s="144"/>
      <c r="C62" s="143"/>
      <c r="D62" s="143"/>
      <c r="E62" s="143"/>
      <c r="F62" s="143"/>
      <c r="G62" s="143"/>
      <c r="H62" s="143"/>
      <c r="I62" s="143"/>
      <c r="J62" s="143"/>
      <c r="K62" s="143"/>
      <c r="L62" s="244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43"/>
      <c r="AE62" s="143"/>
    </row>
    <row r="63" spans="1:47" s="149" customFormat="1" ht="23" customHeight="1">
      <c r="A63" s="143"/>
      <c r="B63" s="144"/>
      <c r="C63" s="265" t="s">
        <v>68</v>
      </c>
      <c r="D63" s="143"/>
      <c r="E63" s="143"/>
      <c r="F63" s="143"/>
      <c r="G63" s="143"/>
      <c r="H63" s="143"/>
      <c r="I63" s="143"/>
      <c r="J63" s="251">
        <f>J87</f>
        <v>0</v>
      </c>
      <c r="K63" s="143"/>
      <c r="L63" s="244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U63" s="129" t="s">
        <v>114</v>
      </c>
    </row>
    <row r="64" spans="1:47" s="266" customFormat="1" ht="24.9" customHeight="1">
      <c r="B64" s="267"/>
      <c r="D64" s="268" t="s">
        <v>115</v>
      </c>
      <c r="E64" s="269"/>
      <c r="F64" s="269"/>
      <c r="G64" s="269"/>
      <c r="H64" s="269"/>
      <c r="I64" s="269"/>
      <c r="J64" s="270">
        <f>J88</f>
        <v>0</v>
      </c>
      <c r="L64" s="267"/>
    </row>
    <row r="65" spans="1:31" s="227" customFormat="1" ht="20" customHeight="1">
      <c r="B65" s="271"/>
      <c r="D65" s="272" t="s">
        <v>1711</v>
      </c>
      <c r="E65" s="273"/>
      <c r="F65" s="273"/>
      <c r="G65" s="273"/>
      <c r="H65" s="273"/>
      <c r="I65" s="273"/>
      <c r="J65" s="274">
        <f>J89</f>
        <v>0</v>
      </c>
      <c r="L65" s="271"/>
    </row>
    <row r="66" spans="1:31" s="149" customFormat="1" ht="21.75" customHeight="1">
      <c r="A66" s="143"/>
      <c r="B66" s="144"/>
      <c r="C66" s="143"/>
      <c r="D66" s="143"/>
      <c r="E66" s="143"/>
      <c r="F66" s="143"/>
      <c r="G66" s="143"/>
      <c r="H66" s="143"/>
      <c r="I66" s="143"/>
      <c r="J66" s="143"/>
      <c r="K66" s="143"/>
      <c r="L66" s="244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3"/>
    </row>
    <row r="67" spans="1:31" s="149" customFormat="1" ht="6.9" customHeight="1">
      <c r="A67" s="143"/>
      <c r="B67" s="164"/>
      <c r="C67" s="165"/>
      <c r="D67" s="165"/>
      <c r="E67" s="165"/>
      <c r="F67" s="165"/>
      <c r="G67" s="165"/>
      <c r="H67" s="165"/>
      <c r="I67" s="165"/>
      <c r="J67" s="165"/>
      <c r="K67" s="165"/>
      <c r="L67" s="244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</row>
    <row r="71" spans="1:31" s="149" customFormat="1" ht="6.9" customHeight="1">
      <c r="A71" s="143"/>
      <c r="B71" s="166"/>
      <c r="C71" s="167"/>
      <c r="D71" s="167"/>
      <c r="E71" s="167"/>
      <c r="F71" s="167"/>
      <c r="G71" s="167"/>
      <c r="H71" s="167"/>
      <c r="I71" s="167"/>
      <c r="J71" s="167"/>
      <c r="K71" s="167"/>
      <c r="L71" s="244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</row>
    <row r="72" spans="1:31" s="149" customFormat="1" ht="24.9" customHeight="1">
      <c r="A72" s="143"/>
      <c r="B72" s="144"/>
      <c r="C72" s="133" t="s">
        <v>120</v>
      </c>
      <c r="D72" s="143"/>
      <c r="E72" s="143"/>
      <c r="F72" s="143"/>
      <c r="G72" s="143"/>
      <c r="H72" s="143"/>
      <c r="I72" s="143"/>
      <c r="J72" s="143"/>
      <c r="K72" s="143"/>
      <c r="L72" s="244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</row>
    <row r="73" spans="1:31" s="149" customFormat="1" ht="6.9" customHeight="1">
      <c r="A73" s="143"/>
      <c r="B73" s="144"/>
      <c r="C73" s="143"/>
      <c r="D73" s="143"/>
      <c r="E73" s="143"/>
      <c r="F73" s="143"/>
      <c r="G73" s="143"/>
      <c r="H73" s="143"/>
      <c r="I73" s="143"/>
      <c r="J73" s="143"/>
      <c r="K73" s="143"/>
      <c r="L73" s="244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</row>
    <row r="74" spans="1:31" s="149" customFormat="1" ht="12" customHeight="1">
      <c r="A74" s="143"/>
      <c r="B74" s="144"/>
      <c r="C74" s="139" t="s">
        <v>15</v>
      </c>
      <c r="D74" s="143"/>
      <c r="E74" s="143"/>
      <c r="F74" s="143"/>
      <c r="G74" s="143"/>
      <c r="H74" s="143"/>
      <c r="I74" s="143"/>
      <c r="J74" s="143"/>
      <c r="K74" s="143"/>
      <c r="L74" s="244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</row>
    <row r="75" spans="1:31" s="149" customFormat="1" ht="16.399999999999999" customHeight="1">
      <c r="A75" s="143"/>
      <c r="B75" s="144"/>
      <c r="C75" s="143"/>
      <c r="D75" s="143"/>
      <c r="E75" s="241" t="str">
        <f>E7</f>
        <v>STAVEBNÍ ÚPRAVY LNP NEMOCNICE BROUMOV II</v>
      </c>
      <c r="F75" s="242"/>
      <c r="G75" s="242"/>
      <c r="H75" s="242"/>
      <c r="I75" s="143"/>
      <c r="J75" s="143"/>
      <c r="K75" s="143"/>
      <c r="L75" s="244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</row>
    <row r="76" spans="1:31" ht="12" customHeight="1">
      <c r="B76" s="132"/>
      <c r="C76" s="139" t="s">
        <v>107</v>
      </c>
      <c r="L76" s="132"/>
    </row>
    <row r="77" spans="1:31" s="149" customFormat="1" ht="16.399999999999999" customHeight="1">
      <c r="A77" s="143"/>
      <c r="B77" s="144"/>
      <c r="C77" s="143"/>
      <c r="D77" s="143"/>
      <c r="E77" s="241" t="s">
        <v>108</v>
      </c>
      <c r="F77" s="243"/>
      <c r="G77" s="243"/>
      <c r="H77" s="243"/>
      <c r="I77" s="143"/>
      <c r="J77" s="143"/>
      <c r="K77" s="143"/>
      <c r="L77" s="244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</row>
    <row r="78" spans="1:31" s="149" customFormat="1" ht="12" customHeight="1">
      <c r="A78" s="143"/>
      <c r="B78" s="144"/>
      <c r="C78" s="139" t="s">
        <v>109</v>
      </c>
      <c r="D78" s="143"/>
      <c r="E78" s="143"/>
      <c r="F78" s="143"/>
      <c r="G78" s="143"/>
      <c r="H78" s="143"/>
      <c r="I78" s="143"/>
      <c r="J78" s="143"/>
      <c r="K78" s="143"/>
      <c r="L78" s="244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</row>
    <row r="79" spans="1:31" s="149" customFormat="1" ht="16.399999999999999" customHeight="1">
      <c r="A79" s="143"/>
      <c r="B79" s="144"/>
      <c r="C79" s="143"/>
      <c r="D79" s="143"/>
      <c r="E79" s="173" t="str">
        <f>E11</f>
        <v>DÍL 05 - Elektroinstalace silnoproud</v>
      </c>
      <c r="F79" s="243"/>
      <c r="G79" s="243"/>
      <c r="H79" s="243"/>
      <c r="I79" s="143"/>
      <c r="J79" s="143"/>
      <c r="K79" s="143"/>
      <c r="L79" s="244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3"/>
      <c r="AD79" s="143"/>
      <c r="AE79" s="143"/>
    </row>
    <row r="80" spans="1:31" s="149" customFormat="1" ht="6.9" customHeight="1">
      <c r="A80" s="143"/>
      <c r="B80" s="144"/>
      <c r="C80" s="143"/>
      <c r="D80" s="143"/>
      <c r="E80" s="143"/>
      <c r="F80" s="143"/>
      <c r="G80" s="143"/>
      <c r="H80" s="143"/>
      <c r="I80" s="143"/>
      <c r="J80" s="143"/>
      <c r="K80" s="143"/>
      <c r="L80" s="244"/>
      <c r="S80" s="143"/>
      <c r="T80" s="143"/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</row>
    <row r="81" spans="1:65" s="149" customFormat="1" ht="12" customHeight="1">
      <c r="A81" s="143"/>
      <c r="B81" s="144"/>
      <c r="C81" s="139" t="s">
        <v>19</v>
      </c>
      <c r="D81" s="143"/>
      <c r="E81" s="143"/>
      <c r="F81" s="140" t="str">
        <f>F14</f>
        <v>nemocnice Broumov,Smetanova 91,Broumov</v>
      </c>
      <c r="G81" s="143"/>
      <c r="H81" s="143"/>
      <c r="I81" s="139" t="s">
        <v>21</v>
      </c>
      <c r="J81" s="245" t="str">
        <f>IF(J14="","",J14)</f>
        <v>Vyplň</v>
      </c>
      <c r="K81" s="143"/>
      <c r="L81" s="244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</row>
    <row r="82" spans="1:65" s="149" customFormat="1" ht="6.9" customHeight="1">
      <c r="A82" s="143"/>
      <c r="B82" s="144"/>
      <c r="C82" s="143"/>
      <c r="D82" s="143"/>
      <c r="E82" s="143"/>
      <c r="F82" s="143"/>
      <c r="G82" s="143"/>
      <c r="H82" s="143"/>
      <c r="I82" s="143"/>
      <c r="J82" s="143"/>
      <c r="K82" s="143"/>
      <c r="L82" s="244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</row>
    <row r="83" spans="1:65" s="149" customFormat="1" ht="15.5" customHeight="1">
      <c r="A83" s="143"/>
      <c r="B83" s="144"/>
      <c r="C83" s="139" t="s">
        <v>22</v>
      </c>
      <c r="D83" s="143"/>
      <c r="E83" s="143"/>
      <c r="F83" s="140" t="str">
        <f>E17</f>
        <v>Královéhradecký kraj</v>
      </c>
      <c r="G83" s="143"/>
      <c r="H83" s="143"/>
      <c r="I83" s="139" t="s">
        <v>27</v>
      </c>
      <c r="J83" s="262" t="str">
        <f>E23</f>
        <v>Proxion s.r.o.</v>
      </c>
      <c r="K83" s="143"/>
      <c r="L83" s="244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</row>
    <row r="84" spans="1:65" s="149" customFormat="1" ht="15.5" customHeight="1">
      <c r="A84" s="143"/>
      <c r="B84" s="144"/>
      <c r="C84" s="139" t="s">
        <v>26</v>
      </c>
      <c r="D84" s="143"/>
      <c r="E84" s="143"/>
      <c r="F84" s="140" t="str">
        <f>IF(E20="","",E20)</f>
        <v>VZ</v>
      </c>
      <c r="G84" s="143"/>
      <c r="H84" s="143"/>
      <c r="I84" s="139" t="s">
        <v>31</v>
      </c>
      <c r="J84" s="262" t="str">
        <f>E26</f>
        <v>Ivan Mezera</v>
      </c>
      <c r="K84" s="143"/>
      <c r="L84" s="244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</row>
    <row r="85" spans="1:65" s="149" customFormat="1" ht="10.4" customHeight="1">
      <c r="A85" s="143"/>
      <c r="B85" s="144"/>
      <c r="C85" s="143"/>
      <c r="D85" s="143"/>
      <c r="E85" s="143"/>
      <c r="F85" s="143"/>
      <c r="G85" s="143"/>
      <c r="H85" s="143"/>
      <c r="I85" s="143"/>
      <c r="J85" s="143"/>
      <c r="K85" s="143"/>
      <c r="L85" s="244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</row>
    <row r="86" spans="1:65" s="282" customFormat="1" ht="29.25" customHeight="1">
      <c r="A86" s="275"/>
      <c r="B86" s="276"/>
      <c r="C86" s="277" t="s">
        <v>121</v>
      </c>
      <c r="D86" s="278" t="s">
        <v>55</v>
      </c>
      <c r="E86" s="278" t="s">
        <v>51</v>
      </c>
      <c r="F86" s="278" t="s">
        <v>52</v>
      </c>
      <c r="G86" s="278" t="s">
        <v>122</v>
      </c>
      <c r="H86" s="278" t="s">
        <v>123</v>
      </c>
      <c r="I86" s="278" t="s">
        <v>124</v>
      </c>
      <c r="J86" s="279" t="s">
        <v>113</v>
      </c>
      <c r="K86" s="280" t="s">
        <v>125</v>
      </c>
      <c r="L86" s="281"/>
      <c r="M86" s="193" t="s">
        <v>3</v>
      </c>
      <c r="N86" s="194" t="s">
        <v>40</v>
      </c>
      <c r="O86" s="194" t="s">
        <v>126</v>
      </c>
      <c r="P86" s="194" t="s">
        <v>127</v>
      </c>
      <c r="Q86" s="194" t="s">
        <v>128</v>
      </c>
      <c r="R86" s="194" t="s">
        <v>129</v>
      </c>
      <c r="S86" s="194" t="s">
        <v>130</v>
      </c>
      <c r="T86" s="195" t="s">
        <v>131</v>
      </c>
      <c r="U86" s="275"/>
      <c r="V86" s="275"/>
      <c r="W86" s="275"/>
      <c r="X86" s="275"/>
      <c r="Y86" s="275"/>
      <c r="Z86" s="275"/>
      <c r="AA86" s="275"/>
      <c r="AB86" s="275"/>
      <c r="AC86" s="275"/>
      <c r="AD86" s="275"/>
      <c r="AE86" s="275"/>
    </row>
    <row r="87" spans="1:65" s="149" customFormat="1" ht="23" customHeight="1">
      <c r="A87" s="143"/>
      <c r="B87" s="144"/>
      <c r="C87" s="201" t="s">
        <v>132</v>
      </c>
      <c r="D87" s="143"/>
      <c r="E87" s="143"/>
      <c r="F87" s="143"/>
      <c r="G87" s="143"/>
      <c r="H87" s="143"/>
      <c r="I87" s="143"/>
      <c r="J87" s="283">
        <f>BK87</f>
        <v>0</v>
      </c>
      <c r="K87" s="143"/>
      <c r="L87" s="144"/>
      <c r="M87" s="196"/>
      <c r="N87" s="181"/>
      <c r="O87" s="197"/>
      <c r="P87" s="284">
        <f>P88</f>
        <v>0</v>
      </c>
      <c r="Q87" s="197"/>
      <c r="R87" s="284">
        <f>R88</f>
        <v>0</v>
      </c>
      <c r="S87" s="197"/>
      <c r="T87" s="285">
        <f>T88</f>
        <v>0</v>
      </c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  <c r="AT87" s="129" t="s">
        <v>69</v>
      </c>
      <c r="AU87" s="129" t="s">
        <v>114</v>
      </c>
      <c r="BK87" s="286">
        <f>BK88</f>
        <v>0</v>
      </c>
    </row>
    <row r="88" spans="1:65" s="287" customFormat="1" ht="26" customHeight="1">
      <c r="B88" s="288"/>
      <c r="D88" s="289" t="s">
        <v>69</v>
      </c>
      <c r="E88" s="290" t="s">
        <v>133</v>
      </c>
      <c r="F88" s="290" t="s">
        <v>134</v>
      </c>
      <c r="J88" s="291">
        <f>BK88</f>
        <v>0</v>
      </c>
      <c r="L88" s="288"/>
      <c r="M88" s="292"/>
      <c r="N88" s="293"/>
      <c r="O88" s="293"/>
      <c r="P88" s="294">
        <f>P89</f>
        <v>0</v>
      </c>
      <c r="Q88" s="293"/>
      <c r="R88" s="294">
        <f>R89</f>
        <v>0</v>
      </c>
      <c r="S88" s="293"/>
      <c r="T88" s="295">
        <f>T89</f>
        <v>0</v>
      </c>
      <c r="AR88" s="289" t="s">
        <v>135</v>
      </c>
      <c r="AT88" s="296" t="s">
        <v>69</v>
      </c>
      <c r="AU88" s="296" t="s">
        <v>70</v>
      </c>
      <c r="AY88" s="289" t="s">
        <v>136</v>
      </c>
      <c r="BK88" s="297">
        <f>BK89</f>
        <v>0</v>
      </c>
    </row>
    <row r="89" spans="1:65" s="287" customFormat="1" ht="23" customHeight="1">
      <c r="B89" s="288"/>
      <c r="D89" s="289" t="s">
        <v>69</v>
      </c>
      <c r="E89" s="311" t="s">
        <v>1712</v>
      </c>
      <c r="F89" s="311" t="s">
        <v>1713</v>
      </c>
      <c r="J89" s="312">
        <f>BK89</f>
        <v>0</v>
      </c>
      <c r="L89" s="288"/>
      <c r="M89" s="292"/>
      <c r="N89" s="293"/>
      <c r="O89" s="293"/>
      <c r="P89" s="294">
        <f>P90</f>
        <v>0</v>
      </c>
      <c r="Q89" s="293"/>
      <c r="R89" s="294">
        <f>R90</f>
        <v>0</v>
      </c>
      <c r="S89" s="293"/>
      <c r="T89" s="295">
        <f>T90</f>
        <v>0</v>
      </c>
      <c r="AR89" s="289" t="s">
        <v>135</v>
      </c>
      <c r="AT89" s="296" t="s">
        <v>69</v>
      </c>
      <c r="AU89" s="296" t="s">
        <v>77</v>
      </c>
      <c r="AY89" s="289" t="s">
        <v>136</v>
      </c>
      <c r="BK89" s="297">
        <f>BK90</f>
        <v>0</v>
      </c>
    </row>
    <row r="90" spans="1:65" s="149" customFormat="1" ht="16.399999999999999" customHeight="1">
      <c r="A90" s="143"/>
      <c r="B90" s="144"/>
      <c r="C90" s="298" t="s">
        <v>77</v>
      </c>
      <c r="D90" s="298" t="s">
        <v>140</v>
      </c>
      <c r="E90" s="299" t="s">
        <v>1714</v>
      </c>
      <c r="F90" s="300" t="s">
        <v>1715</v>
      </c>
      <c r="G90" s="301" t="s">
        <v>143</v>
      </c>
      <c r="H90" s="302">
        <v>1</v>
      </c>
      <c r="I90" s="107"/>
      <c r="J90" s="303">
        <f>ROUND(I90*H90,2)</f>
        <v>0</v>
      </c>
      <c r="K90" s="304"/>
      <c r="L90" s="144"/>
      <c r="M90" s="313" t="s">
        <v>3</v>
      </c>
      <c r="N90" s="314" t="s">
        <v>41</v>
      </c>
      <c r="O90" s="315">
        <v>0</v>
      </c>
      <c r="P90" s="315">
        <f>O90*H90</f>
        <v>0</v>
      </c>
      <c r="Q90" s="315">
        <v>0</v>
      </c>
      <c r="R90" s="315">
        <f>Q90*H90</f>
        <v>0</v>
      </c>
      <c r="S90" s="315">
        <v>0</v>
      </c>
      <c r="T90" s="316">
        <f>S90*H90</f>
        <v>0</v>
      </c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  <c r="AR90" s="309" t="s">
        <v>144</v>
      </c>
      <c r="AT90" s="309" t="s">
        <v>140</v>
      </c>
      <c r="AU90" s="309" t="s">
        <v>79</v>
      </c>
      <c r="AY90" s="129" t="s">
        <v>136</v>
      </c>
      <c r="BE90" s="310">
        <f>IF(N90="základní",J90,0)</f>
        <v>0</v>
      </c>
      <c r="BF90" s="310">
        <f>IF(N90="snížená",J90,0)</f>
        <v>0</v>
      </c>
      <c r="BG90" s="310">
        <f>IF(N90="zákl. přenesená",J90,0)</f>
        <v>0</v>
      </c>
      <c r="BH90" s="310">
        <f>IF(N90="sníž. přenesená",J90,0)</f>
        <v>0</v>
      </c>
      <c r="BI90" s="310">
        <f>IF(N90="nulová",J90,0)</f>
        <v>0</v>
      </c>
      <c r="BJ90" s="129" t="s">
        <v>77</v>
      </c>
      <c r="BK90" s="310">
        <f>ROUND(I90*H90,2)</f>
        <v>0</v>
      </c>
      <c r="BL90" s="129" t="s">
        <v>144</v>
      </c>
      <c r="BM90" s="309" t="s">
        <v>1716</v>
      </c>
    </row>
    <row r="91" spans="1:65" s="149" customFormat="1" ht="6.9" customHeight="1">
      <c r="A91" s="143"/>
      <c r="B91" s="164"/>
      <c r="C91" s="165"/>
      <c r="D91" s="165"/>
      <c r="E91" s="165"/>
      <c r="F91" s="165"/>
      <c r="G91" s="165"/>
      <c r="H91" s="165"/>
      <c r="I91" s="165"/>
      <c r="J91" s="165"/>
      <c r="K91" s="165"/>
      <c r="L91" s="144"/>
      <c r="M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</row>
  </sheetData>
  <sheetProtection algorithmName="SHA-512" hashValue="zeTFQZtDM245JBOJc7lTPqlFoaUxhgGyXiX//Xju+MosRQzPi5rQPhekNyLFpbuMU9wl1GU4/qDk6CItxTxaFw==" saltValue="8ngbuOPmvkYdlLqalSAXPw==" spinCount="100000" sheet="1" objects="1" scenarios="1" formatColumns="0" formatRows="0"/>
  <autoFilter ref="C86:K90" xr:uid="{00000000-0009-0000-0000-000005000000}"/>
  <mergeCells count="11">
    <mergeCell ref="L2:V2"/>
    <mergeCell ref="E52:H52"/>
    <mergeCell ref="E54:H54"/>
    <mergeCell ref="E75:H75"/>
    <mergeCell ref="E77:H77"/>
    <mergeCell ref="E79:H79"/>
    <mergeCell ref="E7:H7"/>
    <mergeCell ref="E9:H9"/>
    <mergeCell ref="E11:H11"/>
    <mergeCell ref="E29:H29"/>
    <mergeCell ref="E50:H50"/>
  </mergeCells>
  <pageMargins left="0.98425196850393704" right="0.39370078740157483" top="0.39370078740157483" bottom="0.39370078740157483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91"/>
  <sheetViews>
    <sheetView showGridLines="0" topLeftCell="A70" workbookViewId="0">
      <selection activeCell="I90" sqref="I90"/>
    </sheetView>
  </sheetViews>
  <sheetFormatPr defaultRowHeight="10"/>
  <cols>
    <col min="1" max="1" width="7.109375" style="15" customWidth="1"/>
    <col min="2" max="2" width="1.44140625" style="15" customWidth="1"/>
    <col min="3" max="3" width="3.44140625" style="15" customWidth="1"/>
    <col min="4" max="4" width="3.6640625" style="15" customWidth="1"/>
    <col min="5" max="5" width="14.6640625" style="15" customWidth="1"/>
    <col min="6" max="6" width="43.44140625" style="15" customWidth="1"/>
    <col min="7" max="7" width="6" style="15" customWidth="1"/>
    <col min="8" max="8" width="9.88671875" style="15" customWidth="1"/>
    <col min="9" max="10" width="17.33203125" style="15" customWidth="1"/>
    <col min="11" max="11" width="17.33203125" style="15" hidden="1" customWidth="1"/>
    <col min="12" max="12" width="8" style="15" customWidth="1"/>
    <col min="13" max="13" width="9.33203125" style="15" hidden="1" customWidth="1"/>
    <col min="14" max="14" width="9.109375" style="15" hidden="1"/>
    <col min="15" max="20" width="12.109375" style="15" hidden="1" customWidth="1"/>
    <col min="21" max="21" width="14" style="15" hidden="1" customWidth="1"/>
    <col min="22" max="22" width="10.44140625" style="15" customWidth="1"/>
    <col min="23" max="23" width="14" style="15" customWidth="1"/>
    <col min="24" max="24" width="10.44140625" style="15" customWidth="1"/>
    <col min="25" max="25" width="12.88671875" style="15" customWidth="1"/>
    <col min="26" max="26" width="9.44140625" style="15" customWidth="1"/>
    <col min="27" max="27" width="12.88671875" style="15" customWidth="1"/>
    <col min="28" max="28" width="14" style="15" customWidth="1"/>
    <col min="29" max="29" width="9.44140625" style="15" customWidth="1"/>
    <col min="30" max="30" width="12.88671875" style="15" customWidth="1"/>
    <col min="31" max="31" width="14" style="15" customWidth="1"/>
    <col min="32" max="43" width="8.88671875" style="15"/>
    <col min="44" max="65" width="9.109375" style="15" hidden="1"/>
    <col min="66" max="16384" width="8.88671875" style="15"/>
  </cols>
  <sheetData>
    <row r="2" spans="1:46" ht="36.9" customHeight="1">
      <c r="L2" s="127" t="s">
        <v>6</v>
      </c>
      <c r="M2" s="128"/>
      <c r="N2" s="128"/>
      <c r="O2" s="128"/>
      <c r="P2" s="128"/>
      <c r="Q2" s="128"/>
      <c r="R2" s="128"/>
      <c r="S2" s="128"/>
      <c r="T2" s="128"/>
      <c r="U2" s="128"/>
      <c r="V2" s="128"/>
      <c r="AT2" s="129" t="s">
        <v>99</v>
      </c>
    </row>
    <row r="3" spans="1:46" ht="6.9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2"/>
      <c r="AT3" s="129" t="s">
        <v>79</v>
      </c>
    </row>
    <row r="4" spans="1:46" ht="24.9" customHeight="1">
      <c r="B4" s="132"/>
      <c r="D4" s="133" t="s">
        <v>106</v>
      </c>
      <c r="L4" s="132"/>
      <c r="M4" s="240" t="s">
        <v>11</v>
      </c>
      <c r="AT4" s="129" t="s">
        <v>4</v>
      </c>
    </row>
    <row r="5" spans="1:46" ht="6.9" customHeight="1">
      <c r="B5" s="132"/>
      <c r="L5" s="132"/>
    </row>
    <row r="6" spans="1:46" ht="12" customHeight="1">
      <c r="B6" s="132"/>
      <c r="D6" s="139" t="s">
        <v>15</v>
      </c>
      <c r="L6" s="132"/>
    </row>
    <row r="7" spans="1:46" ht="16.399999999999999" customHeight="1">
      <c r="B7" s="132"/>
      <c r="E7" s="241" t="str">
        <f>'Rekapitulace stavby'!K6</f>
        <v>STAVEBNÍ ÚPRAVY LNP NEMOCNICE BROUMOV II</v>
      </c>
      <c r="F7" s="242"/>
      <c r="G7" s="242"/>
      <c r="H7" s="242"/>
      <c r="L7" s="132"/>
    </row>
    <row r="8" spans="1:46" ht="12" customHeight="1">
      <c r="B8" s="132"/>
      <c r="D8" s="139" t="s">
        <v>107</v>
      </c>
      <c r="L8" s="132"/>
    </row>
    <row r="9" spans="1:46" s="149" customFormat="1" ht="16.399999999999999" customHeight="1">
      <c r="A9" s="143"/>
      <c r="B9" s="144"/>
      <c r="C9" s="143"/>
      <c r="D9" s="143"/>
      <c r="E9" s="241" t="s">
        <v>108</v>
      </c>
      <c r="F9" s="243"/>
      <c r="G9" s="243"/>
      <c r="H9" s="243"/>
      <c r="I9" s="143"/>
      <c r="J9" s="143"/>
      <c r="K9" s="143"/>
      <c r="L9" s="244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</row>
    <row r="10" spans="1:46" s="149" customFormat="1" ht="12" customHeight="1">
      <c r="A10" s="143"/>
      <c r="B10" s="144"/>
      <c r="C10" s="143"/>
      <c r="D10" s="139" t="s">
        <v>109</v>
      </c>
      <c r="E10" s="143"/>
      <c r="F10" s="143"/>
      <c r="G10" s="143"/>
      <c r="H10" s="143"/>
      <c r="I10" s="143"/>
      <c r="J10" s="143"/>
      <c r="K10" s="143"/>
      <c r="L10" s="244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</row>
    <row r="11" spans="1:46" s="149" customFormat="1" ht="16.399999999999999" customHeight="1">
      <c r="A11" s="143"/>
      <c r="B11" s="144"/>
      <c r="C11" s="143"/>
      <c r="D11" s="143"/>
      <c r="E11" s="173" t="s">
        <v>1717</v>
      </c>
      <c r="F11" s="243"/>
      <c r="G11" s="243"/>
      <c r="H11" s="243"/>
      <c r="I11" s="143"/>
      <c r="J11" s="143"/>
      <c r="K11" s="143"/>
      <c r="L11" s="244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</row>
    <row r="12" spans="1:46" s="149" customFormat="1">
      <c r="A12" s="143"/>
      <c r="B12" s="144"/>
      <c r="C12" s="143"/>
      <c r="D12" s="143"/>
      <c r="E12" s="143"/>
      <c r="F12" s="143"/>
      <c r="G12" s="143"/>
      <c r="H12" s="143"/>
      <c r="I12" s="143"/>
      <c r="J12" s="143"/>
      <c r="K12" s="143"/>
      <c r="L12" s="244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</row>
    <row r="13" spans="1:46" s="149" customFormat="1" ht="12" customHeight="1">
      <c r="A13" s="143"/>
      <c r="B13" s="144"/>
      <c r="C13" s="143"/>
      <c r="D13" s="139" t="s">
        <v>17</v>
      </c>
      <c r="E13" s="143"/>
      <c r="F13" s="140" t="s">
        <v>3</v>
      </c>
      <c r="G13" s="143"/>
      <c r="H13" s="143"/>
      <c r="I13" s="139" t="s">
        <v>18</v>
      </c>
      <c r="J13" s="140" t="s">
        <v>3</v>
      </c>
      <c r="K13" s="143"/>
      <c r="L13" s="244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</row>
    <row r="14" spans="1:46" s="149" customFormat="1" ht="12" customHeight="1">
      <c r="A14" s="143"/>
      <c r="B14" s="144"/>
      <c r="C14" s="143"/>
      <c r="D14" s="139" t="s">
        <v>19</v>
      </c>
      <c r="E14" s="143"/>
      <c r="F14" s="140" t="s">
        <v>20</v>
      </c>
      <c r="G14" s="143"/>
      <c r="H14" s="143"/>
      <c r="I14" s="139" t="s">
        <v>21</v>
      </c>
      <c r="J14" s="245" t="str">
        <f>'Rekapitulace stavby'!AN8</f>
        <v>Vyplň</v>
      </c>
      <c r="K14" s="143"/>
      <c r="L14" s="244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</row>
    <row r="15" spans="1:46" s="149" customFormat="1" ht="11" customHeight="1">
      <c r="A15" s="143"/>
      <c r="B15" s="144"/>
      <c r="C15" s="143"/>
      <c r="D15" s="143"/>
      <c r="E15" s="143"/>
      <c r="F15" s="143"/>
      <c r="G15" s="143"/>
      <c r="H15" s="143"/>
      <c r="I15" s="143"/>
      <c r="J15" s="143"/>
      <c r="K15" s="143"/>
      <c r="L15" s="244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</row>
    <row r="16" spans="1:46" s="149" customFormat="1" ht="12" customHeight="1">
      <c r="A16" s="143"/>
      <c r="B16" s="144"/>
      <c r="C16" s="143"/>
      <c r="D16" s="139" t="s">
        <v>22</v>
      </c>
      <c r="E16" s="143"/>
      <c r="F16" s="143"/>
      <c r="G16" s="143"/>
      <c r="H16" s="143"/>
      <c r="I16" s="139" t="s">
        <v>23</v>
      </c>
      <c r="J16" s="140" t="s">
        <v>3</v>
      </c>
      <c r="K16" s="143"/>
      <c r="L16" s="244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</row>
    <row r="17" spans="1:31" s="149" customFormat="1" ht="18" customHeight="1">
      <c r="A17" s="143"/>
      <c r="B17" s="144"/>
      <c r="C17" s="143"/>
      <c r="D17" s="143"/>
      <c r="E17" s="140" t="s">
        <v>24</v>
      </c>
      <c r="F17" s="143"/>
      <c r="G17" s="143"/>
      <c r="H17" s="143"/>
      <c r="I17" s="139" t="s">
        <v>25</v>
      </c>
      <c r="J17" s="140" t="s">
        <v>3</v>
      </c>
      <c r="K17" s="143"/>
      <c r="L17" s="244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</row>
    <row r="18" spans="1:31" s="149" customFormat="1" ht="6.9" customHeight="1">
      <c r="A18" s="143"/>
      <c r="B18" s="144"/>
      <c r="C18" s="143"/>
      <c r="D18" s="143"/>
      <c r="E18" s="143"/>
      <c r="F18" s="143"/>
      <c r="G18" s="143"/>
      <c r="H18" s="143"/>
      <c r="I18" s="143"/>
      <c r="J18" s="143"/>
      <c r="K18" s="143"/>
      <c r="L18" s="244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</row>
    <row r="19" spans="1:31" s="149" customFormat="1" ht="12" customHeight="1">
      <c r="A19" s="143"/>
      <c r="B19" s="144"/>
      <c r="C19" s="143"/>
      <c r="D19" s="139" t="s">
        <v>26</v>
      </c>
      <c r="E19" s="143"/>
      <c r="F19" s="143"/>
      <c r="G19" s="143"/>
      <c r="H19" s="143"/>
      <c r="I19" s="139" t="s">
        <v>23</v>
      </c>
      <c r="J19" s="140" t="s">
        <v>3</v>
      </c>
      <c r="K19" s="143"/>
      <c r="L19" s="244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</row>
    <row r="20" spans="1:31" s="149" customFormat="1" ht="18" customHeight="1">
      <c r="A20" s="143"/>
      <c r="B20" s="144"/>
      <c r="C20" s="143"/>
      <c r="D20" s="143"/>
      <c r="E20" s="140" t="s">
        <v>1</v>
      </c>
      <c r="F20" s="143"/>
      <c r="G20" s="143"/>
      <c r="H20" s="143"/>
      <c r="I20" s="139" t="s">
        <v>25</v>
      </c>
      <c r="J20" s="140" t="s">
        <v>3</v>
      </c>
      <c r="K20" s="143"/>
      <c r="L20" s="244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</row>
    <row r="21" spans="1:31" s="149" customFormat="1" ht="6.9" customHeight="1">
      <c r="A21" s="143"/>
      <c r="B21" s="144"/>
      <c r="C21" s="143"/>
      <c r="D21" s="143"/>
      <c r="E21" s="143"/>
      <c r="F21" s="143"/>
      <c r="G21" s="143"/>
      <c r="H21" s="143"/>
      <c r="I21" s="143"/>
      <c r="J21" s="143"/>
      <c r="K21" s="143"/>
      <c r="L21" s="244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</row>
    <row r="22" spans="1:31" s="149" customFormat="1" ht="12" customHeight="1">
      <c r="A22" s="143"/>
      <c r="B22" s="144"/>
      <c r="C22" s="143"/>
      <c r="D22" s="139" t="s">
        <v>27</v>
      </c>
      <c r="E22" s="143"/>
      <c r="F22" s="143"/>
      <c r="G22" s="143"/>
      <c r="H22" s="143"/>
      <c r="I22" s="139" t="s">
        <v>23</v>
      </c>
      <c r="J22" s="140" t="s">
        <v>28</v>
      </c>
      <c r="K22" s="143"/>
      <c r="L22" s="244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</row>
    <row r="23" spans="1:31" s="149" customFormat="1" ht="18" customHeight="1">
      <c r="A23" s="143"/>
      <c r="B23" s="144"/>
      <c r="C23" s="143"/>
      <c r="D23" s="143"/>
      <c r="E23" s="140" t="s">
        <v>29</v>
      </c>
      <c r="F23" s="143"/>
      <c r="G23" s="143"/>
      <c r="H23" s="143"/>
      <c r="I23" s="139" t="s">
        <v>25</v>
      </c>
      <c r="J23" s="140" t="s">
        <v>3</v>
      </c>
      <c r="K23" s="143"/>
      <c r="L23" s="244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</row>
    <row r="24" spans="1:31" s="149" customFormat="1" ht="6.9" customHeight="1">
      <c r="A24" s="143"/>
      <c r="B24" s="144"/>
      <c r="C24" s="143"/>
      <c r="D24" s="143"/>
      <c r="E24" s="143"/>
      <c r="F24" s="143"/>
      <c r="G24" s="143"/>
      <c r="H24" s="143"/>
      <c r="I24" s="143"/>
      <c r="J24" s="143"/>
      <c r="K24" s="143"/>
      <c r="L24" s="244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</row>
    <row r="25" spans="1:31" s="149" customFormat="1" ht="12" customHeight="1">
      <c r="A25" s="143"/>
      <c r="B25" s="144"/>
      <c r="C25" s="143"/>
      <c r="D25" s="139" t="s">
        <v>31</v>
      </c>
      <c r="E25" s="143"/>
      <c r="F25" s="143"/>
      <c r="G25" s="143"/>
      <c r="H25" s="143"/>
      <c r="I25" s="139" t="s">
        <v>23</v>
      </c>
      <c r="J25" s="140" t="s">
        <v>32</v>
      </c>
      <c r="K25" s="143"/>
      <c r="L25" s="244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pans="1:31" s="149" customFormat="1" ht="18" customHeight="1">
      <c r="A26" s="143"/>
      <c r="B26" s="144"/>
      <c r="C26" s="143"/>
      <c r="D26" s="143"/>
      <c r="E26" s="140" t="s">
        <v>33</v>
      </c>
      <c r="F26" s="143"/>
      <c r="G26" s="143"/>
      <c r="H26" s="143"/>
      <c r="I26" s="139" t="s">
        <v>25</v>
      </c>
      <c r="J26" s="140" t="s">
        <v>3</v>
      </c>
      <c r="K26" s="143"/>
      <c r="L26" s="244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</row>
    <row r="27" spans="1:31" s="149" customFormat="1" ht="6.9" customHeight="1">
      <c r="A27" s="143"/>
      <c r="B27" s="144"/>
      <c r="C27" s="143"/>
      <c r="D27" s="143"/>
      <c r="E27" s="143"/>
      <c r="F27" s="143"/>
      <c r="G27" s="143"/>
      <c r="H27" s="143"/>
      <c r="I27" s="143"/>
      <c r="J27" s="143"/>
      <c r="K27" s="143"/>
      <c r="L27" s="244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31" s="149" customFormat="1" ht="12" customHeight="1">
      <c r="A28" s="143"/>
      <c r="B28" s="144"/>
      <c r="C28" s="143"/>
      <c r="D28" s="139" t="s">
        <v>34</v>
      </c>
      <c r="E28" s="143"/>
      <c r="F28" s="143"/>
      <c r="G28" s="143"/>
      <c r="H28" s="143"/>
      <c r="I28" s="143"/>
      <c r="J28" s="143"/>
      <c r="K28" s="143"/>
      <c r="L28" s="244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</row>
    <row r="29" spans="1:31" s="249" customFormat="1" ht="16.399999999999999" customHeight="1">
      <c r="A29" s="246"/>
      <c r="B29" s="247"/>
      <c r="C29" s="246"/>
      <c r="D29" s="246"/>
      <c r="E29" s="141" t="s">
        <v>3</v>
      </c>
      <c r="F29" s="141"/>
      <c r="G29" s="141"/>
      <c r="H29" s="141"/>
      <c r="I29" s="246"/>
      <c r="J29" s="246"/>
      <c r="K29" s="246"/>
      <c r="L29" s="248"/>
      <c r="S29" s="246"/>
      <c r="T29" s="246"/>
      <c r="U29" s="246"/>
      <c r="V29" s="246"/>
      <c r="W29" s="246"/>
      <c r="X29" s="246"/>
      <c r="Y29" s="246"/>
      <c r="Z29" s="246"/>
      <c r="AA29" s="246"/>
      <c r="AB29" s="246"/>
      <c r="AC29" s="246"/>
      <c r="AD29" s="246"/>
      <c r="AE29" s="246"/>
    </row>
    <row r="30" spans="1:31" s="149" customFormat="1" ht="6.9" customHeight="1">
      <c r="A30" s="143"/>
      <c r="B30" s="144"/>
      <c r="C30" s="143"/>
      <c r="D30" s="143"/>
      <c r="E30" s="143"/>
      <c r="F30" s="143"/>
      <c r="G30" s="143"/>
      <c r="H30" s="143"/>
      <c r="I30" s="143"/>
      <c r="J30" s="143"/>
      <c r="K30" s="143"/>
      <c r="L30" s="244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</row>
    <row r="31" spans="1:31" s="149" customFormat="1" ht="6.9" customHeight="1">
      <c r="A31" s="143"/>
      <c r="B31" s="144"/>
      <c r="C31" s="143"/>
      <c r="D31" s="197"/>
      <c r="E31" s="197"/>
      <c r="F31" s="197"/>
      <c r="G31" s="197"/>
      <c r="H31" s="197"/>
      <c r="I31" s="197"/>
      <c r="J31" s="197"/>
      <c r="K31" s="197"/>
      <c r="L31" s="244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</row>
    <row r="32" spans="1:31" s="149" customFormat="1" ht="25.4" customHeight="1">
      <c r="A32" s="143"/>
      <c r="B32" s="144"/>
      <c r="C32" s="143"/>
      <c r="D32" s="250" t="s">
        <v>36</v>
      </c>
      <c r="E32" s="143"/>
      <c r="F32" s="143"/>
      <c r="G32" s="143"/>
      <c r="H32" s="143"/>
      <c r="I32" s="143"/>
      <c r="J32" s="251">
        <f>ROUND(J87, 2)</f>
        <v>0</v>
      </c>
      <c r="K32" s="143"/>
      <c r="L32" s="244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</row>
    <row r="33" spans="1:31" s="149" customFormat="1" ht="6.9" customHeight="1">
      <c r="A33" s="143"/>
      <c r="B33" s="144"/>
      <c r="C33" s="143"/>
      <c r="D33" s="197"/>
      <c r="E33" s="197"/>
      <c r="F33" s="197"/>
      <c r="G33" s="197"/>
      <c r="H33" s="197"/>
      <c r="I33" s="197"/>
      <c r="J33" s="197"/>
      <c r="K33" s="197"/>
      <c r="L33" s="244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</row>
    <row r="34" spans="1:31" s="149" customFormat="1" ht="14.4" customHeight="1">
      <c r="A34" s="143"/>
      <c r="B34" s="144"/>
      <c r="C34" s="143"/>
      <c r="D34" s="143"/>
      <c r="E34" s="143"/>
      <c r="F34" s="252" t="s">
        <v>38</v>
      </c>
      <c r="G34" s="143"/>
      <c r="H34" s="143"/>
      <c r="I34" s="252" t="s">
        <v>37</v>
      </c>
      <c r="J34" s="252" t="s">
        <v>39</v>
      </c>
      <c r="K34" s="143"/>
      <c r="L34" s="244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</row>
    <row r="35" spans="1:31" s="149" customFormat="1" ht="14.4" customHeight="1">
      <c r="A35" s="143"/>
      <c r="B35" s="144"/>
      <c r="C35" s="143"/>
      <c r="D35" s="253" t="s">
        <v>40</v>
      </c>
      <c r="E35" s="139" t="s">
        <v>41</v>
      </c>
      <c r="F35" s="254">
        <f>ROUND((SUM(BE87:BE90)),  2)</f>
        <v>0</v>
      </c>
      <c r="G35" s="143"/>
      <c r="H35" s="143"/>
      <c r="I35" s="255">
        <v>0.21</v>
      </c>
      <c r="J35" s="254">
        <f>ROUND(((SUM(BE87:BE90))*I35),  2)</f>
        <v>0</v>
      </c>
      <c r="K35" s="143"/>
      <c r="L35" s="244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</row>
    <row r="36" spans="1:31" s="149" customFormat="1" ht="14.4" customHeight="1">
      <c r="A36" s="143"/>
      <c r="B36" s="144"/>
      <c r="C36" s="143"/>
      <c r="D36" s="143"/>
      <c r="E36" s="139" t="s">
        <v>42</v>
      </c>
      <c r="F36" s="254">
        <f>ROUND((SUM(BF87:BF90)),  2)</f>
        <v>0</v>
      </c>
      <c r="G36" s="143"/>
      <c r="H36" s="143"/>
      <c r="I36" s="255">
        <v>0.15</v>
      </c>
      <c r="J36" s="254">
        <f>ROUND(((SUM(BF87:BF90))*I36),  2)</f>
        <v>0</v>
      </c>
      <c r="K36" s="143"/>
      <c r="L36" s="244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</row>
    <row r="37" spans="1:31" s="149" customFormat="1" ht="14.4" hidden="1" customHeight="1">
      <c r="A37" s="143"/>
      <c r="B37" s="144"/>
      <c r="C37" s="143"/>
      <c r="D37" s="143"/>
      <c r="E37" s="139" t="s">
        <v>43</v>
      </c>
      <c r="F37" s="254">
        <f>ROUND((SUM(BG87:BG90)),  2)</f>
        <v>0</v>
      </c>
      <c r="G37" s="143"/>
      <c r="H37" s="143"/>
      <c r="I37" s="255">
        <v>0.21</v>
      </c>
      <c r="J37" s="254">
        <f>0</f>
        <v>0</v>
      </c>
      <c r="K37" s="143"/>
      <c r="L37" s="244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</row>
    <row r="38" spans="1:31" s="149" customFormat="1" ht="14.4" hidden="1" customHeight="1">
      <c r="A38" s="143"/>
      <c r="B38" s="144"/>
      <c r="C38" s="143"/>
      <c r="D38" s="143"/>
      <c r="E38" s="139" t="s">
        <v>44</v>
      </c>
      <c r="F38" s="254">
        <f>ROUND((SUM(BH87:BH90)),  2)</f>
        <v>0</v>
      </c>
      <c r="G38" s="143"/>
      <c r="H38" s="143"/>
      <c r="I38" s="255">
        <v>0.15</v>
      </c>
      <c r="J38" s="254">
        <f>0</f>
        <v>0</v>
      </c>
      <c r="K38" s="143"/>
      <c r="L38" s="244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</row>
    <row r="39" spans="1:31" s="149" customFormat="1" ht="14.4" hidden="1" customHeight="1">
      <c r="A39" s="143"/>
      <c r="B39" s="144"/>
      <c r="C39" s="143"/>
      <c r="D39" s="143"/>
      <c r="E39" s="139" t="s">
        <v>45</v>
      </c>
      <c r="F39" s="254">
        <f>ROUND((SUM(BI87:BI90)),  2)</f>
        <v>0</v>
      </c>
      <c r="G39" s="143"/>
      <c r="H39" s="143"/>
      <c r="I39" s="255">
        <v>0</v>
      </c>
      <c r="J39" s="254">
        <f>0</f>
        <v>0</v>
      </c>
      <c r="K39" s="143"/>
      <c r="L39" s="244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</row>
    <row r="40" spans="1:31" s="149" customFormat="1" ht="6.9" customHeight="1">
      <c r="A40" s="143"/>
      <c r="B40" s="144"/>
      <c r="C40" s="143"/>
      <c r="D40" s="143"/>
      <c r="E40" s="143"/>
      <c r="F40" s="143"/>
      <c r="G40" s="143"/>
      <c r="H40" s="143"/>
      <c r="I40" s="143"/>
      <c r="J40" s="143"/>
      <c r="K40" s="143"/>
      <c r="L40" s="244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</row>
    <row r="41" spans="1:31" s="149" customFormat="1" ht="25.4" customHeight="1">
      <c r="A41" s="143"/>
      <c r="B41" s="144"/>
      <c r="C41" s="256"/>
      <c r="D41" s="257" t="s">
        <v>46</v>
      </c>
      <c r="E41" s="189"/>
      <c r="F41" s="189"/>
      <c r="G41" s="258" t="s">
        <v>47</v>
      </c>
      <c r="H41" s="259" t="s">
        <v>48</v>
      </c>
      <c r="I41" s="189"/>
      <c r="J41" s="260">
        <f>SUM(J32:J39)</f>
        <v>0</v>
      </c>
      <c r="K41" s="261"/>
      <c r="L41" s="244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</row>
    <row r="42" spans="1:31" s="149" customFormat="1" ht="14.4" customHeight="1">
      <c r="A42" s="143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244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</row>
    <row r="46" spans="1:31" s="149" customFormat="1" ht="6.9" customHeight="1">
      <c r="A46" s="143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244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</row>
    <row r="47" spans="1:31" s="149" customFormat="1" ht="24.9" customHeight="1">
      <c r="A47" s="143"/>
      <c r="B47" s="144"/>
      <c r="C47" s="133" t="s">
        <v>111</v>
      </c>
      <c r="D47" s="143"/>
      <c r="E47" s="143"/>
      <c r="F47" s="143"/>
      <c r="G47" s="143"/>
      <c r="H47" s="143"/>
      <c r="I47" s="143"/>
      <c r="J47" s="143"/>
      <c r="K47" s="143"/>
      <c r="L47" s="244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</row>
    <row r="48" spans="1:31" s="149" customFormat="1" ht="6.9" customHeight="1">
      <c r="A48" s="143"/>
      <c r="B48" s="144"/>
      <c r="C48" s="143"/>
      <c r="D48" s="143"/>
      <c r="E48" s="143"/>
      <c r="F48" s="143"/>
      <c r="G48" s="143"/>
      <c r="H48" s="143"/>
      <c r="I48" s="143"/>
      <c r="J48" s="143"/>
      <c r="K48" s="143"/>
      <c r="L48" s="244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</row>
    <row r="49" spans="1:47" s="149" customFormat="1" ht="12" customHeight="1">
      <c r="A49" s="143"/>
      <c r="B49" s="144"/>
      <c r="C49" s="139" t="s">
        <v>15</v>
      </c>
      <c r="D49" s="143"/>
      <c r="E49" s="143"/>
      <c r="F49" s="143"/>
      <c r="G49" s="143"/>
      <c r="H49" s="143"/>
      <c r="I49" s="143"/>
      <c r="J49" s="143"/>
      <c r="K49" s="143"/>
      <c r="L49" s="244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</row>
    <row r="50" spans="1:47" s="149" customFormat="1" ht="16.399999999999999" customHeight="1">
      <c r="A50" s="143"/>
      <c r="B50" s="144"/>
      <c r="C50" s="143"/>
      <c r="D50" s="143"/>
      <c r="E50" s="241" t="str">
        <f>E7</f>
        <v>STAVEBNÍ ÚPRAVY LNP NEMOCNICE BROUMOV II</v>
      </c>
      <c r="F50" s="242"/>
      <c r="G50" s="242"/>
      <c r="H50" s="242"/>
      <c r="I50" s="143"/>
      <c r="J50" s="143"/>
      <c r="K50" s="143"/>
      <c r="L50" s="244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</row>
    <row r="51" spans="1:47" ht="12" customHeight="1">
      <c r="B51" s="132"/>
      <c r="C51" s="139" t="s">
        <v>107</v>
      </c>
      <c r="L51" s="132"/>
    </row>
    <row r="52" spans="1:47" s="149" customFormat="1" ht="16.399999999999999" customHeight="1">
      <c r="A52" s="143"/>
      <c r="B52" s="144"/>
      <c r="C52" s="143"/>
      <c r="D52" s="143"/>
      <c r="E52" s="241" t="s">
        <v>108</v>
      </c>
      <c r="F52" s="243"/>
      <c r="G52" s="243"/>
      <c r="H52" s="243"/>
      <c r="I52" s="143"/>
      <c r="J52" s="143"/>
      <c r="K52" s="143"/>
      <c r="L52" s="244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</row>
    <row r="53" spans="1:47" s="149" customFormat="1" ht="12" customHeight="1">
      <c r="A53" s="143"/>
      <c r="B53" s="144"/>
      <c r="C53" s="139" t="s">
        <v>109</v>
      </c>
      <c r="D53" s="143"/>
      <c r="E53" s="143"/>
      <c r="F53" s="143"/>
      <c r="G53" s="143"/>
      <c r="H53" s="143"/>
      <c r="I53" s="143"/>
      <c r="J53" s="143"/>
      <c r="K53" s="143"/>
      <c r="L53" s="244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</row>
    <row r="54" spans="1:47" s="149" customFormat="1" ht="16.399999999999999" customHeight="1">
      <c r="A54" s="143"/>
      <c r="B54" s="144"/>
      <c r="C54" s="143"/>
      <c r="D54" s="143"/>
      <c r="E54" s="173" t="str">
        <f>E11</f>
        <v>DÍL 06 - Elektroinstalace slaboproud</v>
      </c>
      <c r="F54" s="243"/>
      <c r="G54" s="243"/>
      <c r="H54" s="243"/>
      <c r="I54" s="143"/>
      <c r="J54" s="143"/>
      <c r="K54" s="143"/>
      <c r="L54" s="244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</row>
    <row r="55" spans="1:47" s="149" customFormat="1" ht="6.9" customHeight="1">
      <c r="A55" s="143"/>
      <c r="B55" s="144"/>
      <c r="C55" s="143"/>
      <c r="D55" s="143"/>
      <c r="E55" s="143"/>
      <c r="F55" s="143"/>
      <c r="G55" s="143"/>
      <c r="H55" s="143"/>
      <c r="I55" s="143"/>
      <c r="J55" s="143"/>
      <c r="K55" s="143"/>
      <c r="L55" s="244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</row>
    <row r="56" spans="1:47" s="149" customFormat="1" ht="12" customHeight="1">
      <c r="A56" s="143"/>
      <c r="B56" s="144"/>
      <c r="C56" s="139" t="s">
        <v>19</v>
      </c>
      <c r="D56" s="143"/>
      <c r="E56" s="143"/>
      <c r="F56" s="140" t="str">
        <f>F14</f>
        <v>nemocnice Broumov,Smetanova 91,Broumov</v>
      </c>
      <c r="G56" s="143"/>
      <c r="H56" s="143"/>
      <c r="I56" s="139" t="s">
        <v>21</v>
      </c>
      <c r="J56" s="245" t="str">
        <f>IF(J14="","",J14)</f>
        <v>Vyplň</v>
      </c>
      <c r="K56" s="143"/>
      <c r="L56" s="244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</row>
    <row r="57" spans="1:47" s="149" customFormat="1" ht="6.9" customHeight="1">
      <c r="A57" s="143"/>
      <c r="B57" s="144"/>
      <c r="C57" s="143"/>
      <c r="D57" s="143"/>
      <c r="E57" s="143"/>
      <c r="F57" s="143"/>
      <c r="G57" s="143"/>
      <c r="H57" s="143"/>
      <c r="I57" s="143"/>
      <c r="J57" s="143"/>
      <c r="K57" s="143"/>
      <c r="L57" s="244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</row>
    <row r="58" spans="1:47" s="149" customFormat="1" ht="15.5" customHeight="1">
      <c r="A58" s="143"/>
      <c r="B58" s="144"/>
      <c r="C58" s="139" t="s">
        <v>22</v>
      </c>
      <c r="D58" s="143"/>
      <c r="E58" s="143"/>
      <c r="F58" s="140" t="str">
        <f>E17</f>
        <v>Královéhradecký kraj</v>
      </c>
      <c r="G58" s="143"/>
      <c r="H58" s="143"/>
      <c r="I58" s="139" t="s">
        <v>27</v>
      </c>
      <c r="J58" s="262" t="str">
        <f>E23</f>
        <v>Proxion s.r.o.</v>
      </c>
      <c r="K58" s="143"/>
      <c r="L58" s="244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</row>
    <row r="59" spans="1:47" s="149" customFormat="1" ht="15.5" customHeight="1">
      <c r="A59" s="143"/>
      <c r="B59" s="144"/>
      <c r="C59" s="139" t="s">
        <v>26</v>
      </c>
      <c r="D59" s="143"/>
      <c r="E59" s="143"/>
      <c r="F59" s="140" t="str">
        <f>IF(E20="","",E20)</f>
        <v>VZ</v>
      </c>
      <c r="G59" s="143"/>
      <c r="H59" s="143"/>
      <c r="I59" s="139" t="s">
        <v>31</v>
      </c>
      <c r="J59" s="262" t="str">
        <f>E26</f>
        <v>Ivan Mezera</v>
      </c>
      <c r="K59" s="143"/>
      <c r="L59" s="244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3"/>
      <c r="AD59" s="143"/>
      <c r="AE59" s="143"/>
    </row>
    <row r="60" spans="1:47" s="149" customFormat="1" ht="10.4" customHeight="1">
      <c r="A60" s="143"/>
      <c r="B60" s="144"/>
      <c r="C60" s="143"/>
      <c r="D60" s="143"/>
      <c r="E60" s="143"/>
      <c r="F60" s="143"/>
      <c r="G60" s="143"/>
      <c r="H60" s="143"/>
      <c r="I60" s="143"/>
      <c r="J60" s="143"/>
      <c r="K60" s="143"/>
      <c r="L60" s="244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</row>
    <row r="61" spans="1:47" s="149" customFormat="1" ht="29.25" customHeight="1">
      <c r="A61" s="143"/>
      <c r="B61" s="144"/>
      <c r="C61" s="263" t="s">
        <v>112</v>
      </c>
      <c r="D61" s="256"/>
      <c r="E61" s="256"/>
      <c r="F61" s="256"/>
      <c r="G61" s="256"/>
      <c r="H61" s="256"/>
      <c r="I61" s="256"/>
      <c r="J61" s="264" t="s">
        <v>113</v>
      </c>
      <c r="K61" s="256"/>
      <c r="L61" s="244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</row>
    <row r="62" spans="1:47" s="149" customFormat="1" ht="10.4" customHeight="1">
      <c r="A62" s="143"/>
      <c r="B62" s="144"/>
      <c r="C62" s="143"/>
      <c r="D62" s="143"/>
      <c r="E62" s="143"/>
      <c r="F62" s="143"/>
      <c r="G62" s="143"/>
      <c r="H62" s="143"/>
      <c r="I62" s="143"/>
      <c r="J62" s="143"/>
      <c r="K62" s="143"/>
      <c r="L62" s="244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43"/>
      <c r="AE62" s="143"/>
    </row>
    <row r="63" spans="1:47" s="149" customFormat="1" ht="23" customHeight="1">
      <c r="A63" s="143"/>
      <c r="B63" s="144"/>
      <c r="C63" s="265" t="s">
        <v>68</v>
      </c>
      <c r="D63" s="143"/>
      <c r="E63" s="143"/>
      <c r="F63" s="143"/>
      <c r="G63" s="143"/>
      <c r="H63" s="143"/>
      <c r="I63" s="143"/>
      <c r="J63" s="251">
        <f>J87</f>
        <v>0</v>
      </c>
      <c r="K63" s="143"/>
      <c r="L63" s="244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U63" s="129" t="s">
        <v>114</v>
      </c>
    </row>
    <row r="64" spans="1:47" s="266" customFormat="1" ht="24.9" customHeight="1">
      <c r="B64" s="267"/>
      <c r="D64" s="268" t="s">
        <v>115</v>
      </c>
      <c r="E64" s="269"/>
      <c r="F64" s="269"/>
      <c r="G64" s="269"/>
      <c r="H64" s="269"/>
      <c r="I64" s="269"/>
      <c r="J64" s="270">
        <f>J88</f>
        <v>0</v>
      </c>
      <c r="L64" s="267"/>
    </row>
    <row r="65" spans="1:31" s="227" customFormat="1" ht="20" customHeight="1">
      <c r="B65" s="271"/>
      <c r="D65" s="272" t="s">
        <v>1711</v>
      </c>
      <c r="E65" s="273"/>
      <c r="F65" s="273"/>
      <c r="G65" s="273"/>
      <c r="H65" s="273"/>
      <c r="I65" s="273"/>
      <c r="J65" s="274">
        <f>J89</f>
        <v>0</v>
      </c>
      <c r="L65" s="271"/>
    </row>
    <row r="66" spans="1:31" s="149" customFormat="1" ht="21.75" customHeight="1">
      <c r="A66" s="143"/>
      <c r="B66" s="144"/>
      <c r="C66" s="143"/>
      <c r="D66" s="143"/>
      <c r="E66" s="143"/>
      <c r="F66" s="143"/>
      <c r="G66" s="143"/>
      <c r="H66" s="143"/>
      <c r="I66" s="143"/>
      <c r="J66" s="143"/>
      <c r="K66" s="143"/>
      <c r="L66" s="244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3"/>
    </row>
    <row r="67" spans="1:31" s="149" customFormat="1" ht="6.9" customHeight="1">
      <c r="A67" s="143"/>
      <c r="B67" s="164"/>
      <c r="C67" s="165"/>
      <c r="D67" s="165"/>
      <c r="E67" s="165"/>
      <c r="F67" s="165"/>
      <c r="G67" s="165"/>
      <c r="H67" s="165"/>
      <c r="I67" s="165"/>
      <c r="J67" s="165"/>
      <c r="K67" s="165"/>
      <c r="L67" s="244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</row>
    <row r="71" spans="1:31" s="149" customFormat="1" ht="6.9" customHeight="1">
      <c r="A71" s="143"/>
      <c r="B71" s="166"/>
      <c r="C71" s="167"/>
      <c r="D71" s="167"/>
      <c r="E71" s="167"/>
      <c r="F71" s="167"/>
      <c r="G71" s="167"/>
      <c r="H71" s="167"/>
      <c r="I71" s="167"/>
      <c r="J71" s="167"/>
      <c r="K71" s="167"/>
      <c r="L71" s="244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</row>
    <row r="72" spans="1:31" s="149" customFormat="1" ht="24.9" customHeight="1">
      <c r="A72" s="143"/>
      <c r="B72" s="144"/>
      <c r="C72" s="133" t="s">
        <v>120</v>
      </c>
      <c r="D72" s="143"/>
      <c r="E72" s="143"/>
      <c r="F72" s="143"/>
      <c r="G72" s="143"/>
      <c r="H72" s="143"/>
      <c r="I72" s="143"/>
      <c r="J72" s="143"/>
      <c r="K72" s="143"/>
      <c r="L72" s="244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</row>
    <row r="73" spans="1:31" s="149" customFormat="1" ht="6.9" customHeight="1">
      <c r="A73" s="143"/>
      <c r="B73" s="144"/>
      <c r="C73" s="143"/>
      <c r="D73" s="143"/>
      <c r="E73" s="143"/>
      <c r="F73" s="143"/>
      <c r="G73" s="143"/>
      <c r="H73" s="143"/>
      <c r="I73" s="143"/>
      <c r="J73" s="143"/>
      <c r="K73" s="143"/>
      <c r="L73" s="244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</row>
    <row r="74" spans="1:31" s="149" customFormat="1" ht="12" customHeight="1">
      <c r="A74" s="143"/>
      <c r="B74" s="144"/>
      <c r="C74" s="139" t="s">
        <v>15</v>
      </c>
      <c r="D74" s="143"/>
      <c r="E74" s="143"/>
      <c r="F74" s="143"/>
      <c r="G74" s="143"/>
      <c r="H74" s="143"/>
      <c r="I74" s="143"/>
      <c r="J74" s="143"/>
      <c r="K74" s="143"/>
      <c r="L74" s="244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</row>
    <row r="75" spans="1:31" s="149" customFormat="1" ht="16.399999999999999" customHeight="1">
      <c r="A75" s="143"/>
      <c r="B75" s="144"/>
      <c r="C75" s="143"/>
      <c r="D75" s="143"/>
      <c r="E75" s="241" t="str">
        <f>E7</f>
        <v>STAVEBNÍ ÚPRAVY LNP NEMOCNICE BROUMOV II</v>
      </c>
      <c r="F75" s="242"/>
      <c r="G75" s="242"/>
      <c r="H75" s="242"/>
      <c r="I75" s="143"/>
      <c r="J75" s="143"/>
      <c r="K75" s="143"/>
      <c r="L75" s="244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</row>
    <row r="76" spans="1:31" ht="12" customHeight="1">
      <c r="B76" s="132"/>
      <c r="C76" s="139" t="s">
        <v>107</v>
      </c>
      <c r="L76" s="132"/>
    </row>
    <row r="77" spans="1:31" s="149" customFormat="1" ht="16.399999999999999" customHeight="1">
      <c r="A77" s="143"/>
      <c r="B77" s="144"/>
      <c r="C77" s="143"/>
      <c r="D77" s="143"/>
      <c r="E77" s="241" t="s">
        <v>108</v>
      </c>
      <c r="F77" s="243"/>
      <c r="G77" s="243"/>
      <c r="H77" s="243"/>
      <c r="I77" s="143"/>
      <c r="J77" s="143"/>
      <c r="K77" s="143"/>
      <c r="L77" s="244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</row>
    <row r="78" spans="1:31" s="149" customFormat="1" ht="12" customHeight="1">
      <c r="A78" s="143"/>
      <c r="B78" s="144"/>
      <c r="C78" s="139" t="s">
        <v>109</v>
      </c>
      <c r="D78" s="143"/>
      <c r="E78" s="143"/>
      <c r="F78" s="143"/>
      <c r="G78" s="143"/>
      <c r="H78" s="143"/>
      <c r="I78" s="143"/>
      <c r="J78" s="143"/>
      <c r="K78" s="143"/>
      <c r="L78" s="244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</row>
    <row r="79" spans="1:31" s="149" customFormat="1" ht="16.399999999999999" customHeight="1">
      <c r="A79" s="143"/>
      <c r="B79" s="144"/>
      <c r="C79" s="143"/>
      <c r="D79" s="143"/>
      <c r="E79" s="173" t="str">
        <f>E11</f>
        <v>DÍL 06 - Elektroinstalace slaboproud</v>
      </c>
      <c r="F79" s="243"/>
      <c r="G79" s="243"/>
      <c r="H79" s="243"/>
      <c r="I79" s="143"/>
      <c r="J79" s="143"/>
      <c r="K79" s="143"/>
      <c r="L79" s="244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3"/>
      <c r="AD79" s="143"/>
      <c r="AE79" s="143"/>
    </row>
    <row r="80" spans="1:31" s="149" customFormat="1" ht="6.9" customHeight="1">
      <c r="A80" s="143"/>
      <c r="B80" s="144"/>
      <c r="C80" s="143"/>
      <c r="D80" s="143"/>
      <c r="E80" s="143"/>
      <c r="F80" s="143"/>
      <c r="G80" s="143"/>
      <c r="H80" s="143"/>
      <c r="I80" s="143"/>
      <c r="J80" s="143"/>
      <c r="K80" s="143"/>
      <c r="L80" s="244"/>
      <c r="S80" s="143"/>
      <c r="T80" s="143"/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</row>
    <row r="81" spans="1:65" s="149" customFormat="1" ht="12" customHeight="1">
      <c r="A81" s="143"/>
      <c r="B81" s="144"/>
      <c r="C81" s="139" t="s">
        <v>19</v>
      </c>
      <c r="D81" s="143"/>
      <c r="E81" s="143"/>
      <c r="F81" s="140" t="str">
        <f>F14</f>
        <v>nemocnice Broumov,Smetanova 91,Broumov</v>
      </c>
      <c r="G81" s="143"/>
      <c r="H81" s="143"/>
      <c r="I81" s="139" t="s">
        <v>21</v>
      </c>
      <c r="J81" s="245" t="str">
        <f>IF(J14="","",J14)</f>
        <v>Vyplň</v>
      </c>
      <c r="K81" s="143"/>
      <c r="L81" s="244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</row>
    <row r="82" spans="1:65" s="149" customFormat="1" ht="6.9" customHeight="1">
      <c r="A82" s="143"/>
      <c r="B82" s="144"/>
      <c r="C82" s="143"/>
      <c r="D82" s="143"/>
      <c r="E82" s="143"/>
      <c r="F82" s="143"/>
      <c r="G82" s="143"/>
      <c r="H82" s="143"/>
      <c r="I82" s="143"/>
      <c r="J82" s="143"/>
      <c r="K82" s="143"/>
      <c r="L82" s="244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</row>
    <row r="83" spans="1:65" s="149" customFormat="1" ht="15.5" customHeight="1">
      <c r="A83" s="143"/>
      <c r="B83" s="144"/>
      <c r="C83" s="139" t="s">
        <v>22</v>
      </c>
      <c r="D83" s="143"/>
      <c r="E83" s="143"/>
      <c r="F83" s="140" t="str">
        <f>E17</f>
        <v>Královéhradecký kraj</v>
      </c>
      <c r="G83" s="143"/>
      <c r="H83" s="143"/>
      <c r="I83" s="139" t="s">
        <v>27</v>
      </c>
      <c r="J83" s="262" t="str">
        <f>E23</f>
        <v>Proxion s.r.o.</v>
      </c>
      <c r="K83" s="143"/>
      <c r="L83" s="244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</row>
    <row r="84" spans="1:65" s="149" customFormat="1" ht="15.5" customHeight="1">
      <c r="A84" s="143"/>
      <c r="B84" s="144"/>
      <c r="C84" s="139" t="s">
        <v>26</v>
      </c>
      <c r="D84" s="143"/>
      <c r="E84" s="143"/>
      <c r="F84" s="140" t="str">
        <f>IF(E20="","",E20)</f>
        <v>VZ</v>
      </c>
      <c r="G84" s="143"/>
      <c r="H84" s="143"/>
      <c r="I84" s="139" t="s">
        <v>31</v>
      </c>
      <c r="J84" s="262" t="str">
        <f>E26</f>
        <v>Ivan Mezera</v>
      </c>
      <c r="K84" s="143"/>
      <c r="L84" s="244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</row>
    <row r="85" spans="1:65" s="149" customFormat="1" ht="10.4" customHeight="1">
      <c r="A85" s="143"/>
      <c r="B85" s="144"/>
      <c r="C85" s="143"/>
      <c r="D85" s="143"/>
      <c r="E85" s="143"/>
      <c r="F85" s="143"/>
      <c r="G85" s="143"/>
      <c r="H85" s="143"/>
      <c r="I85" s="143"/>
      <c r="J85" s="143"/>
      <c r="K85" s="143"/>
      <c r="L85" s="244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</row>
    <row r="86" spans="1:65" s="282" customFormat="1" ht="29.25" customHeight="1">
      <c r="A86" s="275"/>
      <c r="B86" s="276"/>
      <c r="C86" s="277" t="s">
        <v>121</v>
      </c>
      <c r="D86" s="278" t="s">
        <v>55</v>
      </c>
      <c r="E86" s="278" t="s">
        <v>51</v>
      </c>
      <c r="F86" s="278" t="s">
        <v>52</v>
      </c>
      <c r="G86" s="278" t="s">
        <v>122</v>
      </c>
      <c r="H86" s="278" t="s">
        <v>123</v>
      </c>
      <c r="I86" s="278" t="s">
        <v>124</v>
      </c>
      <c r="J86" s="279" t="s">
        <v>113</v>
      </c>
      <c r="K86" s="280" t="s">
        <v>125</v>
      </c>
      <c r="L86" s="281"/>
      <c r="M86" s="193" t="s">
        <v>3</v>
      </c>
      <c r="N86" s="194" t="s">
        <v>40</v>
      </c>
      <c r="O86" s="194" t="s">
        <v>126</v>
      </c>
      <c r="P86" s="194" t="s">
        <v>127</v>
      </c>
      <c r="Q86" s="194" t="s">
        <v>128</v>
      </c>
      <c r="R86" s="194" t="s">
        <v>129</v>
      </c>
      <c r="S86" s="194" t="s">
        <v>130</v>
      </c>
      <c r="T86" s="195" t="s">
        <v>131</v>
      </c>
      <c r="U86" s="275"/>
      <c r="V86" s="275"/>
      <c r="W86" s="275"/>
      <c r="X86" s="275"/>
      <c r="Y86" s="275"/>
      <c r="Z86" s="275"/>
      <c r="AA86" s="275"/>
      <c r="AB86" s="275"/>
      <c r="AC86" s="275"/>
      <c r="AD86" s="275"/>
      <c r="AE86" s="275"/>
    </row>
    <row r="87" spans="1:65" s="149" customFormat="1" ht="23" customHeight="1">
      <c r="A87" s="143"/>
      <c r="B87" s="144"/>
      <c r="C87" s="201" t="s">
        <v>132</v>
      </c>
      <c r="D87" s="143"/>
      <c r="E87" s="143"/>
      <c r="F87" s="143"/>
      <c r="G87" s="143"/>
      <c r="H87" s="143"/>
      <c r="I87" s="143"/>
      <c r="J87" s="283">
        <f>BK87</f>
        <v>0</v>
      </c>
      <c r="K87" s="143"/>
      <c r="L87" s="144"/>
      <c r="M87" s="196"/>
      <c r="N87" s="181"/>
      <c r="O87" s="197"/>
      <c r="P87" s="284">
        <f>P88</f>
        <v>0</v>
      </c>
      <c r="Q87" s="197"/>
      <c r="R87" s="284">
        <f>R88</f>
        <v>0</v>
      </c>
      <c r="S87" s="197"/>
      <c r="T87" s="285">
        <f>T88</f>
        <v>0</v>
      </c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  <c r="AT87" s="129" t="s">
        <v>69</v>
      </c>
      <c r="AU87" s="129" t="s">
        <v>114</v>
      </c>
      <c r="BK87" s="286">
        <f>BK88</f>
        <v>0</v>
      </c>
    </row>
    <row r="88" spans="1:65" s="287" customFormat="1" ht="26" customHeight="1">
      <c r="B88" s="288"/>
      <c r="D88" s="289" t="s">
        <v>69</v>
      </c>
      <c r="E88" s="290" t="s">
        <v>133</v>
      </c>
      <c r="F88" s="290" t="s">
        <v>134</v>
      </c>
      <c r="J88" s="291">
        <f>BK88</f>
        <v>0</v>
      </c>
      <c r="L88" s="288"/>
      <c r="M88" s="292"/>
      <c r="N88" s="293"/>
      <c r="O88" s="293"/>
      <c r="P88" s="294">
        <f>P89</f>
        <v>0</v>
      </c>
      <c r="Q88" s="293"/>
      <c r="R88" s="294">
        <f>R89</f>
        <v>0</v>
      </c>
      <c r="S88" s="293"/>
      <c r="T88" s="295">
        <f>T89</f>
        <v>0</v>
      </c>
      <c r="AR88" s="289" t="s">
        <v>135</v>
      </c>
      <c r="AT88" s="296" t="s">
        <v>69</v>
      </c>
      <c r="AU88" s="296" t="s">
        <v>70</v>
      </c>
      <c r="AY88" s="289" t="s">
        <v>136</v>
      </c>
      <c r="BK88" s="297">
        <f>BK89</f>
        <v>0</v>
      </c>
    </row>
    <row r="89" spans="1:65" s="287" customFormat="1" ht="23" customHeight="1">
      <c r="B89" s="288"/>
      <c r="D89" s="289" t="s">
        <v>69</v>
      </c>
      <c r="E89" s="311" t="s">
        <v>1712</v>
      </c>
      <c r="F89" s="311" t="s">
        <v>1713</v>
      </c>
      <c r="J89" s="312">
        <f>BK89</f>
        <v>0</v>
      </c>
      <c r="L89" s="288"/>
      <c r="M89" s="292"/>
      <c r="N89" s="293"/>
      <c r="O89" s="293"/>
      <c r="P89" s="294">
        <f>P90</f>
        <v>0</v>
      </c>
      <c r="Q89" s="293"/>
      <c r="R89" s="294">
        <f>R90</f>
        <v>0</v>
      </c>
      <c r="S89" s="293"/>
      <c r="T89" s="295">
        <f>T90</f>
        <v>0</v>
      </c>
      <c r="AR89" s="289" t="s">
        <v>135</v>
      </c>
      <c r="AT89" s="296" t="s">
        <v>69</v>
      </c>
      <c r="AU89" s="296" t="s">
        <v>77</v>
      </c>
      <c r="AY89" s="289" t="s">
        <v>136</v>
      </c>
      <c r="BK89" s="297">
        <f>BK90</f>
        <v>0</v>
      </c>
    </row>
    <row r="90" spans="1:65" s="149" customFormat="1" ht="16.399999999999999" customHeight="1">
      <c r="A90" s="143"/>
      <c r="B90" s="144"/>
      <c r="C90" s="298" t="s">
        <v>77</v>
      </c>
      <c r="D90" s="298" t="s">
        <v>140</v>
      </c>
      <c r="E90" s="299" t="s">
        <v>1718</v>
      </c>
      <c r="F90" s="300" t="s">
        <v>1719</v>
      </c>
      <c r="G90" s="301" t="s">
        <v>143</v>
      </c>
      <c r="H90" s="302">
        <v>1</v>
      </c>
      <c r="I90" s="107"/>
      <c r="J90" s="303">
        <f>ROUND(I90*H90,2)</f>
        <v>0</v>
      </c>
      <c r="K90" s="304"/>
      <c r="L90" s="144"/>
      <c r="M90" s="313" t="s">
        <v>3</v>
      </c>
      <c r="N90" s="314" t="s">
        <v>41</v>
      </c>
      <c r="O90" s="315">
        <v>0</v>
      </c>
      <c r="P90" s="315">
        <f>O90*H90</f>
        <v>0</v>
      </c>
      <c r="Q90" s="315">
        <v>0</v>
      </c>
      <c r="R90" s="315">
        <f>Q90*H90</f>
        <v>0</v>
      </c>
      <c r="S90" s="315">
        <v>0</v>
      </c>
      <c r="T90" s="316">
        <f>S90*H90</f>
        <v>0</v>
      </c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  <c r="AR90" s="309" t="s">
        <v>144</v>
      </c>
      <c r="AT90" s="309" t="s">
        <v>140</v>
      </c>
      <c r="AU90" s="309" t="s">
        <v>79</v>
      </c>
      <c r="AY90" s="129" t="s">
        <v>136</v>
      </c>
      <c r="BE90" s="310">
        <f>IF(N90="základní",J90,0)</f>
        <v>0</v>
      </c>
      <c r="BF90" s="310">
        <f>IF(N90="snížená",J90,0)</f>
        <v>0</v>
      </c>
      <c r="BG90" s="310">
        <f>IF(N90="zákl. přenesená",J90,0)</f>
        <v>0</v>
      </c>
      <c r="BH90" s="310">
        <f>IF(N90="sníž. přenesená",J90,0)</f>
        <v>0</v>
      </c>
      <c r="BI90" s="310">
        <f>IF(N90="nulová",J90,0)</f>
        <v>0</v>
      </c>
      <c r="BJ90" s="129" t="s">
        <v>77</v>
      </c>
      <c r="BK90" s="310">
        <f>ROUND(I90*H90,2)</f>
        <v>0</v>
      </c>
      <c r="BL90" s="129" t="s">
        <v>144</v>
      </c>
      <c r="BM90" s="309" t="s">
        <v>1720</v>
      </c>
    </row>
    <row r="91" spans="1:65" s="149" customFormat="1" ht="6.9" customHeight="1">
      <c r="A91" s="143"/>
      <c r="B91" s="164"/>
      <c r="C91" s="165"/>
      <c r="D91" s="165"/>
      <c r="E91" s="165"/>
      <c r="F91" s="165"/>
      <c r="G91" s="165"/>
      <c r="H91" s="165"/>
      <c r="I91" s="165"/>
      <c r="J91" s="165"/>
      <c r="K91" s="165"/>
      <c r="L91" s="144"/>
      <c r="M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</row>
  </sheetData>
  <sheetProtection algorithmName="SHA-512" hashValue="FdG4q/BVA1ZcYxcV9PtCu13iF1bFEom/H3JLRziSAYKGowcpQImzIDdGMw6wt0mw6mmhMNvCsU8RkCTX1BD86Q==" saltValue="dXM64PzbI1i2cuiHHEhuBA==" spinCount="100000" sheet="1" objects="1" scenarios="1" formatColumns="0" formatRows="0"/>
  <autoFilter ref="C86:K90" xr:uid="{00000000-0009-0000-0000-000006000000}"/>
  <mergeCells count="11">
    <mergeCell ref="L2:V2"/>
    <mergeCell ref="E52:H52"/>
    <mergeCell ref="E54:H54"/>
    <mergeCell ref="E75:H75"/>
    <mergeCell ref="E77:H77"/>
    <mergeCell ref="E79:H79"/>
    <mergeCell ref="E7:H7"/>
    <mergeCell ref="E9:H9"/>
    <mergeCell ref="E11:H11"/>
    <mergeCell ref="E29:H29"/>
    <mergeCell ref="E50:H50"/>
  </mergeCells>
  <pageMargins left="0.98425196850393704" right="0.39370078740157483" top="0.39370078740157483" bottom="0.39370078740157483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91"/>
  <sheetViews>
    <sheetView showGridLines="0" topLeftCell="A73" workbookViewId="0">
      <selection activeCell="I90" sqref="I90"/>
    </sheetView>
  </sheetViews>
  <sheetFormatPr defaultRowHeight="10"/>
  <cols>
    <col min="1" max="1" width="7.109375" style="15" customWidth="1"/>
    <col min="2" max="2" width="1.44140625" style="15" customWidth="1"/>
    <col min="3" max="3" width="3.44140625" style="15" customWidth="1"/>
    <col min="4" max="4" width="3.6640625" style="15" customWidth="1"/>
    <col min="5" max="5" width="14.6640625" style="15" customWidth="1"/>
    <col min="6" max="6" width="43.44140625" style="15" customWidth="1"/>
    <col min="7" max="7" width="6" style="15" customWidth="1"/>
    <col min="8" max="8" width="9.88671875" style="15" customWidth="1"/>
    <col min="9" max="10" width="17.33203125" style="15" customWidth="1"/>
    <col min="11" max="11" width="17.33203125" style="15" hidden="1" customWidth="1"/>
    <col min="12" max="12" width="8" style="15" customWidth="1"/>
    <col min="13" max="13" width="9.33203125" style="15" hidden="1" customWidth="1"/>
    <col min="14" max="14" width="9.109375" style="15" hidden="1"/>
    <col min="15" max="20" width="12.109375" style="15" hidden="1" customWidth="1"/>
    <col min="21" max="21" width="14" style="15" hidden="1" customWidth="1"/>
    <col min="22" max="22" width="10.44140625" style="15" customWidth="1"/>
    <col min="23" max="23" width="14" style="15" customWidth="1"/>
    <col min="24" max="24" width="10.44140625" style="15" customWidth="1"/>
    <col min="25" max="25" width="12.88671875" style="15" customWidth="1"/>
    <col min="26" max="26" width="9.44140625" style="15" customWidth="1"/>
    <col min="27" max="27" width="12.88671875" style="15" customWidth="1"/>
    <col min="28" max="28" width="14" style="15" customWidth="1"/>
    <col min="29" max="29" width="9.44140625" style="15" customWidth="1"/>
    <col min="30" max="30" width="12.88671875" style="15" customWidth="1"/>
    <col min="31" max="31" width="14" style="15" customWidth="1"/>
    <col min="32" max="43" width="8.88671875" style="15"/>
    <col min="44" max="65" width="9.109375" style="15" hidden="1"/>
    <col min="66" max="16384" width="8.88671875" style="15"/>
  </cols>
  <sheetData>
    <row r="2" spans="1:46" ht="36.9" customHeight="1">
      <c r="L2" s="127" t="s">
        <v>6</v>
      </c>
      <c r="M2" s="128"/>
      <c r="N2" s="128"/>
      <c r="O2" s="128"/>
      <c r="P2" s="128"/>
      <c r="Q2" s="128"/>
      <c r="R2" s="128"/>
      <c r="S2" s="128"/>
      <c r="T2" s="128"/>
      <c r="U2" s="128"/>
      <c r="V2" s="128"/>
      <c r="AT2" s="129" t="s">
        <v>102</v>
      </c>
    </row>
    <row r="3" spans="1:46" ht="6.9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2"/>
      <c r="AT3" s="129" t="s">
        <v>79</v>
      </c>
    </row>
    <row r="4" spans="1:46" ht="24.9" customHeight="1">
      <c r="B4" s="132"/>
      <c r="D4" s="133" t="s">
        <v>106</v>
      </c>
      <c r="L4" s="132"/>
      <c r="M4" s="240" t="s">
        <v>11</v>
      </c>
      <c r="AT4" s="129" t="s">
        <v>4</v>
      </c>
    </row>
    <row r="5" spans="1:46" ht="6.9" customHeight="1">
      <c r="B5" s="132"/>
      <c r="L5" s="132"/>
    </row>
    <row r="6" spans="1:46" ht="12" customHeight="1">
      <c r="B6" s="132"/>
      <c r="D6" s="139" t="s">
        <v>15</v>
      </c>
      <c r="L6" s="132"/>
    </row>
    <row r="7" spans="1:46" ht="16.399999999999999" customHeight="1">
      <c r="B7" s="132"/>
      <c r="E7" s="241" t="str">
        <f>'Rekapitulace stavby'!K6</f>
        <v>STAVEBNÍ ÚPRAVY LNP NEMOCNICE BROUMOV II</v>
      </c>
      <c r="F7" s="242"/>
      <c r="G7" s="242"/>
      <c r="H7" s="242"/>
      <c r="L7" s="132"/>
    </row>
    <row r="8" spans="1:46" ht="12" customHeight="1">
      <c r="B8" s="132"/>
      <c r="D8" s="139" t="s">
        <v>107</v>
      </c>
      <c r="L8" s="132"/>
    </row>
    <row r="9" spans="1:46" s="149" customFormat="1" ht="16.399999999999999" customHeight="1">
      <c r="A9" s="143"/>
      <c r="B9" s="144"/>
      <c r="C9" s="143"/>
      <c r="D9" s="143"/>
      <c r="E9" s="241" t="s">
        <v>108</v>
      </c>
      <c r="F9" s="243"/>
      <c r="G9" s="243"/>
      <c r="H9" s="243"/>
      <c r="I9" s="143"/>
      <c r="J9" s="143"/>
      <c r="K9" s="143"/>
      <c r="L9" s="244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</row>
    <row r="10" spans="1:46" s="149" customFormat="1" ht="12" customHeight="1">
      <c r="A10" s="143"/>
      <c r="B10" s="144"/>
      <c r="C10" s="143"/>
      <c r="D10" s="139" t="s">
        <v>109</v>
      </c>
      <c r="E10" s="143"/>
      <c r="F10" s="143"/>
      <c r="G10" s="143"/>
      <c r="H10" s="143"/>
      <c r="I10" s="143"/>
      <c r="J10" s="143"/>
      <c r="K10" s="143"/>
      <c r="L10" s="244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</row>
    <row r="11" spans="1:46" s="149" customFormat="1" ht="16.399999999999999" customHeight="1">
      <c r="A11" s="143"/>
      <c r="B11" s="144"/>
      <c r="C11" s="143"/>
      <c r="D11" s="143"/>
      <c r="E11" s="173" t="s">
        <v>1721</v>
      </c>
      <c r="F11" s="243"/>
      <c r="G11" s="243"/>
      <c r="H11" s="243"/>
      <c r="I11" s="143"/>
      <c r="J11" s="143"/>
      <c r="K11" s="143"/>
      <c r="L11" s="244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</row>
    <row r="12" spans="1:46" s="149" customFormat="1">
      <c r="A12" s="143"/>
      <c r="B12" s="144"/>
      <c r="C12" s="143"/>
      <c r="D12" s="143"/>
      <c r="E12" s="143"/>
      <c r="F12" s="143"/>
      <c r="G12" s="143"/>
      <c r="H12" s="143"/>
      <c r="I12" s="143"/>
      <c r="J12" s="143"/>
      <c r="K12" s="143"/>
      <c r="L12" s="244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</row>
    <row r="13" spans="1:46" s="149" customFormat="1" ht="12" customHeight="1">
      <c r="A13" s="143"/>
      <c r="B13" s="144"/>
      <c r="C13" s="143"/>
      <c r="D13" s="139" t="s">
        <v>17</v>
      </c>
      <c r="E13" s="143"/>
      <c r="F13" s="140" t="s">
        <v>3</v>
      </c>
      <c r="G13" s="143"/>
      <c r="H13" s="143"/>
      <c r="I13" s="139" t="s">
        <v>18</v>
      </c>
      <c r="J13" s="140" t="s">
        <v>3</v>
      </c>
      <c r="K13" s="143"/>
      <c r="L13" s="244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</row>
    <row r="14" spans="1:46" s="149" customFormat="1" ht="12" customHeight="1">
      <c r="A14" s="143"/>
      <c r="B14" s="144"/>
      <c r="C14" s="143"/>
      <c r="D14" s="139" t="s">
        <v>19</v>
      </c>
      <c r="E14" s="143"/>
      <c r="F14" s="140" t="s">
        <v>20</v>
      </c>
      <c r="G14" s="143"/>
      <c r="H14" s="143"/>
      <c r="I14" s="139" t="s">
        <v>21</v>
      </c>
      <c r="J14" s="245" t="str">
        <f>'Rekapitulace stavby'!AN8</f>
        <v>Vyplň</v>
      </c>
      <c r="K14" s="143"/>
      <c r="L14" s="244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</row>
    <row r="15" spans="1:46" s="149" customFormat="1" ht="11" customHeight="1">
      <c r="A15" s="143"/>
      <c r="B15" s="144"/>
      <c r="C15" s="143"/>
      <c r="D15" s="143"/>
      <c r="E15" s="143"/>
      <c r="F15" s="143"/>
      <c r="G15" s="143"/>
      <c r="H15" s="143"/>
      <c r="I15" s="143"/>
      <c r="J15" s="143"/>
      <c r="K15" s="143"/>
      <c r="L15" s="244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</row>
    <row r="16" spans="1:46" s="149" customFormat="1" ht="12" customHeight="1">
      <c r="A16" s="143"/>
      <c r="B16" s="144"/>
      <c r="C16" s="143"/>
      <c r="D16" s="139" t="s">
        <v>22</v>
      </c>
      <c r="E16" s="143"/>
      <c r="F16" s="143"/>
      <c r="G16" s="143"/>
      <c r="H16" s="143"/>
      <c r="I16" s="139" t="s">
        <v>23</v>
      </c>
      <c r="J16" s="140" t="s">
        <v>3</v>
      </c>
      <c r="K16" s="143"/>
      <c r="L16" s="244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</row>
    <row r="17" spans="1:31" s="149" customFormat="1" ht="18" customHeight="1">
      <c r="A17" s="143"/>
      <c r="B17" s="144"/>
      <c r="C17" s="143"/>
      <c r="D17" s="143"/>
      <c r="E17" s="140" t="s">
        <v>24</v>
      </c>
      <c r="F17" s="143"/>
      <c r="G17" s="143"/>
      <c r="H17" s="143"/>
      <c r="I17" s="139" t="s">
        <v>25</v>
      </c>
      <c r="J17" s="140" t="s">
        <v>3</v>
      </c>
      <c r="K17" s="143"/>
      <c r="L17" s="244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</row>
    <row r="18" spans="1:31" s="149" customFormat="1" ht="6.9" customHeight="1">
      <c r="A18" s="143"/>
      <c r="B18" s="144"/>
      <c r="C18" s="143"/>
      <c r="D18" s="143"/>
      <c r="E18" s="143"/>
      <c r="F18" s="143"/>
      <c r="G18" s="143"/>
      <c r="H18" s="143"/>
      <c r="I18" s="143"/>
      <c r="J18" s="143"/>
      <c r="K18" s="143"/>
      <c r="L18" s="244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</row>
    <row r="19" spans="1:31" s="149" customFormat="1" ht="12" customHeight="1">
      <c r="A19" s="143"/>
      <c r="B19" s="144"/>
      <c r="C19" s="143"/>
      <c r="D19" s="139" t="s">
        <v>26</v>
      </c>
      <c r="E19" s="143"/>
      <c r="F19" s="143"/>
      <c r="G19" s="143"/>
      <c r="H19" s="143"/>
      <c r="I19" s="139" t="s">
        <v>23</v>
      </c>
      <c r="J19" s="140" t="s">
        <v>3</v>
      </c>
      <c r="K19" s="143"/>
      <c r="L19" s="244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</row>
    <row r="20" spans="1:31" s="149" customFormat="1" ht="18" customHeight="1">
      <c r="A20" s="143"/>
      <c r="B20" s="144"/>
      <c r="C20" s="143"/>
      <c r="D20" s="143"/>
      <c r="E20" s="140" t="s">
        <v>1</v>
      </c>
      <c r="F20" s="143"/>
      <c r="G20" s="143"/>
      <c r="H20" s="143"/>
      <c r="I20" s="139" t="s">
        <v>25</v>
      </c>
      <c r="J20" s="140" t="s">
        <v>3</v>
      </c>
      <c r="K20" s="143"/>
      <c r="L20" s="244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</row>
    <row r="21" spans="1:31" s="149" customFormat="1" ht="6.9" customHeight="1">
      <c r="A21" s="143"/>
      <c r="B21" s="144"/>
      <c r="C21" s="143"/>
      <c r="D21" s="143"/>
      <c r="E21" s="143"/>
      <c r="F21" s="143"/>
      <c r="G21" s="143"/>
      <c r="H21" s="143"/>
      <c r="I21" s="143"/>
      <c r="J21" s="143"/>
      <c r="K21" s="143"/>
      <c r="L21" s="244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</row>
    <row r="22" spans="1:31" s="149" customFormat="1" ht="12" customHeight="1">
      <c r="A22" s="143"/>
      <c r="B22" s="144"/>
      <c r="C22" s="143"/>
      <c r="D22" s="139" t="s">
        <v>27</v>
      </c>
      <c r="E22" s="143"/>
      <c r="F22" s="143"/>
      <c r="G22" s="143"/>
      <c r="H22" s="143"/>
      <c r="I22" s="139" t="s">
        <v>23</v>
      </c>
      <c r="J22" s="140" t="s">
        <v>28</v>
      </c>
      <c r="K22" s="143"/>
      <c r="L22" s="244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</row>
    <row r="23" spans="1:31" s="149" customFormat="1" ht="18" customHeight="1">
      <c r="A23" s="143"/>
      <c r="B23" s="144"/>
      <c r="C23" s="143"/>
      <c r="D23" s="143"/>
      <c r="E23" s="140" t="s">
        <v>29</v>
      </c>
      <c r="F23" s="143"/>
      <c r="G23" s="143"/>
      <c r="H23" s="143"/>
      <c r="I23" s="139" t="s">
        <v>25</v>
      </c>
      <c r="J23" s="140" t="s">
        <v>3</v>
      </c>
      <c r="K23" s="143"/>
      <c r="L23" s="244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</row>
    <row r="24" spans="1:31" s="149" customFormat="1" ht="6.9" customHeight="1">
      <c r="A24" s="143"/>
      <c r="B24" s="144"/>
      <c r="C24" s="143"/>
      <c r="D24" s="143"/>
      <c r="E24" s="143"/>
      <c r="F24" s="143"/>
      <c r="G24" s="143"/>
      <c r="H24" s="143"/>
      <c r="I24" s="143"/>
      <c r="J24" s="143"/>
      <c r="K24" s="143"/>
      <c r="L24" s="244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</row>
    <row r="25" spans="1:31" s="149" customFormat="1" ht="12" customHeight="1">
      <c r="A25" s="143"/>
      <c r="B25" s="144"/>
      <c r="C25" s="143"/>
      <c r="D25" s="139" t="s">
        <v>31</v>
      </c>
      <c r="E25" s="143"/>
      <c r="F25" s="143"/>
      <c r="G25" s="143"/>
      <c r="H25" s="143"/>
      <c r="I25" s="139" t="s">
        <v>23</v>
      </c>
      <c r="J25" s="140" t="s">
        <v>32</v>
      </c>
      <c r="K25" s="143"/>
      <c r="L25" s="244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pans="1:31" s="149" customFormat="1" ht="18" customHeight="1">
      <c r="A26" s="143"/>
      <c r="B26" s="144"/>
      <c r="C26" s="143"/>
      <c r="D26" s="143"/>
      <c r="E26" s="140" t="s">
        <v>33</v>
      </c>
      <c r="F26" s="143"/>
      <c r="G26" s="143"/>
      <c r="H26" s="143"/>
      <c r="I26" s="139" t="s">
        <v>25</v>
      </c>
      <c r="J26" s="140" t="s">
        <v>3</v>
      </c>
      <c r="K26" s="143"/>
      <c r="L26" s="244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</row>
    <row r="27" spans="1:31" s="149" customFormat="1" ht="6.9" customHeight="1">
      <c r="A27" s="143"/>
      <c r="B27" s="144"/>
      <c r="C27" s="143"/>
      <c r="D27" s="143"/>
      <c r="E27" s="143"/>
      <c r="F27" s="143"/>
      <c r="G27" s="143"/>
      <c r="H27" s="143"/>
      <c r="I27" s="143"/>
      <c r="J27" s="143"/>
      <c r="K27" s="143"/>
      <c r="L27" s="244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31" s="149" customFormat="1" ht="12" customHeight="1">
      <c r="A28" s="143"/>
      <c r="B28" s="144"/>
      <c r="C28" s="143"/>
      <c r="D28" s="139" t="s">
        <v>34</v>
      </c>
      <c r="E28" s="143"/>
      <c r="F28" s="143"/>
      <c r="G28" s="143"/>
      <c r="H28" s="143"/>
      <c r="I28" s="143"/>
      <c r="J28" s="143"/>
      <c r="K28" s="143"/>
      <c r="L28" s="244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</row>
    <row r="29" spans="1:31" s="249" customFormat="1" ht="16.399999999999999" customHeight="1">
      <c r="A29" s="246"/>
      <c r="B29" s="247"/>
      <c r="C29" s="246"/>
      <c r="D29" s="246"/>
      <c r="E29" s="141" t="s">
        <v>3</v>
      </c>
      <c r="F29" s="141"/>
      <c r="G29" s="141"/>
      <c r="H29" s="141"/>
      <c r="I29" s="246"/>
      <c r="J29" s="246"/>
      <c r="K29" s="246"/>
      <c r="L29" s="248"/>
      <c r="S29" s="246"/>
      <c r="T29" s="246"/>
      <c r="U29" s="246"/>
      <c r="V29" s="246"/>
      <c r="W29" s="246"/>
      <c r="X29" s="246"/>
      <c r="Y29" s="246"/>
      <c r="Z29" s="246"/>
      <c r="AA29" s="246"/>
      <c r="AB29" s="246"/>
      <c r="AC29" s="246"/>
      <c r="AD29" s="246"/>
      <c r="AE29" s="246"/>
    </row>
    <row r="30" spans="1:31" s="149" customFormat="1" ht="6.9" customHeight="1">
      <c r="A30" s="143"/>
      <c r="B30" s="144"/>
      <c r="C30" s="143"/>
      <c r="D30" s="143"/>
      <c r="E30" s="143"/>
      <c r="F30" s="143"/>
      <c r="G30" s="143"/>
      <c r="H30" s="143"/>
      <c r="I30" s="143"/>
      <c r="J30" s="143"/>
      <c r="K30" s="143"/>
      <c r="L30" s="244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</row>
    <row r="31" spans="1:31" s="149" customFormat="1" ht="6.9" customHeight="1">
      <c r="A31" s="143"/>
      <c r="B31" s="144"/>
      <c r="C31" s="143"/>
      <c r="D31" s="197"/>
      <c r="E31" s="197"/>
      <c r="F31" s="197"/>
      <c r="G31" s="197"/>
      <c r="H31" s="197"/>
      <c r="I31" s="197"/>
      <c r="J31" s="197"/>
      <c r="K31" s="197"/>
      <c r="L31" s="244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</row>
    <row r="32" spans="1:31" s="149" customFormat="1" ht="25.4" customHeight="1">
      <c r="A32" s="143"/>
      <c r="B32" s="144"/>
      <c r="C32" s="143"/>
      <c r="D32" s="250" t="s">
        <v>36</v>
      </c>
      <c r="E32" s="143"/>
      <c r="F32" s="143"/>
      <c r="G32" s="143"/>
      <c r="H32" s="143"/>
      <c r="I32" s="143"/>
      <c r="J32" s="251">
        <f>ROUND(J87, 2)</f>
        <v>0</v>
      </c>
      <c r="K32" s="143"/>
      <c r="L32" s="244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</row>
    <row r="33" spans="1:31" s="149" customFormat="1" ht="6.9" customHeight="1">
      <c r="A33" s="143"/>
      <c r="B33" s="144"/>
      <c r="C33" s="143"/>
      <c r="D33" s="197"/>
      <c r="E33" s="197"/>
      <c r="F33" s="197"/>
      <c r="G33" s="197"/>
      <c r="H33" s="197"/>
      <c r="I33" s="197"/>
      <c r="J33" s="197"/>
      <c r="K33" s="197"/>
      <c r="L33" s="244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</row>
    <row r="34" spans="1:31" s="149" customFormat="1" ht="14.4" customHeight="1">
      <c r="A34" s="143"/>
      <c r="B34" s="144"/>
      <c r="C34" s="143"/>
      <c r="D34" s="143"/>
      <c r="E34" s="143"/>
      <c r="F34" s="252" t="s">
        <v>38</v>
      </c>
      <c r="G34" s="143"/>
      <c r="H34" s="143"/>
      <c r="I34" s="252" t="s">
        <v>37</v>
      </c>
      <c r="J34" s="252" t="s">
        <v>39</v>
      </c>
      <c r="K34" s="143"/>
      <c r="L34" s="244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</row>
    <row r="35" spans="1:31" s="149" customFormat="1" ht="14.4" customHeight="1">
      <c r="A35" s="143"/>
      <c r="B35" s="144"/>
      <c r="C35" s="143"/>
      <c r="D35" s="253" t="s">
        <v>40</v>
      </c>
      <c r="E35" s="139" t="s">
        <v>41</v>
      </c>
      <c r="F35" s="254">
        <f>ROUND((SUM(BE87:BE90)),  2)</f>
        <v>0</v>
      </c>
      <c r="G35" s="143"/>
      <c r="H35" s="143"/>
      <c r="I35" s="255">
        <v>0.21</v>
      </c>
      <c r="J35" s="254">
        <f>ROUND(((SUM(BE87:BE90))*I35),  2)</f>
        <v>0</v>
      </c>
      <c r="K35" s="143"/>
      <c r="L35" s="244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</row>
    <row r="36" spans="1:31" s="149" customFormat="1" ht="14.4" customHeight="1">
      <c r="A36" s="143"/>
      <c r="B36" s="144"/>
      <c r="C36" s="143"/>
      <c r="D36" s="143"/>
      <c r="E36" s="139" t="s">
        <v>42</v>
      </c>
      <c r="F36" s="254">
        <f>ROUND((SUM(BF87:BF90)),  2)</f>
        <v>0</v>
      </c>
      <c r="G36" s="143"/>
      <c r="H36" s="143"/>
      <c r="I36" s="255">
        <v>0.15</v>
      </c>
      <c r="J36" s="254">
        <f>ROUND(((SUM(BF87:BF90))*I36),  2)</f>
        <v>0</v>
      </c>
      <c r="K36" s="143"/>
      <c r="L36" s="244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</row>
    <row r="37" spans="1:31" s="149" customFormat="1" ht="14.4" hidden="1" customHeight="1">
      <c r="A37" s="143"/>
      <c r="B37" s="144"/>
      <c r="C37" s="143"/>
      <c r="D37" s="143"/>
      <c r="E37" s="139" t="s">
        <v>43</v>
      </c>
      <c r="F37" s="254">
        <f>ROUND((SUM(BG87:BG90)),  2)</f>
        <v>0</v>
      </c>
      <c r="G37" s="143"/>
      <c r="H37" s="143"/>
      <c r="I37" s="255">
        <v>0.21</v>
      </c>
      <c r="J37" s="254">
        <f>0</f>
        <v>0</v>
      </c>
      <c r="K37" s="143"/>
      <c r="L37" s="244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</row>
    <row r="38" spans="1:31" s="149" customFormat="1" ht="14.4" hidden="1" customHeight="1">
      <c r="A38" s="143"/>
      <c r="B38" s="144"/>
      <c r="C38" s="143"/>
      <c r="D38" s="143"/>
      <c r="E38" s="139" t="s">
        <v>44</v>
      </c>
      <c r="F38" s="254">
        <f>ROUND((SUM(BH87:BH90)),  2)</f>
        <v>0</v>
      </c>
      <c r="G38" s="143"/>
      <c r="H38" s="143"/>
      <c r="I38" s="255">
        <v>0.15</v>
      </c>
      <c r="J38" s="254">
        <f>0</f>
        <v>0</v>
      </c>
      <c r="K38" s="143"/>
      <c r="L38" s="244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</row>
    <row r="39" spans="1:31" s="149" customFormat="1" ht="14.4" hidden="1" customHeight="1">
      <c r="A39" s="143"/>
      <c r="B39" s="144"/>
      <c r="C39" s="143"/>
      <c r="D39" s="143"/>
      <c r="E39" s="139" t="s">
        <v>45</v>
      </c>
      <c r="F39" s="254">
        <f>ROUND((SUM(BI87:BI90)),  2)</f>
        <v>0</v>
      </c>
      <c r="G39" s="143"/>
      <c r="H39" s="143"/>
      <c r="I39" s="255">
        <v>0</v>
      </c>
      <c r="J39" s="254">
        <f>0</f>
        <v>0</v>
      </c>
      <c r="K39" s="143"/>
      <c r="L39" s="244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</row>
    <row r="40" spans="1:31" s="149" customFormat="1" ht="6.9" customHeight="1">
      <c r="A40" s="143"/>
      <c r="B40" s="144"/>
      <c r="C40" s="143"/>
      <c r="D40" s="143"/>
      <c r="E40" s="143"/>
      <c r="F40" s="143"/>
      <c r="G40" s="143"/>
      <c r="H40" s="143"/>
      <c r="I40" s="143"/>
      <c r="J40" s="143"/>
      <c r="K40" s="143"/>
      <c r="L40" s="244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</row>
    <row r="41" spans="1:31" s="149" customFormat="1" ht="25.4" customHeight="1">
      <c r="A41" s="143"/>
      <c r="B41" s="144"/>
      <c r="C41" s="256"/>
      <c r="D41" s="257" t="s">
        <v>46</v>
      </c>
      <c r="E41" s="189"/>
      <c r="F41" s="189"/>
      <c r="G41" s="258" t="s">
        <v>47</v>
      </c>
      <c r="H41" s="259" t="s">
        <v>48</v>
      </c>
      <c r="I41" s="189"/>
      <c r="J41" s="260">
        <f>SUM(J32:J39)</f>
        <v>0</v>
      </c>
      <c r="K41" s="261"/>
      <c r="L41" s="244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</row>
    <row r="42" spans="1:31" s="149" customFormat="1" ht="14.4" customHeight="1">
      <c r="A42" s="143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244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</row>
    <row r="46" spans="1:31" s="149" customFormat="1" ht="6.9" customHeight="1">
      <c r="A46" s="143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244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</row>
    <row r="47" spans="1:31" s="149" customFormat="1" ht="24.9" customHeight="1">
      <c r="A47" s="143"/>
      <c r="B47" s="144"/>
      <c r="C47" s="133" t="s">
        <v>111</v>
      </c>
      <c r="D47" s="143"/>
      <c r="E47" s="143"/>
      <c r="F47" s="143"/>
      <c r="G47" s="143"/>
      <c r="H47" s="143"/>
      <c r="I47" s="143"/>
      <c r="J47" s="143"/>
      <c r="K47" s="143"/>
      <c r="L47" s="244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</row>
    <row r="48" spans="1:31" s="149" customFormat="1" ht="6.9" customHeight="1">
      <c r="A48" s="143"/>
      <c r="B48" s="144"/>
      <c r="C48" s="143"/>
      <c r="D48" s="143"/>
      <c r="E48" s="143"/>
      <c r="F48" s="143"/>
      <c r="G48" s="143"/>
      <c r="H48" s="143"/>
      <c r="I48" s="143"/>
      <c r="J48" s="143"/>
      <c r="K48" s="143"/>
      <c r="L48" s="244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</row>
    <row r="49" spans="1:47" s="149" customFormat="1" ht="12" customHeight="1">
      <c r="A49" s="143"/>
      <c r="B49" s="144"/>
      <c r="C49" s="139" t="s">
        <v>15</v>
      </c>
      <c r="D49" s="143"/>
      <c r="E49" s="143"/>
      <c r="F49" s="143"/>
      <c r="G49" s="143"/>
      <c r="H49" s="143"/>
      <c r="I49" s="143"/>
      <c r="J49" s="143"/>
      <c r="K49" s="143"/>
      <c r="L49" s="244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</row>
    <row r="50" spans="1:47" s="149" customFormat="1" ht="16.399999999999999" customHeight="1">
      <c r="A50" s="143"/>
      <c r="B50" s="144"/>
      <c r="C50" s="143"/>
      <c r="D50" s="143"/>
      <c r="E50" s="241" t="str">
        <f>E7</f>
        <v>STAVEBNÍ ÚPRAVY LNP NEMOCNICE BROUMOV II</v>
      </c>
      <c r="F50" s="242"/>
      <c r="G50" s="242"/>
      <c r="H50" s="242"/>
      <c r="I50" s="143"/>
      <c r="J50" s="143"/>
      <c r="K50" s="143"/>
      <c r="L50" s="244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</row>
    <row r="51" spans="1:47" ht="12" customHeight="1">
      <c r="B51" s="132"/>
      <c r="C51" s="139" t="s">
        <v>107</v>
      </c>
      <c r="L51" s="132"/>
    </row>
    <row r="52" spans="1:47" s="149" customFormat="1" ht="16.399999999999999" customHeight="1">
      <c r="A52" s="143"/>
      <c r="B52" s="144"/>
      <c r="C52" s="143"/>
      <c r="D52" s="143"/>
      <c r="E52" s="241" t="s">
        <v>108</v>
      </c>
      <c r="F52" s="243"/>
      <c r="G52" s="243"/>
      <c r="H52" s="243"/>
      <c r="I52" s="143"/>
      <c r="J52" s="143"/>
      <c r="K52" s="143"/>
      <c r="L52" s="244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</row>
    <row r="53" spans="1:47" s="149" customFormat="1" ht="12" customHeight="1">
      <c r="A53" s="143"/>
      <c r="B53" s="144"/>
      <c r="C53" s="139" t="s">
        <v>109</v>
      </c>
      <c r="D53" s="143"/>
      <c r="E53" s="143"/>
      <c r="F53" s="143"/>
      <c r="G53" s="143"/>
      <c r="H53" s="143"/>
      <c r="I53" s="143"/>
      <c r="J53" s="143"/>
      <c r="K53" s="143"/>
      <c r="L53" s="244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</row>
    <row r="54" spans="1:47" s="149" customFormat="1" ht="16.399999999999999" customHeight="1">
      <c r="A54" s="143"/>
      <c r="B54" s="144"/>
      <c r="C54" s="143"/>
      <c r="D54" s="143"/>
      <c r="E54" s="173" t="str">
        <f>E11</f>
        <v>DÍL 07 - Vzduchotechnika</v>
      </c>
      <c r="F54" s="243"/>
      <c r="G54" s="243"/>
      <c r="H54" s="243"/>
      <c r="I54" s="143"/>
      <c r="J54" s="143"/>
      <c r="K54" s="143"/>
      <c r="L54" s="244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</row>
    <row r="55" spans="1:47" s="149" customFormat="1" ht="6.9" customHeight="1">
      <c r="A55" s="143"/>
      <c r="B55" s="144"/>
      <c r="C55" s="143"/>
      <c r="D55" s="143"/>
      <c r="E55" s="143"/>
      <c r="F55" s="143"/>
      <c r="G55" s="143"/>
      <c r="H55" s="143"/>
      <c r="I55" s="143"/>
      <c r="J55" s="143"/>
      <c r="K55" s="143"/>
      <c r="L55" s="244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</row>
    <row r="56" spans="1:47" s="149" customFormat="1" ht="12" customHeight="1">
      <c r="A56" s="143"/>
      <c r="B56" s="144"/>
      <c r="C56" s="139" t="s">
        <v>19</v>
      </c>
      <c r="D56" s="143"/>
      <c r="E56" s="143"/>
      <c r="F56" s="140" t="str">
        <f>F14</f>
        <v>nemocnice Broumov,Smetanova 91,Broumov</v>
      </c>
      <c r="G56" s="143"/>
      <c r="H56" s="143"/>
      <c r="I56" s="139" t="s">
        <v>21</v>
      </c>
      <c r="J56" s="245" t="str">
        <f>IF(J14="","",J14)</f>
        <v>Vyplň</v>
      </c>
      <c r="K56" s="143"/>
      <c r="L56" s="244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</row>
    <row r="57" spans="1:47" s="149" customFormat="1" ht="6.9" customHeight="1">
      <c r="A57" s="143"/>
      <c r="B57" s="144"/>
      <c r="C57" s="143"/>
      <c r="D57" s="143"/>
      <c r="E57" s="143"/>
      <c r="F57" s="143"/>
      <c r="G57" s="143"/>
      <c r="H57" s="143"/>
      <c r="I57" s="143"/>
      <c r="J57" s="143"/>
      <c r="K57" s="143"/>
      <c r="L57" s="244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</row>
    <row r="58" spans="1:47" s="149" customFormat="1" ht="15.5" customHeight="1">
      <c r="A58" s="143"/>
      <c r="B58" s="144"/>
      <c r="C58" s="139" t="s">
        <v>22</v>
      </c>
      <c r="D58" s="143"/>
      <c r="E58" s="143"/>
      <c r="F58" s="140" t="str">
        <f>E17</f>
        <v>Královéhradecký kraj</v>
      </c>
      <c r="G58" s="143"/>
      <c r="H58" s="143"/>
      <c r="I58" s="139" t="s">
        <v>27</v>
      </c>
      <c r="J58" s="262" t="str">
        <f>E23</f>
        <v>Proxion s.r.o.</v>
      </c>
      <c r="K58" s="143"/>
      <c r="L58" s="244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</row>
    <row r="59" spans="1:47" s="149" customFormat="1" ht="15.5" customHeight="1">
      <c r="A59" s="143"/>
      <c r="B59" s="144"/>
      <c r="C59" s="139" t="s">
        <v>26</v>
      </c>
      <c r="D59" s="143"/>
      <c r="E59" s="143"/>
      <c r="F59" s="140" t="str">
        <f>IF(E20="","",E20)</f>
        <v>VZ</v>
      </c>
      <c r="G59" s="143"/>
      <c r="H59" s="143"/>
      <c r="I59" s="139" t="s">
        <v>31</v>
      </c>
      <c r="J59" s="262" t="str">
        <f>E26</f>
        <v>Ivan Mezera</v>
      </c>
      <c r="K59" s="143"/>
      <c r="L59" s="244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3"/>
      <c r="AD59" s="143"/>
      <c r="AE59" s="143"/>
    </row>
    <row r="60" spans="1:47" s="149" customFormat="1" ht="10.4" customHeight="1">
      <c r="A60" s="143"/>
      <c r="B60" s="144"/>
      <c r="C60" s="143"/>
      <c r="D60" s="143"/>
      <c r="E60" s="143"/>
      <c r="F60" s="143"/>
      <c r="G60" s="143"/>
      <c r="H60" s="143"/>
      <c r="I60" s="143"/>
      <c r="J60" s="143"/>
      <c r="K60" s="143"/>
      <c r="L60" s="244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</row>
    <row r="61" spans="1:47" s="149" customFormat="1" ht="29.25" customHeight="1">
      <c r="A61" s="143"/>
      <c r="B61" s="144"/>
      <c r="C61" s="263" t="s">
        <v>112</v>
      </c>
      <c r="D61" s="256"/>
      <c r="E61" s="256"/>
      <c r="F61" s="256"/>
      <c r="G61" s="256"/>
      <c r="H61" s="256"/>
      <c r="I61" s="256"/>
      <c r="J61" s="264" t="s">
        <v>113</v>
      </c>
      <c r="K61" s="256"/>
      <c r="L61" s="244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</row>
    <row r="62" spans="1:47" s="149" customFormat="1" ht="10.4" customHeight="1">
      <c r="A62" s="143"/>
      <c r="B62" s="144"/>
      <c r="C62" s="143"/>
      <c r="D62" s="143"/>
      <c r="E62" s="143"/>
      <c r="F62" s="143"/>
      <c r="G62" s="143"/>
      <c r="H62" s="143"/>
      <c r="I62" s="143"/>
      <c r="J62" s="143"/>
      <c r="K62" s="143"/>
      <c r="L62" s="244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43"/>
      <c r="AE62" s="143"/>
    </row>
    <row r="63" spans="1:47" s="149" customFormat="1" ht="23" customHeight="1">
      <c r="A63" s="143"/>
      <c r="B63" s="144"/>
      <c r="C63" s="265" t="s">
        <v>68</v>
      </c>
      <c r="D63" s="143"/>
      <c r="E63" s="143"/>
      <c r="F63" s="143"/>
      <c r="G63" s="143"/>
      <c r="H63" s="143"/>
      <c r="I63" s="143"/>
      <c r="J63" s="251">
        <f>J87</f>
        <v>0</v>
      </c>
      <c r="K63" s="143"/>
      <c r="L63" s="244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U63" s="129" t="s">
        <v>114</v>
      </c>
    </row>
    <row r="64" spans="1:47" s="266" customFormat="1" ht="24.9" customHeight="1">
      <c r="B64" s="267"/>
      <c r="D64" s="268" t="s">
        <v>115</v>
      </c>
      <c r="E64" s="269"/>
      <c r="F64" s="269"/>
      <c r="G64" s="269"/>
      <c r="H64" s="269"/>
      <c r="I64" s="269"/>
      <c r="J64" s="270">
        <f>J88</f>
        <v>0</v>
      </c>
      <c r="L64" s="267"/>
    </row>
    <row r="65" spans="1:31" s="227" customFormat="1" ht="20" customHeight="1">
      <c r="B65" s="271"/>
      <c r="D65" s="272" t="s">
        <v>1722</v>
      </c>
      <c r="E65" s="273"/>
      <c r="F65" s="273"/>
      <c r="G65" s="273"/>
      <c r="H65" s="273"/>
      <c r="I65" s="273"/>
      <c r="J65" s="274">
        <f>J89</f>
        <v>0</v>
      </c>
      <c r="L65" s="271"/>
    </row>
    <row r="66" spans="1:31" s="149" customFormat="1" ht="21.75" customHeight="1">
      <c r="A66" s="143"/>
      <c r="B66" s="144"/>
      <c r="C66" s="143"/>
      <c r="D66" s="143"/>
      <c r="E66" s="143"/>
      <c r="F66" s="143"/>
      <c r="G66" s="143"/>
      <c r="H66" s="143"/>
      <c r="I66" s="143"/>
      <c r="J66" s="143"/>
      <c r="K66" s="143"/>
      <c r="L66" s="244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3"/>
    </row>
    <row r="67" spans="1:31" s="149" customFormat="1" ht="6.9" customHeight="1">
      <c r="A67" s="143"/>
      <c r="B67" s="164"/>
      <c r="C67" s="165"/>
      <c r="D67" s="165"/>
      <c r="E67" s="165"/>
      <c r="F67" s="165"/>
      <c r="G67" s="165"/>
      <c r="H67" s="165"/>
      <c r="I67" s="165"/>
      <c r="J67" s="165"/>
      <c r="K67" s="165"/>
      <c r="L67" s="244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</row>
    <row r="71" spans="1:31" s="149" customFormat="1" ht="6.9" customHeight="1">
      <c r="A71" s="143"/>
      <c r="B71" s="166"/>
      <c r="C71" s="167"/>
      <c r="D71" s="167"/>
      <c r="E71" s="167"/>
      <c r="F71" s="167"/>
      <c r="G71" s="167"/>
      <c r="H71" s="167"/>
      <c r="I71" s="167"/>
      <c r="J71" s="167"/>
      <c r="K71" s="167"/>
      <c r="L71" s="244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</row>
    <row r="72" spans="1:31" s="149" customFormat="1" ht="24.9" customHeight="1">
      <c r="A72" s="143"/>
      <c r="B72" s="144"/>
      <c r="C72" s="133" t="s">
        <v>120</v>
      </c>
      <c r="D72" s="143"/>
      <c r="E72" s="143"/>
      <c r="F72" s="143"/>
      <c r="G72" s="143"/>
      <c r="H72" s="143"/>
      <c r="I72" s="143"/>
      <c r="J72" s="143"/>
      <c r="K72" s="143"/>
      <c r="L72" s="244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</row>
    <row r="73" spans="1:31" s="149" customFormat="1" ht="6.9" customHeight="1">
      <c r="A73" s="143"/>
      <c r="B73" s="144"/>
      <c r="C73" s="143"/>
      <c r="D73" s="143"/>
      <c r="E73" s="143"/>
      <c r="F73" s="143"/>
      <c r="G73" s="143"/>
      <c r="H73" s="143"/>
      <c r="I73" s="143"/>
      <c r="J73" s="143"/>
      <c r="K73" s="143"/>
      <c r="L73" s="244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</row>
    <row r="74" spans="1:31" s="149" customFormat="1" ht="12" customHeight="1">
      <c r="A74" s="143"/>
      <c r="B74" s="144"/>
      <c r="C74" s="139" t="s">
        <v>15</v>
      </c>
      <c r="D74" s="143"/>
      <c r="E74" s="143"/>
      <c r="F74" s="143"/>
      <c r="G74" s="143"/>
      <c r="H74" s="143"/>
      <c r="I74" s="143"/>
      <c r="J74" s="143"/>
      <c r="K74" s="143"/>
      <c r="L74" s="244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</row>
    <row r="75" spans="1:31" s="149" customFormat="1" ht="16.399999999999999" customHeight="1">
      <c r="A75" s="143"/>
      <c r="B75" s="144"/>
      <c r="C75" s="143"/>
      <c r="D75" s="143"/>
      <c r="E75" s="241" t="str">
        <f>E7</f>
        <v>STAVEBNÍ ÚPRAVY LNP NEMOCNICE BROUMOV II</v>
      </c>
      <c r="F75" s="242"/>
      <c r="G75" s="242"/>
      <c r="H75" s="242"/>
      <c r="I75" s="143"/>
      <c r="J75" s="143"/>
      <c r="K75" s="143"/>
      <c r="L75" s="244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</row>
    <row r="76" spans="1:31" ht="12" customHeight="1">
      <c r="B76" s="132"/>
      <c r="C76" s="139" t="s">
        <v>107</v>
      </c>
      <c r="L76" s="132"/>
    </row>
    <row r="77" spans="1:31" s="149" customFormat="1" ht="16.399999999999999" customHeight="1">
      <c r="A77" s="143"/>
      <c r="B77" s="144"/>
      <c r="C77" s="143"/>
      <c r="D77" s="143"/>
      <c r="E77" s="241" t="s">
        <v>108</v>
      </c>
      <c r="F77" s="243"/>
      <c r="G77" s="243"/>
      <c r="H77" s="243"/>
      <c r="I77" s="143"/>
      <c r="J77" s="143"/>
      <c r="K77" s="143"/>
      <c r="L77" s="244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</row>
    <row r="78" spans="1:31" s="149" customFormat="1" ht="12" customHeight="1">
      <c r="A78" s="143"/>
      <c r="B78" s="144"/>
      <c r="C78" s="139" t="s">
        <v>109</v>
      </c>
      <c r="D78" s="143"/>
      <c r="E78" s="143"/>
      <c r="F78" s="143"/>
      <c r="G78" s="143"/>
      <c r="H78" s="143"/>
      <c r="I78" s="143"/>
      <c r="J78" s="143"/>
      <c r="K78" s="143"/>
      <c r="L78" s="244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</row>
    <row r="79" spans="1:31" s="149" customFormat="1" ht="16.399999999999999" customHeight="1">
      <c r="A79" s="143"/>
      <c r="B79" s="144"/>
      <c r="C79" s="143"/>
      <c r="D79" s="143"/>
      <c r="E79" s="173" t="str">
        <f>E11</f>
        <v>DÍL 07 - Vzduchotechnika</v>
      </c>
      <c r="F79" s="243"/>
      <c r="G79" s="243"/>
      <c r="H79" s="243"/>
      <c r="I79" s="143"/>
      <c r="J79" s="143"/>
      <c r="K79" s="143"/>
      <c r="L79" s="244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3"/>
      <c r="AD79" s="143"/>
      <c r="AE79" s="143"/>
    </row>
    <row r="80" spans="1:31" s="149" customFormat="1" ht="6.9" customHeight="1">
      <c r="A80" s="143"/>
      <c r="B80" s="144"/>
      <c r="C80" s="143"/>
      <c r="D80" s="143"/>
      <c r="E80" s="143"/>
      <c r="F80" s="143"/>
      <c r="G80" s="143"/>
      <c r="H80" s="143"/>
      <c r="I80" s="143"/>
      <c r="J80" s="143"/>
      <c r="K80" s="143"/>
      <c r="L80" s="244"/>
      <c r="S80" s="143"/>
      <c r="T80" s="143"/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</row>
    <row r="81" spans="1:65" s="149" customFormat="1" ht="12" customHeight="1">
      <c r="A81" s="143"/>
      <c r="B81" s="144"/>
      <c r="C81" s="139" t="s">
        <v>19</v>
      </c>
      <c r="D81" s="143"/>
      <c r="E81" s="143"/>
      <c r="F81" s="140" t="str">
        <f>F14</f>
        <v>nemocnice Broumov,Smetanova 91,Broumov</v>
      </c>
      <c r="G81" s="143"/>
      <c r="H81" s="143"/>
      <c r="I81" s="139" t="s">
        <v>21</v>
      </c>
      <c r="J81" s="245" t="str">
        <f>IF(J14="","",J14)</f>
        <v>Vyplň</v>
      </c>
      <c r="K81" s="143"/>
      <c r="L81" s="244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</row>
    <row r="82" spans="1:65" s="149" customFormat="1" ht="6.9" customHeight="1">
      <c r="A82" s="143"/>
      <c r="B82" s="144"/>
      <c r="C82" s="143"/>
      <c r="D82" s="143"/>
      <c r="E82" s="143"/>
      <c r="F82" s="143"/>
      <c r="G82" s="143"/>
      <c r="H82" s="143"/>
      <c r="I82" s="143"/>
      <c r="J82" s="143"/>
      <c r="K82" s="143"/>
      <c r="L82" s="244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</row>
    <row r="83" spans="1:65" s="149" customFormat="1" ht="15.5" customHeight="1">
      <c r="A83" s="143"/>
      <c r="B83" s="144"/>
      <c r="C83" s="139" t="s">
        <v>22</v>
      </c>
      <c r="D83" s="143"/>
      <c r="E83" s="143"/>
      <c r="F83" s="140" t="str">
        <f>E17</f>
        <v>Královéhradecký kraj</v>
      </c>
      <c r="G83" s="143"/>
      <c r="H83" s="143"/>
      <c r="I83" s="139" t="s">
        <v>27</v>
      </c>
      <c r="J83" s="262" t="str">
        <f>E23</f>
        <v>Proxion s.r.o.</v>
      </c>
      <c r="K83" s="143"/>
      <c r="L83" s="244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</row>
    <row r="84" spans="1:65" s="149" customFormat="1" ht="15.5" customHeight="1">
      <c r="A84" s="143"/>
      <c r="B84" s="144"/>
      <c r="C84" s="139" t="s">
        <v>26</v>
      </c>
      <c r="D84" s="143"/>
      <c r="E84" s="143"/>
      <c r="F84" s="140" t="str">
        <f>IF(E20="","",E20)</f>
        <v>VZ</v>
      </c>
      <c r="G84" s="143"/>
      <c r="H84" s="143"/>
      <c r="I84" s="139" t="s">
        <v>31</v>
      </c>
      <c r="J84" s="262" t="str">
        <f>E26</f>
        <v>Ivan Mezera</v>
      </c>
      <c r="K84" s="143"/>
      <c r="L84" s="244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</row>
    <row r="85" spans="1:65" s="149" customFormat="1" ht="10.4" customHeight="1">
      <c r="A85" s="143"/>
      <c r="B85" s="144"/>
      <c r="C85" s="143"/>
      <c r="D85" s="143"/>
      <c r="E85" s="143"/>
      <c r="F85" s="143"/>
      <c r="G85" s="143"/>
      <c r="H85" s="143"/>
      <c r="I85" s="143"/>
      <c r="J85" s="143"/>
      <c r="K85" s="143"/>
      <c r="L85" s="244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</row>
    <row r="86" spans="1:65" s="282" customFormat="1" ht="29.25" customHeight="1">
      <c r="A86" s="275"/>
      <c r="B86" s="276"/>
      <c r="C86" s="277" t="s">
        <v>121</v>
      </c>
      <c r="D86" s="278" t="s">
        <v>55</v>
      </c>
      <c r="E86" s="278" t="s">
        <v>51</v>
      </c>
      <c r="F86" s="278" t="s">
        <v>52</v>
      </c>
      <c r="G86" s="278" t="s">
        <v>122</v>
      </c>
      <c r="H86" s="278" t="s">
        <v>123</v>
      </c>
      <c r="I86" s="278" t="s">
        <v>124</v>
      </c>
      <c r="J86" s="279" t="s">
        <v>113</v>
      </c>
      <c r="K86" s="280" t="s">
        <v>125</v>
      </c>
      <c r="L86" s="281"/>
      <c r="M86" s="193" t="s">
        <v>3</v>
      </c>
      <c r="N86" s="194" t="s">
        <v>40</v>
      </c>
      <c r="O86" s="194" t="s">
        <v>126</v>
      </c>
      <c r="P86" s="194" t="s">
        <v>127</v>
      </c>
      <c r="Q86" s="194" t="s">
        <v>128</v>
      </c>
      <c r="R86" s="194" t="s">
        <v>129</v>
      </c>
      <c r="S86" s="194" t="s">
        <v>130</v>
      </c>
      <c r="T86" s="195" t="s">
        <v>131</v>
      </c>
      <c r="U86" s="275"/>
      <c r="V86" s="275"/>
      <c r="W86" s="275"/>
      <c r="X86" s="275"/>
      <c r="Y86" s="275"/>
      <c r="Z86" s="275"/>
      <c r="AA86" s="275"/>
      <c r="AB86" s="275"/>
      <c r="AC86" s="275"/>
      <c r="AD86" s="275"/>
      <c r="AE86" s="275"/>
    </row>
    <row r="87" spans="1:65" s="149" customFormat="1" ht="23" customHeight="1">
      <c r="A87" s="143"/>
      <c r="B87" s="144"/>
      <c r="C87" s="201" t="s">
        <v>132</v>
      </c>
      <c r="D87" s="143"/>
      <c r="E87" s="143"/>
      <c r="F87" s="143"/>
      <c r="G87" s="143"/>
      <c r="H87" s="143"/>
      <c r="I87" s="143"/>
      <c r="J87" s="283">
        <f>BK87</f>
        <v>0</v>
      </c>
      <c r="K87" s="143"/>
      <c r="L87" s="144"/>
      <c r="M87" s="196"/>
      <c r="N87" s="181"/>
      <c r="O87" s="197"/>
      <c r="P87" s="284">
        <f>P88</f>
        <v>0</v>
      </c>
      <c r="Q87" s="197"/>
      <c r="R87" s="284">
        <f>R88</f>
        <v>0</v>
      </c>
      <c r="S87" s="197"/>
      <c r="T87" s="285">
        <f>T88</f>
        <v>0</v>
      </c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  <c r="AT87" s="129" t="s">
        <v>69</v>
      </c>
      <c r="AU87" s="129" t="s">
        <v>114</v>
      </c>
      <c r="BK87" s="286">
        <f>BK88</f>
        <v>0</v>
      </c>
    </row>
    <row r="88" spans="1:65" s="287" customFormat="1" ht="26" customHeight="1">
      <c r="B88" s="288"/>
      <c r="D88" s="289" t="s">
        <v>69</v>
      </c>
      <c r="E88" s="290" t="s">
        <v>133</v>
      </c>
      <c r="F88" s="290" t="s">
        <v>134</v>
      </c>
      <c r="J88" s="291">
        <f>BK88</f>
        <v>0</v>
      </c>
      <c r="L88" s="288"/>
      <c r="M88" s="292"/>
      <c r="N88" s="293"/>
      <c r="O88" s="293"/>
      <c r="P88" s="294">
        <f>P89</f>
        <v>0</v>
      </c>
      <c r="Q88" s="293"/>
      <c r="R88" s="294">
        <f>R89</f>
        <v>0</v>
      </c>
      <c r="S88" s="293"/>
      <c r="T88" s="295">
        <f>T89</f>
        <v>0</v>
      </c>
      <c r="AR88" s="289" t="s">
        <v>135</v>
      </c>
      <c r="AT88" s="296" t="s">
        <v>69</v>
      </c>
      <c r="AU88" s="296" t="s">
        <v>70</v>
      </c>
      <c r="AY88" s="289" t="s">
        <v>136</v>
      </c>
      <c r="BK88" s="297">
        <f>BK89</f>
        <v>0</v>
      </c>
    </row>
    <row r="89" spans="1:65" s="287" customFormat="1" ht="23" customHeight="1">
      <c r="B89" s="288"/>
      <c r="D89" s="289" t="s">
        <v>69</v>
      </c>
      <c r="E89" s="311" t="s">
        <v>1723</v>
      </c>
      <c r="F89" s="311" t="s">
        <v>1724</v>
      </c>
      <c r="J89" s="312">
        <f>BK89</f>
        <v>0</v>
      </c>
      <c r="L89" s="288"/>
      <c r="M89" s="292"/>
      <c r="N89" s="293"/>
      <c r="O89" s="293"/>
      <c r="P89" s="294">
        <f>P90</f>
        <v>0</v>
      </c>
      <c r="Q89" s="293"/>
      <c r="R89" s="294">
        <f>R90</f>
        <v>0</v>
      </c>
      <c r="S89" s="293"/>
      <c r="T89" s="295">
        <f>T90</f>
        <v>0</v>
      </c>
      <c r="AR89" s="289" t="s">
        <v>135</v>
      </c>
      <c r="AT89" s="296" t="s">
        <v>69</v>
      </c>
      <c r="AU89" s="296" t="s">
        <v>77</v>
      </c>
      <c r="AY89" s="289" t="s">
        <v>136</v>
      </c>
      <c r="BK89" s="297">
        <f>BK90</f>
        <v>0</v>
      </c>
    </row>
    <row r="90" spans="1:65" s="149" customFormat="1" ht="16.399999999999999" customHeight="1">
      <c r="A90" s="143"/>
      <c r="B90" s="144"/>
      <c r="C90" s="298" t="s">
        <v>77</v>
      </c>
      <c r="D90" s="298" t="s">
        <v>140</v>
      </c>
      <c r="E90" s="299" t="s">
        <v>1725</v>
      </c>
      <c r="F90" s="300" t="s">
        <v>1726</v>
      </c>
      <c r="G90" s="301" t="s">
        <v>143</v>
      </c>
      <c r="H90" s="302">
        <v>1</v>
      </c>
      <c r="I90" s="107"/>
      <c r="J90" s="303">
        <f>ROUND(I90*H90,2)</f>
        <v>0</v>
      </c>
      <c r="K90" s="304"/>
      <c r="L90" s="144"/>
      <c r="M90" s="313" t="s">
        <v>3</v>
      </c>
      <c r="N90" s="314" t="s">
        <v>41</v>
      </c>
      <c r="O90" s="315">
        <v>0</v>
      </c>
      <c r="P90" s="315">
        <f>O90*H90</f>
        <v>0</v>
      </c>
      <c r="Q90" s="315">
        <v>0</v>
      </c>
      <c r="R90" s="315">
        <f>Q90*H90</f>
        <v>0</v>
      </c>
      <c r="S90" s="315">
        <v>0</v>
      </c>
      <c r="T90" s="316">
        <f>S90*H90</f>
        <v>0</v>
      </c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  <c r="AR90" s="309" t="s">
        <v>144</v>
      </c>
      <c r="AT90" s="309" t="s">
        <v>140</v>
      </c>
      <c r="AU90" s="309" t="s">
        <v>79</v>
      </c>
      <c r="AY90" s="129" t="s">
        <v>136</v>
      </c>
      <c r="BE90" s="310">
        <f>IF(N90="základní",J90,0)</f>
        <v>0</v>
      </c>
      <c r="BF90" s="310">
        <f>IF(N90="snížená",J90,0)</f>
        <v>0</v>
      </c>
      <c r="BG90" s="310">
        <f>IF(N90="zákl. přenesená",J90,0)</f>
        <v>0</v>
      </c>
      <c r="BH90" s="310">
        <f>IF(N90="sníž. přenesená",J90,0)</f>
        <v>0</v>
      </c>
      <c r="BI90" s="310">
        <f>IF(N90="nulová",J90,0)</f>
        <v>0</v>
      </c>
      <c r="BJ90" s="129" t="s">
        <v>77</v>
      </c>
      <c r="BK90" s="310">
        <f>ROUND(I90*H90,2)</f>
        <v>0</v>
      </c>
      <c r="BL90" s="129" t="s">
        <v>144</v>
      </c>
      <c r="BM90" s="309" t="s">
        <v>1727</v>
      </c>
    </row>
    <row r="91" spans="1:65" s="149" customFormat="1" ht="6.9" customHeight="1">
      <c r="A91" s="143"/>
      <c r="B91" s="164"/>
      <c r="C91" s="165"/>
      <c r="D91" s="165"/>
      <c r="E91" s="165"/>
      <c r="F91" s="165"/>
      <c r="G91" s="165"/>
      <c r="H91" s="165"/>
      <c r="I91" s="165"/>
      <c r="J91" s="165"/>
      <c r="K91" s="165"/>
      <c r="L91" s="144"/>
      <c r="M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</row>
  </sheetData>
  <sheetProtection algorithmName="SHA-512" hashValue="Of2rBcct2KgkpI52RHmjpjtKFdCavVOuv6KW58OsTO79t4PmDu70/NK59GEaBpOxTjcLwVBzFm1RgO3SV9EPwg==" saltValue="8ftEpycwOdZoKFbq2tKAvg==" spinCount="100000" sheet="1" objects="1" scenarios="1" formatColumns="0" formatRows="0"/>
  <autoFilter ref="C86:K90" xr:uid="{00000000-0009-0000-0000-000007000000}"/>
  <mergeCells count="11">
    <mergeCell ref="L2:V2"/>
    <mergeCell ref="E52:H52"/>
    <mergeCell ref="E54:H54"/>
    <mergeCell ref="E75:H75"/>
    <mergeCell ref="E77:H77"/>
    <mergeCell ref="E79:H79"/>
    <mergeCell ref="E7:H7"/>
    <mergeCell ref="E9:H9"/>
    <mergeCell ref="E11:H11"/>
    <mergeCell ref="E29:H29"/>
    <mergeCell ref="E50:H50"/>
  </mergeCells>
  <pageMargins left="0.98425196850393704" right="0.39370078740157483" top="0.39370078740157483" bottom="0.39370078740157483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91"/>
  <sheetViews>
    <sheetView showGridLines="0" topLeftCell="A70" workbookViewId="0">
      <selection activeCell="I90" sqref="I90"/>
    </sheetView>
  </sheetViews>
  <sheetFormatPr defaultRowHeight="10"/>
  <cols>
    <col min="1" max="1" width="7.109375" style="15" customWidth="1"/>
    <col min="2" max="2" width="1.44140625" style="15" customWidth="1"/>
    <col min="3" max="3" width="3.44140625" style="15" customWidth="1"/>
    <col min="4" max="4" width="3.6640625" style="15" customWidth="1"/>
    <col min="5" max="5" width="14.6640625" style="15" customWidth="1"/>
    <col min="6" max="6" width="43.44140625" style="15" customWidth="1"/>
    <col min="7" max="7" width="6" style="15" customWidth="1"/>
    <col min="8" max="8" width="9.88671875" style="15" customWidth="1"/>
    <col min="9" max="10" width="17.33203125" style="15" customWidth="1"/>
    <col min="11" max="11" width="17.33203125" style="15" hidden="1" customWidth="1"/>
    <col min="12" max="12" width="8" style="15" customWidth="1"/>
    <col min="13" max="13" width="9.33203125" style="15" hidden="1" customWidth="1"/>
    <col min="14" max="14" width="9.109375" style="15" hidden="1"/>
    <col min="15" max="20" width="12.109375" style="15" hidden="1" customWidth="1"/>
    <col min="21" max="21" width="14" style="15" hidden="1" customWidth="1"/>
    <col min="22" max="22" width="10.44140625" style="15" customWidth="1"/>
    <col min="23" max="23" width="14" style="15" customWidth="1"/>
    <col min="24" max="24" width="10.44140625" style="15" customWidth="1"/>
    <col min="25" max="25" width="12.88671875" style="15" customWidth="1"/>
    <col min="26" max="26" width="9.44140625" style="15" customWidth="1"/>
    <col min="27" max="27" width="12.88671875" style="15" customWidth="1"/>
    <col min="28" max="28" width="14" style="15" customWidth="1"/>
    <col min="29" max="29" width="9.44140625" style="15" customWidth="1"/>
    <col min="30" max="30" width="12.88671875" style="15" customWidth="1"/>
    <col min="31" max="31" width="14" style="15" customWidth="1"/>
    <col min="32" max="43" width="8.88671875" style="15"/>
    <col min="44" max="65" width="9.109375" style="15" hidden="1"/>
    <col min="66" max="16384" width="8.88671875" style="15"/>
  </cols>
  <sheetData>
    <row r="2" spans="1:46" ht="36.9" customHeight="1">
      <c r="L2" s="127" t="s">
        <v>6</v>
      </c>
      <c r="M2" s="128"/>
      <c r="N2" s="128"/>
      <c r="O2" s="128"/>
      <c r="P2" s="128"/>
      <c r="Q2" s="128"/>
      <c r="R2" s="128"/>
      <c r="S2" s="128"/>
      <c r="T2" s="128"/>
      <c r="U2" s="128"/>
      <c r="V2" s="128"/>
      <c r="AT2" s="129" t="s">
        <v>105</v>
      </c>
    </row>
    <row r="3" spans="1:46" ht="6.9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2"/>
      <c r="AT3" s="129" t="s">
        <v>79</v>
      </c>
    </row>
    <row r="4" spans="1:46" ht="24.9" customHeight="1">
      <c r="B4" s="132"/>
      <c r="D4" s="133" t="s">
        <v>106</v>
      </c>
      <c r="L4" s="132"/>
      <c r="M4" s="240" t="s">
        <v>11</v>
      </c>
      <c r="AT4" s="129" t="s">
        <v>4</v>
      </c>
    </row>
    <row r="5" spans="1:46" ht="6.9" customHeight="1">
      <c r="B5" s="132"/>
      <c r="L5" s="132"/>
    </row>
    <row r="6" spans="1:46" ht="12" customHeight="1">
      <c r="B6" s="132"/>
      <c r="D6" s="139" t="s">
        <v>15</v>
      </c>
      <c r="L6" s="132"/>
    </row>
    <row r="7" spans="1:46" ht="16.399999999999999" customHeight="1">
      <c r="B7" s="132"/>
      <c r="E7" s="241" t="str">
        <f>'Rekapitulace stavby'!K6</f>
        <v>STAVEBNÍ ÚPRAVY LNP NEMOCNICE BROUMOV II</v>
      </c>
      <c r="F7" s="242"/>
      <c r="G7" s="242"/>
      <c r="H7" s="242"/>
      <c r="L7" s="132"/>
    </row>
    <row r="8" spans="1:46" ht="12" customHeight="1">
      <c r="B8" s="132"/>
      <c r="D8" s="139" t="s">
        <v>107</v>
      </c>
      <c r="L8" s="132"/>
    </row>
    <row r="9" spans="1:46" s="149" customFormat="1" ht="16.399999999999999" customHeight="1">
      <c r="A9" s="143"/>
      <c r="B9" s="144"/>
      <c r="C9" s="143"/>
      <c r="D9" s="143"/>
      <c r="E9" s="241" t="s">
        <v>108</v>
      </c>
      <c r="F9" s="243"/>
      <c r="G9" s="243"/>
      <c r="H9" s="243"/>
      <c r="I9" s="143"/>
      <c r="J9" s="143"/>
      <c r="K9" s="143"/>
      <c r="L9" s="244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</row>
    <row r="10" spans="1:46" s="149" customFormat="1" ht="12" customHeight="1">
      <c r="A10" s="143"/>
      <c r="B10" s="144"/>
      <c r="C10" s="143"/>
      <c r="D10" s="139" t="s">
        <v>109</v>
      </c>
      <c r="E10" s="143"/>
      <c r="F10" s="143"/>
      <c r="G10" s="143"/>
      <c r="H10" s="143"/>
      <c r="I10" s="143"/>
      <c r="J10" s="143"/>
      <c r="K10" s="143"/>
      <c r="L10" s="244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</row>
    <row r="11" spans="1:46" s="149" customFormat="1" ht="16.399999999999999" customHeight="1">
      <c r="A11" s="143"/>
      <c r="B11" s="144"/>
      <c r="C11" s="143"/>
      <c r="D11" s="143"/>
      <c r="E11" s="173" t="s">
        <v>1728</v>
      </c>
      <c r="F11" s="243"/>
      <c r="G11" s="243"/>
      <c r="H11" s="243"/>
      <c r="I11" s="143"/>
      <c r="J11" s="143"/>
      <c r="K11" s="143"/>
      <c r="L11" s="244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</row>
    <row r="12" spans="1:46" s="149" customFormat="1">
      <c r="A12" s="143"/>
      <c r="B12" s="144"/>
      <c r="C12" s="143"/>
      <c r="D12" s="143"/>
      <c r="E12" s="143"/>
      <c r="F12" s="143"/>
      <c r="G12" s="143"/>
      <c r="H12" s="143"/>
      <c r="I12" s="143"/>
      <c r="J12" s="143"/>
      <c r="K12" s="143"/>
      <c r="L12" s="244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</row>
    <row r="13" spans="1:46" s="149" customFormat="1" ht="12" customHeight="1">
      <c r="A13" s="143"/>
      <c r="B13" s="144"/>
      <c r="C13" s="143"/>
      <c r="D13" s="139" t="s">
        <v>17</v>
      </c>
      <c r="E13" s="143"/>
      <c r="F13" s="140" t="s">
        <v>3</v>
      </c>
      <c r="G13" s="143"/>
      <c r="H13" s="143"/>
      <c r="I13" s="139" t="s">
        <v>18</v>
      </c>
      <c r="J13" s="140" t="s">
        <v>3</v>
      </c>
      <c r="K13" s="143"/>
      <c r="L13" s="244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</row>
    <row r="14" spans="1:46" s="149" customFormat="1" ht="12" customHeight="1">
      <c r="A14" s="143"/>
      <c r="B14" s="144"/>
      <c r="C14" s="143"/>
      <c r="D14" s="139" t="s">
        <v>19</v>
      </c>
      <c r="E14" s="143"/>
      <c r="F14" s="140" t="s">
        <v>20</v>
      </c>
      <c r="G14" s="143"/>
      <c r="H14" s="143"/>
      <c r="I14" s="139" t="s">
        <v>21</v>
      </c>
      <c r="J14" s="245" t="str">
        <f>'Rekapitulace stavby'!AN8</f>
        <v>Vyplň</v>
      </c>
      <c r="K14" s="143"/>
      <c r="L14" s="244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</row>
    <row r="15" spans="1:46" s="149" customFormat="1" ht="11" customHeight="1">
      <c r="A15" s="143"/>
      <c r="B15" s="144"/>
      <c r="C15" s="143"/>
      <c r="D15" s="143"/>
      <c r="E15" s="143"/>
      <c r="F15" s="143"/>
      <c r="G15" s="143"/>
      <c r="H15" s="143"/>
      <c r="I15" s="143"/>
      <c r="J15" s="143"/>
      <c r="K15" s="143"/>
      <c r="L15" s="244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</row>
    <row r="16" spans="1:46" s="149" customFormat="1" ht="12" customHeight="1">
      <c r="A16" s="143"/>
      <c r="B16" s="144"/>
      <c r="C16" s="143"/>
      <c r="D16" s="139" t="s">
        <v>22</v>
      </c>
      <c r="E16" s="143"/>
      <c r="F16" s="143"/>
      <c r="G16" s="143"/>
      <c r="H16" s="143"/>
      <c r="I16" s="139" t="s">
        <v>23</v>
      </c>
      <c r="J16" s="140" t="s">
        <v>3</v>
      </c>
      <c r="K16" s="143"/>
      <c r="L16" s="244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</row>
    <row r="17" spans="1:31" s="149" customFormat="1" ht="18" customHeight="1">
      <c r="A17" s="143"/>
      <c r="B17" s="144"/>
      <c r="C17" s="143"/>
      <c r="D17" s="143"/>
      <c r="E17" s="140" t="s">
        <v>24</v>
      </c>
      <c r="F17" s="143"/>
      <c r="G17" s="143"/>
      <c r="H17" s="143"/>
      <c r="I17" s="139" t="s">
        <v>25</v>
      </c>
      <c r="J17" s="140" t="s">
        <v>3</v>
      </c>
      <c r="K17" s="143"/>
      <c r="L17" s="244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</row>
    <row r="18" spans="1:31" s="149" customFormat="1" ht="6.9" customHeight="1">
      <c r="A18" s="143"/>
      <c r="B18" s="144"/>
      <c r="C18" s="143"/>
      <c r="D18" s="143"/>
      <c r="E18" s="143"/>
      <c r="F18" s="143"/>
      <c r="G18" s="143"/>
      <c r="H18" s="143"/>
      <c r="I18" s="143"/>
      <c r="J18" s="143"/>
      <c r="K18" s="143"/>
      <c r="L18" s="244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</row>
    <row r="19" spans="1:31" s="149" customFormat="1" ht="12" customHeight="1">
      <c r="A19" s="143"/>
      <c r="B19" s="144"/>
      <c r="C19" s="143"/>
      <c r="D19" s="139" t="s">
        <v>26</v>
      </c>
      <c r="E19" s="143"/>
      <c r="F19" s="143"/>
      <c r="G19" s="143"/>
      <c r="H19" s="143"/>
      <c r="I19" s="139" t="s">
        <v>23</v>
      </c>
      <c r="J19" s="140" t="s">
        <v>3</v>
      </c>
      <c r="K19" s="143"/>
      <c r="L19" s="244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</row>
    <row r="20" spans="1:31" s="149" customFormat="1" ht="18" customHeight="1">
      <c r="A20" s="143"/>
      <c r="B20" s="144"/>
      <c r="C20" s="143"/>
      <c r="D20" s="143"/>
      <c r="E20" s="140" t="s">
        <v>1</v>
      </c>
      <c r="F20" s="143"/>
      <c r="G20" s="143"/>
      <c r="H20" s="143"/>
      <c r="I20" s="139" t="s">
        <v>25</v>
      </c>
      <c r="J20" s="140" t="s">
        <v>3</v>
      </c>
      <c r="K20" s="143"/>
      <c r="L20" s="244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</row>
    <row r="21" spans="1:31" s="149" customFormat="1" ht="6.9" customHeight="1">
      <c r="A21" s="143"/>
      <c r="B21" s="144"/>
      <c r="C21" s="143"/>
      <c r="D21" s="143"/>
      <c r="E21" s="143"/>
      <c r="F21" s="143"/>
      <c r="G21" s="143"/>
      <c r="H21" s="143"/>
      <c r="I21" s="143"/>
      <c r="J21" s="143"/>
      <c r="K21" s="143"/>
      <c r="L21" s="244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</row>
    <row r="22" spans="1:31" s="149" customFormat="1" ht="12" customHeight="1">
      <c r="A22" s="143"/>
      <c r="B22" s="144"/>
      <c r="C22" s="143"/>
      <c r="D22" s="139" t="s">
        <v>27</v>
      </c>
      <c r="E22" s="143"/>
      <c r="F22" s="143"/>
      <c r="G22" s="143"/>
      <c r="H22" s="143"/>
      <c r="I22" s="139" t="s">
        <v>23</v>
      </c>
      <c r="J22" s="140" t="s">
        <v>28</v>
      </c>
      <c r="K22" s="143"/>
      <c r="L22" s="244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</row>
    <row r="23" spans="1:31" s="149" customFormat="1" ht="18" customHeight="1">
      <c r="A23" s="143"/>
      <c r="B23" s="144"/>
      <c r="C23" s="143"/>
      <c r="D23" s="143"/>
      <c r="E23" s="140" t="s">
        <v>29</v>
      </c>
      <c r="F23" s="143"/>
      <c r="G23" s="143"/>
      <c r="H23" s="143"/>
      <c r="I23" s="139" t="s">
        <v>25</v>
      </c>
      <c r="J23" s="140" t="s">
        <v>3</v>
      </c>
      <c r="K23" s="143"/>
      <c r="L23" s="244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</row>
    <row r="24" spans="1:31" s="149" customFormat="1" ht="6.9" customHeight="1">
      <c r="A24" s="143"/>
      <c r="B24" s="144"/>
      <c r="C24" s="143"/>
      <c r="D24" s="143"/>
      <c r="E24" s="143"/>
      <c r="F24" s="143"/>
      <c r="G24" s="143"/>
      <c r="H24" s="143"/>
      <c r="I24" s="143"/>
      <c r="J24" s="143"/>
      <c r="K24" s="143"/>
      <c r="L24" s="244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</row>
    <row r="25" spans="1:31" s="149" customFormat="1" ht="12" customHeight="1">
      <c r="A25" s="143"/>
      <c r="B25" s="144"/>
      <c r="C25" s="143"/>
      <c r="D25" s="139" t="s">
        <v>31</v>
      </c>
      <c r="E25" s="143"/>
      <c r="F25" s="143"/>
      <c r="G25" s="143"/>
      <c r="H25" s="143"/>
      <c r="I25" s="139" t="s">
        <v>23</v>
      </c>
      <c r="J25" s="140" t="s">
        <v>32</v>
      </c>
      <c r="K25" s="143"/>
      <c r="L25" s="244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pans="1:31" s="149" customFormat="1" ht="18" customHeight="1">
      <c r="A26" s="143"/>
      <c r="B26" s="144"/>
      <c r="C26" s="143"/>
      <c r="D26" s="143"/>
      <c r="E26" s="140" t="s">
        <v>33</v>
      </c>
      <c r="F26" s="143"/>
      <c r="G26" s="143"/>
      <c r="H26" s="143"/>
      <c r="I26" s="139" t="s">
        <v>25</v>
      </c>
      <c r="J26" s="140" t="s">
        <v>3</v>
      </c>
      <c r="K26" s="143"/>
      <c r="L26" s="244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</row>
    <row r="27" spans="1:31" s="149" customFormat="1" ht="6.9" customHeight="1">
      <c r="A27" s="143"/>
      <c r="B27" s="144"/>
      <c r="C27" s="143"/>
      <c r="D27" s="143"/>
      <c r="E27" s="143"/>
      <c r="F27" s="143"/>
      <c r="G27" s="143"/>
      <c r="H27" s="143"/>
      <c r="I27" s="143"/>
      <c r="J27" s="143"/>
      <c r="K27" s="143"/>
      <c r="L27" s="244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31" s="149" customFormat="1" ht="12" customHeight="1">
      <c r="A28" s="143"/>
      <c r="B28" s="144"/>
      <c r="C28" s="143"/>
      <c r="D28" s="139" t="s">
        <v>34</v>
      </c>
      <c r="E28" s="143"/>
      <c r="F28" s="143"/>
      <c r="G28" s="143"/>
      <c r="H28" s="143"/>
      <c r="I28" s="143"/>
      <c r="J28" s="143"/>
      <c r="K28" s="143"/>
      <c r="L28" s="244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</row>
    <row r="29" spans="1:31" s="249" customFormat="1" ht="16.399999999999999" customHeight="1">
      <c r="A29" s="246"/>
      <c r="B29" s="247"/>
      <c r="C29" s="246"/>
      <c r="D29" s="246"/>
      <c r="E29" s="141" t="s">
        <v>3</v>
      </c>
      <c r="F29" s="141"/>
      <c r="G29" s="141"/>
      <c r="H29" s="141"/>
      <c r="I29" s="246"/>
      <c r="J29" s="246"/>
      <c r="K29" s="246"/>
      <c r="L29" s="248"/>
      <c r="S29" s="246"/>
      <c r="T29" s="246"/>
      <c r="U29" s="246"/>
      <c r="V29" s="246"/>
      <c r="W29" s="246"/>
      <c r="X29" s="246"/>
      <c r="Y29" s="246"/>
      <c r="Z29" s="246"/>
      <c r="AA29" s="246"/>
      <c r="AB29" s="246"/>
      <c r="AC29" s="246"/>
      <c r="AD29" s="246"/>
      <c r="AE29" s="246"/>
    </row>
    <row r="30" spans="1:31" s="149" customFormat="1" ht="6.9" customHeight="1">
      <c r="A30" s="143"/>
      <c r="B30" s="144"/>
      <c r="C30" s="143"/>
      <c r="D30" s="143"/>
      <c r="E30" s="143"/>
      <c r="F30" s="143"/>
      <c r="G30" s="143"/>
      <c r="H30" s="143"/>
      <c r="I30" s="143"/>
      <c r="J30" s="143"/>
      <c r="K30" s="143"/>
      <c r="L30" s="244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</row>
    <row r="31" spans="1:31" s="149" customFormat="1" ht="6.9" customHeight="1">
      <c r="A31" s="143"/>
      <c r="B31" s="144"/>
      <c r="C31" s="143"/>
      <c r="D31" s="197"/>
      <c r="E31" s="197"/>
      <c r="F31" s="197"/>
      <c r="G31" s="197"/>
      <c r="H31" s="197"/>
      <c r="I31" s="197"/>
      <c r="J31" s="197"/>
      <c r="K31" s="197"/>
      <c r="L31" s="244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</row>
    <row r="32" spans="1:31" s="149" customFormat="1" ht="25.4" customHeight="1">
      <c r="A32" s="143"/>
      <c r="B32" s="144"/>
      <c r="C32" s="143"/>
      <c r="D32" s="250" t="s">
        <v>36</v>
      </c>
      <c r="E32" s="143"/>
      <c r="F32" s="143"/>
      <c r="G32" s="143"/>
      <c r="H32" s="143"/>
      <c r="I32" s="143"/>
      <c r="J32" s="251">
        <f>ROUND(J87, 2)</f>
        <v>0</v>
      </c>
      <c r="K32" s="143"/>
      <c r="L32" s="244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</row>
    <row r="33" spans="1:31" s="149" customFormat="1" ht="6.9" customHeight="1">
      <c r="A33" s="143"/>
      <c r="B33" s="144"/>
      <c r="C33" s="143"/>
      <c r="D33" s="197"/>
      <c r="E33" s="197"/>
      <c r="F33" s="197"/>
      <c r="G33" s="197"/>
      <c r="H33" s="197"/>
      <c r="I33" s="197"/>
      <c r="J33" s="197"/>
      <c r="K33" s="197"/>
      <c r="L33" s="244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</row>
    <row r="34" spans="1:31" s="149" customFormat="1" ht="14.4" customHeight="1">
      <c r="A34" s="143"/>
      <c r="B34" s="144"/>
      <c r="C34" s="143"/>
      <c r="D34" s="143"/>
      <c r="E34" s="143"/>
      <c r="F34" s="252" t="s">
        <v>38</v>
      </c>
      <c r="G34" s="143"/>
      <c r="H34" s="143"/>
      <c r="I34" s="252" t="s">
        <v>37</v>
      </c>
      <c r="J34" s="252" t="s">
        <v>39</v>
      </c>
      <c r="K34" s="143"/>
      <c r="L34" s="244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</row>
    <row r="35" spans="1:31" s="149" customFormat="1" ht="14.4" customHeight="1">
      <c r="A35" s="143"/>
      <c r="B35" s="144"/>
      <c r="C35" s="143"/>
      <c r="D35" s="253" t="s">
        <v>40</v>
      </c>
      <c r="E35" s="139" t="s">
        <v>41</v>
      </c>
      <c r="F35" s="254">
        <f>ROUND((SUM(BE87:BE90)),  2)</f>
        <v>0</v>
      </c>
      <c r="G35" s="143"/>
      <c r="H35" s="143"/>
      <c r="I35" s="255">
        <v>0.21</v>
      </c>
      <c r="J35" s="254">
        <f>ROUND(((SUM(BE87:BE90))*I35),  2)</f>
        <v>0</v>
      </c>
      <c r="K35" s="143"/>
      <c r="L35" s="244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</row>
    <row r="36" spans="1:31" s="149" customFormat="1" ht="14.4" customHeight="1">
      <c r="A36" s="143"/>
      <c r="B36" s="144"/>
      <c r="C36" s="143"/>
      <c r="D36" s="143"/>
      <c r="E36" s="139" t="s">
        <v>42</v>
      </c>
      <c r="F36" s="254">
        <f>ROUND((SUM(BF87:BF90)),  2)</f>
        <v>0</v>
      </c>
      <c r="G36" s="143"/>
      <c r="H36" s="143"/>
      <c r="I36" s="255">
        <v>0.15</v>
      </c>
      <c r="J36" s="254">
        <f>ROUND(((SUM(BF87:BF90))*I36),  2)</f>
        <v>0</v>
      </c>
      <c r="K36" s="143"/>
      <c r="L36" s="244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</row>
    <row r="37" spans="1:31" s="149" customFormat="1" ht="14.4" hidden="1" customHeight="1">
      <c r="A37" s="143"/>
      <c r="B37" s="144"/>
      <c r="C37" s="143"/>
      <c r="D37" s="143"/>
      <c r="E37" s="139" t="s">
        <v>43</v>
      </c>
      <c r="F37" s="254">
        <f>ROUND((SUM(BG87:BG90)),  2)</f>
        <v>0</v>
      </c>
      <c r="G37" s="143"/>
      <c r="H37" s="143"/>
      <c r="I37" s="255">
        <v>0.21</v>
      </c>
      <c r="J37" s="254">
        <f>0</f>
        <v>0</v>
      </c>
      <c r="K37" s="143"/>
      <c r="L37" s="244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</row>
    <row r="38" spans="1:31" s="149" customFormat="1" ht="14.4" hidden="1" customHeight="1">
      <c r="A38" s="143"/>
      <c r="B38" s="144"/>
      <c r="C38" s="143"/>
      <c r="D38" s="143"/>
      <c r="E38" s="139" t="s">
        <v>44</v>
      </c>
      <c r="F38" s="254">
        <f>ROUND((SUM(BH87:BH90)),  2)</f>
        <v>0</v>
      </c>
      <c r="G38" s="143"/>
      <c r="H38" s="143"/>
      <c r="I38" s="255">
        <v>0.15</v>
      </c>
      <c r="J38" s="254">
        <f>0</f>
        <v>0</v>
      </c>
      <c r="K38" s="143"/>
      <c r="L38" s="244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</row>
    <row r="39" spans="1:31" s="149" customFormat="1" ht="14.4" hidden="1" customHeight="1">
      <c r="A39" s="143"/>
      <c r="B39" s="144"/>
      <c r="C39" s="143"/>
      <c r="D39" s="143"/>
      <c r="E39" s="139" t="s">
        <v>45</v>
      </c>
      <c r="F39" s="254">
        <f>ROUND((SUM(BI87:BI90)),  2)</f>
        <v>0</v>
      </c>
      <c r="G39" s="143"/>
      <c r="H39" s="143"/>
      <c r="I39" s="255">
        <v>0</v>
      </c>
      <c r="J39" s="254">
        <f>0</f>
        <v>0</v>
      </c>
      <c r="K39" s="143"/>
      <c r="L39" s="244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</row>
    <row r="40" spans="1:31" s="149" customFormat="1" ht="6.9" customHeight="1">
      <c r="A40" s="143"/>
      <c r="B40" s="144"/>
      <c r="C40" s="143"/>
      <c r="D40" s="143"/>
      <c r="E40" s="143"/>
      <c r="F40" s="143"/>
      <c r="G40" s="143"/>
      <c r="H40" s="143"/>
      <c r="I40" s="143"/>
      <c r="J40" s="143"/>
      <c r="K40" s="143"/>
      <c r="L40" s="244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</row>
    <row r="41" spans="1:31" s="149" customFormat="1" ht="25.4" customHeight="1">
      <c r="A41" s="143"/>
      <c r="B41" s="144"/>
      <c r="C41" s="256"/>
      <c r="D41" s="257" t="s">
        <v>46</v>
      </c>
      <c r="E41" s="189"/>
      <c r="F41" s="189"/>
      <c r="G41" s="258" t="s">
        <v>47</v>
      </c>
      <c r="H41" s="259" t="s">
        <v>48</v>
      </c>
      <c r="I41" s="189"/>
      <c r="J41" s="260">
        <f>SUM(J32:J39)</f>
        <v>0</v>
      </c>
      <c r="K41" s="261"/>
      <c r="L41" s="244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</row>
    <row r="42" spans="1:31" s="149" customFormat="1" ht="14.4" customHeight="1">
      <c r="A42" s="143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244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</row>
    <row r="46" spans="1:31" s="149" customFormat="1" ht="6.9" customHeight="1">
      <c r="A46" s="143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244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</row>
    <row r="47" spans="1:31" s="149" customFormat="1" ht="24.9" customHeight="1">
      <c r="A47" s="143"/>
      <c r="B47" s="144"/>
      <c r="C47" s="133" t="s">
        <v>111</v>
      </c>
      <c r="D47" s="143"/>
      <c r="E47" s="143"/>
      <c r="F47" s="143"/>
      <c r="G47" s="143"/>
      <c r="H47" s="143"/>
      <c r="I47" s="143"/>
      <c r="J47" s="143"/>
      <c r="K47" s="143"/>
      <c r="L47" s="244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</row>
    <row r="48" spans="1:31" s="149" customFormat="1" ht="6.9" customHeight="1">
      <c r="A48" s="143"/>
      <c r="B48" s="144"/>
      <c r="C48" s="143"/>
      <c r="D48" s="143"/>
      <c r="E48" s="143"/>
      <c r="F48" s="143"/>
      <c r="G48" s="143"/>
      <c r="H48" s="143"/>
      <c r="I48" s="143"/>
      <c r="J48" s="143"/>
      <c r="K48" s="143"/>
      <c r="L48" s="244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</row>
    <row r="49" spans="1:47" s="149" customFormat="1" ht="12" customHeight="1">
      <c r="A49" s="143"/>
      <c r="B49" s="144"/>
      <c r="C49" s="139" t="s">
        <v>15</v>
      </c>
      <c r="D49" s="143"/>
      <c r="E49" s="143"/>
      <c r="F49" s="143"/>
      <c r="G49" s="143"/>
      <c r="H49" s="143"/>
      <c r="I49" s="143"/>
      <c r="J49" s="143"/>
      <c r="K49" s="143"/>
      <c r="L49" s="244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</row>
    <row r="50" spans="1:47" s="149" customFormat="1" ht="16.399999999999999" customHeight="1">
      <c r="A50" s="143"/>
      <c r="B50" s="144"/>
      <c r="C50" s="143"/>
      <c r="D50" s="143"/>
      <c r="E50" s="241" t="str">
        <f>E7</f>
        <v>STAVEBNÍ ÚPRAVY LNP NEMOCNICE BROUMOV II</v>
      </c>
      <c r="F50" s="242"/>
      <c r="G50" s="242"/>
      <c r="H50" s="242"/>
      <c r="I50" s="143"/>
      <c r="J50" s="143"/>
      <c r="K50" s="143"/>
      <c r="L50" s="244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</row>
    <row r="51" spans="1:47" ht="12" customHeight="1">
      <c r="B51" s="132"/>
      <c r="C51" s="139" t="s">
        <v>107</v>
      </c>
      <c r="L51" s="132"/>
    </row>
    <row r="52" spans="1:47" s="149" customFormat="1" ht="16.399999999999999" customHeight="1">
      <c r="A52" s="143"/>
      <c r="B52" s="144"/>
      <c r="C52" s="143"/>
      <c r="D52" s="143"/>
      <c r="E52" s="241" t="s">
        <v>108</v>
      </c>
      <c r="F52" s="243"/>
      <c r="G52" s="243"/>
      <c r="H52" s="243"/>
      <c r="I52" s="143"/>
      <c r="J52" s="143"/>
      <c r="K52" s="143"/>
      <c r="L52" s="244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</row>
    <row r="53" spans="1:47" s="149" customFormat="1" ht="12" customHeight="1">
      <c r="A53" s="143"/>
      <c r="B53" s="144"/>
      <c r="C53" s="139" t="s">
        <v>109</v>
      </c>
      <c r="D53" s="143"/>
      <c r="E53" s="143"/>
      <c r="F53" s="143"/>
      <c r="G53" s="143"/>
      <c r="H53" s="143"/>
      <c r="I53" s="143"/>
      <c r="J53" s="143"/>
      <c r="K53" s="143"/>
      <c r="L53" s="244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</row>
    <row r="54" spans="1:47" s="149" customFormat="1" ht="16.399999999999999" customHeight="1">
      <c r="A54" s="143"/>
      <c r="B54" s="144"/>
      <c r="C54" s="143"/>
      <c r="D54" s="143"/>
      <c r="E54" s="173" t="str">
        <f>E11</f>
        <v>DÍL 08 - Mediciální plyny - rozvod kyslíku</v>
      </c>
      <c r="F54" s="243"/>
      <c r="G54" s="243"/>
      <c r="H54" s="243"/>
      <c r="I54" s="143"/>
      <c r="J54" s="143"/>
      <c r="K54" s="143"/>
      <c r="L54" s="244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</row>
    <row r="55" spans="1:47" s="149" customFormat="1" ht="6.9" customHeight="1">
      <c r="A55" s="143"/>
      <c r="B55" s="144"/>
      <c r="C55" s="143"/>
      <c r="D55" s="143"/>
      <c r="E55" s="143"/>
      <c r="F55" s="143"/>
      <c r="G55" s="143"/>
      <c r="H55" s="143"/>
      <c r="I55" s="143"/>
      <c r="J55" s="143"/>
      <c r="K55" s="143"/>
      <c r="L55" s="244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</row>
    <row r="56" spans="1:47" s="149" customFormat="1" ht="12" customHeight="1">
      <c r="A56" s="143"/>
      <c r="B56" s="144"/>
      <c r="C56" s="139" t="s">
        <v>19</v>
      </c>
      <c r="D56" s="143"/>
      <c r="E56" s="143"/>
      <c r="F56" s="140" t="str">
        <f>F14</f>
        <v>nemocnice Broumov,Smetanova 91,Broumov</v>
      </c>
      <c r="G56" s="143"/>
      <c r="H56" s="143"/>
      <c r="I56" s="139" t="s">
        <v>21</v>
      </c>
      <c r="J56" s="245" t="str">
        <f>IF(J14="","",J14)</f>
        <v>Vyplň</v>
      </c>
      <c r="K56" s="143"/>
      <c r="L56" s="244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</row>
    <row r="57" spans="1:47" s="149" customFormat="1" ht="6.9" customHeight="1">
      <c r="A57" s="143"/>
      <c r="B57" s="144"/>
      <c r="C57" s="143"/>
      <c r="D57" s="143"/>
      <c r="E57" s="143"/>
      <c r="F57" s="143"/>
      <c r="G57" s="143"/>
      <c r="H57" s="143"/>
      <c r="I57" s="143"/>
      <c r="J57" s="143"/>
      <c r="K57" s="143"/>
      <c r="L57" s="244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</row>
    <row r="58" spans="1:47" s="149" customFormat="1" ht="15.5" customHeight="1">
      <c r="A58" s="143"/>
      <c r="B58" s="144"/>
      <c r="C58" s="139" t="s">
        <v>22</v>
      </c>
      <c r="D58" s="143"/>
      <c r="E58" s="143"/>
      <c r="F58" s="140" t="str">
        <f>E17</f>
        <v>Královéhradecký kraj</v>
      </c>
      <c r="G58" s="143"/>
      <c r="H58" s="143"/>
      <c r="I58" s="139" t="s">
        <v>27</v>
      </c>
      <c r="J58" s="262" t="str">
        <f>E23</f>
        <v>Proxion s.r.o.</v>
      </c>
      <c r="K58" s="143"/>
      <c r="L58" s="244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</row>
    <row r="59" spans="1:47" s="149" customFormat="1" ht="15.5" customHeight="1">
      <c r="A59" s="143"/>
      <c r="B59" s="144"/>
      <c r="C59" s="139" t="s">
        <v>26</v>
      </c>
      <c r="D59" s="143"/>
      <c r="E59" s="143"/>
      <c r="F59" s="140" t="str">
        <f>IF(E20="","",E20)</f>
        <v>VZ</v>
      </c>
      <c r="G59" s="143"/>
      <c r="H59" s="143"/>
      <c r="I59" s="139" t="s">
        <v>31</v>
      </c>
      <c r="J59" s="262" t="str">
        <f>E26</f>
        <v>Ivan Mezera</v>
      </c>
      <c r="K59" s="143"/>
      <c r="L59" s="244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3"/>
      <c r="AD59" s="143"/>
      <c r="AE59" s="143"/>
    </row>
    <row r="60" spans="1:47" s="149" customFormat="1" ht="10.4" customHeight="1">
      <c r="A60" s="143"/>
      <c r="B60" s="144"/>
      <c r="C60" s="143"/>
      <c r="D60" s="143"/>
      <c r="E60" s="143"/>
      <c r="F60" s="143"/>
      <c r="G60" s="143"/>
      <c r="H60" s="143"/>
      <c r="I60" s="143"/>
      <c r="J60" s="143"/>
      <c r="K60" s="143"/>
      <c r="L60" s="244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</row>
    <row r="61" spans="1:47" s="149" customFormat="1" ht="29.25" customHeight="1">
      <c r="A61" s="143"/>
      <c r="B61" s="144"/>
      <c r="C61" s="263" t="s">
        <v>112</v>
      </c>
      <c r="D61" s="256"/>
      <c r="E61" s="256"/>
      <c r="F61" s="256"/>
      <c r="G61" s="256"/>
      <c r="H61" s="256"/>
      <c r="I61" s="256"/>
      <c r="J61" s="264" t="s">
        <v>113</v>
      </c>
      <c r="K61" s="256"/>
      <c r="L61" s="244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</row>
    <row r="62" spans="1:47" s="149" customFormat="1" ht="10.4" customHeight="1">
      <c r="A62" s="143"/>
      <c r="B62" s="144"/>
      <c r="C62" s="143"/>
      <c r="D62" s="143"/>
      <c r="E62" s="143"/>
      <c r="F62" s="143"/>
      <c r="G62" s="143"/>
      <c r="H62" s="143"/>
      <c r="I62" s="143"/>
      <c r="J62" s="143"/>
      <c r="K62" s="143"/>
      <c r="L62" s="244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43"/>
      <c r="AE62" s="143"/>
    </row>
    <row r="63" spans="1:47" s="149" customFormat="1" ht="23" customHeight="1">
      <c r="A63" s="143"/>
      <c r="B63" s="144"/>
      <c r="C63" s="265" t="s">
        <v>68</v>
      </c>
      <c r="D63" s="143"/>
      <c r="E63" s="143"/>
      <c r="F63" s="143"/>
      <c r="G63" s="143"/>
      <c r="H63" s="143"/>
      <c r="I63" s="143"/>
      <c r="J63" s="251">
        <f>J87</f>
        <v>0</v>
      </c>
      <c r="K63" s="143"/>
      <c r="L63" s="244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U63" s="129" t="s">
        <v>114</v>
      </c>
    </row>
    <row r="64" spans="1:47" s="266" customFormat="1" ht="24.9" customHeight="1">
      <c r="B64" s="267"/>
      <c r="D64" s="268" t="s">
        <v>115</v>
      </c>
      <c r="E64" s="269"/>
      <c r="F64" s="269"/>
      <c r="G64" s="269"/>
      <c r="H64" s="269"/>
      <c r="I64" s="269"/>
      <c r="J64" s="270">
        <f>J88</f>
        <v>0</v>
      </c>
      <c r="L64" s="267"/>
    </row>
    <row r="65" spans="1:31" s="227" customFormat="1" ht="20" customHeight="1">
      <c r="B65" s="271"/>
      <c r="D65" s="272" t="s">
        <v>1729</v>
      </c>
      <c r="E65" s="273"/>
      <c r="F65" s="273"/>
      <c r="G65" s="273"/>
      <c r="H65" s="273"/>
      <c r="I65" s="273"/>
      <c r="J65" s="274">
        <f>J89</f>
        <v>0</v>
      </c>
      <c r="L65" s="271"/>
    </row>
    <row r="66" spans="1:31" s="149" customFormat="1" ht="21.75" customHeight="1">
      <c r="A66" s="143"/>
      <c r="B66" s="144"/>
      <c r="C66" s="143"/>
      <c r="D66" s="143"/>
      <c r="E66" s="143"/>
      <c r="F66" s="143"/>
      <c r="G66" s="143"/>
      <c r="H66" s="143"/>
      <c r="I66" s="143"/>
      <c r="J66" s="143"/>
      <c r="K66" s="143"/>
      <c r="L66" s="244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3"/>
    </row>
    <row r="67" spans="1:31" s="149" customFormat="1" ht="6.9" customHeight="1">
      <c r="A67" s="143"/>
      <c r="B67" s="164"/>
      <c r="C67" s="165"/>
      <c r="D67" s="165"/>
      <c r="E67" s="165"/>
      <c r="F67" s="165"/>
      <c r="G67" s="165"/>
      <c r="H67" s="165"/>
      <c r="I67" s="165"/>
      <c r="J67" s="165"/>
      <c r="K67" s="165"/>
      <c r="L67" s="244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</row>
    <row r="71" spans="1:31" s="149" customFormat="1" ht="6.9" customHeight="1">
      <c r="A71" s="143"/>
      <c r="B71" s="166"/>
      <c r="C71" s="167"/>
      <c r="D71" s="167"/>
      <c r="E71" s="167"/>
      <c r="F71" s="167"/>
      <c r="G71" s="167"/>
      <c r="H71" s="167"/>
      <c r="I71" s="167"/>
      <c r="J71" s="167"/>
      <c r="K71" s="167"/>
      <c r="L71" s="244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</row>
    <row r="72" spans="1:31" s="149" customFormat="1" ht="24.9" customHeight="1">
      <c r="A72" s="143"/>
      <c r="B72" s="144"/>
      <c r="C72" s="133" t="s">
        <v>120</v>
      </c>
      <c r="D72" s="143"/>
      <c r="E72" s="143"/>
      <c r="F72" s="143"/>
      <c r="G72" s="143"/>
      <c r="H72" s="143"/>
      <c r="I72" s="143"/>
      <c r="J72" s="143"/>
      <c r="K72" s="143"/>
      <c r="L72" s="244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</row>
    <row r="73" spans="1:31" s="149" customFormat="1" ht="6.9" customHeight="1">
      <c r="A73" s="143"/>
      <c r="B73" s="144"/>
      <c r="C73" s="143"/>
      <c r="D73" s="143"/>
      <c r="E73" s="143"/>
      <c r="F73" s="143"/>
      <c r="G73" s="143"/>
      <c r="H73" s="143"/>
      <c r="I73" s="143"/>
      <c r="J73" s="143"/>
      <c r="K73" s="143"/>
      <c r="L73" s="244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</row>
    <row r="74" spans="1:31" s="149" customFormat="1" ht="12" customHeight="1">
      <c r="A74" s="143"/>
      <c r="B74" s="144"/>
      <c r="C74" s="139" t="s">
        <v>15</v>
      </c>
      <c r="D74" s="143"/>
      <c r="E74" s="143"/>
      <c r="F74" s="143"/>
      <c r="G74" s="143"/>
      <c r="H74" s="143"/>
      <c r="I74" s="143"/>
      <c r="J74" s="143"/>
      <c r="K74" s="143"/>
      <c r="L74" s="244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</row>
    <row r="75" spans="1:31" s="149" customFormat="1" ht="16.399999999999999" customHeight="1">
      <c r="A75" s="143"/>
      <c r="B75" s="144"/>
      <c r="C75" s="143"/>
      <c r="D75" s="143"/>
      <c r="E75" s="241" t="str">
        <f>E7</f>
        <v>STAVEBNÍ ÚPRAVY LNP NEMOCNICE BROUMOV II</v>
      </c>
      <c r="F75" s="242"/>
      <c r="G75" s="242"/>
      <c r="H75" s="242"/>
      <c r="I75" s="143"/>
      <c r="J75" s="143"/>
      <c r="K75" s="143"/>
      <c r="L75" s="244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</row>
    <row r="76" spans="1:31" ht="12" customHeight="1">
      <c r="B76" s="132"/>
      <c r="C76" s="139" t="s">
        <v>107</v>
      </c>
      <c r="L76" s="132"/>
    </row>
    <row r="77" spans="1:31" s="149" customFormat="1" ht="16.399999999999999" customHeight="1">
      <c r="A77" s="143"/>
      <c r="B77" s="144"/>
      <c r="C77" s="143"/>
      <c r="D77" s="143"/>
      <c r="E77" s="241" t="s">
        <v>108</v>
      </c>
      <c r="F77" s="243"/>
      <c r="G77" s="243"/>
      <c r="H77" s="243"/>
      <c r="I77" s="143"/>
      <c r="J77" s="143"/>
      <c r="K77" s="143"/>
      <c r="L77" s="244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</row>
    <row r="78" spans="1:31" s="149" customFormat="1" ht="12" customHeight="1">
      <c r="A78" s="143"/>
      <c r="B78" s="144"/>
      <c r="C78" s="139" t="s">
        <v>109</v>
      </c>
      <c r="D78" s="143"/>
      <c r="E78" s="143"/>
      <c r="F78" s="143"/>
      <c r="G78" s="143"/>
      <c r="H78" s="143"/>
      <c r="I78" s="143"/>
      <c r="J78" s="143"/>
      <c r="K78" s="143"/>
      <c r="L78" s="244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</row>
    <row r="79" spans="1:31" s="149" customFormat="1" ht="16.399999999999999" customHeight="1">
      <c r="A79" s="143"/>
      <c r="B79" s="144"/>
      <c r="C79" s="143"/>
      <c r="D79" s="143"/>
      <c r="E79" s="173" t="str">
        <f>E11</f>
        <v>DÍL 08 - Mediciální plyny - rozvod kyslíku</v>
      </c>
      <c r="F79" s="243"/>
      <c r="G79" s="243"/>
      <c r="H79" s="243"/>
      <c r="I79" s="143"/>
      <c r="J79" s="143"/>
      <c r="K79" s="143"/>
      <c r="L79" s="244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3"/>
      <c r="AD79" s="143"/>
      <c r="AE79" s="143"/>
    </row>
    <row r="80" spans="1:31" s="149" customFormat="1" ht="6.9" customHeight="1">
      <c r="A80" s="143"/>
      <c r="B80" s="144"/>
      <c r="C80" s="143"/>
      <c r="D80" s="143"/>
      <c r="E80" s="143"/>
      <c r="F80" s="143"/>
      <c r="G80" s="143"/>
      <c r="H80" s="143"/>
      <c r="I80" s="143"/>
      <c r="J80" s="143"/>
      <c r="K80" s="143"/>
      <c r="L80" s="244"/>
      <c r="S80" s="143"/>
      <c r="T80" s="143"/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</row>
    <row r="81" spans="1:65" s="149" customFormat="1" ht="12" customHeight="1">
      <c r="A81" s="143"/>
      <c r="B81" s="144"/>
      <c r="C81" s="139" t="s">
        <v>19</v>
      </c>
      <c r="D81" s="143"/>
      <c r="E81" s="143"/>
      <c r="F81" s="140" t="str">
        <f>F14</f>
        <v>nemocnice Broumov,Smetanova 91,Broumov</v>
      </c>
      <c r="G81" s="143"/>
      <c r="H81" s="143"/>
      <c r="I81" s="139" t="s">
        <v>21</v>
      </c>
      <c r="J81" s="245" t="str">
        <f>IF(J14="","",J14)</f>
        <v>Vyplň</v>
      </c>
      <c r="K81" s="143"/>
      <c r="L81" s="244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</row>
    <row r="82" spans="1:65" s="149" customFormat="1" ht="6.9" customHeight="1">
      <c r="A82" s="143"/>
      <c r="B82" s="144"/>
      <c r="C82" s="143"/>
      <c r="D82" s="143"/>
      <c r="E82" s="143"/>
      <c r="F82" s="143"/>
      <c r="G82" s="143"/>
      <c r="H82" s="143"/>
      <c r="I82" s="143"/>
      <c r="J82" s="143"/>
      <c r="K82" s="143"/>
      <c r="L82" s="244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</row>
    <row r="83" spans="1:65" s="149" customFormat="1" ht="15.5" customHeight="1">
      <c r="A83" s="143"/>
      <c r="B83" s="144"/>
      <c r="C83" s="139" t="s">
        <v>22</v>
      </c>
      <c r="D83" s="143"/>
      <c r="E83" s="143"/>
      <c r="F83" s="140" t="str">
        <f>E17</f>
        <v>Královéhradecký kraj</v>
      </c>
      <c r="G83" s="143"/>
      <c r="H83" s="143"/>
      <c r="I83" s="139" t="s">
        <v>27</v>
      </c>
      <c r="J83" s="262" t="str">
        <f>E23</f>
        <v>Proxion s.r.o.</v>
      </c>
      <c r="K83" s="143"/>
      <c r="L83" s="244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</row>
    <row r="84" spans="1:65" s="149" customFormat="1" ht="15.5" customHeight="1">
      <c r="A84" s="143"/>
      <c r="B84" s="144"/>
      <c r="C84" s="139" t="s">
        <v>26</v>
      </c>
      <c r="D84" s="143"/>
      <c r="E84" s="143"/>
      <c r="F84" s="140" t="str">
        <f>IF(E20="","",E20)</f>
        <v>VZ</v>
      </c>
      <c r="G84" s="143"/>
      <c r="H84" s="143"/>
      <c r="I84" s="139" t="s">
        <v>31</v>
      </c>
      <c r="J84" s="262" t="str">
        <f>E26</f>
        <v>Ivan Mezera</v>
      </c>
      <c r="K84" s="143"/>
      <c r="L84" s="244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</row>
    <row r="85" spans="1:65" s="149" customFormat="1" ht="10.4" customHeight="1">
      <c r="A85" s="143"/>
      <c r="B85" s="144"/>
      <c r="C85" s="143"/>
      <c r="D85" s="143"/>
      <c r="E85" s="143"/>
      <c r="F85" s="143"/>
      <c r="G85" s="143"/>
      <c r="H85" s="143"/>
      <c r="I85" s="143"/>
      <c r="J85" s="143"/>
      <c r="K85" s="143"/>
      <c r="L85" s="244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</row>
    <row r="86" spans="1:65" s="282" customFormat="1" ht="29.25" customHeight="1">
      <c r="A86" s="275"/>
      <c r="B86" s="276"/>
      <c r="C86" s="277" t="s">
        <v>121</v>
      </c>
      <c r="D86" s="278" t="s">
        <v>55</v>
      </c>
      <c r="E86" s="278" t="s">
        <v>51</v>
      </c>
      <c r="F86" s="278" t="s">
        <v>52</v>
      </c>
      <c r="G86" s="278" t="s">
        <v>122</v>
      </c>
      <c r="H86" s="278" t="s">
        <v>123</v>
      </c>
      <c r="I86" s="278" t="s">
        <v>124</v>
      </c>
      <c r="J86" s="279" t="s">
        <v>113</v>
      </c>
      <c r="K86" s="280" t="s">
        <v>125</v>
      </c>
      <c r="L86" s="281"/>
      <c r="M86" s="193" t="s">
        <v>3</v>
      </c>
      <c r="N86" s="194" t="s">
        <v>40</v>
      </c>
      <c r="O86" s="194" t="s">
        <v>126</v>
      </c>
      <c r="P86" s="194" t="s">
        <v>127</v>
      </c>
      <c r="Q86" s="194" t="s">
        <v>128</v>
      </c>
      <c r="R86" s="194" t="s">
        <v>129</v>
      </c>
      <c r="S86" s="194" t="s">
        <v>130</v>
      </c>
      <c r="T86" s="195" t="s">
        <v>131</v>
      </c>
      <c r="U86" s="275"/>
      <c r="V86" s="275"/>
      <c r="W86" s="275"/>
      <c r="X86" s="275"/>
      <c r="Y86" s="275"/>
      <c r="Z86" s="275"/>
      <c r="AA86" s="275"/>
      <c r="AB86" s="275"/>
      <c r="AC86" s="275"/>
      <c r="AD86" s="275"/>
      <c r="AE86" s="275"/>
    </row>
    <row r="87" spans="1:65" s="149" customFormat="1" ht="23" customHeight="1">
      <c r="A87" s="143"/>
      <c r="B87" s="144"/>
      <c r="C87" s="201" t="s">
        <v>132</v>
      </c>
      <c r="D87" s="143"/>
      <c r="E87" s="143"/>
      <c r="F87" s="143"/>
      <c r="G87" s="143"/>
      <c r="H87" s="143"/>
      <c r="I87" s="143"/>
      <c r="J87" s="283">
        <f>BK87</f>
        <v>0</v>
      </c>
      <c r="K87" s="143"/>
      <c r="L87" s="144"/>
      <c r="M87" s="196"/>
      <c r="N87" s="181"/>
      <c r="O87" s="197"/>
      <c r="P87" s="284">
        <f>P88</f>
        <v>0</v>
      </c>
      <c r="Q87" s="197"/>
      <c r="R87" s="284">
        <f>R88</f>
        <v>0</v>
      </c>
      <c r="S87" s="197"/>
      <c r="T87" s="285">
        <f>T88</f>
        <v>0</v>
      </c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  <c r="AT87" s="129" t="s">
        <v>69</v>
      </c>
      <c r="AU87" s="129" t="s">
        <v>114</v>
      </c>
      <c r="BK87" s="286">
        <f>BK88</f>
        <v>0</v>
      </c>
    </row>
    <row r="88" spans="1:65" s="287" customFormat="1" ht="26" customHeight="1">
      <c r="B88" s="288"/>
      <c r="D88" s="289" t="s">
        <v>69</v>
      </c>
      <c r="E88" s="290" t="s">
        <v>133</v>
      </c>
      <c r="F88" s="290" t="s">
        <v>134</v>
      </c>
      <c r="J88" s="291">
        <f>BK88</f>
        <v>0</v>
      </c>
      <c r="L88" s="288"/>
      <c r="M88" s="292"/>
      <c r="N88" s="293"/>
      <c r="O88" s="293"/>
      <c r="P88" s="294">
        <f>P89</f>
        <v>0</v>
      </c>
      <c r="Q88" s="293"/>
      <c r="R88" s="294">
        <f>R89</f>
        <v>0</v>
      </c>
      <c r="S88" s="293"/>
      <c r="T88" s="295">
        <f>T89</f>
        <v>0</v>
      </c>
      <c r="AR88" s="289" t="s">
        <v>135</v>
      </c>
      <c r="AT88" s="296" t="s">
        <v>69</v>
      </c>
      <c r="AU88" s="296" t="s">
        <v>70</v>
      </c>
      <c r="AY88" s="289" t="s">
        <v>136</v>
      </c>
      <c r="BK88" s="297">
        <f>BK89</f>
        <v>0</v>
      </c>
    </row>
    <row r="89" spans="1:65" s="287" customFormat="1" ht="23" customHeight="1">
      <c r="B89" s="288"/>
      <c r="D89" s="289" t="s">
        <v>69</v>
      </c>
      <c r="E89" s="311" t="s">
        <v>1730</v>
      </c>
      <c r="F89" s="311" t="s">
        <v>1731</v>
      </c>
      <c r="J89" s="312">
        <f>BK89</f>
        <v>0</v>
      </c>
      <c r="L89" s="288"/>
      <c r="M89" s="292"/>
      <c r="N89" s="293"/>
      <c r="O89" s="293"/>
      <c r="P89" s="294">
        <f>P90</f>
        <v>0</v>
      </c>
      <c r="Q89" s="293"/>
      <c r="R89" s="294">
        <f>R90</f>
        <v>0</v>
      </c>
      <c r="S89" s="293"/>
      <c r="T89" s="295">
        <f>T90</f>
        <v>0</v>
      </c>
      <c r="AR89" s="289" t="s">
        <v>135</v>
      </c>
      <c r="AT89" s="296" t="s">
        <v>69</v>
      </c>
      <c r="AU89" s="296" t="s">
        <v>77</v>
      </c>
      <c r="AY89" s="289" t="s">
        <v>136</v>
      </c>
      <c r="BK89" s="297">
        <f>BK90</f>
        <v>0</v>
      </c>
    </row>
    <row r="90" spans="1:65" s="149" customFormat="1" ht="16.399999999999999" customHeight="1">
      <c r="A90" s="143"/>
      <c r="B90" s="144"/>
      <c r="C90" s="298" t="s">
        <v>77</v>
      </c>
      <c r="D90" s="298" t="s">
        <v>140</v>
      </c>
      <c r="E90" s="299" t="s">
        <v>1732</v>
      </c>
      <c r="F90" s="300" t="s">
        <v>1733</v>
      </c>
      <c r="G90" s="301" t="s">
        <v>143</v>
      </c>
      <c r="H90" s="302">
        <v>1</v>
      </c>
      <c r="I90" s="107"/>
      <c r="J90" s="303">
        <f>ROUND(I90*H90,2)</f>
        <v>0</v>
      </c>
      <c r="K90" s="304"/>
      <c r="L90" s="144"/>
      <c r="M90" s="313" t="s">
        <v>3</v>
      </c>
      <c r="N90" s="314" t="s">
        <v>41</v>
      </c>
      <c r="O90" s="315">
        <v>0</v>
      </c>
      <c r="P90" s="315">
        <f>O90*H90</f>
        <v>0</v>
      </c>
      <c r="Q90" s="315">
        <v>0</v>
      </c>
      <c r="R90" s="315">
        <f>Q90*H90</f>
        <v>0</v>
      </c>
      <c r="S90" s="315">
        <v>0</v>
      </c>
      <c r="T90" s="316">
        <f>S90*H90</f>
        <v>0</v>
      </c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  <c r="AR90" s="309" t="s">
        <v>144</v>
      </c>
      <c r="AT90" s="309" t="s">
        <v>140</v>
      </c>
      <c r="AU90" s="309" t="s">
        <v>79</v>
      </c>
      <c r="AY90" s="129" t="s">
        <v>136</v>
      </c>
      <c r="BE90" s="310">
        <f>IF(N90="základní",J90,0)</f>
        <v>0</v>
      </c>
      <c r="BF90" s="310">
        <f>IF(N90="snížená",J90,0)</f>
        <v>0</v>
      </c>
      <c r="BG90" s="310">
        <f>IF(N90="zákl. přenesená",J90,0)</f>
        <v>0</v>
      </c>
      <c r="BH90" s="310">
        <f>IF(N90="sníž. přenesená",J90,0)</f>
        <v>0</v>
      </c>
      <c r="BI90" s="310">
        <f>IF(N90="nulová",J90,0)</f>
        <v>0</v>
      </c>
      <c r="BJ90" s="129" t="s">
        <v>77</v>
      </c>
      <c r="BK90" s="310">
        <f>ROUND(I90*H90,2)</f>
        <v>0</v>
      </c>
      <c r="BL90" s="129" t="s">
        <v>144</v>
      </c>
      <c r="BM90" s="309" t="s">
        <v>1734</v>
      </c>
    </row>
    <row r="91" spans="1:65" s="149" customFormat="1" ht="6.9" customHeight="1">
      <c r="A91" s="143"/>
      <c r="B91" s="164"/>
      <c r="C91" s="165"/>
      <c r="D91" s="165"/>
      <c r="E91" s="165"/>
      <c r="F91" s="165"/>
      <c r="G91" s="165"/>
      <c r="H91" s="165"/>
      <c r="I91" s="165"/>
      <c r="J91" s="165"/>
      <c r="K91" s="165"/>
      <c r="L91" s="144"/>
      <c r="M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</row>
  </sheetData>
  <sheetProtection algorithmName="SHA-512" hashValue="zLoSVNrxHP6J6V5Swd0wHx5ba92CdlPzQtM4iqVSIcO23npEF8f6mS3RsPTazWBcaH54qGQcVJcFMP86jkxtCA==" saltValue="0t8v4UnsYSjbDydGdSBhEw==" spinCount="100000" sheet="1" objects="1" scenarios="1" formatColumns="0" formatRows="0"/>
  <autoFilter ref="C86:K90" xr:uid="{00000000-0009-0000-0000-000008000000}"/>
  <mergeCells count="11">
    <mergeCell ref="L2:V2"/>
    <mergeCell ref="E52:H52"/>
    <mergeCell ref="E54:H54"/>
    <mergeCell ref="E75:H75"/>
    <mergeCell ref="E77:H77"/>
    <mergeCell ref="E79:H79"/>
    <mergeCell ref="E7:H7"/>
    <mergeCell ref="E9:H9"/>
    <mergeCell ref="E11:H11"/>
    <mergeCell ref="E29:H29"/>
    <mergeCell ref="E50:H50"/>
  </mergeCells>
  <pageMargins left="0.98425196850393704" right="0.39370078740157483" top="0.39370078740157483" bottom="0.39370078740157483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DÍL 01 - Vedlejší a ostat...</vt:lpstr>
      <vt:lpstr>DÍL 02 - Stavební část</vt:lpstr>
      <vt:lpstr>DÍL 03 - Zdravotechnická ...</vt:lpstr>
      <vt:lpstr>DÍL 04 - Vytápění</vt:lpstr>
      <vt:lpstr>DÍL 05 - Elektroinstalace...</vt:lpstr>
      <vt:lpstr>DÍL 06 - Elektroinstalace...</vt:lpstr>
      <vt:lpstr>DÍL 07 - Vzduchotechnika</vt:lpstr>
      <vt:lpstr>DÍL 08 - Mediciální plyny...</vt:lpstr>
      <vt:lpstr>Seznam figur</vt:lpstr>
      <vt:lpstr>Pokyny pro vyplnění</vt:lpstr>
      <vt:lpstr>'DÍL 01 - Vedlejší a ostat...'!Názvy_tisku</vt:lpstr>
      <vt:lpstr>'DÍL 02 - Stavební část'!Názvy_tisku</vt:lpstr>
      <vt:lpstr>'DÍL 03 - Zdravotechnická ...'!Názvy_tisku</vt:lpstr>
      <vt:lpstr>'DÍL 04 - Vytápění'!Názvy_tisku</vt:lpstr>
      <vt:lpstr>'DÍL 05 - Elektroinstalace...'!Názvy_tisku</vt:lpstr>
      <vt:lpstr>'DÍL 06 - Elektroinstalace...'!Názvy_tisku</vt:lpstr>
      <vt:lpstr>'DÍL 07 - Vzduchotechnika'!Názvy_tisku</vt:lpstr>
      <vt:lpstr>'DÍL 08 - Mediciální plyny...'!Názvy_tisku</vt:lpstr>
      <vt:lpstr>'Rekapitulace stavby'!Názvy_tisku</vt:lpstr>
      <vt:lpstr>'Seznam figur'!Názvy_tisku</vt:lpstr>
      <vt:lpstr>'DÍL 01 - Vedlejší a ostat...'!Oblast_tisku</vt:lpstr>
      <vt:lpstr>'DÍL 02 - Stavební část'!Oblast_tisku</vt:lpstr>
      <vt:lpstr>'DÍL 03 - Zdravotechnická ...'!Oblast_tisku</vt:lpstr>
      <vt:lpstr>'DÍL 04 - Vytápění'!Oblast_tisku</vt:lpstr>
      <vt:lpstr>'DÍL 05 - Elektroinstalace...'!Oblast_tisku</vt:lpstr>
      <vt:lpstr>'DÍL 06 - Elektroinstalace...'!Oblast_tisku</vt:lpstr>
      <vt:lpstr>'DÍL 07 - Vzduchotechnika'!Oblast_tisku</vt:lpstr>
      <vt:lpstr>'DÍL 08 - Mediciální plyny...'!Oblast_tisku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LAPTOP-NFRAKJ24\Ivan</dc:creator>
  <cp:lastModifiedBy>Michl Miroslav Ing.</cp:lastModifiedBy>
  <cp:lastPrinted>2020-07-22T16:20:55Z</cp:lastPrinted>
  <dcterms:created xsi:type="dcterms:W3CDTF">2020-06-22T11:21:40Z</dcterms:created>
  <dcterms:modified xsi:type="dcterms:W3CDTF">2020-08-12T11:42:41Z</dcterms:modified>
</cp:coreProperties>
</file>